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主要表格" sheetId="1" r:id="rId5"/>
    <sheet state="visible" name="重要公告（看完可隱藏）" sheetId="2" r:id="rId6"/>
    <sheet state="hidden" name="Main Sheet (No Reworks)" sheetId="3" r:id="rId7"/>
    <sheet state="visible" name="團務紀錄" sheetId="4" r:id="rId8"/>
    <sheet state="visible" name="附加表" sheetId="5" r:id="rId9"/>
    <sheet state="visible" name="職業技能合集" sheetId="6" r:id="rId10"/>
    <sheet state="visible" name="咒語合集" sheetId="7" r:id="rId11"/>
    <sheet state="visible" name="DLC技能" sheetId="8" r:id="rId12"/>
    <sheet state="visible" name="英雄技能列表" sheetId="9" r:id="rId13"/>
    <sheet state="visible" name="英雄技能" sheetId="10" r:id="rId14"/>
    <sheet state="visible" name="金手指" sheetId="11" r:id="rId15"/>
    <sheet state="visible" name="植物學家相關" sheetId="12" r:id="rId16"/>
    <sheet state="visible" name="祈喚者相關" sheetId="13" r:id="rId17"/>
    <sheet state="visible" name="機師相關" sheetId="14" r:id="rId18"/>
    <sheet state="visible" name="魔奏師相關" sheetId="15" r:id="rId19"/>
    <sheet state="visible" name="阿爾克納" sheetId="16" r:id="rId20"/>
    <sheet state="visible" name="更新日誌" sheetId="17" r:id="rId21"/>
  </sheets>
  <definedNames>
    <definedName hidden="1" localSheetId="8" name="_xlnm._FilterDatabase">'英雄技能列表'!$A$1:$C$119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E15">
      <text>
        <t xml:space="preserve">預知守護之型的應用
instances of Prophetic Defender</t>
      </text>
    </comment>
    <comment authorId="0" ref="CF15">
      <text>
        <t xml:space="preserve">職業1 - 技能 </t>
      </text>
    </comment>
    <comment authorId="0" ref="CG15">
      <text>
        <t xml:space="preserve">職業1 - 技能等級
</t>
      </text>
    </comment>
    <comment authorId="0" ref="CE11">
      <text>
        <t xml:space="preserve">如果獲得額外HP
if Extra HP is taken</t>
      </text>
    </comment>
    <comment authorId="0" ref="CE7">
      <text>
        <t xml:space="preserve">HP+5的出現次數</t>
      </text>
    </comment>
    <comment authorId="0" ref="CI11">
      <text>
        <t xml:space="preserve">職業防具
</t>
      </text>
    </comment>
    <comment authorId="0" ref="CF40">
      <text>
        <t xml:space="preserve">class6 - skill </t>
      </text>
    </comment>
    <comment authorId="0" ref="CF7">
      <text>
        <t xml:space="preserve">英雄技能部分的副本</t>
      </text>
    </comment>
    <comment authorId="0" ref="CG40">
      <text>
        <t xml:space="preserve">class6 - skill level</t>
      </text>
    </comment>
    <comment authorId="0" ref="CG7">
      <text>
        <t xml:space="preserve">被動部分的副本</t>
      </text>
    </comment>
    <comment authorId="0" ref="CF20">
      <text>
        <t xml:space="preserve">class2 - skill </t>
      </text>
    </comment>
    <comment authorId="0" ref="CE82">
      <text>
        <t xml:space="preserve">if skill name is Fortress 不动要塞, get skill level</t>
      </text>
    </comment>
    <comment authorId="0" ref="CG20">
      <text>
        <t xml:space="preserve">class2 - skill level</t>
      </text>
    </comment>
    <comment authorId="0" ref="CF82">
      <text>
        <t xml:space="preserve">if skill name is Focused 集中, get skill level</t>
      </text>
    </comment>
    <comment authorId="0" ref="CG82">
      <text>
        <t xml:space="preserve">if skill name is Dodge 闪避, get skill level</t>
      </text>
    </comment>
    <comment authorId="0" ref="CE16">
      <text>
        <t xml:space="preserve">子彈時間的應用
instances of Bullet Time</t>
      </text>
    </comment>
    <comment authorId="0" ref="CH82">
      <text>
        <t xml:space="preserve">if skill name is 盜取時間, get skill level</t>
      </text>
    </comment>
    <comment authorId="0" ref="CI82">
      <text>
        <t xml:space="preserve">if skill name is Personal Vehicle, get skill level</t>
      </text>
    </comment>
    <comment authorId="0" ref="CJ82">
      <text>
        <t xml:space="preserve">if skill name is Faithful Companion 忠实伙伴, get skill level</t>
      </text>
    </comment>
    <comment authorId="0" ref="CE12">
      <text>
        <t xml:space="preserve">如果獲得額外MP
if Extra MP is taken</t>
      </text>
    </comment>
    <comment authorId="0" ref="CF45">
      <text>
        <t xml:space="preserve">class7 - skill </t>
      </text>
    </comment>
    <comment authorId="0" ref="CG45">
      <text>
        <t xml:space="preserve">class7 - skill level</t>
      </text>
    </comment>
    <comment authorId="0" ref="CE8">
      <text>
        <t xml:space="preserve">MP+5的出現次數</t>
      </text>
    </comment>
    <comment authorId="0" ref="CI12">
      <text>
        <t xml:space="preserve">martial shield</t>
      </text>
    </comment>
    <comment authorId="0" ref="CF4">
      <text>
        <t xml:space="preserve">上: 白
左: 淺灰 2
右: 深灰 1
下: Dark Gray 2</t>
      </text>
    </comment>
    <comment authorId="0" ref="CF25">
      <text>
        <t xml:space="preserve">class3 - skill </t>
      </text>
    </comment>
    <comment authorId="0" ref="CG25">
      <text>
        <t xml:space="preserve">class3 - skill level</t>
      </text>
    </comment>
    <comment authorId="0" ref="CG120">
      <text>
        <t xml:space="preserve">clocks</t>
      </text>
    </comment>
    <comment authorId="0" ref="CE13">
      <text>
        <t xml:space="preserve">如果獲得額外IP
if Extra IP is taken</t>
      </text>
    </comment>
    <comment authorId="0" ref="CE9">
      <text>
        <t xml:space="preserve">IP+2的出現次數</t>
      </text>
    </comment>
    <comment authorId="0" ref="CI9">
      <text>
        <t xml:space="preserve">職業近戰
</t>
      </text>
    </comment>
    <comment authorId="0" ref="CH5">
      <text>
        <t xml:space="preserve">危機文字</t>
      </text>
    </comment>
    <comment authorId="0" ref="CE129">
      <text>
        <t xml:space="preserve">bar 1 - empty part
</t>
      </text>
    </comment>
    <comment authorId="0" ref="CF129">
      <text>
        <t xml:space="preserve">bar 1 - crisis part</t>
      </text>
    </comment>
    <comment authorId="0" ref="CG129">
      <text>
        <t xml:space="preserve">bar 1 - health part</t>
      </text>
    </comment>
    <comment authorId="0" ref="CH129">
      <text>
        <t xml:space="preserve">bar 1 - MP part</t>
      </text>
    </comment>
    <comment authorId="0" ref="CF30">
      <text>
        <t xml:space="preserve">class4 - skill </t>
      </text>
    </comment>
    <comment authorId="0" ref="CI129">
      <text>
        <t xml:space="preserve">bar 1 - IP part</t>
      </text>
    </comment>
    <comment authorId="0" ref="CG30">
      <text>
        <t xml:space="preserve">class4 - skill level</t>
      </text>
    </comment>
    <comment authorId="0" ref="CJ129">
      <text>
        <t xml:space="preserve">bar 2 - empty part
</t>
      </text>
    </comment>
    <comment authorId="0" ref="CK129">
      <text>
        <t xml:space="preserve">bar 2 - crisis part
</t>
      </text>
    </comment>
    <comment authorId="0" ref="CL129">
      <text>
        <t xml:space="preserve">bar 2 - HP part
</t>
      </text>
    </comment>
    <comment authorId="0" ref="CM129">
      <text>
        <t xml:space="preserve">bar 2 - MP part
</t>
      </text>
    </comment>
    <comment authorId="0" ref="CN129">
      <text>
        <t xml:space="preserve">bar 3 - empty part
</t>
      </text>
    </comment>
    <comment authorId="0" ref="CO129">
      <text>
        <t xml:space="preserve">health bar 3 - crisis part
</t>
      </text>
    </comment>
    <comment authorId="0" ref="CP129">
      <text>
        <t xml:space="preserve">health bar 3 - HP part
</t>
      </text>
    </comment>
    <comment authorId="0" ref="CE117">
      <text>
        <t xml:space="preserve">total HP boost</t>
      </text>
    </comment>
    <comment authorId="0" ref="CF117">
      <text>
        <t xml:space="preserve">total MP boost</t>
      </text>
    </comment>
    <comment authorId="0" ref="CG117">
      <text>
        <t xml:space="preserve">total DEF boost</t>
      </text>
    </comment>
    <comment authorId="0" ref="CK121">
      <text>
        <t xml:space="preserve">if all of them are selected</t>
      </text>
    </comment>
    <comment authorId="0" ref="CH117">
      <text>
        <t xml:space="preserve">instances of Stolen Time for Bullet Time</t>
      </text>
    </comment>
    <comment authorId="0" ref="CI117">
      <text>
        <t xml:space="preserve">instances of Personal Vehicle</t>
      </text>
    </comment>
    <comment authorId="0" ref="CM121">
      <text>
        <t xml:space="preserve">if either MP or IP are selected</t>
      </text>
    </comment>
    <comment authorId="0" ref="CJ117">
      <text>
        <t xml:space="preserve">instances of Faithful Companion</t>
      </text>
    </comment>
    <comment authorId="0" ref="CE14">
      <text>
        <t xml:space="preserve">敏捷守護之型的應用
instances of Agile Defender</t>
      </text>
    </comment>
    <comment authorId="0" ref="CI10">
      <text>
        <t xml:space="preserve">職業遠程
</t>
      </text>
    </comment>
    <comment authorId="0" ref="CF35">
      <text>
        <t xml:space="preserve">class5 - skill </t>
      </text>
    </comment>
    <comment authorId="0" ref="CG35">
      <text>
        <t xml:space="preserve">class5 - skill level</t>
      </text>
    </comment>
    <comment authorId="0" ref="CK122">
      <text>
        <t xml:space="preserve">if any are selected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E15">
      <text>
        <t xml:space="preserve">instances of Prophetic Defender</t>
      </text>
    </comment>
    <comment authorId="0" ref="CF15">
      <text>
        <t xml:space="preserve">class1 - skill </t>
      </text>
    </comment>
    <comment authorId="0" ref="CG15">
      <text>
        <t xml:space="preserve">class1 - skill level
</t>
      </text>
    </comment>
    <comment authorId="0" ref="CE11">
      <text>
        <t xml:space="preserve">if Extra HP is taken</t>
      </text>
    </comment>
    <comment authorId="0" ref="CE7">
      <text>
        <t xml:space="preserve">occurrences of HP+5</t>
      </text>
    </comment>
    <comment authorId="0" ref="CI11">
      <text>
        <t xml:space="preserve">martial armor
</t>
      </text>
    </comment>
    <comment authorId="0" ref="CF40">
      <text>
        <t xml:space="preserve">class6 - skill </t>
      </text>
    </comment>
    <comment authorId="0" ref="CF7">
      <text>
        <t xml:space="preserve">copies of each Heroic Skill section
</t>
      </text>
    </comment>
    <comment authorId="0" ref="CG40">
      <text>
        <t xml:space="preserve">class6 - skill level</t>
      </text>
    </comment>
    <comment authorId="0" ref="CG7">
      <text>
        <t xml:space="preserve">copies of each "passive" section</t>
      </text>
    </comment>
    <comment authorId="0" ref="CE98">
      <text>
        <t xml:space="preserve">bar 1 - empty part
</t>
      </text>
    </comment>
    <comment authorId="0" ref="CF98">
      <text>
        <t xml:space="preserve">bar 1 - crisis part</t>
      </text>
    </comment>
    <comment authorId="0" ref="CG98">
      <text>
        <t xml:space="preserve">bar 1 - health part</t>
      </text>
    </comment>
    <comment authorId="0" ref="CH98">
      <text>
        <t xml:space="preserve">bar 1 - MP part</t>
      </text>
    </comment>
    <comment authorId="0" ref="CI98">
      <text>
        <t xml:space="preserve">bar 1 - IP part</t>
      </text>
    </comment>
    <comment authorId="0" ref="CJ98">
      <text>
        <t xml:space="preserve">bar 2 - empty part
</t>
      </text>
    </comment>
    <comment authorId="0" ref="CK98">
      <text>
        <t xml:space="preserve">bar 2 - crisis part
</t>
      </text>
    </comment>
    <comment authorId="0" ref="CL98">
      <text>
        <t xml:space="preserve">bar 2 - HP part
</t>
      </text>
    </comment>
    <comment authorId="0" ref="CM98">
      <text>
        <t xml:space="preserve">bar 2 - MP part
</t>
      </text>
    </comment>
    <comment authorId="0" ref="CN98">
      <text>
        <t xml:space="preserve">bar 3 - empty part
</t>
      </text>
    </comment>
    <comment authorId="0" ref="CO98">
      <text>
        <t xml:space="preserve">health bar 3 - crisis part
</t>
      </text>
    </comment>
    <comment authorId="0" ref="CP98">
      <text>
        <t xml:space="preserve">health bar 3 - HP part
</t>
      </text>
    </comment>
    <comment authorId="0" ref="CE86">
      <text>
        <t xml:space="preserve">total HP boost</t>
      </text>
    </comment>
    <comment authorId="0" ref="CF86">
      <text>
        <t xml:space="preserve">total MP boost</t>
      </text>
    </comment>
    <comment authorId="0" ref="CG86">
      <text>
        <t xml:space="preserve">total DEF boost</t>
      </text>
    </comment>
    <comment authorId="0" ref="CK90">
      <text>
        <t xml:space="preserve">if all of them are selected</t>
      </text>
    </comment>
    <comment authorId="0" ref="CF20">
      <text>
        <t xml:space="preserve">class2 - skill </t>
      </text>
    </comment>
    <comment authorId="0" ref="CH86">
      <text>
        <t xml:space="preserve">instances of Stolen Time for Bullet Time</t>
      </text>
    </comment>
    <comment authorId="0" ref="CG20">
      <text>
        <t xml:space="preserve">class2 - skill level</t>
      </text>
    </comment>
    <comment authorId="0" ref="CI86">
      <text>
        <t xml:space="preserve">instances of Personal Vehicle</t>
      </text>
    </comment>
    <comment authorId="0" ref="CM90">
      <text>
        <t xml:space="preserve">if either MP or IP are selected</t>
      </text>
    </comment>
    <comment authorId="0" ref="CJ86">
      <text>
        <t xml:space="preserve">instances of Faithful Companion</t>
      </text>
    </comment>
    <comment authorId="0" ref="CE16">
      <text>
        <t xml:space="preserve">instances of Bullet Time</t>
      </text>
    </comment>
    <comment authorId="0" ref="CE12">
      <text>
        <t xml:space="preserve">if Extra MP is taken</t>
      </text>
    </comment>
    <comment authorId="0" ref="CF45">
      <text>
        <t xml:space="preserve">class7 - skill </t>
      </text>
    </comment>
    <comment authorId="0" ref="CG45">
      <text>
        <t xml:space="preserve">class7 - skill level</t>
      </text>
    </comment>
    <comment authorId="0" ref="AV5">
      <text>
        <t xml:space="preserve">Right click and select "insert note" to add a note just like this one! Useful for keeping track of the exact effects of a skill. Delete the note text to get rid of it.</t>
      </text>
    </comment>
    <comment authorId="0" ref="CE8">
      <text>
        <t xml:space="preserve">occurrences of MP +5</t>
      </text>
    </comment>
    <comment authorId="0" ref="CI12">
      <text>
        <t xml:space="preserve">martial shield</t>
      </text>
    </comment>
    <comment authorId="0" ref="CF4">
      <text>
        <t xml:space="preserve">UP: White
LEFT: Light Gray 2
RIGHT: Dark Gray 1
DOWN: Dark Gray 2</t>
      </text>
    </comment>
    <comment authorId="0" ref="CF25">
      <text>
        <t xml:space="preserve">class3 - skill </t>
      </text>
    </comment>
    <comment authorId="0" ref="CG25">
      <text>
        <t xml:space="preserve">class3 - skill level</t>
      </text>
    </comment>
    <comment authorId="0" ref="CK91">
      <text>
        <t xml:space="preserve">if any are selected</t>
      </text>
    </comment>
    <comment authorId="0" ref="CE13">
      <text>
        <t xml:space="preserve">if Extra IP is taken</t>
      </text>
    </comment>
    <comment authorId="0" ref="CE9">
      <text>
        <t xml:space="preserve">occurrences of IP +2</t>
      </text>
    </comment>
    <comment authorId="0" ref="CI9">
      <text>
        <t xml:space="preserve">martial melee
</t>
      </text>
    </comment>
    <comment authorId="0" ref="CH5">
      <text>
        <t xml:space="preserve">crisis text</t>
      </text>
    </comment>
    <comment authorId="0" ref="CF30">
      <text>
        <t xml:space="preserve">class4 - skill </t>
      </text>
    </comment>
    <comment authorId="0" ref="CG30">
      <text>
        <t xml:space="preserve">class4 - skill level</t>
      </text>
    </comment>
    <comment authorId="0" ref="CE51">
      <text>
        <t xml:space="preserve">if skill name is Fortress, get skill level</t>
      </text>
    </comment>
    <comment authorId="0" ref="CF51">
      <text>
        <t xml:space="preserve">if skill name is Focused, get skill level</t>
      </text>
    </comment>
    <comment authorId="0" ref="CG51">
      <text>
        <t xml:space="preserve">if skill name is Dodge, get skill level</t>
      </text>
    </comment>
    <comment authorId="0" ref="CH51">
      <text>
        <t xml:space="preserve">if skill name is Stolen Time, get skill level</t>
      </text>
    </comment>
    <comment authorId="0" ref="CI51">
      <text>
        <t xml:space="preserve">if skill name is Personal Vehicle, get skill level</t>
      </text>
    </comment>
    <comment authorId="0" ref="CE14">
      <text>
        <t xml:space="preserve">instances of Agile Defender</t>
      </text>
    </comment>
    <comment authorId="0" ref="CJ51">
      <text>
        <t xml:space="preserve">if skill name is Faithful Companion, get skill level</t>
      </text>
    </comment>
    <comment authorId="0" ref="CI10">
      <text>
        <t xml:space="preserve">martial ranged
</t>
      </text>
    </comment>
    <comment authorId="0" ref="CF35">
      <text>
        <t xml:space="preserve">class5 - skill </t>
      </text>
    </comment>
    <comment authorId="0" ref="CG35">
      <text>
        <t xml:space="preserve">class5 - skill level</t>
      </text>
    </comment>
    <comment authorId="0" ref="CG89">
      <text>
        <t xml:space="preserve">clocks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
      <text>
        <t xml:space="preserve">請自行調整為「開卡等級X10」的經驗值。</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81">
      <text>
        <t xml:space="preserve">Tinkerer</t>
      </text>
    </comment>
    <comment authorId="0" ref="AP425">
      <text>
        <t xml:space="preserve">你試圖獲得關於某人或某事的資訊。
· 這通常需要【INS + INS】檢定。			</t>
      </text>
    </comment>
    <comment authorId="0" ref="Q46">
      <text>
        <t xml:space="preserve">DANCER
</t>
      </text>
    </comment>
    <comment authorId="0" ref="AP423">
      <text>
        <t xml:space="preserve">你在衝突中努力實現一個目標。
· 這將需要屬性檢定或對抗檢定。
· 對複雜的目標通常需要一個命刻。																	</t>
      </text>
    </comment>
    <comment authorId="0" ref="AF60">
      <text>
        <t xml:space="preserve">INVOKER (A)
</t>
      </text>
    </comment>
    <comment authorId="0" ref="AU74">
      <text>
        <t xml:space="preserve">SPIRITIST
</t>
      </text>
    </comment>
    <comment authorId="0" ref="AP421">
      <text>
        <t xml:space="preserve">進行一個DL10的檢定，如果成功你使一個物體眩暈，動搖，緩慢 或 虛弱。</t>
      </text>
    </comment>
    <comment authorId="0" ref="AP419">
      <text>
        <t xml:space="preserve">你可以用背包裡的裝備物品交換任意數量的裝備中物品。
·這個動作不適用於防具。</t>
      </text>
    </comment>
    <comment authorId="0" ref="AU39">
      <text>
        <t xml:space="preserve">CHIMERIST
</t>
      </text>
    </comment>
    <comment authorId="0" ref="B53">
      <text>
        <t xml:space="preserve">ENTROPIST
</t>
      </text>
    </comment>
    <comment authorId="0" ref="Q67">
      <text>
        <t xml:space="preserve">MERCHANT
</t>
      </text>
    </comment>
    <comment authorId="0" ref="AF81">
      <text>
        <t xml:space="preserve">WAYFARER
</t>
      </text>
    </comment>
    <comment authorId="0" ref="BL47">
      <text>
        <t xml:space="preserve">ACE OF CARDS					</t>
      </text>
    </comment>
    <comment authorId="0" ref="AF46">
      <text>
        <t xml:space="preserve">DARKBLADE
</t>
      </text>
    </comment>
    <comment authorId="0" ref="AU60">
      <text>
        <t xml:space="preserve">INVOKER (B)
</t>
      </text>
    </comment>
    <comment authorId="0" ref="B74">
      <text>
        <t xml:space="preserve">PILOT
</t>
      </text>
    </comment>
    <comment authorId="0" ref="B39">
      <text>
        <t xml:space="preserve">ARCANIST (A)
</t>
      </text>
    </comment>
    <comment authorId="0" ref="Q53">
      <text>
        <t xml:space="preserve">ESPER
</t>
      </text>
    </comment>
    <comment authorId="0" ref="AF67">
      <text>
        <t xml:space="preserve">MUTANT
</t>
      </text>
    </comment>
    <comment authorId="0" ref="AU81">
      <text>
        <t xml:space="preserve">WEAPONMASTER
</t>
      </text>
    </comment>
    <comment authorId="0" ref="AU46">
      <text>
        <t xml:space="preserve">ELEMENTALIST
</t>
      </text>
    </comment>
    <comment authorId="0" ref="AP422">
      <text>
        <t xml:space="preserve">使用庫存值製造與使用消耗品。										</t>
      </text>
    </comment>
    <comment authorId="0" ref="B60">
      <text>
        <t xml:space="preserve">GOURMET
</t>
      </text>
    </comment>
    <comment authorId="0" ref="AP420">
      <text>
        <t xml:space="preserve">一回合只能執行一次，直到你下一回合開始：
· 你獲得所有傷害類型的抗性。
· 你獲得+2對抗檢定加成。
· 你可以掩護其他生物並阻止敵人對其進行近戰攻擊。</t>
      </text>
    </comment>
    <comment authorId="0" ref="Q74">
      <text>
        <t xml:space="preserve">ROGUE
</t>
      </text>
    </comment>
    <comment authorId="0" ref="Q39">
      <text>
        <t xml:space="preserve">ARCANIST (B)
</t>
      </text>
    </comment>
    <comment authorId="0" ref="AF53">
      <text>
        <t xml:space="preserve">FLORALIST
</t>
      </text>
    </comment>
    <comment authorId="0" ref="AU67">
      <text>
        <t xml:space="preserve">ORATOR
</t>
      </text>
    </comment>
    <comment authorId="0" ref="B81">
      <text>
        <t xml:space="preserve">SYMBOLIST</t>
      </text>
    </comment>
    <comment authorId="0" ref="B46">
      <text>
        <t xml:space="preserve">COMMANDER
</t>
      </text>
    </comment>
    <comment authorId="0" ref="Q60">
      <text>
        <t xml:space="preserve">GUARDIAN
</t>
      </text>
    </comment>
    <comment authorId="0" ref="AF74">
      <text>
        <t xml:space="preserve">SHARPSHOOTER
</t>
      </text>
    </comment>
    <comment authorId="0" ref="AF39">
      <text>
        <t xml:space="preserve">CHANTER
</t>
      </text>
    </comment>
    <comment authorId="0" ref="AU53">
      <text>
        <t xml:space="preserve">FURY
</t>
      </text>
    </comment>
    <comment authorId="0" ref="B67">
      <text>
        <t xml:space="preserve">LOREMASTER
</t>
      </text>
    </comment>
  </commentList>
</comments>
</file>

<file path=xl/sharedStrings.xml><?xml version="1.0" encoding="utf-8"?>
<sst xmlns="http://schemas.openxmlformats.org/spreadsheetml/2006/main" count="5138" uniqueCount="2103">
  <si>
    <t>致所有喜愛FU的玩家們：</t>
  </si>
  <si>
    <t>這個空白的自動角色卡是以BeyondHorizon 2.14版作爲藍本，由DaCapo提供擴展不全書、由我ScarletVice完成漢化及自動化、由GARY0414完成繁中化。</t>
  </si>
  <si>
    <t>沒了你們我什麽都不是，這張角色卡也不會誕生，再次獻上真誠的感謝。</t>
  </si>
  <si>
    <r>
      <rPr>
        <rFont val="Cabin"/>
        <color theme="1"/>
      </rPr>
      <t>呃，不過難以啓齒的是......其實這張角色卡</t>
    </r>
    <r>
      <rPr>
        <rFont val="Cabin"/>
        <b/>
        <color rgb="FFFF0000"/>
        <sz val="13.0"/>
      </rPr>
      <t>還遠遠算不上完成</t>
    </r>
    <r>
      <rPr>
        <rFont val="Cabin"/>
        <color theme="1"/>
      </rPr>
      <t>。</t>
    </r>
  </si>
  <si>
    <t>這就要追溯到我當時獲取資料的管道開始説起了。</t>
  </si>
  <si>
    <t>《Fabula Ultima最终物语》全扩展不全书V1.0(1)</t>
  </si>
  <si>
    <t>這是來自中國社群的翻譯内容，目前的3個擴展（高度、科技、自然）都收錄其中。</t>
  </si>
  <si>
    <t>然而最後一次更新于2023/02/22（不排除有更新的版本），并且大部分翻譯都是出自游戲初期的測試版内容。在三大擴展都已正式發售的現今，部分職業的技能都已經獲得修改，以保持更良好的畫風和平衡。</t>
  </si>
  <si>
    <t>而這些正式版的技能的描述，理應都被正式啓用，一同寫進這張卡才對......</t>
  </si>
  <si>
    <t>......但是當時的我好懶啊。</t>
  </si>
  <si>
    <t>不全書的内容已經整理完畢，也全部寫進這張卡了。當時群内FU的人不多，想再把正式版本的内容修改進去，寫完還未必有人會用得上（？）</t>
  </si>
  <si>
    <r>
      <rPr>
        <rFont val="Cabin"/>
        <strike/>
        <color theme="1"/>
      </rPr>
      <t>眼見FU要火</t>
    </r>
    <r>
      <rPr>
        <rFont val="Cabin"/>
        <color theme="1"/>
      </rPr>
      <t>，越來越多玩家開始選擇擴展的新職業，那我也是時候再次著手補掉剩下的坑了。</t>
    </r>
  </si>
  <si>
    <r>
      <rPr>
        <rFont val="Cabin"/>
        <color theme="1"/>
      </rPr>
      <t>因此，</t>
    </r>
    <r>
      <rPr>
        <rFont val="Cabin"/>
        <b/>
        <color theme="1"/>
        <sz val="13.0"/>
      </rPr>
      <t>若是需要使用還未更新正式版的擴充職業，請聯係我ScarletVice (vice4580) 進行催更。</t>
    </r>
  </si>
  <si>
    <t>最後在這裏列出目前的更新進度：</t>
  </si>
  <si>
    <t>擴展</t>
  </si>
  <si>
    <t>職業</t>
  </si>
  <si>
    <t>職業技能</t>
  </si>
  <si>
    <t>DLC技能</t>
  </si>
  <si>
    <t>英雄技能</t>
  </si>
  <si>
    <t>金手指</t>
  </si>
  <si>
    <t>高度奇幻</t>
  </si>
  <si>
    <t>徽記師</t>
  </si>
  <si>
    <t>完成</t>
  </si>
  <si>
    <t>只更新了“新人類”</t>
  </si>
  <si>
    <t>魔奏者</t>
  </si>
  <si>
    <t>-</t>
  </si>
  <si>
    <t>舞者</t>
  </si>
  <si>
    <t>指揮官</t>
  </si>
  <si>
    <t>科技奇幻</t>
  </si>
  <si>
    <t>機師</t>
  </si>
  <si>
    <t>靈能者</t>
  </si>
  <si>
    <t>突變體</t>
  </si>
  <si>
    <t>自然奇幻</t>
  </si>
  <si>
    <t>美食家</t>
  </si>
  <si>
    <t>祈喚者</t>
  </si>
  <si>
    <t>商人</t>
  </si>
  <si>
    <t>植物學家</t>
  </si>
  <si>
    <t>ScarletVice 啓</t>
  </si>
  <si>
    <t>mi</t>
  </si>
  <si>
    <t>其他表格 - 如需替換現有表格，請參閱說明！</t>
  </si>
  <si>
    <t>主題</t>
  </si>
  <si>
    <t>Black</t>
  </si>
  <si>
    <t>1.選取表格區域，然後按退格鍵清除它。</t>
  </si>
  <si>
    <t>2. 點選「合併」兩次，即可先合併再取消合併。</t>
  </si>
  <si>
    <t>3. 點選「清除格式」清除該區域。</t>
  </si>
  <si>
    <t>4. 將「附加表格」區域複製到主頁。</t>
  </si>
  <si>
    <t>顏色並不重要。</t>
  </si>
  <si>
    <t>🡇</t>
  </si>
  <si>
    <t>⮧</t>
  </si>
  <si>
    <t>你完成了！</t>
  </si>
  <si>
    <t>更換命刻背景（請確保選取圖表下方的儲存格），使用方向鍵可輕鬆操作</t>
  </si>
  <si>
    <t>秘儀師A</t>
  </si>
  <si>
    <t>秘儀師B</t>
  </si>
  <si>
    <t>嵌合師</t>
  </si>
  <si>
    <t>預設</t>
  </si>
  <si>
    <t>暗黑之刃</t>
  </si>
  <si>
    <t>元素師</t>
  </si>
  <si>
    <t>王牌</t>
  </si>
  <si>
    <t>熵師</t>
  </si>
  <si>
    <t>狂怒鬥士</t>
  </si>
  <si>
    <t>日期</t>
  </si>
  <si>
    <t>詳情</t>
  </si>
  <si>
    <t>經驗值</t>
  </si>
  <si>
    <t>守護者</t>
  </si>
  <si>
    <t>祈喚者A</t>
  </si>
  <si>
    <t>物語點</t>
  </si>
  <si>
    <t>祈喚者B</t>
  </si>
  <si>
    <t>澤尼特(Z)</t>
  </si>
  <si>
    <t>死靈術師</t>
  </si>
  <si>
    <t>初始</t>
  </si>
  <si>
    <t>初始資金</t>
  </si>
  <si>
    <t>博學者</t>
  </si>
  <si>
    <t>錢
包</t>
  </si>
  <si>
    <t>吟唱者</t>
  </si>
  <si>
    <t>遊蕩者</t>
  </si>
  <si>
    <t>神射手</t>
  </si>
  <si>
    <t>靈師</t>
  </si>
  <si>
    <t>修補匠</t>
  </si>
  <si>
    <t>旅行者</t>
  </si>
  <si>
    <t>武器大師</t>
  </si>
  <si>
    <t>THEME</t>
  </si>
  <si>
    <t>Blue</t>
  </si>
  <si>
    <t>IMAGE URL</t>
  </si>
  <si>
    <t>https://i.imgur.com/cWx9bjv.png</t>
  </si>
  <si>
    <t>LOGO COLOR</t>
  </si>
  <si>
    <t>show HP bar</t>
  </si>
  <si>
    <t>show MP bar</t>
  </si>
  <si>
    <t>show IP bar</t>
  </si>
  <si>
    <t>show crisis text</t>
  </si>
  <si>
    <t>When you're done with settings, you can hide this row - right click on the "2" to the far left, then select "Hide Row"!</t>
  </si>
  <si>
    <t>左欄 - 一般特徵</t>
  </si>
  <si>
    <t>圖片網址</t>
  </si>
  <si>
    <t>NAME</t>
  </si>
  <si>
    <t>---</t>
  </si>
  <si>
    <t>PRONOUNS</t>
  </si>
  <si>
    <t>CLOCK</t>
  </si>
  <si>
    <t>標誌顏色</t>
  </si>
  <si>
    <t>額外裝備 (non-rework)</t>
  </si>
  <si>
    <t>CLOCK NAME</t>
  </si>
  <si>
    <t>中型版</t>
  </si>
  <si>
    <t>顯示 HP 條</t>
  </si>
  <si>
    <t>顯示 MP 條</t>
  </si>
  <si>
    <t>額外裝備</t>
  </si>
  <si>
    <t>Example</t>
  </si>
  <si>
    <t>顯示 IP 條</t>
  </si>
  <si>
    <t>顯示 危機提醒</t>
  </si>
  <si>
    <t>LVL</t>
  </si>
  <si>
    <t xml:space="preserve">- 飾品- </t>
  </si>
  <si>
    <t>PASSIVE</t>
  </si>
  <si>
    <t>HP +5</t>
  </si>
  <si>
    <t>Skill Name</t>
  </si>
  <si>
    <t>Brief skill description.</t>
  </si>
  <si>
    <t>飾品</t>
  </si>
  <si>
    <t>姓名</t>
  </si>
  <si>
    <t>性別</t>
  </si>
  <si>
    <t>命刻</t>
  </si>
  <si>
    <t>命刻名稱</t>
  </si>
  <si>
    <t>HP</t>
  </si>
  <si>
    <t>MP</t>
  </si>
  <si>
    <t>IDENTITY</t>
  </si>
  <si>
    <t>IP</t>
  </si>
  <si>
    <t>INI</t>
  </si>
  <si>
    <t>DEF</t>
  </si>
  <si>
    <t>MDF</t>
  </si>
  <si>
    <t>ORIGIN</t>
  </si>
  <si>
    <t>個
人
簡
歷</t>
  </si>
  <si>
    <t>在此寫下有關角色的外貌描述或其他任何詳細資訊。</t>
  </si>
  <si>
    <t>身份</t>
  </si>
  <si>
    <t>- 防具 -</t>
  </si>
  <si>
    <t>防具</t>
  </si>
  <si>
    <t>起源</t>
  </si>
  <si>
    <t>Heroic Skill</t>
  </si>
  <si>
    <t>ATTRIBUTES</t>
  </si>
  <si>
    <t>DEXTERITY</t>
  </si>
  <si>
    <t>EXP</t>
  </si>
  <si>
    <t>- 武器 -</t>
  </si>
  <si>
    <t>FABULA</t>
  </si>
  <si>
    <t>ZENIT</t>
  </si>
  <si>
    <t>武器</t>
  </si>
  <si>
    <t>屬
性</t>
  </si>
  <si>
    <r>
      <rPr>
        <rFont val="Noto Sans SC"/>
        <color rgb="FFFFFFFF"/>
        <sz val="14.0"/>
      </rPr>
      <t>靈巧</t>
    </r>
    <r>
      <rPr>
        <rFont val="VT323"/>
        <color rgb="FFFFFFFF"/>
        <sz val="14.0"/>
      </rPr>
      <t>(DEX)</t>
    </r>
  </si>
  <si>
    <t>STATUS</t>
  </si>
  <si>
    <t>SLOW</t>
  </si>
  <si>
    <t>INITIATIVE</t>
  </si>
  <si>
    <t>澤尼特</t>
  </si>
  <si>
    <t>職業盾牌</t>
  </si>
  <si>
    <t>狀
態</t>
  </si>
  <si>
    <t>INSIGHT</t>
  </si>
  <si>
    <t>缓慢</t>
  </si>
  <si>
    <t>DAZED</t>
  </si>
  <si>
    <t>縮寫版</t>
  </si>
  <si>
    <r>
      <rPr>
        <rFont val="Noto Sans SC"/>
        <color rgb="FFFFFFFF"/>
        <sz val="14.0"/>
      </rPr>
      <t>洞察</t>
    </r>
    <r>
      <rPr>
        <rFont val="VT323"/>
        <color rgb="FFFFFFFF"/>
        <sz val="14.0"/>
      </rPr>
      <t>(INS)</t>
    </r>
  </si>
  <si>
    <t>眩暈</t>
  </si>
  <si>
    <t>WEAK</t>
  </si>
  <si>
    <t>DEFENSE</t>
  </si>
  <si>
    <t>虛弱</t>
  </si>
  <si>
    <t>物理防禦</t>
  </si>
  <si>
    <t>OTHER EFFECTS</t>
  </si>
  <si>
    <t>其他效果</t>
  </si>
  <si>
    <t>MIGHT</t>
  </si>
  <si>
    <r>
      <rPr>
        <rFont val="Noto Sans SC"/>
        <color rgb="FFFFFFFF"/>
        <sz val="14.0"/>
      </rPr>
      <t>力量</t>
    </r>
    <r>
      <rPr>
        <rFont val="VT323"/>
        <color rgb="FFFFFFFF"/>
        <sz val="14.0"/>
      </rPr>
      <t>(MIG)</t>
    </r>
  </si>
  <si>
    <t>SHAKEN</t>
  </si>
  <si>
    <t xml:space="preserve"> - </t>
  </si>
  <si>
    <t>動搖</t>
  </si>
  <si>
    <t>ENRAGE</t>
  </si>
  <si>
    <t>憤怒</t>
  </si>
  <si>
    <t>MAGIC DEFENSE</t>
  </si>
  <si>
    <t>魔法防禦</t>
  </si>
  <si>
    <r>
      <rPr>
        <rFont val="Noto Sans SC"/>
        <color rgb="FFFFFFFF"/>
        <sz val="14.0"/>
      </rPr>
      <t>意志</t>
    </r>
    <r>
      <rPr>
        <rFont val="VT323"/>
        <color rgb="FFFFFFFF"/>
        <sz val="14.0"/>
      </rPr>
      <t>(WLP)</t>
    </r>
  </si>
  <si>
    <t>WILLPOWER</t>
  </si>
  <si>
    <t>POISON</t>
  </si>
  <si>
    <t>中毒</t>
  </si>
  <si>
    <t>額外裝備 (rework)</t>
  </si>
  <si>
    <t>依據當前</t>
  </si>
  <si>
    <t>BASE</t>
  </si>
  <si>
    <t>CURRENT</t>
  </si>
  <si>
    <t>+</t>
  </si>
  <si>
    <t>包括 靈巧？</t>
  </si>
  <si>
    <t>include DEX?</t>
  </si>
  <si>
    <t>包括 洞察？</t>
  </si>
  <si>
    <t>include INS?</t>
  </si>
  <si>
    <t>羈
絆</t>
  </si>
  <si>
    <t>裝
備</t>
  </si>
  <si>
    <t>物品名稱</t>
  </si>
  <si>
    <t>BONDS</t>
  </si>
  <si>
    <t>物品描述。
勾選後即可裝備。</t>
  </si>
  <si>
    <t>0z</t>
  </si>
  <si>
    <t>EQUIPMENT</t>
  </si>
  <si>
    <t>ACCESSORY</t>
  </si>
  <si>
    <t>Item Name</t>
  </si>
  <si>
    <t>普通</t>
  </si>
  <si>
    <t>Item description. Use the checkbox to equip.</t>
  </si>
  <si>
    <t>主手</t>
  </si>
  <si>
    <t>ARMOR</t>
  </si>
  <si>
    <t>副手</t>
  </si>
  <si>
    <t>MAIN HAND</t>
  </si>
  <si>
    <t>OFF-HAND</t>
  </si>
  <si>
    <t>增益</t>
  </si>
  <si>
    <t>LEFT COLUMN - GENERAL FEATURES</t>
  </si>
  <si>
    <t>This sheet is customizable - see the Additional Tables sheet!</t>
  </si>
  <si>
    <t>MIDDLE COLUMN - CLASS FEATURES</t>
  </si>
  <si>
    <t>RIGHT COLUMN - QUICK REFERENCE</t>
  </si>
  <si>
    <t>Once you have everything you want, just fill in the extra space with the normal background color.</t>
  </si>
  <si>
    <t>自寫招式</t>
  </si>
  <si>
    <t>Once you have everything, fill in the extra space with the background color.</t>
  </si>
  <si>
    <t>-英雄技能-</t>
  </si>
  <si>
    <t>金手指 （使用「命刻」部分追蹤特定金手指的進程，例如「逃亡實驗體」的不穩定性。）</t>
  </si>
  <si>
    <t>金手指名稱</t>
  </si>
  <si>
    <t>底力技</t>
  </si>
  <si>
    <t>緊湊版</t>
  </si>
  <si>
    <t>底力技 名稱</t>
  </si>
  <si>
    <t>觸發</t>
  </si>
  <si>
    <t>觸發名稱</t>
  </si>
  <si>
    <t>填充數量</t>
  </si>
  <si>
    <t>效果</t>
  </si>
  <si>
    <t>效果名稱</t>
  </si>
  <si>
    <t>傷害親和度</t>
  </si>
  <si>
    <t>灰色版 (在淺色主題下可能顯示效果不佳)</t>
  </si>
  <si>
    <t xml:space="preserve">親和度 </t>
  </si>
  <si>
    <t xml:space="preserve"> 親和度    </t>
  </si>
  <si>
    <t>- -</t>
  </si>
  <si>
    <t>中欄 - 職業特徵</t>
  </si>
  <si>
    <t>右欄 - 快速參考</t>
  </si>
  <si>
    <t>此表格可自訂 - 請參閱「附加表」表格！</t>
  </si>
  <si>
    <t>當你準備好所有想要的東西後，只需用普通的背景色填滿剩餘的空間即可。</t>
  </si>
  <si>
    <t>免費增益</t>
  </si>
  <si>
    <t>技能</t>
  </si>
  <si>
    <t>Column 1</t>
  </si>
  <si>
    <t>Max SL</t>
  </si>
  <si>
    <t>最高技能等級</t>
  </si>
  <si>
    <t>說明</t>
  </si>
  <si>
    <t>——核心規則——</t>
  </si>
  <si>
    <t>秘儀師</t>
  </si>
  <si>
    <t>MP +5</t>
  </si>
  <si>
    <t>阿爾卡納圓環</t>
  </si>
  <si>
    <t>/</t>
  </si>
  <si>
    <t>4</t>
  </si>
  <si>
    <t>/4</t>
  </si>
  <si>
    <t xml:space="preserve">
當你在衝突中於你的回合內自願解除一個阿爾卡納時，如果該阿爾卡納在同一回合中沒有被召喚，並且你裝備了奧術類別武器，你可以立即免費執行咒語動作。你用這種方式施放的咒語其MP消耗必須小於或等於此技能的【SL×5】(你仍需支付該咒語的MP消耗)。                                                                        
</t>
  </si>
  <si>
    <t>阿爾卡納再生</t>
  </si>
  <si>
    <t>2</t>
  </si>
  <si>
    <t>/2</t>
  </si>
  <si>
    <t xml:space="preserve">
當你召喚一個阿爾卡納時，你會立即恢復【SL×5】的HP。
</t>
  </si>
  <si>
    <t>綁定和召喚</t>
  </si>
  <si>
    <t>1</t>
  </si>
  <si>
    <t>/1</t>
  </si>
  <si>
    <t xml:space="preserve">
你可以將阿爾卡納與你的靈魂綁定，稍後再召喚它們。當你第一次遇到阿爾卡納時，GM會告訴你每個綁定過程的細節：
你可以使用一個動作並花費40點MP來召喚一個你已經綁定的阿爾卡納：過程細節請見下頁。
如果你在角色創建中獲得這個技能，你可以在開始遊戲之前選擇一個阿爾卡納作為已經綁定的阿爾卡納，這個阿爾卡納必須從下文的列表中選擇。此外，你只能透過探索和故事進程獲得新的阿爾卡納。
</t>
  </si>
  <si>
    <t>緊急秘儀</t>
  </si>
  <si>
    <t>6</t>
  </si>
  <si>
    <t>/6</t>
  </si>
  <si>
    <t xml:space="preserve">
只要你處於危機狀態，召喚你的阿爾卡納所需的費用降低【SL× 5】點MP。
</t>
  </si>
  <si>
    <t>秘儀學派儀式</t>
  </si>
  <si>
    <t xml:space="preserve">
你可以執行秘儀學派的儀式，只要它們的效果在你所綁定的一個或多個阿爾卡納的領域內(見下頁)。
秘儀學派儀式使用【WLP+WLP】作為施法檢定。
</t>
  </si>
  <si>
    <t>秘儀師【Playtest】</t>
  </si>
  <si>
    <t>HP +5 or MP +5 (請自行輸入選擇，方便自動表計算）</t>
  </si>
  <si>
    <t>秘術再生</t>
  </si>
  <si>
    <t xml:space="preserve">
當你自願解除與你連結的阿爾卡納後，如果你處於危機狀態，你可以讓自己和在場的每個盟友恢復【 SL × 5】點HP。
</t>
  </si>
  <si>
    <t xml:space="preserve">
你可以將阿爾卡納與你的靈魂綁定，稍後再召喚它們。當你第一次遇到阿爾卡納時，GM會告訴你每個綁定過程的細節：
你可以使用一個動作並花費30點MP來召喚一個你已經綁定的阿爾卡納：過程細節請見下頁。
如果你在角色創建中獲得這個技能，你可以在開始遊戲之前選擇一個阿爾卡納作為已經綁定的阿爾卡納，這個阿爾卡納必須從下文的列表中選擇。此外，你只能透過探索和故事進程獲得新的阿爾卡納。
</t>
  </si>
  <si>
    <t>幻影之力</t>
  </si>
  <si>
    <t>/5</t>
  </si>
  <si>
    <t xml:space="preserve">
你與阿爾卡納處於連接狀態時，你的自由攻擊、脈衝、咒語造成的傷害額外增加【SL】點。當你用脈衝或解除效果造成傷害時，如果你裝備著奧術、匕首、或連枷武器，你可以讓傷害忽略親和度。
</t>
  </si>
  <si>
    <t>快速召喚</t>
  </si>
  <si>
    <t xml:space="preserve">
當你在衝突中於你的回合內召喚一個阿爾卡納時，最多可以選擇兩個選項：
① 召喚你的阿爾卡納所需的費用降低【SL× 5】點MP。
② 當你召喚並連接一個阿爾卡納之後，立刻執行脈衝技能。
如果你至少選擇一個選項，則在你的下一回合開始之前不能自願解除這個阿爾卡納；如果您選擇這兩個選項，則該召喚將無法使用阿爾卡納的解除效果。
</t>
  </si>
  <si>
    <t>MP +5，儀式學派</t>
  </si>
  <si>
    <t>吞噬</t>
  </si>
  <si>
    <t>5</t>
  </si>
  <si>
    <t xml:space="preserve">
在你用咒語對一個或多個生物造成傷害後，如果你裝備了奧術、匕首或連枷武器，你會恢復【SL×2】的MP。
</t>
  </si>
  <si>
    <t>野性交談</t>
  </si>
  <si>
    <t xml:space="preserve">
你可以與野獸、魔獸和植物物種的生物溝通。
</t>
  </si>
  <si>
    <t>惡性循環</t>
  </si>
  <si>
    <t xml:space="preserve">
當你用你的嵌合咒語對一個或多個生物造成傷害時，那些與你最初習得該咒語的目標生物同屬一個物種的生物都會進入中毒狀態。
</t>
  </si>
  <si>
    <t>嵌合學派儀式</t>
  </si>
  <si>
    <t xml:space="preserve">
你可以施展效果屬於嵌合學派的儀式。
當你獲得這個技能時，請選擇【INS+WLP】或【MlG+WLP】。從現在開始，你的嵌合學派儀式將使用所選的屬性進行施法法檢定。
</t>
  </si>
  <si>
    <t>咒語模仿</t>
  </si>
  <si>
    <t>10</t>
  </si>
  <si>
    <t>/10</t>
  </si>
  <si>
    <t xml:space="preserve">
當你看到一個屬於野獸、怪物或植物物種的生物施展咒語時，你可以立即選擇將該咒語作為你自己的嵌合師咒語：如果你這樣做，記錄下你從什麼物種的生物那裡學到此咒語。
當你第一次習得本技能時，選擇【INS+WLP】或【MIG+WLP】，之後你的攻擊性嵌合咒語(⚡) 將使用所選的屬性進行施法檢定，而不是你所學的生物所使用的屬性檢定。
同一時間你最多能夠學會【SL+2】項不同的嵌合師咒語，如果你想記住一個新的嵌合咒語，但已經達到了你的咒語上限，你必須遺忘你的一個舊咒語，用新咒語來代替它。
</t>
  </si>
  <si>
    <t>HP +5，職業近戰/防具 or 職業遠程/防具 【Playtest】 (請自行輸入選擇，方便自動表計算）</t>
  </si>
  <si>
    <t>疼痛</t>
  </si>
  <si>
    <t xml:space="preserve">
一回合一次（包括其它生物的回合），當你對一個或多個敵人造成傷害後，如果你對其中至少一個生物有羈絆，你可以恢復【SL×2】HP和【SL×2】MP。 【Playtest】</t>
  </si>
  <si>
    <t>暗黑之血</t>
  </si>
  <si>
    <t xml:space="preserve">
只要你處於危機狀態，你就能對暗屬性傷害和毒屬性傷害獲得抗性。
</t>
  </si>
  <si>
    <t>暗黑之心</t>
  </si>
  <si>
    <t xml:space="preserve">
一個場景一次，當你進入危機狀態時，你可以選擇一個你所看到的，但你並沒有對其建立羈絆的生物。如果你選擇了，就對該生物產生仇恨的羈絆。
</t>
  </si>
  <si>
    <t>痛苦的教訓</t>
  </si>
  <si>
    <t xml:space="preserve">
在另一個生物使你失去HP後(用攻擊、咒語或其他方法)，你可以立即對該生物免費執行研究動作（見74頁）。如果你這麼做了，你可以在研究動作的檢定上額外獲得此技能【SL】的加值。
記住，你只能對一個生物的單一面向研究一次。
</t>
  </si>
  <si>
    <t>暗影突襲</t>
  </si>
  <si>
    <t xml:space="preserve">
你已經學會將你的生命力導入你的攻擊之中。你可以使用一個動作來進行暗影突襲：骰你目前的MIG骰，並且損失相當於【MIG骰結果】的HP。如果這沒有使你的HP降至0，你可以用你裝備的武器進行一次自由攻擊：如果這次攻擊擊中一個或多個目標，它造成的額外傷害等於【SL+MIG骰結果】。這次攻擊造成的所有傷害都變成了暗屬性，其傷害類型不能改變。
</t>
  </si>
  <si>
    <t>災難</t>
  </si>
  <si>
    <t>3</t>
  </si>
  <si>
    <t>/3</t>
  </si>
  <si>
    <t xml:space="preserve">
當你施展瞬發咒語時，如果你裝備了奧術武器，你可以將該法術的總MP消耗額外增加【SL×10】點MP。如果你這樣做了，而該咒語對一個或多個生物造成了傷害，那麼它將對每個生物造成額外的傷害，每增加10點MP，額外增加5點傷害。
</t>
  </si>
  <si>
    <t>元素魔法</t>
  </si>
  <si>
    <t xml:space="preserve">
每當你獲得此技能時，學習一個元素學派咒語(見下兩頁)。攻擊性元素咒語 (⚡) 使用【INS+WLP】進行施法檢定。
</t>
  </si>
  <si>
    <t>魔法砲擊</t>
  </si>
  <si>
    <t xml:space="preserve">
當你施展攻擊性咒語(⚡) 時，如果你裝備有奧術武器，你的施法檢定會獲得相當於【SL×2】的加值。
</t>
  </si>
  <si>
    <t>元素學派儀式</t>
  </si>
  <si>
    <t xml:space="preserve">
你可以施展效果屬於元素學派的儀式。
元素系的儀式使用【INS+WLP】作為魔法檢定。
</t>
  </si>
  <si>
    <t>咒語之刃</t>
  </si>
  <si>
    <t xml:space="preserve">
當你對單一生物施展攻擊性咒語（⚡）時，如果該咒語的總MP消耗為 【SL×20】或更低，並且你裝備了一個非奧術武器，你可以選擇這些武器中的一個。如果你這樣做了，你對該咒語的施法檢定額外獲得此技能【SL】的加值，並使用所選武器的命中檢定公式；例如，透過青銅劍（見131頁）施展元素咒語的施法檢定將是【DEX+MIG+3】，而不是【INS+WLP】。
另外，若這個施法檢定有使用到DEX骰，該咒語所造成的傷害將會增加【SL×2】 的數值。 【Playtest】
</t>
  </si>
  <si>
    <t>吸收心智</t>
  </si>
  <si>
    <t xml:space="preserve">
在你受到傷害後，你可以恢復【SL×2】點MP。
</t>
  </si>
  <si>
    <t>熵係魔法</t>
  </si>
  <si>
    <t xml:space="preserve">
每當你獲得此技能時，可以學習一個熵系咒語(見下兩頁)。
攻擊性熵係咒語 (⚡) 使用【INS+WLP】作為施法檢定。
</t>
  </si>
  <si>
    <t>幸運七</t>
  </si>
  <si>
    <t xml:space="preserve">
你有一個幸運數字；在每次聚會開始時，這個數字是7。當你在之後的每個場景中執行檢定時，你可以用你的幸運數字與你擲出的一個骰子上的數值交換(即使這將給出一個不可能的結果，例如在一個d6上的數值是7)。如果你這樣做，替換的數值將成為你新的幸運數字。
</t>
  </si>
  <si>
    <t>熵系學派儀式</t>
  </si>
  <si>
    <t xml:space="preserve">
你可以施展效果屬於熵學派的儀式。
元素系的儀式使用【INS+WLP】作為魔法檢定。
</t>
  </si>
  <si>
    <t>竊取時間</t>
  </si>
  <si>
    <t xml:space="preserve">
在戰鬥中，你可以使用一個動作來幹擾時間的流動，也就是花費最多為 【SL×5】的MP。你每花費5點MP，就可以選擇一個選項：
①一個你能看見的生物會遭受緩慢狀態影響；
② 或一個你能看見的生物會從緩慢狀態中恢復；
③或一個你能看到的已經遭受緩慢狀態的生物，損失相當於【10+（SL×5）】的HP；
④或一個你能看到的生物可以立即免費執行裝備動作；
⑤或選擇一個你能看到的、在本輪中尚未進行回合的盟友：該盟友 在本回合中可以在你之後立即進行回合。
每次使用該技能時，每個選項只能被最多選擇一次。 【Playtest】
</t>
  </si>
  <si>
    <t>HP +5，職業近戰/防具</t>
  </si>
  <si>
    <t>腎上腺素</t>
  </si>
  <si>
    <t xml:space="preserve">
只要你處於危機狀態，你就會額外造成【SL × 2】傷害(包括攻擊、咒語、阿爾卡納、物品或其他方法造成的傷害)。
</t>
  </si>
  <si>
    <t>暴怒</t>
  </si>
  <si>
    <t xml:space="preserve">
使用格鬥、投擲、匕首或連枷類別武器進行命中檢定時，只要兩個骰子顯示相同數字（且不是大失敗）時，你將觸發大成功。
</t>
  </si>
  <si>
    <t>不屈意志</t>
  </si>
  <si>
    <t xml:space="preserve">
當你花費一個或多個物語點時，你會獲得額外的好處－選擇一個選項：你會恢復【SL × 5】HP；或你恢復【SL × 5】MP；或者你自己恢復一個你選擇的狀態效果。
</t>
  </si>
  <si>
    <t>挑釁</t>
  </si>
  <si>
    <t xml:space="preserve">
你可以使用一個動作並花費5點MP對你能看到的一個生物執行一個【MIG+WLP】的對抗檢定並描述你如何挑釁他，如果成功，目標會進入憤怒狀態，被迫將注意力集中在你身上(他的攻擊和攻擊性咒語必須盡可能將你包括在目標中)。如果你失去知覺或離開場景，或生物不再處於憤怒狀態，或被其他人成功挑釁，本效果就結束。
本技能發起的【MIG+WLP】檢定都會獲得相當於【SL】的加值。
</t>
  </si>
  <si>
    <t>忍耐</t>
  </si>
  <si>
    <t xml:space="preserve">
當你執行防禦動作時，如果你選擇不為其他生物提供掩護，你恢復等於【SL乘以你的羈絆中最高強度】的HP，並選擇MIG或WLP：你選擇的屬性骰尺寸提升一階(最大為d12)，直到你的下一回合結束。
</t>
  </si>
  <si>
    <t>HP +5，職業防具/盾牌</t>
  </si>
  <si>
    <t>盾反</t>
  </si>
  <si>
    <t xml:space="preserve">
當你在你的回合中造成傷害時，如果你上回合執行防禦動作並選擇為另一個生物提供掩護，造成【SL】額外傷害。 【Playtest】</t>
  </si>
  <si>
    <t>防守掌握</t>
  </si>
  <si>
    <t xml:space="preserve">
只要你裝備了盾牌或職業防具，你受到的所有傷害都會減少【SL】的數值(這個效果應用在傷害親和力計算之前)。
</t>
  </si>
  <si>
    <t>雙重盾牌</t>
  </si>
  <si>
    <t xml:space="preserve">
你現在可以在你的主手欄位裡裝備盾牌了。只要你裝備了兩個盾牌，你就可以同時獲得這兩件物品的好處，並可以將它們合併視為格鬥類別的雙手近戰武器！
</t>
  </si>
  <si>
    <t>不動要塞</t>
  </si>
  <si>
    <t xml:space="preserve">
永久提高你的最大HP【SL× 5】點。 【Playtest】
</t>
  </si>
  <si>
    <t>保護</t>
  </si>
  <si>
    <t xml:space="preserve">
當其他生物受到攻擊、咒語或其他危險的威脅時，你可以代替他們(任何屬於危險的檢定都會對你執行；你可以在檢定完成之前或之後聲明此技能的使用)。如果危險已經影響到你，它會影響你兩次(分別結算兩次)；你不能保護多個生物免受相同的危險。如果你在衝突中使用此技能，在下回合開始前不能再使用。
</t>
  </si>
  <si>
    <t>博學士</t>
  </si>
  <si>
    <t>靈光一閃</t>
  </si>
  <si>
    <t xml:space="preserve">
當你在調查生物、物品或地點的檢定中骰出13或更高時(包括在衝突中使用研究動作)，你可以向GM詢問有關你調查主題的【SL】個問題。你可以馬上問這些問題，也可以留到以後再問；當你問其中一個問題時，GM會如實回答，你將描述你的角色演繹推理的過程。
此技能只能對同一生物、物品或地點使用一次。
</t>
  </si>
  <si>
    <t>集中</t>
  </si>
  <si>
    <t xml:space="preserve">
永久提高你的最大MP【SL× 5】點。
當你使用【INS+INS】執行開放檢定時，你在該檢定上獲得等於【SL】的加值(這只適用於開放檢定)【Playtest】</t>
  </si>
  <si>
    <t>知識就是力量</t>
  </si>
  <si>
    <t xml:space="preserve">
當你執行命中檢定時，你可以用INS取代一個屬性(如手槍為【INS+INS】或戰斧為【INS +MIG】)。
</t>
  </si>
  <si>
    <t>快速評估</t>
  </si>
  <si>
    <t xml:space="preserve">
在衝突開始時，你可以花費多達【SLx5】的MP。你每花5MP，選擇一個選項：選擇一個你能看到的生物，GM會揭示他們的一個特質；或者選擇一個傷害類型，選擇一個你能看到的生物，GM會顯示該生物對該傷害類型的親和力。
</t>
  </si>
  <si>
    <t>博聞強記</t>
  </si>
  <si>
    <t xml:space="preserve">
你可以很好地回憶起過去一周你去過的任何一個地方的細節。你可以在你的腦海中“回到過去”，以便再次檢查和調查這些場景——你的靈光一閃技能也將適用於這些記憶場景。
</t>
  </si>
  <si>
    <t>譴責</t>
  </si>
  <si>
    <t xml:space="preserve">
你可以使用一個動作，花費5點MP對一個能聽到並理解你的生物執行一個對抗檢定【INS+WLP】——描述你的譴責，如果你成功，目標將失去【SL×5】MP，進入眩暈或動搖狀態(你來選擇)，並且所有傷害來源都會對目標造成【SL】點額外傷害，直到你的下一回合開始。在此技能的【INS+WLP】檢定中你獲得等於【SL】的加值。 【Playtest】</t>
  </si>
  <si>
    <t>激勵</t>
  </si>
  <si>
    <t xml:space="preserve">
在衝突中，你可以使用一個動作並花費5點MP去選擇另一個能聽到並理解你的生物。此生物恢復【10+（SL×5）】HP，並選擇DEX、INS、MIG或WLP：目標的所選屬性骰尺寸+1(最多d12)，直到你的下一回合開始。 【Playtest】</t>
  </si>
  <si>
    <t>我相信你</t>
  </si>
  <si>
    <t xml:space="preserve">
在另一個能夠聽到你的玩家角色執行檢定後，你可以花費1物語點並觸發他的特質或羈絆，以便讓他重擲骰子或提高檢定結果(遵循正常規則)。然後，如果你對該角色有羈絆，他們會恢復【SL× 10】點MP。
</t>
  </si>
  <si>
    <t>能言善辯</t>
  </si>
  <si>
    <t xml:space="preserve">
當你成功執行檢定來填滿或清除命刻的部分刻度時，如果你的方法依賴於魅力、外交、欺騙或恐嚇，你可以花費最多【SL × 20】MP發動技能。如果你這樣做了，每用20個MP就填滿或抹去一個額外的命刻刻度。
</t>
  </si>
  <si>
    <t>意外盟友</t>
  </si>
  <si>
    <t xml:space="preserve">
你可以使用一個動作並花費1點物語點選擇一個能聽到並理解你的非敵對生物。如果你這樣做了，只要你對他們友善、尊重，並且你的要求是合理的，他們就會幫助你。
</t>
  </si>
  <si>
    <t>IP +2</t>
  </si>
  <si>
    <t>偷襲</t>
  </si>
  <si>
    <t xml:space="preserve">
當你攻擊一個生物時，如果攻擊只針對該生物，並且該生物正在遭受一個或多個狀態效果，你可以使其受到等於【SL+該生物的狀態效果數量】的額外傷害。
</t>
  </si>
  <si>
    <t>閃避</t>
  </si>
  <si>
    <t xml:space="preserve">
只要你沒有裝備盾牌和職業防具，你的物防就會提高等同於【SL】的數值。
</t>
  </si>
  <si>
    <t>迅捷</t>
  </si>
  <si>
    <t xml:space="preserve">
在衝突開始時，你可以消耗10點MP。如果你這麼做了，選擇一個選項並在第一輪開始前應用它：用你裝備的武器進行一次自由攻擊；或執行阻礙或推進目標動作。你執行所選項目的相關檢定時獲得等於【SL】的加值。
</t>
  </si>
  <si>
    <t>待會再見</t>
  </si>
  <si>
    <t xml:space="preserve">
你可以使用一個動作並消耗1個物語點從當前場景消失，你可以在任意時刻從另一個有玩家角色登場的不同場景中出現。你需要描述你是如何逃脫並奇蹟般地到達這裡的。
</t>
  </si>
  <si>
    <t>靈魂竊取</t>
  </si>
  <si>
    <t xml:space="preserve">
在衝突中，你可以使用一個動作對你所看到的生物的魔防執行【DEX +WLP】檢定。如果你成功了並且目標是一名士兵級別生物，你便能夠恢復【SL】點IP；如果他們是精英級別生物或冠名級別生物，GM會給你目標的靈魂寶藏，一個等於或低於【目標等級乘以30，或者如果他們是反派則乘以50】澤尼特的物品。這個靈魂寶藏會出現在你的背包裡；使用此技能只能成功偷一個生物一次。
此技能發起【DEX+WLP】檢定時你可以獲得相當於【SL】的加值。
</t>
  </si>
  <si>
    <t>HP +5，職業遠程/盾牌</t>
  </si>
  <si>
    <t>連續射擊</t>
  </si>
  <si>
    <t xml:space="preserve">
當你進行遠程攻擊時，你可以花費10點MP選擇一個選項：攻擊獲得多重(2)；或者你將攻擊的多重屬性增加1，最多增加到多重(3)。
</t>
  </si>
  <si>
    <t>交叉火力</t>
  </si>
  <si>
    <t xml:space="preserve">
當你能看到的生物進行遠程攻擊後，你可以花費相當於其【命中檢定結果總和+5】的MP，使他本次對所有目標的攻擊自動失敗。你只能在裝備遠程武器的情況下使用這個技能，如果命中檢定是大成功，這個技能將無法生效。 【Playtest】
</t>
  </si>
  <si>
    <t>鷹眼</t>
  </si>
  <si>
    <t xml:space="preserve">
當你執行防禦動作時，如果你選擇不為其他生物提供掩護，你可以消耗10MP選擇一個選項：你在當前場景結束前執行的下一次遠程攻擊將造成【5+（SL×5）】點額外傷害，並忽略抗性和免疫；或者你可以立即用你裝備的弓或火器進行一次自由攻擊，在計算這次攻擊造成的傷害時，將你的HR視為0。 【Playtest】
</t>
  </si>
  <si>
    <t>遠程武器掌握</t>
  </si>
  <si>
    <t xml:space="preserve">
你所有遠程武器的命中檢定獲得等於【SL】的加值。
</t>
  </si>
  <si>
    <t>警告射擊</t>
  </si>
  <si>
    <t xml:space="preserve">
當你用遠程攻擊命中一個或多個目標並造成傷害時，你的攻擊可以不造成傷害。如果你這樣做，選擇一個選項：對每個被命中的目標施加動搖狀態；或對每個被命中的目標施加緩慢狀態；或每一個被命中的目標失去【SL×10】MP。記得描述你的操作！
</t>
  </si>
  <si>
    <t>療癒能力</t>
  </si>
  <si>
    <t xml:space="preserve">
當你施放針對一個或多個盟友的咒語時，如果你裝備了奧術武器，你可以讓每個這些盟友恢復等於【3+（SL X 你有的羈絆數量）】的HP。
這種治療與任何由咒語效果引起的治療是分開的。 【Playtest】
</t>
  </si>
  <si>
    <t>靈魂學派儀式</t>
  </si>
  <si>
    <t xml:space="preserve">
你可以執行效果屬於靈魂學派的儀式魔法。
靈魂學派儀式使用【INS+WLP】進行施法檢定。
</t>
  </si>
  <si>
    <t>靈魂魔法</t>
  </si>
  <si>
    <t xml:space="preserve">
每次你獲得此技能，學習一個靈魂咒語(見下兩頁)。
攻擊性靈魂咒語(⚡) 使用【INS + WLP】進行施法法檢定。
</t>
  </si>
  <si>
    <t>支援魔法</t>
  </si>
  <si>
    <t xml:space="preserve">
當你施放一個針對一個或多個盟友的咒語時，如果你裝備了奧術武器，你可以選擇其中一個你對其有羈絆的盟友。如果你這麼做了，那麼他們在當前場景中執行的下一個檢定將獲得額外加值；這個加值等於你對他們的羈絆的強度。
</t>
  </si>
  <si>
    <t>活力魔法</t>
  </si>
  <si>
    <t xml:space="preserve">
當你施放一個咒語時，如果你沒有足夠的MP來支付它的總成本，你可以選擇花費兩倍的HP。當這樣會使你的HP降到0時你不能發動這個技能。如果一個用這種方式施放的咒語會讓你恢復HP，那麼你將不會恢復HP(除此之外正常作用於任何其他目標)。
</t>
  </si>
  <si>
    <t>IP +2，造物</t>
  </si>
  <si>
    <t>緊急道具</t>
  </si>
  <si>
    <t xml:space="preserve">
每個衝突場景限一次，如果你處於危機狀態，你可以在你的回合中執行一個額外的動作。此動作必須是使用庫存動作。
</t>
  </si>
  <si>
    <t>小工具</t>
  </si>
  <si>
    <t xml:space="preserve">
當你第一次獲得這個技能時，選擇一個小工具類型:煉金術，灌注術或魔科技(見下四頁)。你獲得它的基礎增益。
當你再次獲得此技能時，選擇一個選項：你獲得一種新工具類型的基礎增益；或者你獲得一種你已經獲得基礎增益的小工具類型的高級增益；或者你獲得一種你已經獲得高級增益的小工具類型的最高增益。
</t>
  </si>
  <si>
    <t>藥水雨</t>
  </si>
  <si>
    <t xml:space="preserve">
當你創造了藥水來恢復單一生物的HP和/或MP時，你可能會使它影響額外的【SL】個生物。如果你這樣做，藥水只能為每個目標恢復正常數量的一半HP和MP。
</t>
  </si>
  <si>
    <t>秘密配方</t>
  </si>
  <si>
    <t xml:space="preserve">
當你創造一個藥水或魔法球，並且它們的效果可以恢復HP和/或MP時，恢復的數值額外增加【SLx 5】。
當你創造一個能造成傷害的元素碎片、藥水或魔法球時，該物品會造成【SL】的額外傷害。
</t>
  </si>
  <si>
    <t>高瞻遠矚</t>
  </si>
  <si>
    <t xml:space="preserve">
當你在製作一個創造物時，至多【SL×100】澤尼特的材料成本會被自動支付；此外，你每天都會產生額外的【SL】個進度。如果多個擁有該技能的角色在同一個專案中工作，效果將是累積的。
</t>
  </si>
  <si>
    <t>旅人</t>
  </si>
  <si>
    <t>忠實夥伴</t>
  </si>
  <si>
    <t xml:space="preserve">
• 與你團隊的其他成員一起，設計一個5級的野獸、構造體、元素或植物生物（見302頁），這將成為你的伙伴。這個生物沒有先攻，不能升級，最多可以有兩種基礎攻擊，得到等於【SL】的命中檢定和施法檢定加值，他們的最大HP等於【（SL乘以夥伴的基礎MIG骰尺寸）+你的一半等級】。
• 你的同伴不會在衝突中獲得回合，但在你的回合中你可以使用一個動作讓夥伴執行一個動作（每回合只能執行一次）。如果你離開場景，你的夥伴會和你一起離開。
• 如果你的夥伴HP下降到0，他們會逃跑並在下一個你出現的場景開始時重新加入你的隊伍，這種時候他們的HP等於他們的危機HP。
• 當你休息時，你的夥伴也會獲得休息的全部好處。
</t>
  </si>
  <si>
    <t>有備無患</t>
  </si>
  <si>
    <t xml:space="preserve">
你在每次旅行移動骰後恢復【SL】的IP。 （見106頁）
</t>
  </si>
  <si>
    <t>酒館閒聊</t>
  </si>
  <si>
    <t xml:space="preserve">
當你在小旅館或小酒館休息時，你可以問GM關於你周圍的環境和住在這裡的人最多等同於你【SL】的問題；GM會如實回答，但你得描述你是如何收集信息的。
</t>
  </si>
  <si>
    <t>寶藏獵人</t>
  </si>
  <si>
    <t xml:space="preserve">
當你的團隊在世界地圖上旅行時，你將在旅行移動骰投出【SL+1】 更低值時發現什麼(而不是只在1上才有發現)。
</t>
  </si>
  <si>
    <t>通曉道路</t>
  </si>
  <si>
    <t xml:space="preserve">
你的旅行移動骰尺寸降低一階（最小為d6），隊內多人擁有此技能不會疊加。
</t>
  </si>
  <si>
    <t>HP +5，職業近戰/盾牌</t>
  </si>
  <si>
    <t>劍刃風暴</t>
  </si>
  <si>
    <t xml:space="preserve">
當你進行近戰攻擊時，你可以花費10點MP來選擇一個選項：攻擊獲得多重(2)；或你將攻擊的多重屬性增加1，最多增加到多重(3)。
</t>
  </si>
  <si>
    <t>碎骨擊</t>
  </si>
  <si>
    <t xml:space="preserve">
當你用近戰攻擊擊中一個或多個目標並造成傷害時，你可以讓攻擊不造成傷害。如果你這樣做了，選擇一個選項：對每個被攻擊的目 標施加暈眩狀態；對每個被攻擊的目標施加虛弱狀態；每個被攻擊擊中的目標損失【SL×10】點MP。描述你是怎麼做到的！
</t>
  </si>
  <si>
    <t>破甲擊</t>
  </si>
  <si>
    <t xml:space="preserve">
你可以使用一個動作，花費10MP，用你裝備的近戰武器進行一次自由攻擊。這次攻擊只能針對單一生物。如果攻擊成功，你選擇一個選項：當目標在你的下回合開始前受到某個盟友的傷害時，該來源對目標造成【SL×2】額外傷害；你當前的攻擊將造成【SL×5】點額外傷害，無視抗性，並且物理屬性以外的傷害類型不能造成弱點傷害。 【Bestiary Vol. 1】
</t>
  </si>
  <si>
    <t>招架反擊</t>
  </si>
  <si>
    <t xml:space="preserve">
當敵人用近戰攻擊命中或沒有命中你時，如果他們的命中檢定結果是偶數，你可以對敵人進行一次自由攻擊(在他們的攻擊結算後)。 這種攻擊必須是近戰攻擊，並且必須以敵人為唯一目標；計算此攻擊造成的傷害時，將你的HR視為0。
</t>
  </si>
  <si>
    <t>近戰武器掌握</t>
  </si>
  <si>
    <t xml:space="preserve">
對近戰武器的所有命中檢定，你獲得等於【SL】的加成。
</t>
  </si>
  <si>
    <t>——萬聖節拓展——</t>
  </si>
  <si>
    <t>死靈術士</t>
  </si>
  <si>
    <t>超越死界</t>
  </si>
  <si>
    <t xml:space="preserve">
當你視野的一個生物（不含你自己）在危機狀態中失去HP時，如果其並非不死生物，你將會獲得1個墳點。墳點永遠不會超過【SL＋1】。當你的HP降至0時，失去所有的墳點；然後，如果你以這種方式失去了至少1個墳點，並且這是你在這個場景中HP第一次降至0，你無需選擇投降或犧牲：相反，你會恢復相當於【SL×你以這種方式失去的墳墓點】HP。
</t>
  </si>
  <si>
    <t>墓土之子</t>
  </si>
  <si>
    <t xml:space="preserve">
你可以與不死生物進行語言溝通。每個場景一次，你可以詢問不死生物一個問題，並且它們將被迫如實回答。
</t>
  </si>
  <si>
    <t>恐懼即為關鍵</t>
  </si>
  <si>
    <t xml:space="preserve">
當你使一個或多個敵人失去HP後，如果你獲得了超越死界技能，並且其中至少有一個敵人處於動搖或虛弱狀態，你將獲得1個墳墓點並恢復【SL×2】HP和MP。
</t>
  </si>
  <si>
    <t>喪鐘為誰而鳴</t>
  </si>
  <si>
    <t xml:space="preserve">
當你用咒語對一個或多個敵人造成傷害時，你可以消耗1個墳墓點，並選擇一個選項：
①選擇其中一個目標，該咒語會對目標造成相當於【SL+目標身上狀態效果數量】的額外傷害；
②如果目標未動搖狀態效果，賦予它動搖狀態。
</t>
  </si>
  <si>
    <t>惡夢迴旋曲</t>
  </si>
  <si>
    <t xml:space="preserve">
當你釋放目標為「1個生物」的攻擊性咒語時，你可以消耗2個墳墓點使其針對你能看到的現場所有生物（執行一次施法檢定，並與所有目標的魔防進行對抗）。如果你這麼做，這次咒語造成的所有傷害都變成了暗屬性，其傷害類型不能改變。
</t>
  </si>
  <si>
    <t>——高度奇幻——</t>
  </si>
  <si>
    <t>咒語徽記</t>
  </si>
  <si>
    <t xml:space="preserve">
如果一個盟友攜帶著你的徽記，他能以咒語動作來摧毀這個徽記，來施展一個你習得的咒語，只要該咒語的總MP消耗小於等於【SL×10】點。由這個盟友自己來支付MP消耗。
</t>
  </si>
  <si>
    <t>幻影</t>
  </si>
  <si>
    <t xml:space="preserve">
你可以執行屬於儀式學科的儀式。此外，你能以此施展能創造視覺幻象的儀式。
</t>
  </si>
  <si>
    <t>私人接觸</t>
  </si>
  <si>
    <t xml:space="preserve">
當一個你能看到且攜帶著你的徽記的生物受到傷害、恢復HP、恢復MP、同時恢復HP與MP時，你能讓他相應地承受【SL】點額外傷害、額外恢復【SL】點HP、額外恢復【SL】點MP、額外同時恢復【SL】點HP與MP。
</t>
  </si>
  <si>
    <t>徽記連結</t>
  </si>
  <si>
    <t xml:space="preserve">
你總能知曉任何攜帶著你的徽記的生物所在的方向，只要他在距離你兩個旅行日的範圍內。
</t>
  </si>
  <si>
    <t>徽記學</t>
  </si>
  <si>
    <t xml:space="preserve">
每次你獲得本技能，你習得2種徽。詳見【徽記表】。你最多能同時擁有【SL+1】個徽記，若你創造了多於​​上限的徽記，則你必須選擇一個已有的徽記摧毀。你能以使用庫存動作，消耗2點IP來創造一個習得的徽記並選擇：將徽記放在自己身上；將徽記放在一個可見的盟友身上；用裝備著的武器進行一個自由攻擊，這次攻擊不會造成傷害，但能將該徽記放在所有被命中的目標身上（若命中了多個目標，每個目標都會獲得一個單獨計入上限的徽記複製品上限。
</t>
  </si>
  <si>
    <t>魔法演奏</t>
  </si>
  <si>
    <t xml:space="preserve">
在衝突場景中的你的回合，你能以一個動作消耗特定點數的MP，透過語言和音樂編織出一個魔法效果，這被稱作音調。即使你有多個動作，你也只能在每個回合中演奏一個音調。音調的具體規則參見【音調表】。當你第一次獲得本技能時，你學會全部三種音量、一個音調、一個曲風；後續獲得本技能時，你額外習得一個音調或一個曲風（選擇一項）。
</t>
  </si>
  <si>
    <t>迴響</t>
  </si>
  <si>
    <t xml:space="preserve">
當你用音調影響了一個或多個敵人時，若你裝備著一個奧術類武器，你可以選擇一個選項：
①直到你的下個回合開始，你的盟友對這些敵人造成額外【SL】點傷害；②直到你的下個回合開始，每當這些敵人受到傷害時，你恢復【SL】點MP（若同一傷害來源對這些敵人中的兩個或更多個同時造成了傷害，則你能因每個受傷的敵人分別恢復MP）
</t>
  </si>
  <si>
    <t>塞壬之歌</t>
  </si>
  <si>
    <t xml:space="preserve">
你可以執行屬於儀式學科的儀式。此外，你能以此施展能創造聽覺幻象的儀式。
</t>
  </si>
  <si>
    <t>隔音屏障</t>
  </si>
  <si>
    <t xml:space="preserve">
當你以中或高的音量使用一個音調後，直到你的下個回合開始，你承受的所有物理傷害減少【SL】點（在計算屬性親和之前結算）。
</t>
  </si>
  <si>
    <t>顫音</t>
  </si>
  <si>
    <t xml:space="preserve">
當你以低或中的音量使用一個音調後，你能以裝備著的武器執行一次自由攻擊，在計算這次攻擊造成的傷害時，將你的HR視為0。
</t>
  </si>
  <si>
    <t>起舞</t>
  </si>
  <si>
    <r>
      <rPr>
        <rFont val="Noto Sans SC"/>
        <color theme="1"/>
        <sz val="10.0"/>
      </rPr>
      <t xml:space="preserve">
每次獲得本技能時，你習得一種舞步，詳見【舞步表】。在衝突場景中的你的回合，若你沒有裝備任何職業防具，則你可消耗10點MP，來表演一種你習得的舞步——這並不需要消耗動作，但你必須在你的動作之前</t>
    </r>
    <r>
      <rPr>
        <rFont val="Noto Sans SC"/>
        <b/>
        <color theme="1"/>
        <sz val="10.0"/>
      </rPr>
      <t>或</t>
    </r>
    <r>
      <rPr>
        <rFont val="Noto Sans SC"/>
        <color theme="1"/>
        <sz val="10.0"/>
      </rPr>
      <t xml:space="preserve">之後使用本技能，且每回合至多一次。若你在本場景的前一輪表演過不同的舞步，那麼本次舞步的消耗降低為5點MP。有些舞步是瞬間的，能立刻產生效果；有些舞步則持續到你的下個回合開始。
</t>
    </r>
  </si>
  <si>
    <t>隨我引導</t>
  </si>
  <si>
    <t xml:space="preserve">
當你表演一種持續到你的下個回合開始的舞步時，你能額外消耗10點MP。若如此做，你選擇一個可見的、你對其抱有羈絆-喜愛的盟友，他能和你一樣享受該舞步的好處（同樣持續到你的下個回合開始）。
</t>
  </si>
  <si>
    <t>黑色版 (在淺色主題下可能顯示效果不佳)</t>
  </si>
  <si>
    <t>咒語</t>
  </si>
  <si>
    <t>狂熱步伐</t>
  </si>
  <si>
    <t xml:space="preserve">
在你表演一種持續到你的下個回合開始的舞步後，你在所有與特技、協調性、速度相關的對抗檢定中獲得【SL×2】點加值。
</t>
  </si>
  <si>
    <t>快速換裝</t>
  </si>
  <si>
    <t xml:space="preserve">
在你表演一種舞步後，你能無需動作地執行一次裝備動作。
</t>
  </si>
  <si>
    <t>目標</t>
  </si>
  <si>
    <t>持續時間</t>
  </si>
  <si>
    <t>戰舞者</t>
  </si>
  <si>
    <t xml:space="preserve">
在你表演一種舞步後，直到你的下個回合開始：你使用格鬥類、匕首類、連枷類、投擲類武器能額外造成【SL】點傷害；若你裝備著一個奧術類武器，則攻擊性咒語能額外造成【SL】點傷害。
</t>
  </si>
  <si>
    <t>HP +5，職業近戰/遠程</t>
  </si>
  <si>
    <t>主教法令</t>
  </si>
  <si>
    <t>在衝突中，你能以一個動作來消耗10點MP，選擇一個選項，對所有參與戰鬥者起效，效果持續到你的下個回合開始：①所有MP消耗翻倍；②所有來源的傷害都增加【SL×3】點</t>
  </si>
  <si>
    <t>騎兵衝鋒</t>
  </si>
  <si>
    <t xml:space="preserve">
在衝突中，你能以一個動作來消耗10點MP，選擇一個能聽到你的盟友，他能用裝備著的武器立即執行一次自由攻擊（若為NPC，則使用一種基礎攻擊）。他在這次命中檢定中獲得【SL】點加值，但計算傷害時HR視為0。
</t>
  </si>
  <si>
    <t>戰車碾壓</t>
  </si>
  <si>
    <t xml:space="preserve">
當你使用主教法令、騎兵衝鋒或帝王堅壘後，你能選擇另一個能聽到你、尚未在本輪進行過回合的PC：在本輪中，這個PC能在你的回合之後立刻開始他的回合。
</t>
  </si>
  <si>
    <t>帝王堅壘</t>
  </si>
  <si>
    <t xml:space="preserve">
在衝突中，你能以一個動作來消耗10點MP，選擇一個選項，對所有參戰者起效，效果持續到你的下個回合開始：①所有生物都不能恢復HP或MP；②恢復MP的效果能額外恢復【SL×5】點。
</t>
  </si>
  <si>
    <t>皇后的秘密計劃</t>
  </si>
  <si>
    <t xml:space="preserve">
你能以一個動作，用裝備著的武器執行一次自由攻擊，計算傷害時HR視為0。這次攻擊結算完畢後，選擇一個選項：①一個能聽到你的盟友恢復【5+SL×5】點HP；②你能立刻無需動作地執行一次你已獲得的下列技能（仍需支付對應MP）：主教法令、騎兵衝鋒或帝王堅壘。
</t>
  </si>
  <si>
    <t>——科技奇幻——</t>
  </si>
  <si>
    <t>壓縮技術</t>
  </si>
  <si>
    <t xml:space="preserve">
當你的個人載具上沒有人時，你可以讓它立即從遊戲世界中消失。請你描述是什麼樣的魔法或魔科技實現了這樣效果？
如果你的個人載具目前並不位於遊戲世界，並且你目前所處的空間足夠大到容納你的載具，你可以執行使用庫存動作花費2點IP讓你的載具出現在你身邊並立即免費執行進入載具動作。
</t>
  </si>
  <si>
    <t>靈活配置</t>
  </si>
  <si>
    <r>
      <rPr>
        <rFont val="Noto Sans SC"/>
        <color theme="1"/>
        <sz val="10.0"/>
      </rPr>
      <t xml:space="preserve">
當你駕駛你的個人載具時執行裝備或防禦動作時，你可以選擇關閉至多【SL】個啟動模組，再啟動至多</t>
    </r>
    <r>
      <rPr>
        <rFont val="Noto Sans SC"/>
        <color rgb="FF45761D"/>
        <sz val="10.0"/>
      </rPr>
      <t>【SL】</t>
    </r>
    <r>
      <rPr>
        <rFont val="Noto Sans SC"/>
        <color theme="1"/>
        <sz val="10.0"/>
      </rPr>
      <t xml:space="preserve">個關閉中模組使其轉為啟動狀態。
</t>
    </r>
  </si>
  <si>
    <t>引擎之心</t>
  </si>
  <si>
    <t xml:space="preserve">
當你在衝突中開始自己的回合時，如果你正在駕駛你的個人載具，你可以花費10點MP，如果你這麼做了，選擇一個選項：在本回合內你下次造成傷害時，造成【SL×2】的額外傷害；或者，在你下回合開始前，你下次受到傷害時，受到的傷害減少【SL×2】(應用在傷害和親度開始前）；或從緩慢或虛弱狀態恢復。
</t>
  </si>
  <si>
    <t>個人載具</t>
  </si>
  <si>
    <t xml:space="preserve">
當你獲得此技能時，你將獲得一輛帶有你選擇的框架和3種不同模組的個人載具(見下頁)。
之後每當你再次獲得此技能時，你將獲得2個你選擇的模組。
</t>
  </si>
  <si>
    <t>加大油門</t>
  </si>
  <si>
    <t xml:space="preserve">
當你使用武裝模組執行命中檢定時，你可以用MIG屬性替換其中一個屬性(例如將奧術模組變成【MIG+WLP】)
</t>
  </si>
  <si>
    <t>超感認知</t>
  </si>
  <si>
    <t xml:space="preserve">
你的咒語和音調（見高度奇幻擴展，p138）如果目標包含你的焦點，其MP總消耗降低【SL】點。若其以你的焦點為唯一目標，MP總消耗變為降低【SL×2】。
</t>
  </si>
  <si>
    <t>認知焦點</t>
  </si>
  <si>
    <t xml:space="preserve">
在衝突中，當你回合開始時，你可以選擇一個能聽到你的盟友，或一個你能看見的，受到眩暈、憤怒、動搖之中一個或更多狀態效果的敵人。你所選的生物成為你的焦點，直到你下個回合開始。
在你研究焦點所做的檢定，以及包含焦點作為目標的攻擊和攻擊性咒語所做的命中檢定和施法檢定中，你得到等同於【SL】的加值。當你使你的焦點恢復HP和/或MP時，其將額外恢復【SL×2】點HP和/或MP。
</t>
  </si>
  <si>
    <t>領航員</t>
  </si>
  <si>
    <t xml:space="preserve">
你可以與任何與你有羈絆且在1個旅行日距離內的盟友進行心靈感應交流，前提是該盟友意識清醒。在一些技能和效果的判定上，你們被視為能夠聽到彼此。
你可以施展效果屬於儀式學派的儀式魔法；此外，你可以使用儀式來讓目標進出到靈魂網絡中，以及在靈魂網絡內獲取信息和跟踪實體。
</t>
  </si>
  <si>
    <t>心靈天賦</t>
  </si>
  <si>
    <t xml:space="preserve">
每次你獲得此技能時，你都會獲得一個心靈天賦。心靈天賦和靈刻的規則可以在下一頁找到。
</t>
  </si>
  <si>
    <t>念動力</t>
  </si>
  <si>
    <t xml:space="preserve">
當你進行一次命中檢定時，你可以將其中一個屬性替換為WLP(例如進行【DEX+WLP】來使用短弓)。此外，你使用奧術或劍型武器進行近戰攻擊時可以瞄準飛行中的生物。
</t>
  </si>
  <si>
    <t>無拘形態</t>
  </si>
  <si>
    <t xml:space="preserve">
你的徒手攻擊造成等同於【6+SL×2】的額外傷害，且你以其進行的命中檢定得到等同於【SL】的加值。
在衝突場景中每當你的回合開始時，你可以選擇一個格鬥以外的武器類別。如果你這麼做了，你的徒手攻擊現在屬於你所選的武器類別。如果你選擇弓、火器或投擲物類別，你的徒手攻擊也會變成遠程武器而非近戰。如果你的徒手攻擊變成匕首或劍類別，仍然不能在三刀流（見高度奇幻擴展，p161）英雄技能中使用。這些改變持續到你下個回合開始。
</t>
  </si>
  <si>
    <t xml:space="preserve">
在你的攻擊或攻擊性咒語使一個或多個敵人失去HP後，如果你處於危機，你可以恢復【SL×5】的HP。
</t>
  </si>
  <si>
    <t>蛻皮</t>
  </si>
  <si>
    <t xml:space="preserve">
當你因為傷害而損失HP後，如果該傷害不是物理類型，你可以花費10點HP來獲得對該傷害屬性類型的抗性，直到你再次使用此技能。若這樣做會使你的HP降至0，你就不能使用此技能。
</t>
  </si>
  <si>
    <t>基因分析</t>
  </si>
  <si>
    <t xml:space="preserve">
當你對一個或更多NPC造成傷害時，你會知曉它們的物種，且GM選擇【SL】個這些NPC所貼切的混合形態（見下頁）：若你已習得混合變形技能，你可以立即支付其HP消耗，顯性表達出這些混合形態（即使它們不屬於你已習得的形態）
</t>
  </si>
  <si>
    <t>混合變形</t>
  </si>
  <si>
    <r>
      <rPr>
        <rFont val="Noto Sans SC"/>
        <color rgb="FF000000"/>
        <sz val="10.0"/>
      </rPr>
      <t xml:space="preserve">
每當你獲得此技能時，習得一個混合形態（見下頁）。
你可以使用一個動作，消耗</t>
    </r>
    <r>
      <rPr>
        <rFont val="Noto Sans SC"/>
        <color rgb="FF000000"/>
        <sz val="10.0"/>
      </rPr>
      <t xml:space="preserve"> 20 點 </t>
    </r>
    <r>
      <rPr>
        <rFont val="Noto Sans SC"/>
        <color rgb="FF000000"/>
        <sz val="10.0"/>
      </rPr>
      <t>HP 來顯性表達出至多2個你已習得的混合形態效果。</t>
    </r>
    <r>
      <rPr>
        <rFont val="Noto Sans SC"/>
        <color rgb="FF000000"/>
        <sz val="10.0"/>
      </rPr>
      <t>然後，若這不是透過基因分析技能觸發，你可以用你裝備的武器進行一次自由攻擊。如果你這樣做了，在計算這次攻擊造成的傷害時，你的HR視為0。</t>
    </r>
    <r>
      <rPr>
        <rFont val="Noto Sans SC"/>
        <color rgb="FF000000"/>
        <sz val="10.0"/>
      </rPr>
      <t xml:space="preserve">
</t>
    </r>
  </si>
  <si>
    <t>——自然奇幻——</t>
  </si>
  <si>
    <t>IP +2，造物（食物）</t>
  </si>
  <si>
    <t>烹飪</t>
  </si>
  <si>
    <t xml:space="preserve">
（見【私房食譜】）當你在定居點進行休息時，你會獲得【SL】份食材。 （你最多可以攜帶10+【SL×5】份食材，它們不會變質；如果你在創建角色中獲得這個技能，你會選擇10份隨機口味的食材。）你可以使用一個動作並選擇2~3份食材進行組合以此製作一份美食並選擇一個選項：
①你或你可以看見的盟友獲得這份美食的效果；
②用你裝備的武器進行一次自由攻擊，它不會造成任何傷害，但是會將這份美食的效果施加在所有被命中的敵人上。
</t>
  </si>
  <si>
    <t>舞刀弄叉</t>
  </si>
  <si>
    <t xml:space="preserve">
當你用烹飪技能中的自由攻擊時，如果進行組合的食材不超過2份，你可以正常造成傷害。如果你這樣做了，在計算這次攻擊造成的傷害時，你的HR視為0。
</t>
  </si>
  <si>
    <t>加點愛</t>
  </si>
  <si>
    <t xml:space="preserve">
當你使用烹飪技能並選擇第①個選項時，你可以花費【SL×10】點MP：如果你這樣做了，每花費10MP，美食的效果會影響到額外多一個的你可以看見的盟友身上。
</t>
  </si>
  <si>
    <t>鹽與胡椒</t>
  </si>
  <si>
    <t xml:space="preserve">
當你製作一份美食時，你可以花費2點IP：如果你這樣做了，你可以將一份食材的口味調整為你所選擇的另一種口味。
</t>
  </si>
  <si>
    <t>準備食材</t>
  </si>
  <si>
    <t xml:space="preserve">
如果你習得烹飪技能，那麼在每次進行過旅行移動骰後，你會獲得【SL×2】份食材。
</t>
  </si>
  <si>
    <t>元素和諧</t>
  </si>
  <si>
    <t xml:space="preserve">
你可以與元素物種的生物溝通。當你使用一個元素祈喚或咒語來恢復生物的HP時，如果當前場景中存在元素生物，則恢復HP的數量額外增加【SL×5】。
</t>
  </si>
  <si>
    <t>元素祈喚</t>
  </si>
  <si>
    <t xml:space="preserve">
你可以使用一個動作並花費5點MP來進行一次元素祈喚，從當前場景可調用的元素源泉中調取力量（見【祈喚表】）。你在這個技能上投入的【SL】將決定了你可以使用的元素祈喚的種類（見【祈喚表】）。
</t>
  </si>
  <si>
    <t>聯結祈喚</t>
  </si>
  <si>
    <t xml:space="preserve">
當你進行一次元素祈喚時，你可以額外花費至多【SL×10】的MP。你每以此方式花費10點MP，這次元素祈喚就可以額外瞄準一個你看得見的目標。
</t>
  </si>
  <si>
    <t>波紋</t>
  </si>
  <si>
    <t xml:space="preserve">
當一個敵人因為你盟友造成的傷害而損失HP時，如果這次傷害被一個或多個“元素詛咒”的元素祈喚增加過，你可以使用你裝備的武器進行一次自由攻擊；這次攻擊只能瞄準這個敵人，且命中檢定獲得等於【SL】的加值。如果這次攻擊成功命中，這次攻擊造成的所有傷害類型都變成你盟友之前造成的傷害類型，然後立即終止這個敵人上的當前所有“元素詛咒”。如果有兩個以上的敵人觸發這個技能，你則可以自行選擇順序，分別對每一個敵人進行一次自由攻擊。
</t>
  </si>
  <si>
    <t>泉源擴張</t>
  </si>
  <si>
    <t xml:space="preserve">
如果你裝備奧術、弓、格鬥、連枷、劍、或投擲類武器，你的“元素爆發”造成【SL】點額外傷害，且“元素詛咒”的增傷額外提升【SL】點傷害。
</t>
  </si>
  <si>
    <t>過期食品</t>
  </si>
  <si>
    <t xml:space="preserve">
當你創造的不造成傷害的藥水或美食（見第 151 頁）使一個或多個生物恢復HP時，你可以選擇改為使其對每個生物造成等於【你等級的一半 + (SL × 10)】的毒素傷害。此傷害類型無法改變，且如果你對兩個或更多生物造成傷害，則傷害減半。
</t>
  </si>
  <si>
    <t>我聽說過</t>
  </si>
  <si>
    <t xml:space="preserve">
當你或能夠聽到並理解你的盟友進行檢定以檢查一個生物、物品或地點時，你可以花費 1 點貿易點數來賦予該檢定結果一個等於【SL × 2】的加值。
</t>
  </si>
  <si>
    <t>小金庫</t>
  </si>
  <si>
    <t xml:space="preserve">
當你或另一個玩家角色花費【SL + 2】或更少的物品欄點數時，你可以花費 1 點貿易點數來忽略該花費。
</t>
  </si>
  <si>
    <t>真正的財富</t>
  </si>
  <si>
    <t xml:space="preserve">
每場遊戲環節一次，當你幫助一個 NPC 或社群擊敗貪婪和腐敗，改善他們的生活質量，或與其他生物共存時，如果你已習得貿易之風技能，你將獲得【SL + 1】貿易點數。
</t>
  </si>
  <si>
    <t>貿易之風</t>
  </si>
  <si>
    <t xml:space="preserve">
在一個可以進行貿易的區域休息後，你獲得【SL + 1】貿易點數。
你擁有的交易點數永遠不能超過【SL + 3】；如果你在角色創建時獲得此技能，你將以 2 點貿易點數開始遊戲。
在非衝突的場景中，你可以花費 2 點貿易點數來選擇一個選項：你創造一個由遊戲主持人批准的材料或稀有物品，其價值等於或低於【你的等級乘以 30】Z；或者你創造一個住在附近的 NPC，並解釋他們的職業以及你們是如何認識的，然後遊戲主持人會告訴你他們需要什麼來換取他們的服務。
</t>
  </si>
  <si>
    <t>戰地園藝</t>
  </si>
  <si>
    <t xml:space="preserve">
當你種下一顆魔法種子後（見【園藝表】），你可以選擇一個選項：①使用裝備的武器進行一次自由攻擊；②立即免費執行咒語動作施展一個攻擊性咒語，你以此方式施放的咒語其MP總消耗必須小於或等於【5 + （SL×5）】(你仍需要支付該咒語的MP)。 ——如果這次自由攻擊或咒語造成傷害，在計算傷害時HR視為0。
</t>
  </si>
  <si>
    <t>植生術</t>
  </si>
  <si>
    <t xml:space="preserve">
每當你獲得這個技能時，你就會發現一種新的魔法種子。在衝突場景中，如果你的花園沒有魔法種子，你可以使用一個動作花費20 MP在你的花園中種下一顆你已發現的魔法種子。有關於花園的規則以及發現和培育魔法種子的規則請見【園藝表】。
</t>
  </si>
  <si>
    <t>嫁接</t>
  </si>
  <si>
    <t xml:space="preserve">
只要你的花園中存在魔法種子，並且你的生長命刻有1格或更多格被填充，你就可以作為一次行動，移除你的花園中的魔法種子：如果你這樣做，種植一種你已發現的不同魔法種子（保持生長命刻當前已填充的格數不變）。
</t>
  </si>
  <si>
    <t>生命之樹</t>
  </si>
  <si>
    <t xml:space="preserve">
當你移除你的花園中的魔法種子時，你可以選擇一個你可見的生物：如果該生物處於危機狀態，他們恢復【5+（SL×5）】HP。
</t>
  </si>
  <si>
    <t>青翠之勢</t>
  </si>
  <si>
    <t xml:space="preserve">
你可以施展效果屬於儀式學派的儀式；此外，你可以使用儀式來創造、活化和/或控制植被、花粉、孢子和毒素（但你不能以這種方式創造或控制植物物種NPC）。
</t>
  </si>
  <si>
    <t>學派</t>
  </si>
  <si>
    <t>元素</t>
  </si>
  <si>
    <t>元素防護罩</t>
  </si>
  <si>
    <t>5 × T</t>
  </si>
  <si>
    <t>至多3個生物</t>
  </si>
  <si>
    <t>場景</t>
  </si>
  <si>
    <t>你編織魔法能量，保護目標免受元素的憤怒。
選擇一種傷害類型：風、電、土、火或冰。直到此咒語結束時，每個目標獲得對所選傷害類型的抗性。</t>
  </si>
  <si>
    <t>元素武器</t>
  </si>
  <si>
    <t>一把武器</t>
  </si>
  <si>
    <t>你給武器注入了元素能量。選擇一種傷害類型：風、電、土、火或冰。在此咒語結束之前，該武器造成的所有傷害都會變成所選的傷害類型。如果你在施展此咒語時裝備了該武器，你可以在同一動作中用它進行一次自由攻擊。
這個咒語只能在自願的生物所裝備的武器上施放。</t>
  </si>
  <si>
    <t>照明烈焰⚡</t>
  </si>
  <si>
    <t>20</t>
  </si>
  <si>
    <t>1個生物</t>
  </si>
  <si>
    <t>瞬發</t>
  </si>
  <si>
    <t>你向你的敵人射出一束火光，它的溫度極高以至於可以穿透大多數防禦。目標受到【HR+25】的火屬性傷害。
此咒語造成的傷害無視於抗性。</t>
  </si>
  <si>
    <t>電流術⚡</t>
  </si>
  <si>
    <t>10 × T</t>
  </si>
  <si>
    <t>你將電流編織成一片劈啪作響的閃電。每個被此咒語擊中的目標會受到 【HR+15】的電屬性傷害。
機會：每個被此咒語擊中的目標都會進入眩暈狀態。</t>
  </si>
  <si>
    <t>冰川覆裂⚡</t>
  </si>
  <si>
    <t>你給你的敵人披上了一層厚厚的霜。每個被此咒語擊中的目標都受到【HR + 15】的冰屬性傷害。
機會：每個被此咒語擊中的目標都會進入緩慢狀態。</t>
  </si>
  <si>
    <t>冰凍堡壘⚡</t>
  </si>
  <si>
    <t>用魔法冰柱包圍你的敵人，將敵人的體溫降低到臨界點。目標受到【HR + 25】的冰屬性傷害。
這個咒語造成的傷害忽略抗性。</t>
  </si>
  <si>
    <t>類型</t>
  </si>
  <si>
    <t>伊格尼斯之火⚡</t>
  </si>
  <si>
    <t>名稱</t>
  </si>
  <si>
    <t>持續</t>
  </si>
  <si>
    <t>你向你的敵人釋放灼熱的彈幕，從稀薄的空氣中召喚出火焰。每個被此咒語擊中的目標受到【HR + 15】的火屬性傷害。
機會：每個被此咒語擊中的目標都會進入動搖狀態。</t>
  </si>
  <si>
    <t>觸發事件/持續時間</t>
  </si>
  <si>
    <t>描述</t>
  </si>
  <si>
    <t>飛天打擊</t>
  </si>
  <si>
    <t>自己</t>
  </si>
  <si>
    <t>狂風將帶著你的攻擊飛躍戰場。你可以立即使用你裝備的近戰武器進行自由攻擊。這個攻擊可以以只能被遠程攻擊的生物為目標。
如果你使用屬於劍、格鬥或矛類別的武器進行此攻擊，它會額外造成5點傷害。
如果你用此攻擊擊中飛行目標，你可以迫使他們立即著陸。 【Playtest】</t>
  </si>
  <si>
    <t>徽記技能</t>
  </si>
  <si>
    <t>束縛徽記</t>
  </si>
  <si>
    <t>大地震擊⚡</t>
  </si>
  <si>
    <t>鋸齒狀的岩石尖刺從你的敵人下面的地面噴發出來，包圍在他們身旁。每個被此咒語擊中的目標都受到【HR + 15】的土屬性傷害。這個咒語不能針對正在飛行、漂浮、墜落或在半空中的生物。
機會：每一個被此咒語擊中的目標在他們的下一個回合中執行的動作減少一個(最少0個動作)。</t>
  </si>
  <si>
    <t>攜帶者的目前屬性骰尺寸永遠不會超過他的基礎骰尺寸。這不會終止對應的提高骰尺寸的效果，只是將其無效。</t>
  </si>
  <si>
    <t>較短版</t>
  </si>
  <si>
    <t>雷霆⚡</t>
  </si>
  <si>
    <t>制物徽記</t>
  </si>
  <si>
    <t>你向你的敵人發出閃電。目標受到【HR + 25】的電屬性傷害。
這個咒語造成的傷害忽略抗性。</t>
  </si>
  <si>
    <t>當攜帶者需要在戰鬥中消耗IP時，他能摧毀這個徽記並無視那次IP消耗。</t>
  </si>
  <si>
    <t>烈風⚡</t>
  </si>
  <si>
    <t>你召喚風的力量對付你的敵人。每個被此咒語擊中的目標受到【HR + 15】的風屬性傷害。
機會：每個被此咒語擊中的飛行目標將強制立即降落。</t>
  </si>
  <si>
    <t>絕望徽記</t>
  </si>
  <si>
    <t>旋渦⚡</t>
  </si>
  <si>
    <t>當攜帶者在戰鬥中恢復HP或MP時，他只能恢復原本一半的數值。</t>
  </si>
  <si>
    <t>一個生物</t>
  </si>
  <si>
    <t>你召喚猛烈的狂風捲起敵人。目標受到【HR+25】的風屬性傷害。這個咒語造成的傷害忽略抗性。 【Playtest】</t>
  </si>
  <si>
    <t>命運徽記</t>
  </si>
  <si>
    <t>地碎⚡</t>
  </si>
  <si>
    <t>你引發強烈的地震撕裂地面，使敵人跌進深淵。目標受到【HR+25】的土屬性傷害。這個咒語造成的傷害忽略抗性。 【Playtest】</t>
  </si>
  <si>
    <t>當攜帶者執行一次檢定後，若你能看到他，你能消耗1點物語點，讓他重投兩顆骰子。每個檢定你只能使用本效果一次，且不能在檢定結果是大成功或大失敗時使用。</t>
  </si>
  <si>
    <t>熵系</t>
  </si>
  <si>
    <t>加速</t>
  </si>
  <si>
    <t>元素徽記</t>
  </si>
  <si>
    <t>你扭曲了時間的結構。在此咒語結束之前，目標將獲得在他們的每個回合結束時，可以選擇以下一個選項：
①進行一次自由攻擊；
②進行一次自由咒語動作，其MP消耗必須等於或少於10。
一旦目標執行過該咒語所賦予的總共兩個額外動作，此法術就會結束。 （即最多受益2個額外動作）【Playtest】</t>
  </si>
  <si>
    <t>創造本徽記時，選擇一項傷害類型：風 / 電 / 暗 / 土 / 火 / 冰 / 光 / 毒。當攜帶者對一個或多個生物造成傷害時，若你能看到攜帶者，你能消耗【對所有目標造成的總傷害（計入所有來源的額外傷害）的三分之一】點MP。該傷害將轉換成創造本徽記時所選擇的傷害類型。</t>
  </si>
  <si>
    <t>反常⚡</t>
  </si>
  <si>
    <t>你改變了目標的本質。在此法術結束之前，如果目標即將遭受某種他們吸收或免疫的傷害類型，則該傷害類型將被視為他們的弱點屬性。一旦這樣的變化觸發一次，此法術將結束。</t>
  </si>
  <si>
    <t>憎惡徽記</t>
  </si>
  <si>
    <t>黑暗武器</t>
  </si>
  <si>
    <t>只要攜帶者處於危機，任何能看到他的敵人都必須盡可能地選為攻擊和攻擊性咒語的目標（之一）。</t>
  </si>
  <si>
    <t>一把裝備中的武器</t>
  </si>
  <si>
    <t>你為武器注入了暗能量。在此法術結束之前，該武器造成的所有傷害都變成暗屬性。如果你在施放此法術時裝備了該武器，你可以使用該武器作為同一動作的一部分進行一次自由攻擊。
這個法術只能施放在由自願接受施放的生物裝備的武器上。</t>
  </si>
  <si>
    <t>融焊徽記</t>
  </si>
  <si>
    <t>驅散</t>
  </si>
  <si>
    <t>創造本徽記時，選擇一項狀態：眩暈 / 動搖 / 緩慢 / 虛弱。再選擇一項效果：攜帶者獲得對該狀態的免疫；攜帶者失去對該狀態的免疫，且無法重新獲得對該狀態的免疫。</t>
  </si>
  <si>
    <t>你釋放負能量，清除一個生物身上的所有魔法。如果目標受到一個或多個持續時間為場景的咒語的影響，他們將不再受到這些咒語的影響。</t>
  </si>
  <si>
    <t>預測</t>
  </si>
  <si>
    <t>禁止徽記</t>
  </si>
  <si>
    <t>你短暫地瞥見了未來。在此咒語結束前，在你所能看到的生物執行檢定後，如果該生物不是大失敗，也不是大成功，你可以強迫該生物重骰檢定。一旦這個效果發動兩次，咒語的效果就結束了。</t>
  </si>
  <si>
    <t>創造本徽記時，選擇一個動作：攻擊 / 保護 / 進行目標 / 咒語 / 技能。當攜帶者執行該動作時，他損失5HP和5MP。當你的角色等級達到20級時，這個數值提高至10點；達到40級時，提高至20點。</t>
  </si>
  <si>
    <t>抽取精魂⚡</t>
  </si>
  <si>
    <t>成長徽記</t>
  </si>
  <si>
    <t>你吞噬目標生物的靈魂。目標失去【HR+20】MP。然後，你將獲得相當於他們所損失MP一半的MP(如果你所造成的MP損耗以某種方式減少為0，那麼你將不會得到任何MP)。 【Playtest】</t>
  </si>
  <si>
    <t>攜帶者施展的咒語若能選擇「至多三個生物」作為目標，則提升至「至多四個生物」（MP消耗也會隨著更多的目標而增加）。</t>
  </si>
  <si>
    <t>抽取活力⚡</t>
  </si>
  <si>
    <t>你吞噬目標生物的生命力。目標失去【HR+15】HP(視為暗屬性傷害)。然後，你將獲得相當於他們所損失HP一半的HP(如果你所造成的HP損耗以某種方式減少為0，那麼你將不會得到任何HP)。</t>
  </si>
  <si>
    <t>變形徽記</t>
  </si>
  <si>
    <t>賭博</t>
  </si>
  <si>
    <t>創造本徽記時，選擇一個種類：野獸 / 構造體 / 惡魔 / 元素 / 魔獸 / 植物 / 不死生物。攜帶者被視為該種類而非原本的種類（這不會改變攜帶者的各項數值，例如屬性親和和特殊規則等）。該徽記不能施加在玩家身上。</t>
  </si>
  <si>
    <t>至多20</t>
  </si>
  <si>
    <t>特殊</t>
  </si>
  <si>
    <t>你召喚了大量的混沌能量。施放此咒語時，每消耗10點MP，就骰一個等同於你的WLP骰子尺寸的骰子，然後保留你最喜歡的一個骰子：骰子上的數字決定了這個咒語的效果。
1 你失去你目前一半的HP和MP。
2-3 場景中出現的所有生物，包括你自己，都會獲得中毒狀態。
4-6 場景中出現的所有生物，包括你自己，都會獲得緩慢狀態。
7-8 選擇最多三個你能看到的生物：每個生物恢復50點生命，還可以從所有狀態效果中恢復。
9+ 選擇你所能看到的任意數量的生物：每個生物遭受30點傷害。傷害類型以下表的d6決定：
1. 風 2. 電 3. 暗 4. 土 5. 火 6. 毒</t>
  </si>
  <si>
    <t>繁榮徽記</t>
  </si>
  <si>
    <t>魔鏡</t>
  </si>
  <si>
    <t>當攜帶者使用1點物語點，來觸發背景或羈絆時，他獲得100澤尼特。</t>
  </si>
  <si>
    <t>你扭曲了魔法的法則。在此咒語結束之前，如果攻擊性咒語(⚡) 被施放在受此咒語影響的目標上，施放咒語的攻擊者將被其自己的咒語攻擊(該咒語能正常針對其他目標)。一旦發生這種情況，這個咒語效果結束。</t>
  </si>
  <si>
    <t>防護徽記</t>
  </si>
  <si>
    <t>歐米茄終結⚡</t>
  </si>
  <si>
    <t>15</t>
  </si>
  <si>
    <t>你給你的敵人招來厄運，使他由健壯變虛弱。目標損失相當於【20+目標一半等級】的HP。</t>
  </si>
  <si>
    <t>創造本徽記時，選擇一項傷害類型：風 / 電 / 暗 / 土 / 火 / 冰 / 光 / 毒。攜帶者獲得對該類型的抗性。</t>
  </si>
  <si>
    <t>停滯⚡</t>
  </si>
  <si>
    <t>反抗徽記</t>
  </si>
  <si>
    <t>你把敵人困在一個被改變的時空泡裡。目標將在下一次回合中執行動作時少一個動作(最少0個動作)。</t>
  </si>
  <si>
    <t>如果一個反派在場景中，攜帶者進行任何對抗檢定時，只要兩個骰子出目相同且不是大失敗，那麼就視為大成功。</t>
  </si>
  <si>
    <t>半影⚡</t>
  </si>
  <si>
    <t>暗能量的風暴將物質化為灰燼。每一個被此咒語擊中的目標都會受到【HR+15】的暗屬性傷害。
機會：每個被此咒語擊中的目標進入虛弱狀態。</t>
  </si>
  <si>
    <t>重生徽記</t>
  </si>
  <si>
    <t>寶藏（請在此記錄您在旅途中找到的任何獨特物品。）</t>
  </si>
  <si>
    <t>靈魂</t>
  </si>
  <si>
    <t>光環</t>
  </si>
  <si>
    <t>如果攜帶者被削減至0點HP，他能摧毀該徽記。若如此做，他被削減至1點HP作為替代。</t>
  </si>
  <si>
    <t>至多三個生物</t>
  </si>
  <si>
    <t>你將你的靈魂投射到你的身體外並引導它環繞目標，保護他們免受危險魔法的傷害。在此咒語結束之前，每個目標可以將自己的魔防視為12(如果高於12，他們仍然可以自由使用自己的正常魔防)。
如果你大於等於20級，這個數值會增加到13，如果你大於等於40級，則會增加到14。 【Playtest】</t>
  </si>
  <si>
    <t>寶藏</t>
  </si>
  <si>
    <t>復仇徽記</t>
  </si>
  <si>
    <t>覺醒</t>
  </si>
  <si>
    <t>寶藏名稱</t>
  </si>
  <si>
    <t>如果一個處於危機的生物用一次攻擊或攻擊性咒語命中了攜帶者，那麼攻擊者恢復5點HP和MP。</t>
  </si>
  <si>
    <t>寶藏描述。</t>
  </si>
  <si>
    <t>你允許一個生物集中精力去完成他們以前無法完成的事情。選擇一個屬性：DEX、INS、MIG或WLP。在此咒語結束前，目標所選屬性的骰尺寸提升一階(最大為d12)。</t>
  </si>
  <si>
    <t>屏障</t>
  </si>
  <si>
    <t>犧牲徽記</t>
  </si>
  <si>
    <t>你將你的靈魂投射到你的身體外並將它編織成一道屏障來保護目標免受攻擊。在此咒語結束之前，每個目標可以將自己的物防視為12(如果高於12，他們仍然可以自由使用正常物防)。
如果你大於等於20級，這個數值會增加到13，如果你大於等於40級，則會增加到14。 【Playtest】</t>
  </si>
  <si>
    <t>當攜帶者受到傷害時，如果你能看到他，你可以摧毀這個徽記。若如此做，你代替他受到同樣數值的傷害。</t>
  </si>
  <si>
    <t>淨化</t>
  </si>
  <si>
    <t>你驅使那強力純淨的靈魂能量穿過夥伴的身軀。每個目標從所有狀態效果中恢復。</t>
  </si>
  <si>
    <t>巫術徽記</t>
  </si>
  <si>
    <t>激怒⚡</t>
  </si>
  <si>
    <t>生物施放的咒語若選擇攜帶者為目標（之一），那麼該咒語的總MP消耗量減少5點（不低於5點）。若同時選擇了多個攜帶者作為目標，則效果可以疊加。</t>
  </si>
  <si>
    <t>你使一個生物失去冷靜並舉止暴躁。目標會進入憤怒狀態，並且在他的下一個回合不能執行防禦或咒語動作。</t>
  </si>
  <si>
    <t>真理徽記</t>
  </si>
  <si>
    <t>幻覺⚡</t>
  </si>
  <si>
    <t>用於研究攜帶者的檢定、以攜帶者為目標的命中檢定和施法檢定，均獲得+2加值。</t>
  </si>
  <si>
    <t>你改變敵人的感官，使他們經歷奇怪或可怕的幻覺。選擇眩暈或動搖狀態：對每一個被此咒語擊中的目標施加所選的狀態效果。</t>
  </si>
  <si>
    <t>治癒</t>
  </si>
  <si>
    <t>弱點徽記</t>
  </si>
  <si>
    <t>你激勵你的同伴，撫慰他們的痛苦，治癒他們的疲勞。每個目標恢復40點HP。如果你大於等於20級，這個數值會增加到50點HP，如果你大於等於40級，則會增加到60點HP。</t>
  </si>
  <si>
    <t>創造本徽記時，選擇一項傷害類型：風 / 電 / 暗 / 土 / 火 / 冰 / 光 / 毒。攜帶者受到額外5點該類型的傷害。</t>
  </si>
  <si>
    <t>光照射線⚡</t>
  </si>
  <si>
    <t>舞步技能</t>
  </si>
  <si>
    <t>天使舞</t>
  </si>
  <si>
    <t>本身</t>
  </si>
  <si>
    <t>你將你內在的能量集中成一束炫目的靈魂射線。每個被此咒語擊中的目標受到【HR + 15】光屬性傷害。
機會：每個被擊中的目標都會進入眩暈狀態。</t>
  </si>
  <si>
    <t>直到下一回合</t>
  </si>
  <si>
    <t>直到你的下個回合開始</t>
  </si>
  <si>
    <t>選擇一項：你獲得對光屬性的抗性；或將所有你的攻擊和咒語造成的傷害轉換為光屬性。</t>
  </si>
  <si>
    <t>慈悲</t>
  </si>
  <si>
    <t>你使一個生物的心臟更強大，可以抗性痛苦和絕望。在此咒語結束之前，如果目標的HP將要減少到0，那麼他們將保留1點HP。一旦發生這種情況一次，這個咒語的效果結束。</t>
  </si>
  <si>
    <t>女妖嚎</t>
  </si>
  <si>
    <t>一個可見你的生物</t>
  </si>
  <si>
    <t>立即</t>
  </si>
  <si>
    <t>加強</t>
  </si>
  <si>
    <t>選擇另一個可以看見你的生物，若他已有緩慢狀態，他立刻獲得動搖狀態。</t>
  </si>
  <si>
    <t>你保護目標不受傷害，以免他們的身體和精神受到傷害。選擇眩暈、憤怒、中毒、動搖、緩慢或虛弱。在此咒語結束之前，每個目標將對所選狀態效果免疫。</t>
  </si>
  <si>
    <t>靈魂武器</t>
  </si>
  <si>
    <t>蝠之舞</t>
  </si>
  <si>
    <t>你將你靈魂的純淨能量注入武器。在此咒語結束之前，該武器造成的所有傷害都變成光屬性傷害。如果你在施放此咒語時裝備了該武器，你可以使用該武器作為同一動作的一部分進行自由攻擊。
這個咒語只能施放在由自願被施放的生物裝備的武器上。</t>
  </si>
  <si>
    <t>選擇一項：你獲得對暗屬性的抗性；或將所有你的攻擊和咒語造成的傷害轉換為暗屬性。</t>
  </si>
  <si>
    <t>遲鈍⚡</t>
  </si>
  <si>
    <t>傀儡戲</t>
  </si>
  <si>
    <t xml:space="preserve">你扼住敵人身體裡的靈魂能量，阻礙他們的行動。選擇緩慢或虛弱：你對每一個被此咒語擊中的目標施加所選的狀態效果。
</t>
  </si>
  <si>
    <t>選擇一項：你獲得對電屬性的抗性；或將所有你的攻擊和咒語造成的傷害轉換為電屬性。</t>
  </si>
  <si>
    <t>獅鷲形</t>
  </si>
  <si>
    <t>魂之帷幕</t>
  </si>
  <si>
    <t>選擇一項：你獲得對風屬性的抗性；或將所有你的攻擊和咒語造成的傷害轉換為風屬性。</t>
  </si>
  <si>
    <t>你驅動靈魂能量形成薄幕，輕柔地包裹保護隊友。選擇一種傷害類型：暗、光或毒。在此咒語結束之前，每個目標將獲得該傷害類型的抗性。 【Playtest】</t>
  </si>
  <si>
    <t>九頭蛇</t>
  </si>
  <si>
    <t>當你受到傷害時選擇一項：恢復5點HP；恢復5點MP。</t>
  </si>
  <si>
    <t>海怪纏</t>
  </si>
  <si>
    <t>選擇另一個可以看見你的生物，若他已有眩暈狀態，則他立刻獲得緩慢狀態。</t>
  </si>
  <si>
    <t>獅子吼</t>
  </si>
  <si>
    <t>你立刻從一個選擇的狀態中恢復。</t>
  </si>
  <si>
    <t>梅納德</t>
  </si>
  <si>
    <t>選擇另一個可以看見你的生物，他損失【你目前DEX骰尺寸】點MP。</t>
  </si>
  <si>
    <t>米爾頓</t>
  </si>
  <si>
    <t>選擇一項：你獲得對土屬性的抗性；或將所有你的攻擊和咒語造成的傷害轉換為土屬性。</t>
  </si>
  <si>
    <t>夢魘麋</t>
  </si>
  <si>
    <t>選擇另一個可以看見你的生物，若他已有動搖狀態，則他立刻獲得虛弱狀態。</t>
  </si>
  <si>
    <t>銜尾蛇</t>
  </si>
  <si>
    <t>一個可見你的盟友</t>
  </si>
  <si>
    <t>選擇另一個可以看見你的、尚未在本輪進行過回合的盟友，在本輪中，他能在你的回合之後立刻開始他的回合。</t>
  </si>
  <si>
    <t>孔雀舞</t>
  </si>
  <si>
    <t>選擇另一個可以看見你的生物，他在本場景中下一次進行攻擊或釋放攻擊性咒語時，他必須盡可能地將你選為目標（之一）。</t>
  </si>
  <si>
    <t>迷你版</t>
  </si>
  <si>
    <t>鳳凰</t>
  </si>
  <si>
    <t>選擇一項：你獲得對火屬性的抗性；或將所有你的攻擊和咒語造成的傷害轉換為火屬性。</t>
  </si>
  <si>
    <t>薩特欲</t>
  </si>
  <si>
    <t>寶藏描述</t>
  </si>
  <si>
    <t>選擇另一個可以看見你的生物，若他已有虛弱狀態，他立刻獲得眩暈狀態。</t>
  </si>
  <si>
    <t>獨角獸</t>
  </si>
  <si>
    <r>
      <rPr>
        <rFont val="Noto Sans SC"/>
        <color theme="1"/>
        <sz val="10.0"/>
      </rPr>
      <t>選擇一個能看見你、對你抱有羈絆的盟友，你和他一起恢復【</t>
    </r>
    <r>
      <rPr>
        <rFont val="Noto Sans SC"/>
        <b/>
        <color theme="1"/>
        <sz val="10.0"/>
      </rPr>
      <t>你目前</t>
    </r>
    <r>
      <rPr>
        <rFont val="Noto Sans SC"/>
        <color theme="1"/>
        <sz val="10.0"/>
      </rPr>
      <t>DEX骰尺寸】點HP。當你的角色等級達到20級時，這個數值提升5點；達到40級時提升10點。</t>
    </r>
  </si>
  <si>
    <t>雪怪足</t>
  </si>
  <si>
    <t>選擇一項：你獲得對冰屬性的抗性；或將所有你的攻擊和咒語造成的傷害轉換為冰屬性。</t>
  </si>
  <si>
    <t>混合形態</t>
  </si>
  <si>
    <t>兩棲形態</t>
  </si>
  <si>
    <t>你可以在水下呼吸和在昏暗光線下視物的能力。每當你恢復HP時會額外恢復5點HP，並立即從你選擇的一種狀態效果中恢復。</t>
  </si>
  <si>
    <t>追獵形態</t>
  </si>
  <si>
    <t>你的INS骰尺寸視為+1(最大d12)。在每個回合中，每當你第一次造成傷害時，如果你所瞄準的目標中有一個或更多處於危機狀態的生物，你會對每個生物造成5點額外傷害。</t>
  </si>
  <si>
    <t>腕力形態</t>
  </si>
  <si>
    <t>你的MIG骰尺寸視為+1(最大d12)。當你成功執行檢定來填滿或清除命刻的部分刻度時，如果你的檢定包含MIG屬性，你可以填滿或抹去一個額外的命刻刻度。</t>
  </si>
  <si>
    <t>放電形態</t>
  </si>
  <si>
    <t>當你用攻擊或咒語擊中目標並造成傷害時，你可以將所有這些傷害變成電屬性傷害。當你的徒手攻擊造成電屬性傷害時，那麼以你的一次徒手攻擊而損失 20 點或以上HP的目標會被施加緩慢狀態。</t>
  </si>
  <si>
    <t>改</t>
  </si>
  <si>
    <t>神經吞噬形態</t>
  </si>
  <si>
    <t>日誌筆記</t>
  </si>
  <si>
    <t>每當你使用吞噬Biophagy技能時，你同時恢復【4+吞噬技能的SL】點MP。</t>
  </si>
  <si>
    <t>疊甲形態</t>
  </si>
  <si>
    <t>日誌</t>
  </si>
  <si>
    <t>你可以將自己的物防為【13+（混合變形的SL/2）】(如果高於13，他們仍然可以自由使用自己的正常物防)。</t>
  </si>
  <si>
    <t>噴射形態</t>
  </si>
  <si>
    <t>當你用攻擊或咒語擊中目標並造成傷害時，你可以將所有這些傷害變成風屬性傷害。當你的徒手攻擊造成風屬性傷害時，那麼以你的一次徒手攻擊而損失 20 點或以上HP的目標會被施加虛弱狀態。</t>
  </si>
  <si>
    <t>新</t>
  </si>
  <si>
    <t>多足形態</t>
  </si>
  <si>
    <t>你的徒手攻擊獲得多重(3);</t>
  </si>
  <si>
    <t>飛翼形態</t>
  </si>
  <si>
    <t>你獲得飛行能力。除了在機動性方面明顯的提升外，你的近戰攻擊還可以瞄準飛行中的目標；你無法被近戰攻擊瞄準，除非攻擊者正在飛行或以某種特殊方式能夠瞄準到飛行目標。當你無法自由飛行時(如，身處於為人類體型生物設計的載具內，機師Pilot的個人載具personal vehicle內就是如此)，這種混合形態的效果無法生效。此外，當你在衝突場景中受到風屬性、電屬性或冰屬性傷害時，你將失去這個優勢直到你下一個回合開始。</t>
  </si>
  <si>
    <t>爆燃形態</t>
  </si>
  <si>
    <t>當你用攻擊或咒語擊中目標並造成傷害時，你可以將所有這些傷害變成火屬性傷害。當你的徒手攻擊造成火屬性傷害時，那麼以你的一次徒手攻擊而損失 20 點或以上HP的目標會被施加眩暈狀態。</t>
  </si>
  <si>
    <t>靈巧形態</t>
  </si>
  <si>
    <t>你的DEX骰尺寸視為+1(最大d12)。當你成功執行檢定來填滿或清除命刻的部分刻度時，如果你的檢定包含DEX屬性，你可以填滿或抹去一個額外的命刻刻度。</t>
  </si>
  <si>
    <t>毒物形態</t>
  </si>
  <si>
    <t>當你用攻擊或咒語擊中目標並造成傷害時，你可以將所有這些傷害變成毒屬性傷害。當你的徒手攻擊造成毒屬性傷害時，那麼以你的一次徒手攻擊而損失 20 點或以上HP的目標會被施加中毒狀態。</t>
  </si>
  <si>
    <t>心理天賦</t>
  </si>
  <si>
    <t>動能掌控</t>
  </si>
  <si>
    <t>當你造成傷害時</t>
  </si>
  <si>
    <t>這次傷害類型變爲風或電屬性，並造成等同於【2+你當前靈刻已填刻度】的額外傷害。</t>
  </si>
  <si>
    <t>神視</t>
  </si>
  <si>
    <t>當一個NPC成爲你的認知焦點技能目標時，或者你對一個NPC產生羈絆時</t>
  </si>
  <si>
    <t>你可以詢問GM一個關於這個NPC的問題，GM會如實告知；然後，由你來描述一番你是靠什麽感覺來獲得這些信息的。對每個NPC你只能生效一次該天賦。</t>
  </si>
  <si>
    <t>引力掌握</t>
  </si>
  <si>
    <t>這次傷害類型變爲土或物理屬性，並造成等同於【2+你當前靈刻已填刻度】的額外傷害。如果傷害源對一個或多個飛行中的生物造成傷害，那麽這些生物將立即被迫降落。</t>
  </si>
  <si>
    <t>生命轉移</t>
  </si>
  <si>
    <t>當你使一個或多個敵人失去HP時</t>
  </si>
  <si>
    <r>
      <rPr>
        <rFont val="Noto Sans SC"/>
        <color theme="1"/>
        <sz val="10.0"/>
      </rPr>
      <t>選擇自身或一個</t>
    </r>
    <r>
      <rPr>
        <rFont val="Noto Sans SC"/>
        <color rgb="FF45761D"/>
        <sz val="10.0"/>
      </rPr>
      <t>成爲你的焦點的盟友</t>
    </r>
    <r>
      <rPr>
        <rFont val="Noto Sans SC"/>
        <color theme="1"/>
        <sz val="10.0"/>
      </rPr>
      <t>：</t>
    </r>
    <r>
      <rPr>
        <rFont val="Noto Sans SC"/>
        <color rgb="FF45761D"/>
        <sz val="10.0"/>
      </rPr>
      <t>如果選擇的生物處於危機狀態</t>
    </r>
    <r>
      <rPr>
        <rFont val="Noto Sans SC"/>
        <color theme="1"/>
        <sz val="10.0"/>
      </rPr>
      <t>，他恢復等同於【5+（5x你當前靈刻已填刻度）】的HP。</t>
    </r>
  </si>
  <si>
    <t>光能掌握</t>
  </si>
  <si>
    <t>這次傷害類型變爲光或暗屬性，並造成等同於【2+你當前靈刻已填刻度】的額外傷害。</t>
  </si>
  <si>
    <t>精神反衝</t>
  </si>
  <si>
    <t>當一個敵人在一次對抗檢定中勝過你或者使你失去HP時</t>
  </si>
  <si>
    <t>這個敵人失去等同於【5+你當前靈刻已填刻度】的MP。然後，選擇一個選項：這個敵人被施加眩暈狀態；或者這個敵人被施加動搖狀態。</t>
  </si>
  <si>
    <t>心靈護盾</t>
  </si>
  <si>
    <t>當一個你可以看見的敵人進行一次攻擊或實戰一次攻擊性咒語時</t>
  </si>
  <si>
    <t>你將自己的物防和魔防變爲【你當前WLP骰尺寸+（2x你當前靈刻已填刻度）】來應對這次的攻擊或攻擊性咒語。</t>
  </si>
  <si>
    <t>安心</t>
  </si>
  <si>
    <t>在你執行防禦動作並選擇掩護一個盟友后</t>
  </si>
  <si>
    <r>
      <rPr>
        <rFont val="Noto Sans SC"/>
        <color theme="1"/>
        <sz val="10.0"/>
      </rPr>
      <t>這個盟友恢復等同於【10+（5x你當前靈刻已填刻度）】的MP。</t>
    </r>
    <r>
      <rPr>
        <rFont val="Noto Sans SC"/>
        <color rgb="FF45761D"/>
        <sz val="10.0"/>
      </rPr>
      <t>如果這個盟友是你的焦點，從眩暈、憤怒、動搖中選擇一個狀態效果恢復。</t>
    </r>
  </si>
  <si>
    <t>内能掌握</t>
  </si>
  <si>
    <t>這次傷害類型變爲火或冰屬性，並造成等同於【2+你當前靈刻已填刻度】的額外傷害。</t>
  </si>
  <si>
    <t>角色簡介</t>
  </si>
  <si>
    <t>角色</t>
  </si>
  <si>
    <t>生日</t>
  </si>
  <si>
    <t>年齡</t>
  </si>
  <si>
    <t>身高</t>
  </si>
  <si>
    <t>體重</t>
  </si>
  <si>
    <t>最喜歡的食物</t>
  </si>
  <si>
    <t>請在此處填寫角色的外觀描述或其他細節。</t>
  </si>
  <si>
    <t>僅供書寫版</t>
  </si>
  <si>
    <t>額外羈絆 (如果你的遊戲有特殊規則允許使用超過標準的6個羈絆，請使用這些表格。)</t>
  </si>
  <si>
    <t>額外羈絆</t>
  </si>
  <si>
    <t>動作簡表</t>
  </si>
  <si>
    <t>小文字版</t>
  </si>
  <si>
    <t>動
作</t>
  </si>
  <si>
    <t>攻擊</t>
  </si>
  <si>
    <t>你執行近戰或遠程攻擊。</t>
  </si>
  <si>
    <t>動作</t>
  </si>
  <si>
    <t>裝備</t>
  </si>
  <si>
    <t>你可以用背包裡的裝備物品交換任意數量的裝備中物品。
·這個動作不適用於防具。</t>
  </si>
  <si>
    <t>交換除了防具以外的任意裝備。</t>
  </si>
  <si>
    <t>防禦</t>
  </si>
  <si>
    <t>一回合一次，獲得抗性，可以掩護隊友。</t>
  </si>
  <si>
    <t>一回合只能執行一次，直到你下一回合開始：
· 你獲得所有傷害類型的抗性。
· 你獲得+2對抗檢定加成。
· 你可以掩護其他生物並阻止敵人對其進行近戰攻擊。</t>
  </si>
  <si>
    <t>阻礙</t>
  </si>
  <si>
    <t>進行DL10的鑑定賦予負面狀態效果。</t>
  </si>
  <si>
    <t>使用庫存</t>
  </si>
  <si>
    <t>消耗IP使用消耗品。</t>
  </si>
  <si>
    <t>推進目標</t>
  </si>
  <si>
    <t>執行檢定推進命刻/目標。</t>
  </si>
  <si>
    <t>技能名称</t>
  </si>
  <si>
    <t xml:space="preserve">釋放一個你學過的咒語。                                                                                </t>
  </si>
  <si>
    <t>学习要求</t>
  </si>
  <si>
    <t>技能效果</t>
  </si>
  <si>
    <t>進行一個DL10的檢定，如果成功你使一個物體眩暈，動搖，緩慢 或 虛弱。</t>
  </si>
  <si>
    <t>↓核心規則↓</t>
  </si>
  <si>
    <t>研究</t>
  </si>
  <si>
    <t>靈巧雙手</t>
  </si>
  <si>
    <t>[INS + INS] 取得資訊。</t>
  </si>
  <si>
    <t>通用</t>
  </si>
  <si>
    <r>
      <rPr>
        <rFont val="Cabin"/>
        <color theme="1"/>
      </rPr>
      <t xml:space="preserve">你可以將【雙武器戰鬥】應用在不同類別的武器，包括近戰武器與遠程武器的組合。
</t>
    </r>
    <r>
      <rPr>
        <rFont val="Cabin"/>
        <color rgb="FFFF0000"/>
      </rPr>
      <t>只要你裝備兩種不屬於同類別的武器，物防得到+2加值，每個你的回合的第二次攻擊會造成5點額外傷害。</t>
    </r>
    <r>
      <rPr>
        <rFont val="Cabin"/>
        <color theme="1"/>
      </rPr>
      <t xml:space="preserve"> </t>
    </r>
  </si>
  <si>
    <t xml:space="preserve">有些技能需要你花費一個動作。                                                                                </t>
  </si>
  <si>
    <t>額外HP</t>
  </si>
  <si>
    <t>增加最大HP 10點（40級時增加20點）。</t>
  </si>
  <si>
    <t>額外IP</t>
  </si>
  <si>
    <t>增加最大IP 4點。</t>
  </si>
  <si>
    <t>額外MP</t>
  </si>
  <si>
    <t>增加最大MP 10點（40級時增加20點）。</t>
  </si>
  <si>
    <t>額外咒語</t>
  </si>
  <si>
    <t>從元素、熵系或靈魂咒語清單中學習2個咒語，必須來自同一清單。</t>
  </si>
  <si>
    <t>背水</t>
  </si>
  <si>
    <t>只要你受到一種或多種狀態效果的影響時，每一種狀態效果使你獲得所有檢定的+1加值（最多+3點），且每一種狀態效果使得你造成的所有傷害(包括攻擊、咒語、阿爾卡納、物品或任何其他方法造成的)會有額外的2點傷害（最多6點）。 【Playtest】</t>
  </si>
  <si>
    <t>阿爾卡納迴響</t>
  </si>
  <si>
    <t>成功填充/消除命刻時，若阿爾卡納領域適用，額外填充/消除一格命刻。</t>
  </si>
  <si>
    <t>嵌合術精通</t>
  </si>
  <si>
    <t>【咒語模仿】可從構裝體、惡魔、元素生物或不死生物中，其中兩種物種身上學習咒語，每次學習增加2個嵌合咒語槽。這個技能最多獲得兩次。</t>
  </si>
  <si>
    <t>彗星</t>
  </si>
  <si>
    <r>
      <rPr>
        <rFont val="Cabin"/>
        <color theme="1"/>
      </rPr>
      <t>學會熵師的終極咒語——【彗星】
——————————————————
【彗星】、MP50、目標：特殊、持續時間：瞬發
你撕開通往宇宙的大口，從裂開的虛空中召喚星塵的碎片。選擇其中一個選項：
①你所能看見的一個生物受到60點傷害；
②你所能看見的</t>
    </r>
    <r>
      <rPr>
        <rFont val="Cabin"/>
        <color rgb="FFFF0000"/>
      </rPr>
      <t>所有敵人</t>
    </r>
    <r>
      <rPr>
        <rFont val="Cabin"/>
        <color theme="1"/>
      </rPr>
      <t>都受到40點傷害。
如果你達到20級或更高，傷害增加5，如果你達到40級或更高，傷害增加10。
此咒語造成的傷害沒有類型(因此不受傷害親和度的影響)</t>
    </r>
  </si>
  <si>
    <t>大口袋</t>
  </si>
  <si>
    <t>使用庫存點時，消耗量減少1（最小為1）。</t>
  </si>
  <si>
    <t>卸甲真言</t>
  </si>
  <si>
    <t>執行動作使動搖或危機中的士兵等級敵人撤退（消耗MP = 20 + 敵方等級一半）。</t>
  </si>
  <si>
    <t>薄情者</t>
  </si>
  <si>
    <t>攻擊單一目標時，消耗自己一半當前HP，額外傷害=10×與目標的羈絆強度，每回合限用1次。</t>
  </si>
  <si>
    <t>英雄級夥伴</t>
  </si>
  <si>
    <t>旅人，忠實夥伴技能</t>
  </si>
  <si>
    <r>
      <rPr>
        <rFont val="Cabin"/>
        <color theme="1"/>
      </rPr>
      <t>夥伴最大HP+10，</t>
    </r>
    <r>
      <rPr>
        <rFont val="Cabin"/>
        <color rgb="FFFF0000"/>
      </rPr>
      <t>額外造成5點傷害</t>
    </r>
    <r>
      <rPr>
        <rFont val="Cabin"/>
        <color theme="1"/>
      </rPr>
      <t>，選擇一屬性骰尺寸永久提升一階，夥伴獲得1個額外技能。 40級可以再獲得一個額外技能。</t>
    </r>
  </si>
  <si>
    <t>希望</t>
  </si>
  <si>
    <t>請選擇已精通的職業。</t>
  </si>
  <si>
    <t>學會【希望】咒語，MP40，恢復投降角色的HP（等於危機值），不會無效投降的後果，每個PC在同個場景限用1次。</t>
  </si>
  <si>
    <t>數學魔法</t>
  </si>
  <si>
    <t>（精通為職業技能達到最大LV 10）</t>
  </si>
  <si>
    <t xml:space="preserve">施放單目標咒語時，宣言一個屬性（DEX, INS, MIG, WLP）和一個骰尺寸（6, 8, 10, 12），然後MP費用翻倍，該咒語會影響選定屬性骰尺寸的所有目標。
咒語效果文中的「目標」改為「每個目標」。當其中一個目標的咒語效果結束，所有目標的咒語效果也會跟著自動結束。
當你施展攻擊性咒語（⚡）時，進行一次施法檢定，但分別與每個目標的魔防值做比較。 </t>
  </si>
  <si>
    <t>靈猴握</t>
  </si>
  <si>
    <r>
      <rPr>
        <rFont val="Cabin"/>
        <color theme="1"/>
      </rPr>
      <t xml:space="preserve">單手使用雙手武器，允許與盾牌或雙武器戰鬥結合使用。
</t>
    </r>
    <r>
      <rPr>
        <rFont val="Cabin"/>
        <color rgb="FFFF0000"/>
      </rPr>
      <t xml:space="preserve">另外，每個回合你使用雙手武器進行第一次攻擊時，造成5點額外傷害，並無視抗性。 </t>
    </r>
  </si>
  <si>
    <t>完美瞄準</t>
  </si>
  <si>
    <t>神射手，警告射擊技能</t>
  </si>
  <si>
    <t>使用【警告射擊】時可選兩個選項而非一個（如施加多個狀態）。</t>
  </si>
  <si>
    <t>劫掠</t>
  </si>
  <si>
    <t>遊蕩者，靈魂偷竊技能</t>
  </si>
  <si>
    <t>使用【靈魂偷竊】時，可同時瞄準任意數量的生物。</t>
  </si>
  <si>
    <t>強力射擊</t>
  </si>
  <si>
    <t>遠程攻擊命中時，額外造成5點傷害（40級時增加到10點）。</t>
  </si>
  <si>
    <t>強力咒語</t>
  </si>
  <si>
    <t>嵌合師、元素師、熵師或靈師</t>
  </si>
  <si>
    <t>咒語造成的傷害增加5點（40級時增加到10點）。</t>
  </si>
  <si>
    <t>強力攻擊</t>
  </si>
  <si>
    <t>狂怒鬥士或武器大師</t>
  </si>
  <si>
    <t>近戰攻擊命中時，額外造成5點傷害（40級時增加到10點）。</t>
  </si>
  <si>
    <t>學習要求</t>
  </si>
  <si>
    <t>我算到了！</t>
  </si>
  <si>
    <t>知曉敵人兩個或以上的特質時，可以執行動作消耗20MP，宣言【攻擊，防禦，推進目標，咒語或技能】其中一個行動，敵人執行該行動時必須額外消耗20MP，無法支付時必須改變行動。</t>
  </si>
  <si>
    <t>堡壘</t>
  </si>
  <si>
    <t>在衝突第一輪時，若有裝備職業防具或職業盾牌，可以支付20MP，直到這個輪次結束為止，全隊獲得所有傷害抗性，免疫狀態效果。 【Playtest】</t>
  </si>
  <si>
    <t>重唱</t>
  </si>
  <si>
    <t>每回合一次，可重複使用譴責或激勵技能，需支付兩次MP。</t>
  </si>
  <si>
    <t>啟示</t>
  </si>
  <si>
    <t>和團員一同設計一個未知阿爾卡納，與其綁定。每個場景1次消耗2物語點主動觸發阿爾卡納解除效果而不解除它。不會觸發【阿爾卡納圓環】。</t>
  </si>
  <si>
    <t>一點就通</t>
  </si>
  <si>
    <t>在每個衝突場景中一次，當你能看見的其他PC進行技能或咒語動作時，如果你還沒有學習或獲得過該技能或咒語，可以暫時獲得該技能，直到這個場景結束位止。
如果你使用這張方式來獲得技能，將其SL視為1，並且不能獲得學習該技能時的任何額外增益。
例如，就算你暫時學會盟友的【忠實夥伴】技能，也不會憑空捏一隻寵物出來。 【Playtest】</t>
  </si>
  <si>
    <t>風暴擊</t>
  </si>
  <si>
    <t xml:space="preserve">當你使用多重屬性近戰攻擊時，獲得等同於【多重數】的命中檢定加值，並且攻擊額外造成5點傷害。如果你選擇只針對一個生物，攻擊再造成額外5點傷害。 </t>
  </si>
  <si>
    <t>不破之人</t>
  </si>
  <si>
    <t>每場景一次，當HP降至0時保留1點HP。</t>
  </si>
  <si>
    <t>升級</t>
  </si>
  <si>
    <t>每次休息時1次，選擇為任意數量武器/護甲/盾牌添加或替換一個特性（1000Z以下的特性，需支付其【Z-高瞻遠矚SL*100】的費用）。</t>
  </si>
  <si>
    <t>消失</t>
  </si>
  <si>
    <t>攻擊或咒語命中目標後，可以消耗1物語點，直到你的下個回合開始，使每個目標無法看見你。</t>
  </si>
  <si>
    <t>超魔法</t>
  </si>
  <si>
    <t>學會元素師的終極咒語——【超魔法】，選擇其中一個屬性（火、風、電、土、冰）。
——————————————————
【超魔法】、MP40、目標：特殊、持續時間：瞬發
你操控星球的能量，呼喚出原初之力。
選擇其中一個選項：
①你所能看見的一個生物受到50點選擇屬性的傷害；
②你所能看見的所有敵人都受到30點選擇屬性的傷害。
如果你達到20級或更高，傷害增加5，如果你達到40級或更高，傷害增加10。
此咒語造成的傷害無視抗性和免疫。</t>
  </si>
  <si>
    <t>↓死亡饋贈↓</t>
  </si>
  <si>
    <t>殘酷的誕生</t>
  </si>
  <si>
    <t>當一個你能看到的屬於野獸、類人、怪物或植物物種的非反派NPC死亡時，你可以花費2個墳墓點，並減少你自己相當於該NPC等級的HP和MP上限。如果你這樣做，他/她/它的屍體就會變成一個服從你心靈感應命令的僕從：
·它的物種變成不死生物，並接受所有不死生物規則（見《核心規則》p305）。獲得對暗、光和毒屬性傷害的新親和力，失去原先具備的親和力，但原物種的其他規則保持不變。
·它的等級變成士兵；如果原來的生物是菁英或冠名，GM必須相應地減少僕從的HP和MP（技能保持不變）。
·它是個全新的生物，擁有滿值的HP、MP，狀態影響清零重置。它保留原生物的所有裝備。
·在衝突中，你和僕從會有各自的回合，GM在設計衝突時需要將它算作一個額外的玩家角色。
·當你休息時，你的僕從也會獲得休息的全部好處。
·如果僕從的HP被降低到0，並且你距離它超過1個旅行日，又或者你死亡、失去知覺，你的僕從會被立即摧毀。
·你也可以在任何時候摧毀你的僕從，但在衝突時只能在自己的回合這麼做；如果你想創造一個新的僕從，你必須先摧毀當前的那個。
·如果你的僕人被摧毀，你的HP和MP上限會恢復正常。</t>
  </si>
  <si>
    <t>哀慟採集者</t>
  </si>
  <si>
    <t>死靈術士或熵師，且必須學會抽取精魂和抽取活力咒語</t>
  </si>
  <si>
    <t>當你施放「抽取精魂」或「抽取活力」咒語時，你所恢復的MP或HP等於目標所損失的MP或HP（而不是原先的1/2）。此外，當你達到20級或更高時，你的「抽取精魂」會使目標損失【HR+20】點MP，如果你達到40級或更高時，變為【HR+25】MP，而不是通常的【HR+15】。</t>
  </si>
  <si>
    <t>蠕蟲的鼓動</t>
  </si>
  <si>
    <t>只要你有至少1個墳點，就會獲得對毒與暗屬性傷害的免疫，對物理屬性傷害的抗性，以及對光屬性傷害的弱點。這些親和設置會始終覆蓋任何其他來源的親和設置，只要你有至少1個墓穴點，就不會因為任何方式而改變。</t>
  </si>
  <si>
    <t>↓高度奇幻↓</t>
  </si>
  <si>
    <t>奧術印記</t>
  </si>
  <si>
    <t>神射手、徽記師或武器大師</t>
  </si>
  <si>
    <t>當你用奧術類武器進行攻擊並命中一個或多個生物時，該次攻擊額外造成 5 點傷害，且你可以選擇其中一個被命中的生物。如果你在本場景中施放的下一個進攻性咒語僅以該被選生物為目標，則其施法檢定在在兩個骰子得到相同出目且不是大失敗時，均被視作大成功。</t>
  </si>
  <si>
    <t>雙重詠唱</t>
  </si>
  <si>
    <t>兩個或更多：元素師、熵師、靈師，且你的角色等級必須為30或更高</t>
  </si>
  <si>
    <t>在衝突中，每回合一次，如果你裝備著一個奧術類武器，你能以一個動作消耗20~50點MP，來連續兩次、無需動作地執行施放咒語動作，施放兩個咒語且無需支付它們的MP消耗。這兩個咒語的合計MP消耗必須小於等於【20+你施放這個技能時所用的MP】，且第二個咒語的MP消耗必須小於等於第一個咒語的MP消耗的一半。</t>
  </si>
  <si>
    <t>利刃嫻熟</t>
  </si>
  <si>
    <r>
      <rPr>
        <rFont val="Cabin"/>
        <color rgb="FFFF0000"/>
      </rPr>
      <t>遊蕩者</t>
    </r>
    <r>
      <rPr>
        <rFont val="Cabin"/>
        <color theme="1"/>
      </rPr>
      <t>或武器大師</t>
    </r>
  </si>
  <si>
    <t>當你裝備一個或多個近戰、匕首類武器時，你的物防和魔防獲得+1加值。而你能夠將這些武器視為格鬥類、劍類、投擲類武器。此外，你用匕首類武器做出的攻擊能選擇那些通常不能被近戰攻擊的目標。</t>
  </si>
  <si>
    <t>槍彈破擊</t>
  </si>
  <si>
    <t>當你以交叉火力技能無效一次遠程攻擊後，如果那次攻擊的命中檢定結果是偶數，你就能用裝備著的遠程火器類武器對那個攻擊者執行一次自由攻擊。這次自由攻擊必須以他為唯一的目標，並且在計算傷害時將你的HR視為0。</t>
  </si>
  <si>
    <t>永恆戰場</t>
  </si>
  <si>
    <t>你的主教法令、騎兵衝鋒、帝王堅壘技能的MP消耗減半。</t>
  </si>
  <si>
    <t>清潔石板</t>
  </si>
  <si>
    <t>你能用一個動作，消耗至多30點MP，每消耗5點MP就能選擇一個你能看見的生物。這些生物從所有狀態效果中恢復，並且不再受到任何現有的、持續整個場景的咒語的效果。</t>
  </si>
  <si>
    <t>雙重箭矢</t>
  </si>
  <si>
    <t>指揮官或神射手</t>
  </si>
  <si>
    <t>當你以攻擊動作使用遠程弓類武器時，若你沒有裝備除此以外的其他武器，則你能進行2次獨立的攻擊而非通常的一次（選擇同一個目標或不同的目標）。若如此做，這兩次攻擊遵循與雙武器戰鬥同樣的規則：每次攻擊都失去多重屬性且不能獲得多重屬性；計算傷害時將你的HR視為0。這個英雄技能無法和定制武器的【迅捷✦】疊加。</t>
  </si>
  <si>
    <t>快速儀式</t>
  </si>
  <si>
    <t>當你在衝突場景中開始一個儀式時，其儀式命刻減少2個區域（最低為4）。</t>
  </si>
  <si>
    <t>瞬息之間</t>
  </si>
  <si>
    <t>武器大師，且習得招架反擊技能</t>
  </si>
  <si>
    <t>當你用一把近戰劍類武器使用招架攻擊技能時，你能將HR加入傷害運算中（無需將HR視為0）。</t>
  </si>
  <si>
    <t>偉大召喚</t>
  </si>
  <si>
    <t>秘儀師，且你的角色等級必須為30或更高</t>
  </si>
  <si>
    <t>當你召喚一個阿爾卡納時，你能消耗1點物語點和一半當前HP，將你的生命力來塑造阿爾卡納的力量。若如此做，阿爾卡納會現形為一個小兵級別、惡魔物種、由你操作的生物（它視作一個盟友，且有自己獨立的回合；若你在衝突中召喚它，則它會在本輪結束後加入場景）。你無法再享受通常召喚時的連結效果。
這個召喚生物應用如下數據：
· 等級等於你的角色等級
· 一個屬性D10，其餘屬性D8（由你指派）
· 最大HP等於【2*基本MIG骰尺寸 + 你的最大HP/2】
· 2項傷害類型的抗性（由你選擇）
· 該生物享受通常召喚時的連結效果。如果連結效果會讓阿爾卡納解除，那麼該生物會因此消失，除非你消耗20點MP作為代替
· 獲得1種近戰基礎攻擊，命中檢定使用兩項不同的屬性（由你選出），造成【HR+8】物理傷害。此外，你選擇下列中的兩項：①變成遠程攻擊；②傷害+4；③變成一種物理以外的傷害類型；④命中檢定使用單一屬性
· 該生物能以使用技能動作來產生一個解除效果，該生物也會因此消失，除非你消耗20點MP作為代替
此外，應用以下規則：
· 該生物被召喚時，擁有滿HP、沒有狀態效果
· 該生物被削減至0HP時會消失，當你死亡、失去意識、離開場景、再次召喚阿爾卡納、再次使用偉大召喚時它也會消失。該生物也會在場景結束時消失，你也能單純地命令它消失（這不會觸發阿爾卡納通常的解除效果）
· 任何選擇都必須在首次召喚時做出並記錄。如果你再次使用本技能召喚相同的阿爾卡納，它會繼承最初的選擇。</t>
  </si>
  <si>
    <t>重裝兵</t>
  </si>
  <si>
    <r>
      <rPr>
        <rFont val="Cabin"/>
        <color rgb="FFFF0000"/>
      </rPr>
      <t>指揮官</t>
    </r>
    <r>
      <rPr>
        <rFont val="Cabin"/>
        <color theme="1"/>
      </rPr>
      <t>或守護者</t>
    </r>
  </si>
  <si>
    <t>只要你的主手槽位裝備了一把武器、副手槽位裝備了一個盾牌，你的攻擊就能造成5點額外傷害，且在物防上獲得+1加值。這個精通技能無法和定制武器的【物防提升】與雙重盾牌技能疊加。</t>
  </si>
  <si>
    <t>鋼鐵叢林</t>
  </si>
  <si>
    <t>指揮官或武器大師</t>
  </si>
  <si>
    <t>當你用一把矛類武器，以一次近戰攻擊命中一個或多個生物後，若你沒有裝備除此以外的其他武器，你就能使用20點MP並選擇這些生物中的一個。若如此做，這次攻擊對所有目標造成的傷害減半，而你從下列動作中選擇一項：攻擊 / 保護 / 推進目標 / 施放咒語 / 使用技能。在這之後，該目標必須支付10點MP才能使用該項動作，若他無法支付，則必須選擇其他動作。這個效果持續到你的下個回合開始，或是你再次使用本技能為止。</t>
  </si>
  <si>
    <t>魔法守衛</t>
  </si>
  <si>
    <t>當你使用保護動作時，若你不選擇掩護其他生物，則直到你的下個回合開始，你獲得如下好處：當一個你能看見的生物施放一個咒語，並支付了MP消耗後，你能消耗【10+該咒語的總MP消耗】點MP，來徹底阻止該咒語的施放並無效其效果（這個咒語如同沒有被施放，但目標生物仍然支付了對應動作）。</t>
  </si>
  <si>
    <t>鬥牛舞</t>
  </si>
  <si>
    <t>舞者，且習得隨我引導技能</t>
  </si>
  <si>
    <r>
      <rPr>
        <rFont val="Cabin"/>
        <color theme="1"/>
      </rPr>
      <t>當你處於危機，</t>
    </r>
    <r>
      <rPr>
        <rFont val="Cabin"/>
        <color rgb="FFFF0000"/>
      </rPr>
      <t>無需支付</t>
    </r>
    <r>
      <rPr>
        <rFont val="Cabin"/>
        <color theme="1"/>
      </rPr>
      <t>隨我引導的MP消耗。</t>
    </r>
  </si>
  <si>
    <t>強力和弦</t>
  </si>
  <si>
    <t>當你以中或高的音量演奏一個音調時，你能選擇將其MP消耗翻倍，或消耗1點物語點。若如此做，你和所有能聽到你的盟友直到你的下個回合開始獲得如下好處：你們的命中檢定在兩個骰子得到相同出目且不是大失敗時，均被視作大成功。</t>
  </si>
  <si>
    <t>粉碎擊</t>
  </si>
  <si>
    <r>
      <rPr>
        <rFont val="Cabin"/>
        <color rgb="FFFF0000"/>
      </rPr>
      <t>暗黑之刃、狂怒鬥士</t>
    </r>
    <r>
      <rPr>
        <rFont val="Cabin"/>
        <color theme="1"/>
      </rPr>
      <t>或武器大師</t>
    </r>
  </si>
  <si>
    <t>當你使用一把近戰重型類武器，以破甲擊技能命中一個生物時，將其SL視爲+2（最大SL視爲5）。【Bestiary Vol. 1】</t>
  </si>
  <si>
    <t>怒潮拳</t>
  </si>
  <si>
    <r>
      <rPr>
        <rFont val="Cabin"/>
        <color theme="1"/>
      </rPr>
      <t>當你使用格鬥類武器，執行一次近戰攻擊時，若你沒有任何裝備軍用護具和盾牌，你獲得1點勇氣。你以格鬥類武器做出的近戰攻擊，獲得等於【</t>
    </r>
    <r>
      <rPr>
        <rFont val="Cabin"/>
        <color rgb="FFFF0000"/>
      </rPr>
      <t>2+</t>
    </r>
    <r>
      <rPr>
        <rFont val="Cabin"/>
        <color theme="1"/>
      </rPr>
      <t>目前勇氣點數】的額外傷害。每當場景結束或你在回合結束時已累積了大於等於5點勇氣，你必須消耗所有累積的勇氣，</t>
    </r>
    <r>
      <rPr>
        <rFont val="Cabin"/>
        <color rgb="FFFF0000"/>
      </rPr>
      <t>每消耗1點勇氣</t>
    </r>
    <r>
      <rPr>
        <rFont val="Cabin"/>
        <color theme="1"/>
      </rPr>
      <t>就恢復10點HP和MP。</t>
    </r>
  </si>
  <si>
    <t>儀式印記</t>
  </si>
  <si>
    <t>當你在衝突場景之外執行一個儀式時，若該儀式的總MP消耗小於等於60點，你就能在執行施法檢定之前中止儀式的結算，將其效果封印在一個儀式印記中，並將印記放置在一個你能觸及到的地方。若如此做，聲明一個條件－例如「當我進入危機時」或「當我打響指時」。當這個條件被滿足時，印記會消失，儀式的效果也會產生在放置印記的地方：你繼續進行施法檢定，並如常結算儀式的效果（即使你失去意識或已經不在這個場景中）。同一時間你只能擁有一個儀式印記，當你死亡或創造新的儀式印記時，舊的印記會消失。</t>
  </si>
  <si>
    <t>壓軸大戲</t>
  </si>
  <si>
    <r>
      <rPr>
        <rFont val="Cabin"/>
        <color theme="1"/>
      </rPr>
      <t>在衝突中的你的回合</t>
    </r>
    <r>
      <rPr>
        <rFont val="Cabin"/>
        <color rgb="FFFF0000"/>
      </rPr>
      <t>開始時</t>
    </r>
    <r>
      <rPr>
        <rFont val="Cabin"/>
        <color theme="1"/>
      </rPr>
      <t>，若你沒有裝備職業防具，你</t>
    </r>
    <r>
      <rPr>
        <rFont val="Cabin"/>
        <color rgb="FFFF0000"/>
      </rPr>
      <t>可以</t>
    </r>
    <r>
      <rPr>
        <rFont val="Cabin"/>
        <color theme="1"/>
      </rPr>
      <t>來消耗1點物語點，將你自己推向一場驚人的演出。若如此做，你立刻表演三支互不相同的已習得的舞步，你能自由決定它們的順序並且無需支付MP消耗。這之後直到</t>
    </r>
    <r>
      <rPr>
        <rFont val="Cabin"/>
        <color rgb="FFFF0000"/>
      </rPr>
      <t>你的下個回合結束</t>
    </r>
    <r>
      <rPr>
        <rFont val="Cabin"/>
        <color theme="1"/>
      </rPr>
      <t>，你都無法表演任何舞步。</t>
    </r>
  </si>
  <si>
    <t>蜘蛛網</t>
  </si>
  <si>
    <r>
      <rPr>
        <rFont val="Cabin"/>
        <color rgb="FFFF0000"/>
      </rPr>
      <t>狂怒鬥士</t>
    </r>
    <r>
      <rPr>
        <rFont val="Cabin"/>
        <color theme="1"/>
      </rPr>
      <t>或武器大師</t>
    </r>
  </si>
  <si>
    <t>當你使用一個連枷類武器執行一次近戰攻擊時，若你沒有裝備除此以外的其他武器，則你能進行2次獨立的攻擊而非通常的一次（選擇同一個目標或不同的目標）。若如此做，這兩次攻擊遵循與雙武器戰鬥同樣的規則：每次攻擊都失去多重屬性且不能獲得多重屬性，且計算傷害時將你的HR視為0。這個精通技能無法和定制武器的【迅捷✦】疊加。</t>
  </si>
  <si>
    <t>旋風攻勢</t>
  </si>
  <si>
    <r>
      <rPr>
        <rFont val="Cabin"/>
        <color rgb="FFFF0000"/>
      </rPr>
      <t>舞者</t>
    </r>
    <r>
      <rPr>
        <rFont val="Cabin"/>
        <color theme="1"/>
      </rPr>
      <t>、狂怒鬥士或神射手</t>
    </r>
  </si>
  <si>
    <r>
      <rPr>
        <rFont val="Cabin"/>
        <color theme="1"/>
      </rPr>
      <t>當你使用一個投擲類別的武器執行一次遠程攻擊時，若你沒有裝備職業防具和盾牌，則你獲得1點氣勢。你最多累計5點氣勢。你以投擲類武器做出的遠程攻擊，獲得等於【目前氣勢點數】的額外傷害。當生物以攻擊對抗你的物防並成功命中時，你必須花費所有累積的氣勢來增加你等量的物防來對抗這次攻擊（這可能會將一個命中轉換為失手）。在場景結束時，</t>
    </r>
    <r>
      <rPr>
        <rFont val="Cabin"/>
        <color rgb="FFFF0000"/>
      </rPr>
      <t>或者你裝備了盾牌或職業防具時</t>
    </r>
    <r>
      <rPr>
        <rFont val="Cabin"/>
        <color theme="1"/>
      </rPr>
      <t>，你自動失去所有的氣勢。</t>
    </r>
  </si>
  <si>
    <t>白板</t>
  </si>
  <si>
    <t>使用
庫存</t>
  </si>
  <si>
    <t>在你使用主教法令或帝王堅壘技能後，若你處於危機，你便能讓所有在當前場景的敵人損失10點HP。當你的角色等級到達20級時，這個數值提升至20；到達40級時提升至30。</t>
  </si>
  <si>
    <t>主題曲</t>
  </si>
  <si>
    <t>使用庫存值製造與使用消耗品。</t>
  </si>
  <si>
    <t>當你獲得本精通技能時，你獲得一首主題曲：你可以為他命名並綁定一項習得的音調。每場衝突僅限一次，當你演湊一個使用了主題曲所對應音調的音調後，你便能開始演奏你的主題曲。
當演奏你的主題曲時，你獲得以下好處：
· 你獲得【主題曲對應音調的傷害類型】的抗性
· 你造成的【主題曲對應音調的傷害類型】傷害會有額外的5點傷害，并且該傷害的類型無法變更。
· 演奏使用主題曲所對應音調的音調的MP消耗減半。這個效果對其他能演奏音調的盟友也有效。
主題曲持續到場景的結束、你離開場景、你死亡或你失去意識為止。當你演奏一個不屬於主題曲對應音調的音調、你的回合結束且你沒有演奏任何音調、其他生物使用了主題曲時，主題曲的效果同樣會結束。</t>
  </si>
  <si>
    <t>三刀流</t>
  </si>
  <si>
    <r>
      <rPr>
        <rFont val="Cabin"/>
        <color rgb="FFFF0000"/>
      </rPr>
      <t>舞者</t>
    </r>
    <r>
      <rPr>
        <rFont val="Cabin"/>
        <color theme="1"/>
      </rPr>
      <t>或武器大師</t>
    </r>
  </si>
  <si>
    <t>只要你在主副手槽位各裝備著一件屬於劍類或匕首類的單手近戰武器，你就能把你的護具槽位視為第二個副手槽位。轉換後的槽位只能裝備屬於劍類或匕首類的單手近戰武器。 （注意，精通技能靈猴握並不能將雙手武器轉換為單手武器，故它不能與三刀流組合。）當你裝備了三把劍類或匕首類的武器並使用攻擊動作時，你能以每把武器分別做出一次攻擊。這些攻擊遵循與雙武器戰鬥同樣的規則：每次攻擊都失去多重屬性且不能獲得多重屬性，且計算傷害時將你的HR視為0。</t>
  </si>
  <si>
    <t>其它</t>
  </si>
  <si>
    <t>↓科技奇幻↓</t>
  </si>
  <si>
    <t>跟GM討論其它動作。</t>
  </si>
  <si>
    <t>奧法戰士</t>
  </si>
  <si>
    <t>元素師、神射手或武器大師，並至少學會兩個攻擊性咒語</t>
  </si>
  <si>
    <t>你可以用一個動作，使用已裝備的一把武器進行一次自由攻擊。這次攻擊只能瞄準一個敵人。如果這次攻擊命中，你在計算這次攻擊的傷害時將HR視為0。在這次攻擊結算後，如果成功命中，則你可以立即免費執行咒語動作：你這次施展的咒語必須是一個總MP消耗低於等於20的攻擊性咒語，並且只能瞄準這次攻擊的目標(你仍然需要照常花費MP和進行施法檢定)。在結算咒語傷害或其他特殊效果時，你這次的施法檢定HR視為0。</t>
  </si>
  <si>
    <t>靈刻解放</t>
  </si>
  <si>
    <t>當你的靈刻為滿刻度時，你可以使用1個動作清空全部刻度。如果你這樣做了，你可以選擇一個選項：你對每個出現在當前場景的敵人造成20點物理傷害；或者你對一個能夠聽到你的敵人造成30點物理傷害。這個數值將在你達到20級或更高等級時提升10點，或是當你達到40級或更高等級時提升20點。</t>
  </si>
  <si>
    <t>子彈時間</t>
  </si>
  <si>
    <t>遊蕩者或熵師，且必須學會閃避或竊取時間</t>
  </si>
  <si>
    <t>你的先攻獲得等同於【你的閃避SL+你的竊取時間SL】的加值。
只要你沒有裝備盾牌或職業防具，你受到的所有傷害都會減少【你的閃避SL】的數值(這個效果應用在傷害親和度之前)，並且你造成的所有傷害增加【你的竊取時間SL】的額外傷害。</t>
  </si>
  <si>
    <t>誘餌</t>
  </si>
  <si>
    <t>神射手，且必須獲得鷹眼技能</t>
  </si>
  <si>
    <t>當你使用鷹眼技能並選擇第一個選項時，如果當前場景中沒有誘餌，你可以花費10點MP創造一個HP等同於【你等級的一半+(你的鷹眼SL×5)】的誘餌。
當一個能看見你誘餌的敵人對一個或多個生物造成傷害時，你的誘餌會自動代替其中一個生物受到傷害，隨機選擇(你的誘餌視作對所有傷害類型的親和力為一般，且無法改變其傷害親和力)。
當敵人將你的誘餌HP降到0時，你的誘餌會被摧毀，且你擲1d10，若出目等於或低於【3+你的鷹眼SL】，你可以立即使用你裝備的一把弓或火器類別武器執行一次自由攻擊。這次攻擊只能以該敵人為目標，且獲得等同於【你的鷹眼SL】的命中檢定加值，其傷害忽略目標的抗性和免疫。
你的誘餌無法恢復HP，並在場景結束時自動摧毀。請你一定要描述它的樣子！</t>
  </si>
  <si>
    <t>夢之刃</t>
  </si>
  <si>
    <t>暗黑之刃或靈能者</t>
  </si>
  <si>
    <t>當你使用劍類別的武器使用暗影突襲技能命中一個或多個生物時，這些目標均會損失等同於【這次暗影突襲MIG骰結果】的MP。然後，如果【這次暗影突襲MIG骰結果】為8或更高，你可以選擇一個被這次攻擊命中的生物。若該生物是你的焦點或你對其有羈絆，該生物在它的下一回合將少執行一個動作(最少0個動作）。</t>
  </si>
  <si>
    <t>神經同步</t>
  </si>
  <si>
    <t>在衝突場景中，當你的回合開始時，若你正在駕駛你的個人載具，你可以選擇一個選項：你與同場景中同樣駕駛著屬於他的個人載具的另一個玩家角色進行同步；或者你與你個人載具上的另一個玩家角色進行同步。如果你這樣做了，你和這名玩家角色就會進行鏈接，描述你們倆是怎樣齊心協力的！在同步啟動期間，你和這名玩家角色獲得以下好處：
◆當你進行任何檢定時，你可以使用另一個玩家角色的屬性骰子大小來取代你的。你可以選擇代替其中的一個或全部兩個骰子。
◆當你造成傷害時，造成等同於【你對另一名玩家角色的羈絆強度+另一名玩家角色對你的羈絆強度】的額外傷害
◆你可以用一個動作，以另一名玩家角色目前搭乘的個人載具的，一個啟動或關閉的武裝模組，執行一次自由攻擊。
◆當你的回合結束時，如果本輪內另一位玩家角色還未進行他的回合，他可以在你之後立即進行他的回合。
同步效果持續到該場景結束，或你和另一個玩家角色之中某一人死亡、失去意識、離開該場景，不再搭乘個人載具、與其他人進行神經同步時結束。</t>
  </si>
  <si>
    <t>推進
目標</t>
  </si>
  <si>
    <t>進階無拘形態</t>
  </si>
  <si>
    <t>你在衝突中努力實現一個目標。
· 這將需要屬性檢定或對抗檢定。
· 對複雜的目標通常需要一個命刻。</t>
  </si>
  <si>
    <t>突變體，並學會無拘型態技能</t>
  </si>
  <si>
    <t>你的徒手攻擊將根據你目前的武器類型來獲得以下增益：
◆奧術，格鬥，匕首，投擲：你使用徒手攻擊進行攻擊時，可以將目標的物防視為等同於其當前INS骰尺寸。
◆弓、劍：你使用徒手攻擊瞄準2個或更多生物進行的攻擊將造成5點額外傷害。
◆火器，重型：你的徒手攻擊對構裝體造成5點額外傷害，並對不屬於構裝體但至少裝備著一面盾牌或職業防具的生物造成5點額外傷害。
◆連枷，矛：你的物防+2，你的徒手攻擊可以瞄準飛行中的生物。
如果你的徒手攻擊被視為多種武器類型(例如因為利刃嫻熟英雄技能，見高度奇幻擴展，p154)，則你將同時獲得所有你符合的武器類型的增益效果。</t>
  </si>
  <si>
    <t>進階蛻皮</t>
  </si>
  <si>
    <t>突變體，且必須獲得蛻皮技能</t>
  </si>
  <si>
    <t>當你使用蛻皮技能時，你也可以選擇以下一個或兩個選項：你從所有狀態效果中恢復；且/或你如果正受到一個或多個持續時間為「場景」的咒語的影響時，你將不再受到這些咒語的影響。</t>
  </si>
  <si>
    <t>進階混合變形</t>
  </si>
  <si>
    <t>突變體，且必須獲得混合變形技能</t>
  </si>
  <si>
    <t>在衝突場景中，當你在你的回合內使用混合變形技能後，若這不是透過基因分析技能觸發，你可以顯性表達出三個你已習得的混合形態（而非原來的兩個）。當你使用混合變形技能執行自由攻擊時，可以把 HR 加入額外傷害當中（不需要把 HR 視爲 0）。</t>
  </si>
  <si>
    <t>直擊內心</t>
  </si>
  <si>
    <t>魔奏者或吟唱者，並學會譴責技能</t>
  </si>
  <si>
    <t>當你對一個敵人使用譴責時，如果你知道一個或更多這個敵人的特質並且你的檢定成功了，你將恢復等同於目標損失MP一半的MP，並且你可以讓目標受到憤怒狀態而不是眩暈或者動搖狀態。
此外，當你對一個憤怒狀態的生物進行對抗檢定，或者對包括有一個或多個憤怒狀態的生物進行命中檢定或攻擊性咒語的施法檢定時，只要你的兩個骰子數字相同(且不為雙1的大失敗)就可以視為大成功。</t>
  </si>
  <si>
    <t>破釜沉舟</t>
  </si>
  <si>
    <t>暗黑之刃或狂怒鬥士</t>
  </si>
  <si>
    <t>當你以一把武器進行攻擊時，你可以在命中檢定擲骰前宣言「破釜沉舟！」。如果你這麼做了，在結算傷害時這次檢定的HR視為雙倍，若結果為偶數，你施加以下懲罰：
◆若你用的武器是可變形武器（見p113），這把武器立即轉換成它的另一種形態，並且直到場景結束前都不能再轉換形態。
◆若你用的不是可變形武器，或是無法轉換形態的可變形武器（見上方），它將被放進你的背包且無法被裝備，直到當前場景結束；不過，你可以立即免費執行裝備動作。
此英雄技能不適用於徒手打擊，臨時武器，武裝模組（見p161），雙重盾牌（見核心規則書，p197）。</t>
  </si>
  <si>
    <t>模擬同化</t>
  </si>
  <si>
    <t>嵌合師或突變體，並且學習了突變體中的基因分析和嵌合師的咒語模仿技能</t>
  </si>
  <si>
    <t>當你對一個NPC使用基因分析技能時，如果這個生物的物種恰好屬於你模仿咒語技能可以學習嵌合咒語的物種之一，那麼GM必須將這個生物所有會的咒語都告訴你。然後，如果這個生物會一個或更多咒語，那麼你可以選擇其中一個咒語來作為你學會的嵌合咒語。</t>
  </si>
  <si>
    <t>藥水霧化</t>
  </si>
  <si>
    <t>修補匠，且必須獲得小工具技能中的高級煉金術技能</t>
  </si>
  <si>
    <t>當你創造一個藥水時，你獲得1點霧化點，或者如果你使用的是小工具：煉金術技能創造藥水則獲得2點霧化點。
你創造的藥水和元素碎片將造成等同於你目前霧化點的額外傷害。
你創造的恢復HP和/或MP的藥水將額外恢復等同於【你當前霧化點×5】的HP和/或MP。
你的霧化點最大上限為5點，每個場景結束時都會自動清空。</t>
  </si>
  <si>
    <t>過載爆發</t>
  </si>
  <si>
    <t>釋放一個你學過的咒語。</t>
  </si>
  <si>
    <t>機師，並學會壓縮技術技能</t>
  </si>
  <si>
    <t>在電、暗、火、冰、光中選擇一個傷害類型
當你在一個場景內初次降至0HP時，如果你正在駕駛你的個人載具，你可以選擇讓HP降至1點，如果你這麼做，你和所有乘客都必須離開你的個人載具，它將從遊戲世界消失。隨後，你對一個你能看見的生物造成等同於你危機值的傷害。此傷害的傷害類型為你在上表中選擇的傷害類型。如果你的個人載具以此方式從遊戲世界消失，你下次使用壓縮技術技能時需要額外消耗1物語點。</t>
  </si>
  <si>
    <t>心靈場</t>
  </si>
  <si>
    <r>
      <rPr>
        <rFont val="Cabin"/>
        <color theme="1"/>
      </rPr>
      <t>你所有心靈天賦中的觸發事件「當你造成傷害時」將同時適用於「當一個</t>
    </r>
    <r>
      <rPr>
        <rFont val="Cabin"/>
        <color rgb="FFFF0000"/>
      </rPr>
      <t>能聼到</t>
    </r>
    <r>
      <rPr>
        <rFont val="Cabin"/>
        <color theme="1"/>
      </rPr>
      <t>你的盟友造成傷害時」。
你的心靈護盾天賦，若你已經學會它了，其效果變更為「你和所有能聽到你的盟友，可以將你們的物防和魔防視作等同於【你當前的WLP骰尺寸+2×(你靈刻當前被填滿的刻度數量)】來應對這次檢定（若你們通常情況的防禦值更好，你們可以使用你通常的防禦值）」。</t>
    </r>
  </si>
  <si>
    <t>量子魔加農</t>
  </si>
  <si>
    <t>修補匠，並學會小工具技能中的高級魔科技</t>
  </si>
  <si>
    <r>
      <rPr>
        <rFont val="Cabin"/>
        <color theme="1"/>
      </rPr>
      <t>你使用魔加農進行攻擊時造成5點額外傷害。
當你使用魔加農進行攻擊動作，</t>
    </r>
    <r>
      <rPr>
        <rFont val="Cabin"/>
        <color rgb="FFFF0000"/>
      </rPr>
      <t>且沒有裝備其他武器時</t>
    </r>
    <r>
      <rPr>
        <rFont val="Cabin"/>
        <color theme="1"/>
      </rPr>
      <t>，你可以選擇一個選項：銷毀手中的魔加農並立即重構一把新的魔加農進行裝備（忽視IP消耗）然後使用它來進行攻擊；或者你這次攻擊獲得多重(3)屬性；或者進行2次攻擊，這些攻擊遵循雙武器戰鬥的規則(見核心規則書，p69)。</t>
    </r>
  </si>
  <si>
    <t>你試圖獲得關於某人或某事的資訊。
· 這通常需要【INS + INS】檢定。</t>
  </si>
  <si>
    <t>全碟掃描</t>
  </si>
  <si>
    <t>當你在衝突場景中執行研究動作時，你可以獲得所有參與這次衝突的敵人的資訊和資料。如果你這樣做了，你需要進行一次【INS+INS】開放檢定並將這次檢定的結果分別地作用於每個敵人身上(見核心規則書，p319)。不過，如果你習得了靈光一閃技能，此檢定無法觸發它。</t>
  </si>
  <si>
    <t>鋼鐵魔女</t>
  </si>
  <si>
    <r>
      <rPr>
        <rFont val="Cabin"/>
        <color theme="1"/>
      </rPr>
      <t>在衝突中，你在每個自己的回合內第一次施展咒語時，如果你正在駕駛你的個人載具，在咒語結算後，你可以選擇一個選項：選擇一個激活的模組並關閉它，然後選擇一個關閉的模組並激活它；或者你在當前場景結束前施展的下一個咒語將造成5點額外傷害；或者你在當前場景結束前施展的</t>
    </r>
    <r>
      <rPr>
        <rFont val="Cabin"/>
        <color rgb="FFFF0000"/>
      </rPr>
      <t>下一個恢復一個或多個生物HP的咒語將額外恢復10點HP。</t>
    </r>
  </si>
  <si>
    <t>↓自然奇幻↓</t>
  </si>
  <si>
    <t>大吃一頓</t>
  </si>
  <si>
    <t>當你使用烹飪技能時,你可以花費1點物語點來將4種食材組合在一起製作一份美食(你因此可以突破3種食材的正常數量限制)。除此之外,製作美食正常遵守其他規則。</t>
  </si>
  <si>
    <t>靈氣掌握</t>
  </si>
  <si>
    <t>秘儀師或靈師，並學會光環或屏障咒語</t>
  </si>
  <si>
    <t>在風、電、土、火、冰、光之中選擇一種傷害類型。
當一個你能看見的敵人，對一個或多個受你施放的光環和/或屏障咒語影響的生物造成傷害時，這些生物中的每一個所承受的傷害將減少【你靈媒職業等級的一半】或【你的等級除以 10】（取較高者；此減傷在計算傷害屬性之前適用）。 接著，你可以對該敵人造成等同於【你等級的一半】的所選屬性傷害。如果你這樣做，直到你的下個回合開始前，你不能再次以這種方式造成傷害。</t>
  </si>
  <si>
    <t>魔法折射</t>
  </si>
  <si>
    <t>元素師、熵師、祈喚者或徽記師，且必須獲得元素祈喚技能</t>
  </si>
  <si>
    <r>
      <rPr>
        <rFont val="Cabin"/>
        <color theme="1"/>
      </rPr>
      <t>當一個你能看見的敵人施展攻擊性咒語攻擊你時，如果他的施法檢定結果為偶數，你可以立即免費使用元素祈喚技能，</t>
    </r>
    <r>
      <rPr>
        <rFont val="Cabin"/>
        <color rgb="FFFF0000"/>
      </rPr>
      <t>且無視MP消耗</t>
    </r>
    <r>
      <rPr>
        <rFont val="Cabin"/>
        <color theme="1"/>
      </rPr>
      <t>(在這次攻擊性咒語結算完後進行)；這次元素祈喚不能是「元素詛咒」祈喚，且它只能瞄準該敵人(你不能使用聯結元素技能加持它)。</t>
    </r>
  </si>
  <si>
    <t>有些技能需要你花費一個動作。</t>
  </si>
  <si>
    <t>荊棘之心</t>
  </si>
  <si>
    <r>
      <rPr>
        <rFont val="Cabin"/>
        <color rgb="FFFF0000"/>
      </rPr>
      <t>暗影之刃或</t>
    </r>
    <r>
      <rPr>
        <rFont val="Cabin"/>
        <color theme="1"/>
      </rPr>
      <t>植物學家、</t>
    </r>
    <r>
      <rPr>
        <rFont val="Cabin"/>
        <color rgb="FFFF0000"/>
      </rPr>
      <t>且必須獲得植生術技能</t>
    </r>
  </si>
  <si>
    <t>你對光系傷害和毒系傷害具有抗性。
當你失去HP時，如果你處於危機狀態並且你的花園中存在魔法種子，你可以填滿你的生長命刻的1個刻度。
此外，當你使用暗影突擊技能時，你可以讓你的攻擊造成毒系傷害，而不是暗系傷害（傷害類型仍然無法改變）。如果你這樣做，你的暗影擊額外造成等同於【生長命刻已填滿命刻數×2】的傷害。</t>
  </si>
  <si>
    <t>英勇猛擊</t>
  </si>
  <si>
    <t>指揮官、狂怒鬥士、守護者、機師或武器大師</t>
  </si>
  <si>
    <t xml:space="preserve">當你使用碎骨擊技能時，如果你的攻擊只以單一生物為目標，並且你裝備了盾牌，你可以挑釁該生物直到你下個回合結束。如果該生物被其他人挑釁，或者你挑釁另一個生物，則挑釁也會結束。
被你挑釁的生物必須盡可能將你納入其攻擊和攻擊性咒語（⚡）的目標中；此外，每回合一次（包括其他生物的回合），當你通過自由攻擊使用單手近戰武器或屬於匕首類或劍類的自定義武器對你挑釁的生物造成傷害時，你可以對該生物造成額外5點傷害。 </t>
  </si>
  <si>
    <t>振作起來</t>
  </si>
  <si>
    <r>
      <rPr>
        <rFont val="Cabin"/>
        <color theme="1"/>
      </rPr>
      <t>魔奏者、</t>
    </r>
    <r>
      <rPr>
        <rFont val="Cabin"/>
        <color rgb="FFFF0000"/>
      </rPr>
      <t>靈能者</t>
    </r>
    <r>
      <rPr>
        <rFont val="Cabin"/>
        <color theme="1"/>
      </rPr>
      <t>或吟唱者，且必須獲得我相信你技能</t>
    </r>
  </si>
  <si>
    <t>如果有其他需要而沒有列出的動作，請與GM協商解決方案和效果。</t>
  </si>
  <si>
    <t>當你對另一個玩家角色使用我相信你技能時，該角色選擇一個屬性：DEX、INS、MIG或WLP。在當前場景結束前或你再次對其使用我相信你技能前，該角色所選擇的屬性的骰子尺寸+1(最多D12)。</t>
  </si>
  <si>
    <t>靈魂嵌合</t>
  </si>
  <si>
    <r>
      <rPr>
        <rFont val="Cabin"/>
        <color theme="1"/>
      </rPr>
      <t>嵌合師或</t>
    </r>
    <r>
      <rPr>
        <rFont val="Cabin"/>
        <color rgb="FFFF0000"/>
      </rPr>
      <t>突變體</t>
    </r>
  </si>
  <si>
    <t>當你施展一個嵌合師咒語時，你將獲得一個基於你當初學習該咒語的生物物種的增益。選擇一個選項：你獲得與該生物物種相關的2種傷害類型的抗性；或當你造成與該生物物種相關的傷害類型時，你造成額外5點傷害。該效果持續到當前場景結束，或持續到你再次施展一個嵌合師咒語。與每個生物物種相關的傷害類型為：野獸(風、冰)，構裝體（土、毒），惡魔（火、冰），元素（風、電），魔獸（電、火），植物（土、光）與不死生物（暗、毒）。</t>
  </si>
  <si>
    <t>潔净月光</t>
  </si>
  <si>
    <t>熵師或靈師</t>
  </si>
  <si>
    <t>當你用攻擊性咒語（⚡）命中一個或多個生物時，如果你裝備了奧術類武器，並且你的施法檢定的HR是8或更高，你可以使這些生物不再受當前影響他們的所有持續時間為「場景」的咒語影響。
當你施放一個以一個或多個盟友為目標的咒語時，如果你裝備了奧術類武器，你可以選擇一個異常狀態，包括眩暈、憤怒、中毒、動搖、緩慢和虛弱：如果你這樣做，每個目標都會從所選狀態效果中恢復。</t>
  </si>
  <si>
    <t>短瞬間的安息</t>
  </si>
  <si>
    <t>舞者、靈能者、遊蕩者、靈師或徽記師</t>
  </si>
  <si>
    <t>當你施展幻覺或遲鈍咒語（都是靈魂學派）時，你可以同時選擇兩個狀態效果，而不是只能選擇其中一個施加在被命中的目標上。
在衝突場景中，你可以使用一個動作並消耗至多20點MP，每消耗10點MP就能選擇一個你能看見的、受到2種或更多狀態效果的敵人。如果你這麼做了，這些敵人將恢復身上所有的狀態效果，然後損失等同於【你角色等級/2+10×以此方式恢復狀態數】的HP。每有一個敵人因爲這個效果而進入危機狀態或HP降為0，你會恢復20點MP。</t>
  </si>
  <si>
    <t>適能施法</t>
  </si>
  <si>
    <t>嵌合師、暗黑之刃、靈能者、狂怒鬥士或旅人</t>
  </si>
  <si>
    <t>當你進行咒語或儀式施法檢定，你可以將其中一個屬性替換為MIG（例如，嵌合學派儀式使用【MIG+MIG】）。只要你裝備的武器的命中公式包含MIG，你可以將武器也視為屬於奧術類，以滿足需要它的技能和效果。</t>
  </si>
  <si>
    <t>為了更美好的未來</t>
  </si>
  <si>
    <t>商人，並學會真正的財富和貿易之風技能</t>
  </si>
  <si>
    <t>當你需要花費一點或更多物語點時，如果你花費它們的目的不是為了改變故事（參閱核心規則書，第 98 頁），你可以選擇花費等量的 TP 來代替。描述你的貿易和旅程中哪些回憶賦予你力量！
此外，當你透過「真正的財富」或「貿易之風」技能獲得兩點或更多 TP 時，你可以選擇只獲得恰好 1 點 TP。如果你這麼做，選擇一個距離你目前位置一天旅行距離內的聚落，並將其繁榮度提高，提高的幅度等於【你在「貿易之風」技能上的SL + 你在「真正的財富」技能上的SL】；一個聚落的繁榮度從 0 開始，沒有上限。
下方圖表顯示你的捐獻對該聚落的繁榮以及其一天旅行距離內任何事物的影響。
10 或更高 當你或你的盟友因任何原因需要支付澤尼特費用時，該費用減半。
15 或更高 人們樂意接待你和你的盟友：在此區域內，你總是可以免費休息，無需花費澤尼特。此外，在此區域內進行的任何旅行擲骰，使用的骰子永遠不會大於 d8。
20 或更高 當此區域內的反派花費終結點時，他們必須花費雙倍的終點。</t>
  </si>
  <si>
    <t>高等植生術</t>
  </si>
  <si>
    <t xml:space="preserve">每個回合一次，當一個魔法種子離開你的花園時，如果該魔法種子有一個或多個「在你的回合結束時」的效果，你可以花費20點MP。如果你這樣做，複製其中一個效果（你也可以選擇一個不符合你的生長命刻當前格數的效果）。
此外，如果你已獲得青翠之勢技能，你的儀式現在也可以影響和控制屬於植物種族的小兵階級生物（但你仍然無法創造它們）。 </t>
  </si>
  <si>
    <t>綠拇指</t>
  </si>
  <si>
    <t>當你填滿你的生長命刻的1格或更多格命刻時，你可以選擇一個選項：你填滿你的生長命刻的額外1格；或你填滿你的生長命刻的減少1格（最低為0格）。如果你這樣做，直到你的生長命刻完全清空後，你才能再次使用此效果。
此外，你的魔法種子造成的傷害會無視傷害抗性。</t>
  </si>
  <si>
    <t>內蘊源泉</t>
  </si>
  <si>
    <r>
      <rPr>
        <rFont val="Cabin"/>
        <color rgb="FFFF0000"/>
      </rPr>
      <t>當你獲得這個英雄技能</t>
    </r>
    <r>
      <rPr>
        <rFont val="Cabin"/>
        <color theme="1"/>
      </rPr>
      <t xml:space="preserve">，或每當你進行休息後，你可以選擇一種元素來源：風土火電或冰。直到你再次休息，你都將獲得以下增益：
· 在每個場景中你都可以一直調用你所選的元素源泉，這不會佔用你在本場景中原本可以調用的元素源泉數量。
</t>
    </r>
    <r>
      <rPr>
        <rFont val="Cabin"/>
        <color rgb="FFFF0000"/>
      </rPr>
      <t>· 你可以操控該屬性，施展效果屬於元素學派的儀式。</t>
    </r>
    <r>
      <rPr>
        <rFont val="Cabin"/>
        <color theme="1"/>
      </rPr>
      <t xml:space="preserve">
· 你獲得你所選擇的元素來源對應的傷害類型的傷害抗性。
· 當你造成傷害時，你可以將所有傷害轉換為你所選擇的元素來源對應的傷害類型。如果你這樣做了，這些傷害會無視傷害抗性。</t>
    </r>
  </si>
  <si>
    <t>小憩片刻</t>
  </si>
  <si>
    <t>守護者、商人或旅人</t>
  </si>
  <si>
    <r>
      <rPr>
        <rFont val="Cabin"/>
        <color theme="1"/>
      </rPr>
      <t>在衝突場景中輪到你的回合時，你可以使用一個動作來恢復等同於</t>
    </r>
    <r>
      <rPr>
        <rFont val="Cabin"/>
        <color rgb="FFFF0000"/>
      </rPr>
      <t>【20+你的等級的一半】</t>
    </r>
    <r>
      <rPr>
        <rFont val="Cabin"/>
        <color theme="1"/>
      </rPr>
      <t>的HP和MP，並從所有狀態效果中恢復；如果你這樣做了，你的回合立即結束，你失去看和聽的能力，你的物防和魔防視為5(它們不能被任何方式改變，包含當不限於光環和屏障這種效果）。但你依然可以使用守護者的保護技能！這個負面效果將持續到你受到傷害，或被攻擊或攻擊性咒語命中時結束。</t>
    </r>
  </si>
  <si>
    <t>肩並肩</t>
  </si>
  <si>
    <t>旅人，且必須獲得忠實夥伴技能</t>
  </si>
  <si>
    <t>當你的夥伴造成傷害時，可以額外造成5點傷害。
當你的夥伴進行檢定，你可以花費1點物語點並援用你的伙伴的一個特質，以讓他們重擲一個或兩個骰子（根據核心規則書第46頁的規則）。
在你使用忠實夥伴技能讓夥伴在你的回合中執行行動後，你可以選擇一個選項（在夥伴的行動結算後）：你和你的伙伴各恢復10點MP；或者你或你的伙伴在下個回合結束前首次進行檢定，該檢定獲得等同於【你忠實夥伴SL】的加值。</t>
  </si>
  <si>
    <t>寂靜獵手</t>
  </si>
  <si>
    <r>
      <rPr>
        <rFont val="Cabin"/>
        <color theme="1"/>
      </rPr>
      <t>神射手、遊蕩者或</t>
    </r>
    <r>
      <rPr>
        <rFont val="Cabin"/>
        <color rgb="FFFF0000"/>
      </rPr>
      <t>武器大師</t>
    </r>
    <r>
      <rPr>
        <rFont val="Cabin"/>
        <color theme="1"/>
      </rPr>
      <t>，且必須獲得迅捷技能</t>
    </r>
  </si>
  <si>
    <r>
      <rPr>
        <rFont val="Cabin"/>
        <color theme="1"/>
      </rPr>
      <t>當你使用迅捷技能並裝備著弓、</t>
    </r>
    <r>
      <rPr>
        <rFont val="Cabin"/>
        <color rgb="FFFF0000"/>
      </rPr>
      <t>矛</t>
    </r>
    <r>
      <rPr>
        <rFont val="Cabin"/>
        <color theme="1"/>
      </rPr>
      <t>或投擲物類別武器進行自由攻擊時，該攻擊會造成等同於【你迅捷SL×5】的額外傷害。
此外，當你使用弓、</t>
    </r>
    <r>
      <rPr>
        <rFont val="Cabin"/>
        <color rgb="FFFF0000"/>
      </rPr>
      <t>矛</t>
    </r>
    <r>
      <rPr>
        <rFont val="Cabin"/>
        <color theme="1"/>
      </rPr>
      <t>或投擲物類別武器攻擊一個或多個生物時，</t>
    </r>
    <r>
      <rPr>
        <rFont val="Cabin"/>
        <color rgb="FFFF0000"/>
      </rPr>
      <t>那些生物直到這個回合結束都不能進行自由攻擊</t>
    </r>
    <r>
      <rPr>
        <rFont val="Cabin"/>
        <color theme="1"/>
      </rPr>
      <t>。</t>
    </r>
  </si>
  <si>
    <t>謹慎劑量</t>
  </si>
  <si>
    <r>
      <rPr>
        <rFont val="Cabin"/>
        <color theme="1"/>
      </rPr>
      <t>美食家、博學士、</t>
    </r>
    <r>
      <rPr>
        <rFont val="Cabin"/>
        <color rgb="FFFF0000"/>
      </rPr>
      <t>商人</t>
    </r>
    <r>
      <rPr>
        <rFont val="Cabin"/>
        <color theme="1"/>
      </rPr>
      <t>或修補匠</t>
    </r>
  </si>
  <si>
    <t>你創造的藥水和美食，以及你施展的咒語，可以使生物的HP和MP至多過量恢復到其HP和MP上限的150%。每個場景結束時，所有超出正常HP\MP上限的部分會立即被清除。</t>
  </si>
  <si>
    <t>本店特色</t>
  </si>
  <si>
    <t>當你獲得此英雄技能時，從苦味、鹹味、酸味、甜味和鮮味中選擇三種不同風味。然後，從以下三種不同效果中選擇：
· 你對該美食的每個目標造成 20 點（選擇一個：暗屬性，光屬性）傷害。如果你是 30 級或更高，此傷害量增加到 30。當你獲得此英雄技能時，選擇此效果的屬性。
· 在該美食的每個目標的下個回合中，他們造成的所有傷害變為（選擇一個：暗屬性，光屬性），且其屬性無法改變。當你獲得此英雄技能時，選擇此效果的屬性。
· 對於該美食的每個目標，如果他們受到一個或多個咒語影響，則他們不再受任何這些持續時間為「場景」的咒語的影響。
· 選擇你自己或一個你可見的盟友。對於該美食的每個目標，在場景結束前，當該目標執行攻擊或施放攻擊性咒語（⚡）時，他們必須將所選生物包含在該攻擊或咒語的目標中（如果可能）。
· 該美食的每個目標承受憤怒。
· 該美食的每個目標承受中毒。
· 該美食的每個目標回復 30 點 HP 和 30 點 MP，如果你是 30 級或更高，則回復 40 點 HP 和 40 點 MP。
· 該美食的每個目標從他們選擇的單個異常狀態中回復。
· 該美食的每個目標從眩暈、憤怒和動搖中回復。
· 該美食的每個目標從中毒、緩慢和虛弱中回復。
當你在衝突中製作一份美食時，如果使用恰好 3 份食材，並且每份食材都與你獲得此英雄技能時選擇的不同風味全部相符，你可以忽略該美食的所有正常效果。若如此做，你可以改為應用你獲得此英雄技能時選擇的一個、兩個或所有效果。</t>
  </si>
  <si>
    <t>五行源泉之力</t>
  </si>
  <si>
    <r>
      <rPr>
        <rFont val="Cabin"/>
        <color theme="1"/>
      </rPr>
      <t>每當你在衝突場景中使用一次元素祈喚後，</t>
    </r>
    <r>
      <rPr>
        <rFont val="Cabin"/>
        <color rgb="FFFF0000"/>
      </rPr>
      <t>你和你能看見的一個盟友</t>
    </r>
    <r>
      <rPr>
        <rFont val="Cabin"/>
        <color theme="1"/>
      </rPr>
      <t>的一個屬性骰尺寸+1(至多到d12)。這個效果持續到你下一回合結束或直到你再次使用這個技能，並且提升的屬性類型取決於你使用的元素源泉種類：風之源泉(INS)，土之源泉(由你自選)，火之源泉(DEX)，電之源泉(MIG)，或者冰之源泉(WLP)。</t>
    </r>
  </si>
  <si>
    <t>指點迷津</t>
  </si>
  <si>
    <r>
      <rPr>
        <rFont val="Cabin"/>
        <color rgb="FFFF0000"/>
      </rPr>
      <t>指揮官</t>
    </r>
    <r>
      <rPr>
        <rFont val="Cabin"/>
        <color theme="1"/>
      </rPr>
      <t>、博學士或吟唱者</t>
    </r>
  </si>
  <si>
    <r>
      <rPr>
        <rFont val="Cabin"/>
        <color theme="1"/>
      </rPr>
      <t>當你執行支援檢定且團隊領隊能夠聽見聽懂你說什麼時，你可以使用</t>
    </r>
    <r>
      <rPr>
        <rFont val="Cabin"/>
        <color rgb="FFFF0000"/>
      </rPr>
      <t>【INS+INS】</t>
    </r>
    <r>
      <rPr>
        <rFont val="Cabin"/>
        <color theme="1"/>
      </rPr>
      <t>、【INS+WLP】或</t>
    </r>
    <r>
      <rPr>
        <rFont val="Cabin"/>
        <color rgb="FFFF0000"/>
      </rPr>
      <t>【WLP+WLP】</t>
    </r>
    <r>
      <rPr>
        <rFont val="Cabin"/>
        <color theme="1"/>
      </rPr>
      <t>屬性檢定來取代你本來需要進行的支援檢定的屬性類型。
描述一下你是如何為領隊提供意見的呦！
此外，</t>
    </r>
    <r>
      <rPr>
        <rFont val="Cabin"/>
        <color rgb="FFFF0000"/>
      </rPr>
      <t>當你使用「團隊合作」選項（請參閱核心規則書第76頁）在衝突場景中他們的回合中支援另一個玩家角色的檢定</t>
    </r>
    <r>
      <rPr>
        <rFont val="Cabin"/>
        <color theme="1"/>
      </rPr>
      <t>，你可以選擇花費</t>
    </r>
    <r>
      <rPr>
        <rFont val="Cabin"/>
        <color rgb="FFFF0000"/>
      </rPr>
      <t>10點MP，然後應用以下其中兩個收益</t>
    </r>
    <r>
      <rPr>
        <rFont val="Cabin"/>
        <color theme="1"/>
      </rPr>
      <t xml:space="preserve">：
· 領隊恢復20點MP。
· 領隊從眩暈、憤怒和動搖狀態中恢復。
</t>
    </r>
    <r>
      <rPr>
        <rFont val="Cabin"/>
        <color rgb="FFFF0000"/>
      </rPr>
      <t>· 當領隊的回合結束時，選擇一個選項：① 用你裝備的武器進行一次自由攻擊；②立即免費執行咒語動作：你這次施展的咒語必須是一個總MP消耗低於等於20的攻擊性咒語(你仍然需要照常花費MP和進行施法檢定)。</t>
    </r>
    <r>
      <rPr>
        <rFont val="Cabin"/>
        <color theme="1"/>
      </rPr>
      <t xml:space="preserve">
· 如果領隊的團隊檢定成功，且這次檢定會填滿或清除一個命刻的部分刻度時，則領隊可以填滿或清除該命刻一個額外的刻度。</t>
    </r>
  </si>
  <si>
    <t>↓24年萬聖↓</t>
  </si>
  <si>
    <t>庫存點道具</t>
  </si>
  <si>
    <t>解剖學家</t>
  </si>
  <si>
    <t>狂怒鬥士、博學士、神射手或武器大師，且已習得知識就是力量技能</t>
  </si>
  <si>
    <t>自訂選項版</t>
  </si>
  <si>
    <t>每當你獲得此英雄技能時，在野獸、構裝體、惡魔、元素、魔獸、植物、不死生物中選擇兩個物種。
當你對屬於類人生物物種，或屬於你在此英雄技能中所選物種的生物造成傷害時，你可以選擇一個選項：
①你對該生物造成5點額外傷害；
②或讓該生物處於「踉蹌」狀態直到當前場景結束。當「踉蹌」的生物恢復HP與/或MP時，該生物僅恢復正常情況下一半的量，並不再「踉蹌」。
該英雄技能最多獲得三次。</t>
  </si>
  <si>
    <t>無圖示版</t>
  </si>
  <si>
    <t>道
具</t>
  </si>
  <si>
    <t>奧術獻祭</t>
  </si>
  <si>
    <t>秘儀師或守護者</t>
  </si>
  <si>
    <t>每場景限一次，當你與/或你的一個乃至多個盟友HP降至0時，若你與一個阿爾卡納連結，你可以使其HP保留1。如果你這麼做了，你必須立刻解除此阿爾卡納（不會觸發解除效果），且無法再召喚它，直到當前場景結束。</t>
  </si>
  <si>
    <t>萬靈藥</t>
  </si>
  <si>
    <t>MP +50</t>
  </si>
  <si>
    <t>殘翼戰術</t>
  </si>
  <si>
    <t>指揮官或守護者</t>
  </si>
  <si>
    <t>衝突中，在一個你能看見的敵人於他的回合中執行命中檢定、或者攻擊性咒語(⚡)的施法檢定之後，你可以給他們的檢定結果提供+3加法。如果你這麼做了，選擇一個選項：
①你以及所有能聽到你的盟友獲得對所有傷害類型的抗性，直到這回合結束；
②或你以及所有能聽到你的盟友造成傷害時額外造成5點傷害，直到這一回合結束。
一旦你使用了這個技能，你就不能再使用它，直到你的下回合開始。</t>
  </si>
  <si>
    <t>陰陽流轉</t>
  </si>
  <si>
    <t>舞者、元素師、靈能者或祈喚者</t>
  </si>
  <si>
    <t>當你在一個回合中初次造成暗、土、冰或物理屬性傷害時，你獲得1個陰點。如果你此時還擁有至少1陽點，你造成5額外傷害。
當你在一個回合中初次造成風、電、火或光屬性傷害時，你獲得1陽點。如果你此時還擁有至少1個陰點，你造成5額外傷害。
在你回合結束時，若陰點或陽點某一極有3點及以上，且另一極至少有1點，則你失去所有陰陽點，並根據失去的兩極點數多寡，執行下列效果其中之一。 （若兩極均衡，則執行兩個效果）:
◆陰盛：目前場景的所有敵人失去等同於【你等級的一半】的MP。
◆陽盛：當前場景中一個你能看見的生物恢復等同於【你的等級】的MP。
你只能在衝突中獲得陰陽點數，並且在每個場景結束時失去所有陰陽點數。</t>
  </si>
  <si>
    <t>獵人詭計</t>
  </si>
  <si>
    <t>神射手或武器大師</t>
  </si>
  <si>
    <t>當你在自己的回合中，轉變一把可變形武器的形態時，選擇一個選項：
①若你本回合內未進行任何攻擊，你在本回合內以此武器執行的下一次攻擊造成5點額外傷害；
②或當你在本回合中以此武器的攻擊命中一個或多個生物時，你恢復5點HP和MP。</t>
  </si>
  <si>
    <t>3 IP</t>
  </si>
  <si>
    <t>大鍋秘方</t>
  </si>
  <si>
    <t>修補匠職業，且必須透過小工具技能獲得最高級煉金術增益</t>
  </si>
  <si>
    <t>當你透過煉金術製作藥水時，可以將目標骰值視為13或17（即使骰子並未顯示這個數值）。</t>
  </si>
  <si>
    <t>極刑穿刺</t>
  </si>
  <si>
    <t>指揮官或暗黑之刃，且已習得騎兵衝鋒和暗影突襲技能</t>
  </si>
  <si>
    <t>大補藥</t>
  </si>
  <si>
    <t>當你使用暗影突襲技能時，你在這次攻擊結算傷害時可以將HR視為0。如果你這麼做，在暗影突襲的攻擊結算後，你可以立刻無需動作執行騎兵衝鋒技能（仍需支付MP花費）。</t>
  </si>
  <si>
    <t>HP +50</t>
  </si>
  <si>
    <t>這東西是活著的</t>
  </si>
  <si>
    <t>修補匠或旅人中，且已習得忠實夥伴（構裝體物種）和高瞻遠矚技能</t>
  </si>
  <si>
    <t>你的夥伴對電屬性的傷害親和度變為吸收，且最大HP增加等同於【你的高瞻遠矚SL×2】的量。
當你的夥伴造成傷害時，若它未裝備武器，則造成等同於【你的高瞻遠矚SL】的額外傷害。</t>
  </si>
  <si>
    <t>瞭如指掌</t>
  </si>
  <si>
    <t>靈能者、博學士或遊蕩者，且已習得靈魂竊取技能</t>
  </si>
  <si>
    <t>當你成功對一個或多個敵人使用靈魂竊取技能時，你可以選擇其中一個目標。如果你這麼做了，你立刻對該敵人免費執行研究動作：將此次開放檢定的結果與HR視作等同於你靈魂竊取的結果與HR（即不必為這次開放檢定擲骰）。
當你對菁英或冠名等級的敵人造成傷害時，若在該場景中你已竊取該敵人的靈魂寶藏，你對該敵人造成等同於【你的靈魂竊取SL】的額外傷害。</t>
  </si>
  <si>
    <t>下界斬擊</t>
  </si>
  <si>
    <t>暗黑之刃、元素師或機師，且已習得暗影突襲技能</t>
  </si>
  <si>
    <t>當你使用暗影突襲技能時，你可以選擇火或冰。如果你這麼做了，這次攻擊造成的所有傷害變成你所選的傷害類型，而非暗屬性。 （一如往常，這次攻擊的傷害類型不能改變），而且你直到下個自己回合開始，獲得對你未選擇的另一個傷害類型的抗性。
當你使用近戰武器，執行暗影突襲技能的自由攻擊時，這次攻擊能選擇那些通常不能被近戰攻擊的目標。</t>
  </si>
  <si>
    <t>神符精通</t>
  </si>
  <si>
    <t>滋補藥</t>
  </si>
  <si>
    <t>秘儀師、商人、徽記師或靈師，且已習得徽記學技能</t>
  </si>
  <si>
    <t>2 IP</t>
  </si>
  <si>
    <t>當你在衝突中使用徽記學技能時，可以消耗20MP，以忽略此技能通常情況下的IP消耗。
當你使用近戰武器，執行徽記學技能的自由攻擊時，這次攻擊能選擇那些通常不能被近戰攻擊的目標。</t>
  </si>
  <si>
    <t>恢復一個生物的所有狀態【Playtest】</t>
  </si>
  <si>
    <t>吞噬魔法</t>
  </si>
  <si>
    <t>嵌合師、熵師、美食家或突變體</t>
  </si>
  <si>
    <t>當你施展驅散（熵系）咒語時，其MP消耗變為“10×T”，且其目標變為“至多3個生物”。
當你使一個或多個敵人不再受到一個或多個持續時間為「場景」的咒語的影響時，選擇一個選項：
①你每以此方式解除一個咒語，你就恢復20MP；
②或者你將所有解除的咒語複製一份，施加到自己身上（如果一個咒語在施展時允許你選擇，你必須維持敵人施展此咒語時選擇不變）。此複製效果不需要動作，MP，施法檢定，也不視為「施展一個咒語」。
（註：「選擇維持不變」是指，例如敵人使用了元素武器，並給自己的武器變成了火屬性，那你複製他的元素武器時是不能自行選擇附魔屬性的，只能使用他所選擇的火屬性）</t>
  </si>
  <si>
    <t>根源共生</t>
  </si>
  <si>
    <t>嵌合師、植物學家、突變體或旅人，且已習得忠實夥伴（植物物種）技能</t>
  </si>
  <si>
    <t>當你恢復HP時，你可以選擇只恢復一半的量，如果你這麼做了，你的伙伴的HP獲得另一半的回復量。
在衝突中，當你的回合結束時，如果你夥伴的當前HP等於或高於它的最大HP，且你的伙伴在本回合中沒有執行任何行動或攻擊，你可以令你的伙伴使用它的一種基礎攻擊，執行一次自由攻擊。</t>
  </si>
  <si>
    <t>蠱惑之聲</t>
  </si>
  <si>
    <t>元晶</t>
  </si>
  <si>
    <t>魔奏者或吟唱者</t>
  </si>
  <si>
    <t>一個生物受到10點屬性傷害。</t>
  </si>
  <si>
    <t>（註：某種嘲諷）當你唱出縈繞曲風，或譴責技能的對抗檢定通過之後，你可以選擇其中一個被曲風或技能影響的其中一個目標。如果你這麼做了，選擇該敵人受到的一個狀態效果，該敵人處於『蠱惑』狀態。
一個被你蠱惑的生物必須盡可能將你納入它的攻擊和​​攻擊性咒語(⚡)的目標中。當你的下回合開始，或它從所選擇的狀態效果中恢復時，它便解除蠱惑。</t>
  </si>
  <si>
    <t>帳篷</t>
  </si>
  <si>
    <t>4 IP</t>
  </si>
  <si>
    <t>允許你們在荒野休息</t>
  </si>
  <si>
    <t>一個生物受到你所選擇屬性類別的10點傷害。 （風，電，土，火 或 冰）</t>
  </si>
  <si>
    <t>人設提示</t>
  </si>
  <si>
    <t>無</t>
  </si>
  <si>
    <t>↓高度奇幻類↓</t>
  </si>
  <si>
    <t>草木成精（高奇）</t>
  </si>
  <si>
    <t>你是一種有認知能力的植物生物，且具有人類等級智慧。你是屬於魔法實驗的結果？還是屬於某一特殊的生物？你喜歡特定種類的植物、花卉或樹木嗎？你與其他植物物種生物，以及世界上的樹木和森林有關係嗎？</t>
  </si>
  <si>
    <t>選擇一種狀態：眩暈、憤怒或動搖狀態。你免疫所選擇的狀態。但是，你也會獲得你所選擇的一項傷害易傷：風、電、土、火或冰屬性。
你也可以學習一項NPC咒語（可見於《核心規則》第310~311頁；你不能選擇「毀蕩」咒語；如果需要進行施法檢定，請使用【INS+WLP】），請根據需要來自訂該咒語（名稱、傷害類型、狀態效果等）。當你在陽光下施展該咒語時，其總MP消耗量將減少5點（最低為0MP）。</t>
  </si>
  <si>
    <t>被詛咒之人（高奇）</t>
  </si>
  <si>
    <t xml:space="preserve">你承受著一個奇怪的詛咒。它會表現出哪些超自然的效果？你是如何被詛咒的？這是你運氣不好，還是對你所做的某件事的懲罰？如何解除詛咒？
</t>
  </si>
  <si>
    <t>當你獲得這個金手指時，描述你的詛咒的性質，並將其與你所在世界中存在的威脅之一聯繫起來。一旦這項威脅得到解決，你終於將獲得機會來擺脫詛咒——請描述你在你的打算中這會如何發展。
例如：你使用武器時常常會打空；你的存在會引起人們的恐懼感；你的魔法常常會引發各種意外結果；你伸手範圍內的生物會感到全身劇痛等等。
當你要進行一次檢定時，你可以描述你的詛咒是如何阻礙你的，並自動獲得這次檢定的大失敗（這2個骰子都被視為你骰出了1點）。如果你這樣做了，你將獲得2個物語點而不是1個，並且可以使用一個機會。
當你成功打破詛咒時，你立即獲得一個你所選擇的英雄技能（你甚至可以選擇你不符合前提要求的英雄技能，除非這個前提要求包含了你沒有的技能）。你因此可以選擇你沒有的職業的英雄技能。</t>
  </si>
  <si>
    <t>元素之魂（高奇）</t>
  </si>
  <si>
    <t>你深深融入了自然元素的力量。你是一個元素生物的子嗣？還是你與某種精神體進行了融合？誰會試圖利用你的特殊本性？誰怕你？</t>
  </si>
  <si>
    <t>你選擇一項傷害類型並獲得對應的抗性：風、電、土、火或冰屬性；此外，當你造成傷害時，你可以選擇將其傷害類型改為你之前選擇的傷害類型。但是，你也會獲得這5種傷害類型中另一項你所選擇的傷害類型的易傷。你也可以獲得施展效果屬於元素學派的儀式的能力，但前提是這些儀式是操控你所選擇的元素。</t>
  </si>
  <si>
    <t>空手道</t>
  </si>
  <si>
    <t>你已經放棄了武器的使用，而只依靠你的雙手和雙腳。你發展這種戰鬥風格是處於必要還是處於選擇權？是因為你那可怕的身體構造嗎？還是說你的刀劍在過去已經奪走了太多人的生命？</t>
  </si>
  <si>
    <t>你的徒手攻擊造成6點額外傷害。如果你達到30級或更高，這個數值會提升至10點額外傷害。此外，當你沒有裝備武器和盾牌（除了徒手攻擊）時，你會獲得物防+1和魔防+1的加值。</t>
  </si>
  <si>
    <t>被束縛的心</t>
  </si>
  <si>
    <t>你遵守某個人或組織的戒律已經很久了,以至於你之前的整個生活都建立在此基礎上.然而,現在你開始從另一個（陰暗的、客觀的、革新的的或跨越階級的）視角來審視這些規則，你的內心出現了動搖。你第一次開始懷疑它們是在什麼時候？</t>
  </si>
  <si>
    <t>只有當你的角色主題是懷疑時，你才能獲得這個金手指，只要你擁有這個金手指，你的角色主題就不能被任何方式改變。
當你獲得這個金手指時，你與那個塑造你的一個NPC或組織建立起一個羈絆。這個羈絆初始擁有3種情緒，只要你擁有這個金手指，那麼這個羈絆就不會因為任何方式失去或消除（你仍然可以在休息時改變羈絆的情緒）。此外，為這個NPC或組織創造他們至關重要的3條戒律commandments：每一條戒律都必須是你必須做到的事情，或者是你絕對不能做的事情。
例如：龍王（永遠服從龍族，永遠不顯露出軟弱，永遠不熄滅火焰）；蒼白教會（永遠忠誠於信仰；永遠不要懷疑牧師；永遠不要聽惡魔說什麼）
當你在每個場景中第一次違反戒律時，你會立即受到動搖和虛弱狀態效果，並失去當前一半的HP和MP（向下取整）的懲罰，但也會獲得2點物語點。
如果你在休息場景中違反了戒律，你將在休息結束並得到恢復之後再受到懲罰效果；如果你在同一場景中多次違反戒律，懲罰和物語點不會重複獲得。
當你累積違反了6次戒律之後，你再違反戒律時將忽略受到的懲罰，除非它發生在一個遵循或體現你的戒律的反派面前。
如果你不確定某個情況是否符合此金手指的標準，那麼你總是擁有最終解釋權。不過請你盡可能真誠誠實地做出決定。
在第7次違反戒律時，你將失去這個金手指，並將角色主題改為以下主題之一：歸屬、罪惡感、正義或復仇。然後，你立即獲得一個你的職業可以獲得的英雄技能（你甚至可以選擇一個你不滿足前提要求的英雄技能，除非其中包含你沒學會的技能）；最後，你恢復所有的HP和MP和所有狀態。從此以後，你所有的羈絆的強度+1。 （例如，一個有著3種情緒的羈絆將視為強度4）。</t>
  </si>
  <si>
    <t>無圖示+自訂版</t>
  </si>
  <si>
    <t>飛行（高奇）</t>
  </si>
  <si>
    <t>你屬於一種具有飛行或懸浮能力的類人生物的遺孤。你的這項能力是如何運作的？它是一種神奇的能力，還是你長有翅膀？這項特殊能力是如何影響本國人民的歷史和社會的？人們通常對你有​​什麼反應？</t>
  </si>
  <si>
    <t>你獲得飛行能力。除了在機動性方面的明顯優勢外，你的近戰攻擊可以瞄準飛行生物，並且除非攻擊者正在飛行或以某種特殊方式能夠攻擊到飛行目標，否則你不能被近戰攻擊瞄準。
當處於危機狀態或無法自由飛行時（例如，當你位於為人類大小的生物設計的載具內或狹窄的走廊內），你將失去此金手指提供的好處。此外，當你在衝突場景中受到風、電、或冰屬性傷害時，你將失去此金手指提供的好處，直到你下一回合開始。</t>
  </si>
  <si>
    <t>來自遙遠的世界（高奇）</t>
  </si>
  <si>
    <t>你在這裡的存在是一種異常，是命運編織中一個意想不到的結：這片土地的規則有時無法約束你。你是來自於不同的星球？還是來自不同的時代？你是以何種方式到來的，又是什麼時候到來的？你認為你還有機會回去嗎？如果可以的話，你會這樣做嗎？你受到了什麼可怕的威脅嗎？</t>
  </si>
  <si>
    <t>當你參與衝突場景時，你立即自動獲得1點物語點。
此外，當你大失敗時你可以立即進行一次觸發特質來進行重骰檢定結果（如果你這樣做了，你就不會因為這次大失敗而獲得物語點）</t>
  </si>
  <si>
    <t>光榮的命運</t>
  </si>
  <si>
    <t>你被一個神奇的預言縈繞，一個對美好世界充滿希望的預言。那個預言是由誰說出來或寫出來的？你是選擇擁抱命運，還是被命運的重擔壓垮？是否有人在你的內心種下了懷疑的種子？</t>
  </si>
  <si>
    <t>當你獲得這個金手指時，寫下這則有關於你的預言。請與團隊中的其他成員進行討論，並將其與你的世界中已有的威脅或突發事件聯繫起來，並描述什麼跡像或徵兆將你標記為預言中的那位「命定之人\預言之子」。
例如：“戴紅寶石項鍊的男孩將把水帶回荒蕪平原”，或“帶有烙印之人將殺死混沌魔龍”。
在每個章節結束時（通常為1次4小時的聚會），在分配XP之前，請認真和仔細地思考在本章節中發生的事件，並從以下5個選項中選擇一項，但記得多和團隊中的其他成員進行交流總是好事：
·你已經實現了預言：你失去這個金手指，恢復全部的HP、MP和狀態，並立即獲得一個你的職業可以獲得的英雄技能（你甚至可以選擇一個你不滿足前提要求的英雄技能，除非其中包含你沒學會的技能）。
·你的行為符合預言：恢復全部的HP、MP和狀態。
·你的行為既不符合也不違背預言：無事發生。
·你違背了預言：獲得1點物語點。
·你打破了預言：你失去這個金手指，獲得6點物語點，並立即獲得一個你的職業可以獲得的英雄技能（你甚至可以選擇一個你不滿足前提要求的英雄技能，除非其中包含你沒學會的技能）。
一旦你選擇了第一個或最後一個選項，預言在你的世界中的作用就結束了。即使在遊戲後期出現了與預言相符合的情況，但這個金手指的效果也不復存在了：你可以自由決定自己的命運，並根據自己內心的道德準則來行動。又或者你一直都是這樣的人？</t>
  </si>
  <si>
    <t>傳家寶</t>
  </si>
  <si>
    <t>你擁有一件或多件獨特的裝備。這些東西是你的家族傳承下來的？還是某個你珍惜之人送給你的禮物？這些東西上有什麼奇怪或危險的傳說或謠言嗎？有誰會不擇手段地想要從你手中奪走它們嗎？</t>
  </si>
  <si>
    <t>你獲得1件價值在1200zenit或更低的稀有物品，或2件價值在800zenit的稀有物品。你可以從稀有物品範例表中直接選擇合適的物品，也可以與團隊中的其他成員一起來設計這些物品。
每個章節結束時（通常為1次4小時的聚會），GM可能會給你1點物語點，來應對由於你攜帶的物品的獨特性質而突然出現的複雜情況（例如有人對你發出決鬥或出現某些被其魔法吸引來的怪物）。未經玩家同意，透過此金手指獲得的物品不能被銷毀、損壞、遺失或被竊。</t>
  </si>
  <si>
    <t>老載具</t>
  </si>
  <si>
    <t>你擁有一輛你深愛的舊載具。不幸的是，這輛彷彿受到詛咒的舊載具總是讓人血壓飆升，因為它會不斷地給你帶來各種麻煩。這輛載具是你自己做的？還是你從別人那裡得到的？是什麼特別的缺陷或特質讓它與眾不同？是什麼讓它極具辨識度？</t>
  </si>
  <si>
    <t>你可以從《核心規則》（第125頁）中獲得一輛你所選擇的交通工具，例如陸地座駕、船隻甚至是飛艇。這輛交通工具的大到足以容納你和團隊的其他成員，再加上2~3名客人，但它不適合戰鬥。
每個章節限一次（通常為1次4小時的聚會），GM可能會給你2點物語點，並使這輛運輸工具出現引擎罷工、敵人的攻擊損害了它的外殼或者其他類似的、基於敘事性的複雜故障。然而，未經玩家的同意，這輛運輸工具永遠無法被銷毀。</t>
  </si>
  <si>
    <t>亡者歸來</t>
  </si>
  <si>
    <t>你在死後又被帶了回來，導致無法與世界的靈魂流和平地融合。你知道發生這種事的原因或方法嗎？你的亡魂在視覺上如何表現的？你是回到了自己原來的身體，還是換了另一個身體？</t>
  </si>
  <si>
    <t>你不被視為一個活著的生物，並獲得暗屬性和毒屬性傷害免疫，以及光屬性傷害易傷。你同時免疫中毒狀態效果。
你不需要呼吸、進食和飲水，但你仍然遵循正常的休息規則；你可以正常地恢復HP與恢復狀態（與不死生物不同的地方在於，恢復HP的效果並不會讓你受到傷害）。
最後，每當你造成傷害時，你可以將所有傷害改為暗屬性傷害；此外，你造成的所有暗屬性傷害都無視免疫和抗性。</t>
  </si>
  <si>
    <t>天才的宿敵</t>
  </si>
  <si>
    <t>你擁有令人難以置信的天賦或能力，使你成為了你所在領域的佼佼者之一...但糟糕的是，你總是比你的宿敵棋差一招！他們是誰？你們上次對峙是什麼時候？訓練你的人是誰，他們對你的未來有什麼期待？為了實現這種能力，你犧牲了什麼？</t>
  </si>
  <si>
    <t>當你獲得這個金手指時，選擇一項你擅長的領域：儀式、技能或咒語。然後，說明誰是你的宿敵：這個NPC將成為一個次要反派（擁有5點終結點），你對他建立起1種羈絆，並在讚賞和自卑之間選擇一種情緒。
當你擅長的領域的規則或能力需要你花費HP或MP時，你可以花費1點物語點來忽略這次成本。
然而，當你的宿敵在同一場景中並且還擁有至少1點終結點時，所有你失敗的檢定將被視為大失敗並觸發一些嚴重的後果（這意味著這次檢定的2個骰子的結果都被視為1，且該檢定不能被重骰，以及獲得1點物語點）。
如果你的宿敵已經沒有終點了，但是他升級為了實力更強的反派，他們會立即補滿終點：因此，上述的懲罰仍然適用。所以擺脫它的唯一方法就是乾掉你的宿敵或讓其不再是反派。</t>
  </si>
  <si>
    <t>機器人（高奇）</t>
  </si>
  <si>
    <t>你是透過科學或魔法而賦予活力的人造軀體。你知道是誰創造了你嗎？他處於什麼目的？你的存在是對某人的威脅嗎？世界各地有你的「複製品」嗎？你一直都是機器人嗎？還是說你還記得你以前的生活？</t>
  </si>
  <si>
    <t>你不被視為一個活著的生物，並獲得毒屬性和土屬性傷害免疫。你同時免疫中毒狀態效果。
你不需要呼吸、進食和飲水，但你仍然遵循正常的休息規則；你可以正常地恢復HP與恢復狀態。
你在進行所有有關於檢查機械、科技和構裝體（除了命中檢定和施法檢定以外）的檢定時都會獲得+2加值。</t>
  </si>
  <si>
    <t>物品效果</t>
  </si>
  <si>
    <t>應劫之人</t>
  </si>
  <si>
    <t>你擁有幾乎無限的力量，但是這是有代價的：你將給這個世界帶有巨大的劫難。你是怎麼了解到這個現實的？你身上出現了什麼奇怪的景像或標記或其他什麼異象嗎？是什麼給了你阻止即將發生的劫難的希望？</t>
  </si>
  <si>
    <t>當你獲得這個金手指時，描述你為這個世界帶來了什麼樣的劫數：那個劫數將立即成為你這個世界的威脅之一。
例如：惡魔女王、超大彗星、血中邪神。
在你帶來的劫數變成現實的劫難之前，你不能犧牲自己（事實上，劫數的僕從\狂信徒\追隨者們等等甚至可能會幫你一把，把你從他們的監禁中釋放出來）。
當某個規則或能力需要你花費HP、MP或物語點時，你可以讓你的劫數進度推進一步，以此來忽略這次成本；由你來描述這會帶來什麼樣的黑暗的預兆。而GM得到一個機會（可見於《核心規則》第41頁），來在當前場景結束後增加一點點複雜性。
在每個章節結束時（通常為1次4小時的聚會），在分配XP之前，骰2d20。如果你骰的結果等於或低於你目前的角色等級，那麼你帶來的劫數進度就會提升一個進度（如果你達到40級或更高，無論結果如何，進度都會一直提升）。
當你帶來的劫數進度達到9時，你失去這個金手指，劫數會變成現實中的劫難，並以最終反派的身份出現在這個世界上（擁有15點終結點）。然後，你立即獲得一個你的職業可以獲得的英雄技能（你甚至可以選擇一個你不滿足前提要求的英雄技能，除非其中包含你沒學會的技能）；堅定自我，面對命運吧。</t>
  </si>
  <si>
    <t>交織的靈魂\戒指裡的老爺爺</t>
  </si>
  <si>
    <t>你和另一個角色做了一筆神奇的交易。你現在可以住在他們的體內，並在必要的情況下從他們的身體裡出來。你何時因何故做了這筆交易？這是你的角色的奇怪本性使然，還是你不顧一切為了活下去而做出的選擇？什麼時候它會讓你第一次陷入困境？</t>
  </si>
  <si>
    <t>當你獲得這個金手指時，選擇另一個玩家角色作為你靈魂的宿主。你們兩個立刻互相建立1個彼此之間的羈絆；這個羈絆擁有1種你們所選擇的情緒：讚賞、喜愛或忠誠。
確保控制宿主角色的玩家同意，並期待與你一起探索這個金手指的獨特趣味和機制。
你和你的宿主可以透過心靈感應進行交流（當考慮到某些技能或效果的前提要求時，你們被視為能夠互相聽到對方的聲音）​​；如果你離開宿主超過一個旅行日的距離，你就會消失並重新出現在他們身邊。
在衝突場景外，你可以隨時進出宿主的身體；在衝突場景中，你只能在你的回合開始時才能進出宿主的身體（這樣做不需要使用動作）。
當你在宿主體內時，你無法使用正常的五感來感知外界，也無法與外界進行物理交互，而外界的生物也無法用正常的五感感知到你，也無法與你進行物理交互。
不過，任何能夠感知到靈魂的人（透過儀式或類似的超自然能力）都會意識到宿主的身體內包含有2個不同的靈魂。
你不能獲得休息的收益，除非你的宿主也休息。
當你投降時，你立即消失並進入宿主的體內（你可能永遠不會因為投降而與宿主分離）。
當你的宿主投降時，你會立即進入他們的體內，並在宿主角色恢復意識前不能再離開身體。
當你的宿主犧牲自己時，你選擇一個選項：
·活下去：你立刻離開他們的身體，並失去這個金手指，你目前的HP為0並投降。然後，永久提升你10點HP和MP最大值。
·訣別：你犧牲自己來代替宿主，宿主會立即恢復等同於其危機狀態的HP（半血），不再需要選擇投降或犧牲自己。</t>
  </si>
  <si>
    <t>↓自然奇幻類↓</t>
  </si>
  <si>
    <t>古代武器</t>
  </si>
  <si>
    <t>你在古老的遺跡中勇敢地探索著未知的區域；從那些從未有人踏足的區域，你找到了一件不同尋常的武器，而它也不止一次的救過你的性命。你是在哪裡發現它的？你是什​​麼時候發現它的？你是什​​麼時候偶然見到與此類似的武器，而又是誰拿著它的？</t>
  </si>
  <si>
    <t>與團隊中的其他成員一起，設計製作一件價值不超過1200zenit的稀有品質的定制武器custom weapon（可見於【定制武器說明】）。
這件武器應該擁有特別不同尋常且充滿科技感的外觀；將其作為火器類別武器，並設定類似物品在你的世界觀內十分罕見和神秘是一個很棒的主意。
每章節限一次（通常為一次4小時的聚會），GM可以選擇給你1點物語點，以便於應對由該武器的獨特性質而導致的複雜情況（例如，奇怪的機器會對它的存在做出反應，或者怪物被它散發的特殊能量所吸引）。但是，未經玩家允許，該武器不能被銷毀、損壞、遺失或被竊。</t>
  </si>
  <si>
    <t>草木成精（自奇）</t>
  </si>
  <si>
    <t>你是一種有認知能力的植物生物，且具有人類等級智慧。你是屬於某種新的特殊物種，還是屬於現有的某一物種的生物？你的生命週期是如何運作的？你喜歡特定種類的植物、花卉或樹木嗎？</t>
  </si>
  <si>
    <t>老大哥\歐尼醬</t>
  </si>
  <si>
    <t>你的旅行同伴知道他們總是可以休息時依賴你，尤其是在充滿壓力的冒險中喘口氣時。是誰教你照顧人的？你看到的其他玩家中是否有人是你的弟弟或妹妹？你給他們做了什麼特別的承諾？</t>
  </si>
  <si>
    <t>如果你跑的團沒有使用“可選規則_營地活動”，你的角色仍然可以使用它。你的角色可以選擇3種不同的可選營活動，而不像通常只能選擇2種。
如果你跑的團已經使用了“可選規則_營地活動”，你只需要再額外選擇一種你所選的新營地活動就可以了。
當你在休息中選擇進行營地活動時，你可以選擇一個選項：你進行2次不同的營地活動，其效果不能應用於同一個生物；或者你進行2次相同的營地活動，將其效果應用於2個不同的生物。</t>
  </si>
  <si>
    <t>被詛咒之人（自奇）</t>
  </si>
  <si>
    <t>你承受著一個奇怪的詛咒。它會表現出哪些超自然的效果？你是如何被詛咒的？你有沒有打擾過神奇生物或探索過一處禁地？誰會告訴你如何打破詛咒？
當你獲得這個金手指時，描述你的詛咒的性質，並將其與你所在世界中存在的威脅之一聯繫起來。一旦這項威脅得到解決，你終於將獲得機會來擺脫詛咒——請描述你在你的打算中這會如何發展。
例如：你附近的動物會變得好鬥；當你游泳或航行時，水勢會變得險惡；看不見的小精靈會亂擺放你的物品。</t>
  </si>
  <si>
    <t>當你要進行一次檢定時，你可以描述你的詛咒是如何阻礙你的，並自動獲得這次檢定的大失敗（這2個骰子都被視為你骰出了1點）。如果你這樣做了，你將獲得2個物語點而不是1個，並且可以使用一個機會。
當你成功打破詛咒時，你立即獲得一個你所選擇的英雄技能（你甚至可以選擇你不符合前提要求的英雄技能，除非這個前提要求包含了你沒有的技能）。你因此可以選擇你沒有的職業的英雄技能。</t>
  </si>
  <si>
    <t>元素之魂（自奇）</t>
  </si>
  <si>
    <t>你深深融入了自然元素的力量。你的祖先中誰第一次收到了這種神奇的火花？它給你帶來了什麼麻煩？</t>
  </si>
  <si>
    <t>你選擇一項傷害類型並獲得對應的抗性：風、電、土、火或冰屬性；此外，當你造成傷害時，你可以選擇將其傷害類型改為你之前選擇的傷害類型。但是，你也會獲得這5種傷害類型中另一項你所選擇的傷害類型的易傷。
你也可以獲得施展效果屬於元素學派的儀式的能力，但前提是這些儀式是操控你所選擇的元素。</t>
  </si>
  <si>
    <t>飛行（自奇）</t>
  </si>
  <si>
    <t>神秘魔法書</t>
  </si>
  <si>
    <t>花園</t>
  </si>
  <si>
    <t>你擁有一本古老而厚重的魔法書；一些神奇的塗鴉和諫言會不時地浮現在書頁上，在你的冒險中幫助你。你是從哪裡找到這本書的？從書的文風和語調你可以看出這本書有什麼樣的個性嗎？</t>
  </si>
  <si>
    <t>只要你擁有這個金手指，你的魔法書就屬於一件堅不可摧的神器。除非你投降，否則這本書不會丟失或被盜。
當你的團隊在旅行移動骰後遭遇了危險danger或發現discovery，你可以向GM提出一個有關於此的問題（你可以立即提問，也可以稍後再提問）；GM會如實回答你，並描述答案是以何種形式表現在你的魔法書上的。
一旦你的魔法書共回答了10次問題，它幾乎就將自己肚子裡的知識儲備掏空了，此時選擇以下的一個選項：
·意識的覺醒：你失去這個金手指，魔法書會變成一個NPC；與團隊中的其他成員一起創造這個NPC，為TA取名並描述TA的外貌。 TA沒有NPC資料面板，也不參與檢定或衝突場景中，但TA會在《核心規則》中的元素師、熵師和靈師等職業中學習一個你所選擇的咒語。這個NPC可以在任何玩家角色的回合結束時施展該咒語（如果你們認為需要TA支援的話），每次衝突場景限2次。以此方式施展的咒語不需要消耗MP，並使用2d10來作為施法檢定（如果該咒語需要施法檢定的話）。
·隱藏的魔法：你失去這個金手指，但你的魔法書仍然會分享一個最終和最強大的秘密。你可以在彗星Comet、額外咒語Extra Spells、希望Hope和火山Volcano中選擇一個英雄技能獲得（可見於《核心規則》英雄技能章節；你可以以此選擇一個你不滿足前提要求的英雄技能。）。
你也可以使用這個金手指來為你的團隊導入一個新的玩家角色（和玩家）；如果你這樣做了，因此金手指而成為玩家角色可以獲得“隱藏的魔法”中好處，而不是獲得“意識的覺醒”。對於因此金手指而加入遊戲中的玩家角色，推薦的金手指有：植物人Arboreal、機器人Robot、會說話的野獸The Beast Who Spoke和大夢一場The Long Dream等等。</t>
  </si>
  <si>
    <t>離鄉的妖精</t>
  </si>
  <si>
    <t>很久很久以前,你和你的親人一起生活在妖精王國the Realm of Fairies，那是一個與精神能量網絡密切接觸的區域...但你離上次回家已經過了很久了。是什麼環節出現了問題？目前王國的狀態如何？誰在管理它？</t>
  </si>
  <si>
    <t>你可以與任何屬於野獸、元素和植物物種的生物溝通。
你可以在《核心規則》中的元素師、熵師和靈師等職業的咒語中學會一個咒語；此外，你還獲得施展屬於儀式學派的儀式的能力，你可以施展儀式來將生物運送進出妖精王國。
然而，你也會獲得一個妖精特有的弱點：和你的團隊一起討論決定它。每章一次（通常為一次4小時的聚會），GM可能會給你1點物語點，以此防備由於這個弱點而出現的突發情況或讓你的一次檢定自動失敗（GM必須在你檢定之前這樣做；這次檢定的結果和HR都視為0）。
例如：你對鐵過敏；你必須數清楚所有被傾倒的沙子或鹽粒；如果你看到某人做了一個特定的手勢，你也必須跟著做等等。</t>
  </si>
  <si>
    <t>機器人（自奇）</t>
  </si>
  <si>
    <r>
      <rPr>
        <rFont val="Cabin"/>
        <color theme="1"/>
      </rPr>
      <t>當你種下一顆</t>
    </r>
    <r>
      <rPr>
        <rFont val="Cabin"/>
        <b/>
        <color theme="1"/>
      </rPr>
      <t>魔法種子</t>
    </r>
    <r>
      <rPr>
        <rFont val="Cabin"/>
        <color theme="1"/>
      </rPr>
      <t>時，它會在你的</t>
    </r>
    <r>
      <rPr>
        <rFont val="Cabin"/>
        <b/>
        <color theme="1"/>
      </rPr>
      <t>花園</t>
    </r>
    <r>
      <rPr>
        <rFont val="Cabin"/>
        <color theme="1"/>
      </rPr>
      <t>中扎根，直到被移除。你的花園是一個抽象空間，其外觀隨你角色的造型而異：它可能是背上的一個花盆、劍身上的一個凹槽，甚至是腳下的地面。你的花園一次</t>
    </r>
    <r>
      <rPr>
        <rFont val="Cabin"/>
        <b/>
        <color theme="1"/>
      </rPr>
      <t>只能容納一顆魔法種子</t>
    </r>
    <r>
      <rPr>
        <rFont val="Cabin"/>
        <color theme="1"/>
      </rPr>
      <t>，且任何位於你花園中的魔法種子都會在</t>
    </r>
    <r>
      <rPr>
        <rFont val="Cabin"/>
        <b/>
        <color theme="1"/>
      </rPr>
      <t>每個場景結束時自動移除</t>
    </r>
    <r>
      <rPr>
        <rFont val="Cabin"/>
        <color theme="1"/>
      </rPr>
      <t>。</t>
    </r>
  </si>
  <si>
    <t>你是人造的軀體，閃耀著神秘的生命之光，屬於一個已經在歷史長河中失落的時代的遺孤。你看起來像有機體還是機械體？有什麼阻止了你像正常人一樣感知或溝通嗎？你還保留著哪些支離破碎的記憶嗎？</t>
  </si>
  <si>
    <t>富家子弟</t>
  </si>
  <si>
    <t>你來自於這個地區最富有、最有影響力的家族。他們的財富和聲望來自什麼？你是家族中唯一的繼承人嗎？你無法忍受家族中的什麼因素，而這個因素導致了你加入其他玩家角色的團隊中冒險？</t>
  </si>
  <si>
    <t>如果你在創建角色時選擇了這個金手指，你的初始資金將增加1000zenit。
此外，你身邊還跟著2個非常忠誠的保鑣：給他們一個名字，描述一下他們的外表。他們沒有NPC資料面板，也不會參與檢定或衝突場景中，但你們是不可分割的，而且他們總是會在你需要幫助時出現。他們提供以下增益：
·小心！當你受到傷害時，你可以將傷害減半。
·這是您先前需要的情報。休息時，你可以向GM提出一個問題；他們會如實回答你。
·臥倒，我會處理好的！當你創造並使用一個元素水晶時，你可以讓它造成等同於【5+你的等級一半】的額外傷害。
每當你使用這些增益時，你的保鑣會累積1d6點疲勞值；當他們累積到10點或更多疲勞值時，你就不能再依賴他們了。
疲勞值的累積由保鑣們共享一個閾值，而不是每個保鑣單獨累積。
每當章節結束（通常為一次4小時的聚會），你的保鑣會恢復1d6點疲勞值（最低降為0）。</t>
  </si>
  <si>
    <t>倖存者（自奇）</t>
  </si>
  <si>
    <t>你是少數在天災或一場可怕生物襲擊中倖存下來的人之一。你認為應該有人需要為此負責嗎？能與其他倖存者保持聯繫嗎？你認為有可能重建你失去的東西嗎？</t>
  </si>
  <si>
    <t>生長命刻</t>
  </si>
  <si>
    <t>永久提升你5點HP和MP。
選擇一個選項：獲得裝備職業近戰武器、職業遠程武器、職業盾牌和職業防具的能力；或從元素師、靈師職業的咒語表中學習任意一個咒語；或將你永久提升2點IP。</t>
  </si>
  <si>
    <r>
      <rPr>
        <rFont val="Cabin"/>
        <color theme="1"/>
      </rPr>
      <t>當你獲得</t>
    </r>
    <r>
      <rPr>
        <rFont val="Cabin"/>
        <b/>
        <color theme="1"/>
      </rPr>
      <t>魔法種子傳記</t>
    </r>
    <r>
      <rPr>
        <rFont val="Cabin"/>
        <color theme="1"/>
      </rPr>
      <t>技能時，你也會獲得一個</t>
    </r>
    <r>
      <rPr>
        <rFont val="Cabin"/>
        <b/>
        <color theme="1"/>
      </rPr>
      <t>生長命刻</t>
    </r>
    <r>
      <rPr>
        <rFont val="Cabin"/>
        <color theme="1"/>
      </rPr>
      <t>，它僅在衝突場景中出現，並代表你花園中的生命週期。</t>
    </r>
  </si>
  <si>
    <t>會說話的野獸（自奇）</t>
  </si>
  <si>
    <t>你屬於一系列在過去幾個世紀中一直保護人類村莊的神奇動物之一；然而，如今的人類已經忘記了你的存在。你在哪裡築巢？你知道你們還有哪些同類活著嗎？你團隊中的哪些玩家角色表現出對你的天性興趣或尊重的人？</t>
  </si>
  <si>
    <r>
      <rPr>
        <rFont val="Cabin"/>
        <color theme="1"/>
      </rPr>
      <t>- 你的生長命刻有</t>
    </r>
    <r>
      <rPr>
        <rFont val="Cabin"/>
        <b/>
        <color theme="1"/>
      </rPr>
      <t>4</t>
    </r>
    <r>
      <rPr>
        <rFont val="Cabin"/>
        <color theme="1"/>
      </rPr>
      <t>個刻度，且每個場景開始時都是空的。</t>
    </r>
  </si>
  <si>
    <t>除了飾品以外，你不能裝備其他任何物品。但是你永久獲得物防+2和魔防+2的加成。
你也可以從以下增益中選擇2個來獲得：
·你可以裝備一個自訂武器custom weapon（前提是你跑的團正在使用此可選規則）。
·你學會一個NPC咒語（可見於《核心規則》第310~311頁；你不能選擇「毀蕩」咒語；如果需要施法檢定，使用【MIG+WLP】）：請依照你的需求來客製咒語（名稱、傷害類型、狀態效果等）。
·你的徒手攻擊造成6點額外傷害。如果你達到30級或更高，這個數值提升至10點額外傷害。</t>
  </si>
  <si>
    <r>
      <rPr>
        <rFont val="Cabin"/>
        <color theme="1"/>
      </rPr>
      <t xml:space="preserve">- </t>
    </r>
    <r>
      <rPr>
        <rFont val="Cabin"/>
        <b/>
        <color theme="1"/>
      </rPr>
      <t>在你的回合結束時</t>
    </r>
    <r>
      <rPr>
        <rFont val="Cabin"/>
        <color theme="1"/>
      </rPr>
      <t>，如果你的花園中有一顆魔法種子，</t>
    </r>
    <r>
      <rPr>
        <rFont val="Cabin"/>
        <b/>
        <color theme="1"/>
      </rPr>
      <t>填充你的生長命刻的1個刻度</t>
    </r>
    <r>
      <rPr>
        <rFont val="Cabin"/>
        <color theme="1"/>
      </rPr>
      <t>；接著，如果你的花園中仍然有一顆魔法種子且該魔法種子擁有「在你的回合結束時」的效果（見下文），則應用該效果。</t>
    </r>
  </si>
  <si>
    <t>- 當你填滿你的生長命刻的第4個刻度時，移除你花園中的魔法種子，然後清除你的生長命刻的所有刻度。</t>
  </si>
  <si>
    <t>大夢一場</t>
  </si>
  <si>
    <t>很久以前，你的靈魂住在大自然中；然後，某些東西讓你變成了人形，但這不是永久性的。是某種祈禱還是某種魔法導致的？你的外表的哪一部分洩漏了你的出身？你害怕「宿命中的訣別」到來嗎？</t>
  </si>
  <si>
    <r>
      <rPr>
        <rFont val="Cabin"/>
        <color theme="1"/>
      </rPr>
      <t xml:space="preserve">- </t>
    </r>
    <r>
      <rPr>
        <rFont val="Cabin"/>
        <b/>
        <color theme="1"/>
      </rPr>
      <t>你的生長命刻區段不可被填滿或清除</t>
    </r>
    <r>
      <rPr>
        <rFont val="Cabin"/>
        <color theme="1"/>
      </rPr>
      <t>，除非是透過上述方式、透過荊棘之心與綠拇指英雄技能，或透過明確影響生長命刻的效果。</t>
    </r>
  </si>
  <si>
    <t>在每個章節結束時（通常為1次4小時的聚會），在分配XP之前，骰2d20。如果你骰的結果等於或低於你目前的角色等級，那麼你「宿命中的訣別」就會靠近一個進度。
當一個規則或能力要求你花費HP、MP或物語點時，你可以忽略這次成本。如果你這麼做了，你「宿命中的訣別」就會再靠近一個進度，如果進度來到了10點或更多，那麼你離開人類世界的時刻已經到來。在當前場景結束時，你將永遠變回那個自然而無生命的物體：與你的團隊一起，在你離開的最後時刻花點時間扮演一個苦樂參半的角色的訣別場景吧。
例如：你可能會變成一棵偉大的守護之樹，變成懸崖邊上的一張面孔，變成一顆形狀獨特的岩石，或者變成夜空中最閃亮的星,(譯者註：例如像明日方舟手遊中的霜星倒在博士的懷裡，遺體慢慢變成一大塊源石結晶)。
如果你選擇了犧牲，同樣的情況也會出現；在這2種情況下，你的角色都被視為死亡，無法以任何方式復活。然而，從此以後的所有玩家角色在每個章節開始時（通常為1次4小時的聚會）都會獲得1點額外的物語點。</t>
  </si>
  <si>
    <t>魔法種子效果</t>
  </si>
  <si>
    <t>- 魔法種子可以擁有被動效果，或擁有在你的回合結束時、你的生長命刻增加之後觸發的效果。</t>
  </si>
  <si>
    <t>行動工作站</t>
  </si>
  <si>
    <t>你擁有一輛交通工具，它同時也是你的商店和實驗室。你是怎麼得到它的？它是如何移動的，使用的能源又是什麼？是什麼讓它極具辨識度？通常情況下，人們對它的通過會有什麼反應？</t>
  </si>
  <si>
    <t>只有在你的角色擁有美食家或修補匠職業中的一個或多個職業等級時，你才能選擇這個金手指。
你獲得一輛陸地載具（可見於《核心規則》第125頁）。這輛車夠大到容納你和團隊的其他成員，再另外加上2~3個客人，但它不適合用於戰鬥。
如果一個專案需要特殊的原料，你可以花費1點物語點在在你的工作站上突然發現類似的東西；如果你這樣做了，這項造物將會獲得一個可怕的缺陷（可見於《核心規則》）。</t>
  </si>
  <si>
    <r>
      <rPr>
        <rFont val="Cabin"/>
        <color theme="1"/>
      </rPr>
      <t>- 魔法種子的效果</t>
    </r>
    <r>
      <rPr>
        <rFont val="Cabin"/>
        <b/>
        <color theme="1"/>
      </rPr>
      <t>僅在它位於你的花園中時適用</t>
    </r>
    <r>
      <rPr>
        <rFont val="Cabin"/>
        <color theme="1"/>
      </rPr>
      <t>，且效果隨你的生長命刻當前填滿的區段數量而異。</t>
    </r>
  </si>
  <si>
    <r>
      <rPr>
        <rFont val="Cabin"/>
        <color theme="1"/>
      </rPr>
      <t>- 你只應用對應於你的生長命刻中</t>
    </r>
    <r>
      <rPr>
        <rFont val="Cabin"/>
        <b/>
        <color theme="1"/>
      </rPr>
      <t>當前填滿區段確切數量的效果</t>
    </r>
    <r>
      <rPr>
        <rFont val="Cabin"/>
        <color theme="1"/>
      </rPr>
      <t>，而非其上方或下方的任何效果。</t>
    </r>
  </si>
  <si>
    <t>失憶古賢</t>
  </si>
  <si>
    <r>
      <rPr>
        <rFont val="Cabin"/>
        <color theme="1"/>
      </rPr>
      <t>- 如果魔法種子的效果造成傷害，若你為</t>
    </r>
    <r>
      <rPr>
        <rFont val="Cabin"/>
        <b/>
        <color theme="1"/>
      </rPr>
      <t>等級30或更高</t>
    </r>
    <r>
      <rPr>
        <rFont val="Cabin"/>
        <color theme="1"/>
      </rPr>
      <t>，它將造成</t>
    </r>
    <r>
      <rPr>
        <rFont val="Cabin"/>
        <b/>
        <color theme="1"/>
      </rPr>
      <t>5點額外傷害</t>
    </r>
    <r>
      <rPr>
        <rFont val="Cabin"/>
        <color theme="1"/>
      </rPr>
      <t>。如果魔法種子的效果導致</t>
    </r>
    <r>
      <rPr>
        <rFont val="Cabin"/>
        <b/>
        <color theme="1"/>
      </rPr>
      <t>HP/MP流失及/或恢復</t>
    </r>
    <r>
      <rPr>
        <rFont val="Cabin"/>
        <color theme="1"/>
      </rPr>
      <t>，若你為</t>
    </r>
    <r>
      <rPr>
        <rFont val="Cabin"/>
        <b/>
        <color theme="1"/>
      </rPr>
      <t>等級30或更高</t>
    </r>
    <r>
      <rPr>
        <rFont val="Cabin"/>
        <color theme="1"/>
      </rPr>
      <t>，該數值增加</t>
    </r>
    <r>
      <rPr>
        <rFont val="Cabin"/>
        <b/>
        <color theme="1"/>
      </rPr>
      <t>10。</t>
    </r>
  </si>
  <si>
    <t>關於你的過去，你記得不多，但每當你覺醒時你都能在自己的記憶深處找到曾經的自我。當你未覺醒時，你就已經意識到自己和其他人有些不一樣了...你總是能自然而然地適應古老的科技，同時發現在自己的體內蘊含了某種神奇的能量儲備。你遇到的第一個人是誰？你隨身帶著什麼東西？你害怕找回記憶嗎？</t>
  </si>
  <si>
    <t>當一個規則或能力需要你在衝突場景中花費HP、MP或IP時，你可以忽略這次成本。如果你這樣做了，那麼直到下一次休息結束前，你都不能再使用這種能力。請你描述這種強烈而短暫的能量是從而來的。
例如：一顆藏在你左眼中的神奇寶石；嫁接在你手臂上的發電機；類似神秘電路的複雜刺青。
此外，當你遇到一個與古代科技或遺跡有關的裝置或生物時，你可以選擇一個選項：向GM詢問它的用途\目的；或者詢問GM如何激活\吸引它；或者詢問GM如何關閉\趕走它。 GM會如實回答你,由你來描述一個簡短的記憶閃回並揭曉答案。
當你第6次收到回答後，你會回憶起導致你失憶的真正原因，GM會選擇一個選項：你會回憶起有關於你的世界中存在的威脅的關鍵線索；或者你會回憶起一個新威脅的存在，並獲得一個有關於它的關鍵線索。
在得到這個啟示之後，你仍然保留這個金手指帶來的能力（忽略成本和問GM的能力）</t>
  </si>
  <si>
    <t>魔法種子列表</t>
  </si>
  <si>
    <t>你們的團隊也可以合作創造新的魔法種子，且GM可以選擇將它們包含在獎勵中，獨立於你在魔法種子傳記的投入之外獲得。每顆魔法種子價值約1000z；盡力保持這些新魔法種子的強度與標準列表中的相當。</t>
  </si>
  <si>
    <t>↓科技奇幻類↓</t>
  </si>
  <si>
    <t>煽動家</t>
  </si>
  <si>
    <t>你多年來一直在努力地鼓動或煽動人們反抗壓迫者,也許是為了正義,也許是為了復仇。你目前的主要目標是誰？你因為不服從而失去了什麼人或什麼東西嗎？什麼人或什麼東西正在追殺你嗎？</t>
  </si>
  <si>
    <t>當你在定居點裡面或附近休息時，你可以選擇一個選項：你了解當地人主要對什麼感到憤怒或害怕；或者你創建一個在這個地區生活和運營的聯繫人，給他們一個名字和專業領域，GM會如實回答他們需要什麼來作為報酬，或者他們因為什麼而陷入麻煩並尋求幫助。
例如：女巫米琦，一位願意與你交換稀有材料的儀式學派專家；雙指，一個目前被行星安全部隊關押起來的軍火販子。</t>
  </si>
  <si>
    <t>命刻刻度</t>
  </si>
  <si>
    <t>通智幽魂</t>
  </si>
  <si>
    <t>你是一個誕生在靈魂網絡深處的存在,跨域了惡魔和人類之間的界限。你還記得自己最早誕生時情況嗎？你有著什麼樣的信念、記憶或情緒？而這些為你塑造出了什麼樣的外表？</t>
  </si>
  <si>
    <t>在風、電、暗、土、火、冰和光屬性中選擇2種傷害類型。你獲得對應的傷害抗性。然而，你也會獲得從上述傷害類型中的第3種你所選擇的傷害易傷。 （譯者註：也就是1種易傷換2種抗性）。
你獲得施展儀式學派的儀式的能力，你可以施展這些儀式來運送生物進出靈魂網絡，以及在靈魂網絡內部獲取資訊和追蹤實體。</t>
  </si>
  <si>
    <t>極地水仙</t>
  </si>
  <si>
    <t>信魔使徒</t>
  </si>
  <si>
    <t>你可以使用獨特的天賦或設備，使你可以將靈魂網絡的能量塑造成一個惡魔物種的伙伴。你是如何獲得這種能力的？而你為此付出了什麼代價？你的夥伴長什麼樣子？而這對你產生了什麼影響？</t>
  </si>
  <si>
    <t>它頑強地生存在冰封之地。</t>
  </si>
  <si>
    <t>如果你獲得這個金手指，你就無法再從旅人職業中獲得忠實同儕技能（可見於《核心規則》）。
與團隊的其他成員一起設計一個5級的惡魔物種生物（可見於《核心規則》第302頁）；這個生物會成為你的夥伴。這個生物沒有先攻，不能升級，最多可以有2種基礎攻擊，命中檢定和施法檢定獲得+3加值，他們的最大HP等於【其MIG骰子尺寸×5+你等級的一半】。
如果你達到20級或更高，你的夥伴獲得一個額外技能。如果你達到40級或更高，你的夥伴再獲得一個額外技能。請與團隊其他成員一起討論和自訂這些技能。
如果一個你可以看見的屬於惡魔物種的非反派NPC的HP降為0時，如果你在同一場景中，你可以花費20點MP。如果你這樣做了，GM會展示這個生物的完整數據面板，你可以選擇該生物的技能之一來替換你的伙伴的技能之一（GM對於哪些技能符合條件以及如何應用於你的伙伴上擁有最終解釋權）。請描述一下這個轉換替代的過程哦！
你的夥伴不會在衝突中獲得回合，但在你的回合中你可以使用一個動作讓夥伴執行一個動作(每回合只能執行一次)。如果你離開場景，你的夥伴會和你一起離開。
如果你的夥伴HP下降到0，他們會逃跑並在下一個你出現的場景開始時重新加入你的隊伍，這種時候他們的HP等於他們的危機HP。
當你休息時，你的夥伴也會獲得休息的全部好處。</t>
  </si>
  <si>
    <t>0-1</t>
  </si>
  <si>
    <r>
      <rPr>
        <rFont val="Cabin"/>
        <color theme="1"/>
      </rPr>
      <t xml:space="preserve">
你對</t>
    </r>
    <r>
      <rPr>
        <rFont val="Cabin"/>
        <color theme="1"/>
      </rPr>
      <t>土</t>
    </r>
    <r>
      <rPr>
        <rFont val="Cabin"/>
        <color theme="1"/>
      </rPr>
      <t>屬性和</t>
    </r>
    <r>
      <rPr>
        <rFont val="Cabin"/>
        <color theme="1"/>
      </rPr>
      <t>冰</t>
    </r>
    <r>
      <rPr>
        <rFont val="Cabin"/>
        <color theme="1"/>
      </rPr>
      <t>屬性傷害具有</t>
    </r>
    <r>
      <rPr>
        <rFont val="Cabin"/>
        <color theme="1"/>
      </rPr>
      <t>抗性</t>
    </r>
    <r>
      <rPr>
        <rFont val="Cabin"/>
        <color theme="1"/>
      </rPr>
      <t xml:space="preserve">。
</t>
    </r>
  </si>
  <si>
    <t>來自遙遠的世界（科奇）</t>
  </si>
  <si>
    <t>當你參與衝突場景時，你立即自動獲得1點物語點。
此外，當你大失敗時你可以立即進行一次觸發特質來進行重骰檢定結果（如果你這樣做了，你就不會因為這次大失敗而獲得物語點）。</t>
  </si>
  <si>
    <t>實驗逃亡體</t>
  </si>
  <si>
    <t>你是一個在一個與世隔絕的實驗室中被設計創造出來的全新生命體。世界還沒為你做好準備，你的創造者也還沒準備好。你是如何逃出來的？你在尋找什麼嗎？誰是第一個向你表達善意的人？</t>
  </si>
  <si>
    <t>當一個規則或能力需要你花費HP、MP或IP時，你可以選擇累積1d8點不穩定值，以此來忽略這次成本。
在每個章節結束時（通常是1次4小時的聚會），你會降低1d6點不穩定值（最低降為0）。
如果你的不穩定值達到了10點或更高，你的HP將立即降到0並且必須投降；這種投降產生的後果應該與你失去對自己能力的控制密切相關。然後，將你的不穩定值降到0。</t>
  </si>
  <si>
    <r>
      <rPr>
        <rFont val="Cabin"/>
        <color theme="1"/>
      </rPr>
      <t xml:space="preserve">
</t>
    </r>
    <r>
      <rPr>
        <rFont val="Cabin"/>
        <color theme="1"/>
      </rPr>
      <t>你和場景中你可見的盟友</t>
    </r>
    <r>
      <rPr>
        <rFont val="Cabin"/>
        <color theme="1"/>
      </rPr>
      <t>對</t>
    </r>
    <r>
      <rPr>
        <rFont val="Cabin"/>
        <color theme="1"/>
      </rPr>
      <t>土</t>
    </r>
    <r>
      <rPr>
        <rFont val="Cabin"/>
        <color theme="1"/>
      </rPr>
      <t>屬性和</t>
    </r>
    <r>
      <rPr>
        <rFont val="Cabin"/>
        <color theme="1"/>
      </rPr>
      <t>冰</t>
    </r>
    <r>
      <rPr>
        <rFont val="Cabin"/>
        <color theme="1"/>
      </rPr>
      <t>屬性傷害具有</t>
    </r>
    <r>
      <rPr>
        <rFont val="Cabin"/>
        <color theme="1"/>
      </rPr>
      <t>抗性</t>
    </r>
    <r>
      <rPr>
        <rFont val="Cabin"/>
        <color theme="1"/>
      </rPr>
      <t xml:space="preserve">。
</t>
    </r>
  </si>
  <si>
    <t>百臉千面</t>
  </si>
  <si>
    <t>熾焰菊</t>
  </si>
  <si>
    <t>你可以偽裝成任何人。這種能力是來自某個特殊的小工具、精神能量還是獨特的生理結構？誰是第一個識破你騙局的人？你因此失去了誰的信任？誰試圖僱用你去做一個令人討厭的手術？而你是如何回應的？</t>
  </si>
  <si>
    <t>如果你想要避開跟踪，你可以使用一個動作花費1點物語點來將自己偽裝成另一個人形大小和外貌的生物；如果這個生物是你有可能遇到過、觀察過或研究過的人，你也可以使用他們的聲音和行為舉止。
你的偽裝將穩穩地欺騙到任何小兵級別的生物，而精英級別和冠名級別的生物可能會因為你一次失敗的檢定或他們獲得的一個機會從而導致他們看穿你。如果一個反派和你在同一場景中，他們可能會花費1點終結點，透過純粹的巧合或優秀的直覺來揭穿你真實的身份。</t>
  </si>
  <si>
    <t>它厚實的葉瓣酷似一座噴發的火山。</t>
  </si>
  <si>
    <r>
      <rPr>
        <rFont val="Cabin"/>
        <color theme="1"/>
      </rPr>
      <t xml:space="preserve">
在你的回合結束時，選擇</t>
    </r>
    <r>
      <rPr>
        <rFont val="Cabin"/>
        <color theme="1"/>
      </rPr>
      <t>土</t>
    </r>
    <r>
      <rPr>
        <rFont val="Cabin"/>
        <color theme="1"/>
      </rPr>
      <t>屬性或</t>
    </r>
    <r>
      <rPr>
        <rFont val="Cabin"/>
        <color theme="1"/>
      </rPr>
      <t>火</t>
    </r>
    <r>
      <rPr>
        <rFont val="Cabin"/>
        <color theme="1"/>
      </rPr>
      <t>屬性。</t>
    </r>
    <r>
      <rPr>
        <rFont val="Cabin"/>
        <color theme="1"/>
      </rPr>
      <t>直到你再次使用此效果，或此魔法種子不再存在於你的花園中</t>
    </r>
    <r>
      <rPr>
        <rFont val="Cabin"/>
        <color theme="1"/>
      </rPr>
      <t>，你和場景中所有盟友造成的</t>
    </r>
    <r>
      <rPr>
        <rFont val="Cabin"/>
        <color theme="1"/>
      </rPr>
      <t>所有傷害都變為所選類型</t>
    </r>
    <r>
      <rPr>
        <rFont val="Cabin"/>
        <color theme="1"/>
      </rPr>
      <t xml:space="preserve">，其類型無法改變，且無視抗性。
</t>
    </r>
  </si>
  <si>
    <t>天才發明家</t>
  </si>
  <si>
    <t>你對科技和奇怪的設備有著強烈的熱情。你有什麼創新且危險的發明嗎？而哪一個公式試圖從你身上竊取這些發明？他們計劃如何利用這項發明？</t>
  </si>
  <si>
    <t>每個衝突場景限一次，如果你需要花費IP，你可以將這次的IP成本降為0。
你可以發起造物計畫。如果項目需要特殊材料或零件，你可以花費1點物語點來聲明你恰好隨身攜帶著這些；如果你這樣做了，這項造物肯定會有一個可怕的缺陷（可見於《核心規則》）。</t>
  </si>
  <si>
    <t>沙漠大麗花</t>
  </si>
  <si>
    <t>一種頑強的植物，它不畏懼沙丘的乾燥。</t>
  </si>
  <si>
    <t>新人類</t>
  </si>
  <si>
    <t>你代表了人類進化的下一個階段（或一種可能性）。是什麼洩漏了你的本性？你是否試著掩蓋和隱瞞？你有一位導師或深得你尊敬的人嗎？有什麼存在或組織在密切關注你嗎？</t>
  </si>
  <si>
    <t>當你獲得此金手指時，在DEX、MIG、INS、WLP中選擇一個。
當你加入衝突場景時，你可以選擇一個選項：你將該屬性骰的骰尺寸擴大一階（最大d12），或者，若其基礎骰尺寸為d12，則在你所執行的檢定中將其當前骰尺寸視作d20（僅在檢定中生效，不受狀態效果影響）。你所選的效果持續到目前場景結束。
當你選擇上述選項之一時，GM獲得一個機會，能夠在當前場景用掉，也可以留著以後再用，來體現你能力的意外連帶效果（比如吸引了一個精神實體的注意，使當局得知你的存在，破壞了時空連續性）</t>
  </si>
  <si>
    <r>
      <rPr>
        <rFont val="Cabin"/>
        <color theme="1"/>
      </rPr>
      <t xml:space="preserve">
你對</t>
    </r>
    <r>
      <rPr>
        <rFont val="Cabin"/>
        <color theme="1"/>
      </rPr>
      <t>風</t>
    </r>
    <r>
      <rPr>
        <rFont val="Cabin"/>
        <color theme="1"/>
      </rPr>
      <t>屬性和</t>
    </r>
    <r>
      <rPr>
        <rFont val="Cabin"/>
        <color theme="1"/>
      </rPr>
      <t>火</t>
    </r>
    <r>
      <rPr>
        <rFont val="Cabin"/>
        <color theme="1"/>
      </rPr>
      <t>屬性傷害具有</t>
    </r>
    <r>
      <rPr>
        <rFont val="Cabin"/>
        <color theme="1"/>
      </rPr>
      <t>抗性</t>
    </r>
    <r>
      <rPr>
        <rFont val="Cabin"/>
        <color theme="1"/>
      </rPr>
      <t xml:space="preserve">。
</t>
    </r>
  </si>
  <si>
    <t>世界的神諭</t>
  </si>
  <si>
    <t xml:space="preserve">
你和場景中你可見的盟友對風屬性和火屬性傷害具有抗性。
</t>
  </si>
  <si>
    <t>世界的靈魂流透過你的嘴巴來說話，幾個世紀以來，那些極具污染的、無情的實驗造成的傷疤讓其飽受痛苦。這種痛苦是如何展現在你的眼前的？這讓你充滿絕望，還是助長你的憤怒？這種聯繫是如何形成的？</t>
  </si>
  <si>
    <t>選擇一種傷害類型：暗屬性或光屬性。你獲得所選傷害類型的抗性；此外，當你造成傷害時，你可以將所有傷害改為你先前選擇的傷害類型。然而，你也獲得另一種你沒有選擇的傷害類型的易傷。
你獲得施展靈魂學派的儀式的能力。</t>
  </si>
  <si>
    <t>棄暗投明之人</t>
  </si>
  <si>
    <t>黃金銀杏</t>
  </si>
  <si>
    <t>你是某個幫派、武裝團體、警察部隊或軍事集團的成員；你的手和心都沾滿了無辜者的血。是什麼令人震驚的事件導致你選擇叛逃？你相信誰永遠不會原諒你？而他們為什麼是正確的？</t>
  </si>
  <si>
    <t>它色彩鮮豔的葉子代表著堅韌。</t>
  </si>
  <si>
    <t>只有當你的角色的主題是內疚時，你才能獲得這個金手指，只要你擁有這個金手指，你的角色主題就不能以任何方式改變。
當你獲得這個金手指時，請你描述你工作的組織，為領導這個組織的反派取名，並列出他們的三個主要策略（譯者註：或者也可以說是三條罪行）。這個組織會成為你的世界的威脅之一。
例如：銀河十字路公司（由Aaron Felgrance領導；他們從行星上攫取自然資源，減少工人全力，並殖民外太空）；德盧薇安全部隊（由Natalia Caiden領導；他們過度使用武力，走私高科技武器，散佈虛假信息。）
你成功地從組織中竊取了一些東西：你獲得一件價值1000或更低zenit的稀有物品。你可以直接從稀有物品範例表中選擇，也可以和團隊其他成員一起設計這件物品。
在每個章節結束時（通常為1次4小時的聚會），如果你阻礙了一個或多個組織的策略，或者你修復了他們造成的一些破壞，則獲得1點顛覆點Subversion。
如果你不確定這是否發生在某個特定的章節，那麼你總是擁有最終解釋權。但請盡可能誠實誠信。
當你需要花費物語點時，你可以花費1點顛覆點來代替這次的花費（無論這次需要花費多少點物語點）.
一旦領導組織的反派被擊敗並投降,你將失去這個金手指,並將你的角色主題改為以下主題之一：歸屬、責任或正義。</t>
  </si>
  <si>
    <t xml:space="preserve">
在你的回合結束時，你和場景中你可見的每個盟友恢復眩暈、憤怒和動搖狀態。
</t>
  </si>
  <si>
    <t xml:space="preserve">
在你的回合結束時，你和場景中你可見的每個盟友恢復等同於【5+你在植生術中SL】的MP。
</t>
  </si>
  <si>
    <t>機器人（科奇）</t>
  </si>
  <si>
    <t>墓地阿福花</t>
  </si>
  <si>
    <t>莊嚴而優雅，它像徵著死亡的必然性。</t>
  </si>
  <si>
    <t xml:space="preserve">
在你的回合結束時，你可以選擇一個你可見的敵人。如果你這樣做，該敵人承受動搖。
</t>
  </si>
  <si>
    <t xml:space="preserve">
在你的回合結束時，場景中你可見的每個敵人都承受動搖。
</t>
  </si>
  <si>
    <t>偷來的載具</t>
  </si>
  <si>
    <t>你擁有一輛可靠的交通工具，它讓你多次擺脫困境。問題在於，它應該算是...你借來的...吧?是什麼讓它與眾不同？它使用什麼作為燃料？它最初的主人是誰？他們為什麼那麼想要把它拿回去？</t>
  </si>
  <si>
    <t>你可以從《核心規則》（第125頁）中獲得一輛你所選擇的交通工具，例如陸行的座駕、船隻甚至是飛艇；或者你獲得一艘太空船（可見於XXX頁）。這輛交通工具的尺寸可以是中型或大型（可見於文件尾部的附加說明）；它大到足以容納你和團隊的其他成員，再加上十幾名客人，而且它配備了允許交通工具戰鬥的武器。
每個章節限一次（通常為1次4小時的聚會），GM可能會給你2點物語點，並因此引入與這輛載具的特性有關的突發事件或者與原主人有關的敘事性的劇情波瀾。然而，未經玩家的同意，這輛運輸工具永遠無法被銷毀。</t>
  </si>
  <si>
    <t xml:space="preserve">
在你的回合結束時，你對場景中你可見的每個處於動搖狀態的敵人造成等同於【15+你在植生術中SL】的暗屬性傷害。
</t>
  </si>
  <si>
    <t>隱士鳶尾</t>
  </si>
  <si>
    <t>倖存者（科奇）</t>
  </si>
  <si>
    <t>你是在一次災難事件，一場軍事攻擊，或是一次幫派劫掠中倖存的少數人之一。你認為應該有人需要為此負責嗎？能與其他倖存者保持聯繫嗎？你認為有可能重建你失去的東西嗎？</t>
  </si>
  <si>
    <t>它的葉子承載著古老知識的低語。</t>
  </si>
  <si>
    <t>永久提升你5點HP和MP。
選擇一個選項：獲得裝備職業近戰武器、職業遠程武器、職業盾牌和職業防具的能力；或者從元素師、靈師職業的咒語表中學習任意一個咒語；或者你永久提升2點IP。</t>
  </si>
  <si>
    <t xml:space="preserve">
在你的回合結束時，選擇一個你可見的敵人。遊戲主持人揭示其等級、階級、物種、最大HP、最大MP、特質、屬性、物防和魔防。
</t>
  </si>
  <si>
    <t xml:space="preserve">
在你的回合結束時，選擇一個你可見的敵人。遊戲主持人揭示其等級、階級、物種、最大HP、最大MP、特質、屬性、物防、魔防和相性。
</t>
  </si>
  <si>
    <t>會說話的野獸（科奇）</t>
  </si>
  <si>
    <t>鉤葉顛茄</t>
  </si>
  <si>
    <t>你屬於被人類出賣或追捕的一種古老的高度智慧的野獸的最後殘餘（或者看起來是如此）。你長什麼樣子？你有什麼獨特的能力？是誰讓你再相信人類？如果那個人發生了不好的事情，你會怎麼做？</t>
  </si>
  <si>
    <t>它紫色的漿果含有致命的魔法毒液。</t>
  </si>
  <si>
    <t xml:space="preserve">
你造成的所有傷害變成毒屬性，其類型無法改變，並無視免疫和抗性。你造成的所有傷害變成毒屬性，其類型無法改變，並無視免疫和抗性。
</t>
  </si>
  <si>
    <t xml:space="preserve">
你造成的所有傷害變成毒屬性，其類型無法改變，並無視免疫和抗性。此外，當你在你的回合內首次造成毒屬性傷害時，你額外造成等同於【你的植生術SL】的傷害，且每個因此失去HP的生物陷入中毒狀態。
</t>
  </si>
  <si>
    <t>角狀山楂</t>
  </si>
  <si>
    <t>遺物使用者</t>
  </si>
  <si>
    <t>你擁有一件能夠改變甚至塑造現實的奇怪武器，它是一件來自被遺忘的歷史（甚至可能是遙遠的未來）的神器。你是如何獲得它的？同時你是如何發現它能力的原則的？有誰想要從你身上奪走它？ (譯者註:可參考《刺客教條》遊戲系列中的伊甸碎片系列裝備)</t>
  </si>
  <si>
    <t>因其淨化特性而受到女巫和外科醫生青睞。</t>
  </si>
  <si>
    <t xml:space="preserve">
你對暗屬性和毒屬性傷害具有抗性。
</t>
  </si>
  <si>
    <t>與團隊的其他成員一起創造一件價值1200zenit或更低價值的稀有自訂武器（請參閱【客製化武器說明】）。這件武器是一把神器，只能透過某位玩家角色的犧牲來摧毀，並且只能因為投降導致的後果而遺失或被盜。
只要玩家角色或反派裝備了這件遺物，他們就可以執行技能動作，使其顯現出以下能力之一：
·詢問GM一個問題。 GM會如實回答並描述這件遺物所顯示的景象。
·在嵌合學派、元素學派、熵系學派、儀式學派和靈魂學派中選擇一門學派。在當前場景結束前，任何裝備了這件遺物的角色都可以施展該學派的儀式，且其MP費用減半。
·在當前場景結束前，透過這件遺物造成的攻擊都會造成5點額外傷害，且造成的所有傷害都會無視吸收、免疫和抗性。此外，角色可以立即使用這件遺物進行一次自由攻擊。
能力②和能力③的效果是可疊加的；例如：當你使用了3次能力②且每次都選擇嵌合學派，那麼你就可以將施展屬於嵌合學派的儀式的費用變為正常費用的1/8。
當這件遺物在玩家角色手中顯現能力後，它會累積1d6點異常值。如果遺物的異常值達到了10點或更高，它會立即重置為0，你骰1次D6：
·結果為1~4：這件遺物會完全沉睡，直到你滿足某些特定條件；GM會告訴你這些條件是什麼。
·結果為5~6：這件遺物會釋放出一種無比可怕的、前所未有的能量，導致死亡和毀滅，嚴重改變時間和空間，甚至對世界產生新的威脅（由GM決定）。
當反派使用這件遺物的力量時，它不會產生異常。這真是奇怪...
如果你死亡了,而遺物沒有作為你犧牲的一部分被你摧毀,那麼這件遺物仍然屬於遊戲故事的一部分,上述所有的規則仍然存在，但現在它可以像其他任何物品一樣丟失或被盜了（它仍然只能通過犧牲來摧毀）。</t>
  </si>
  <si>
    <t xml:space="preserve">
你和場景中你可見的盟友對暗屬性和毒屬性傷害具有抗性。
</t>
  </si>
  <si>
    <t>月光玉蘭</t>
  </si>
  <si>
    <t>它在夜晚最黑暗的時分綻放。</t>
  </si>
  <si>
    <t>武器縛靈</t>
  </si>
  <si>
    <t>你顯現實體的能力與一件武器有關，而這把武器必須由另一個人來使用。你是如何被創造出來的？像你這樣的存在有很多嗎？這是你的第一個「鞘」嗎？你拒絕過誰的合作？你渴望自由嗎？</t>
  </si>
  <si>
    <t xml:space="preserve">
在你的回合結束時，選擇冰屬性或光屬性。直到你再次使用此效果或此魔法種子不再存在於你的花園中，你和場景中所有盟友造成的傷害都變為所選類型，其類型無法改變，並且無視抗性。
</t>
  </si>
  <si>
    <t>當你獲得這個金手指時，選擇另一個玩家角色作為你的鞘。你們兩個立刻互相建立1個彼此之間的羈絆；這個羈絆擁有1種你們所選擇的情緒：讚賞、自卑、忠誠或懷疑。
確保作為鞘的角色的玩家同意，並期待與你一起探索這個金手指的獨特趣味和機制。
與團隊的其他成員一起創作一件價值1200zenit或更低價值的稀有自定義武器（見【定制武器說明】）；這是你的本命武器，它有以下規則：“這件武器不能通過外因而丟失、被盜或損壞，但如果你這個作為武器的‘核心’的角色選擇了犧牲，那麼這件武器也會跟著一起解體；它不能被視為屬於職業武器；裝備這件武器的角色可以執行技能動作，將這件武器的命中檢定屬性組合替換為另一種的由你任選的屬性組合（如果這件武器是一件可變性transforming武器，那麼效果適用於兩種形態）」。
只要你擁有這隻金手指，則只有你的鞘才可以裝備你的本命武器。
你的當前HP永遠不會低於1；任何溢出的HP損失都會被你的鞘承受（這種傷害轉移無視你們之間的距離）。
當你的鞘投降時，你會立即消失並退回到本命武器內（無視距離），並進入休眠狀態；GM可能會將投降的後果施加在你或你的鞘上（由GM選擇）。當你的鞘重新恢復意識時，你也會重新甦醒並在你的本命武器附近重新出現。
當你的鞘犧牲自己時，你選擇一個選項：
·覺醒（只有當你所有羈絆的強度之和為8或更高時才能選擇）：你失去這個金手指，你的本命武器會出現在你手中；你可以立即免費執行裝備動作來裝備它。
·遺產（只有當你能看到另一個願意成為你的鞘的玩家角色在同一場景中時才能選擇）：那個玩家角色成為你新的鞘，而你的本命武器將出現在他們的背包中。
·破碎：你犧牲自己來代替鞘，鞘會立即恢復等同於其危機狀態的HP（半血），不再需要選擇投降或犧牲自己。
當你升級時，如果你所有羈絆的強度總和達到10或更高，你可以選擇觸發上述中的覺醒（不需要等到鞘犧牲）。</t>
  </si>
  <si>
    <t>海洋蓮花</t>
  </si>
  <si>
    <t>寧靜與智慧的優雅象徵。</t>
  </si>
  <si>
    <t xml:space="preserve">
你免疫眩暈和緩慢。
</t>
  </si>
  <si>
    <t>↓23萬聖擴展↓</t>
  </si>
  <si>
    <t xml:space="preserve">
你將你的DEX和INS視為高一個骰子等級（最高為d12）。
</t>
  </si>
  <si>
    <t xml:space="preserve">
你和場景中可見的每個盟友將你的DEX和INS視為高一個骰子等級（最高為d12）。
</t>
  </si>
  <si>
    <t>朝聖者羚羊花</t>
  </si>
  <si>
    <t>墮落天使</t>
  </si>
  <si>
    <t>你曾棲身於天界，沐浴在榮光之中……但現在，你卻發現自己身處怪物和黑暗的地盤中。你是前往此地施予救贖，向陰影帶去光明的嗎？還是說是身為間諜，潛伏在密謀反叛天堂的傢伙之中？自從你到達魔界之後，你的哪些刻板偏見受到了考驗？你對哪些其他角色產生了意想不到的感受？</t>
  </si>
  <si>
    <t>它艷麗的花冠象徵著豐饒。</t>
  </si>
  <si>
    <t>你對暗屬性和光屬性傷害有抗性。
選擇一個選項：①你獲得一個價值1000澤尼特及以下的道具；②或你學會一個由你選擇的靈師咒語；③或你的最大MP永久增加10。
每章節限一次（通常為一次4小時的聚會），GM可以選擇給你1點物語點，以便於應對由你的天使本性而導致的複雜情況（例如，某些生物或神器會因你在場而作出奇怪的反應；你可能會引來地獄生物的怒火。）</t>
  </si>
  <si>
    <t xml:space="preserve">
在你的回合結束時，選擇你自己或另一個你可見的玩家角色。所選角色恢復2 IP。
</t>
  </si>
  <si>
    <t>怪物幫派</t>
  </si>
  <si>
    <t xml:space="preserve">
在你的回合結束時，你和場景中你可見的每個其他玩家角色恢復1 IP。
</t>
  </si>
  <si>
    <t>這世上有絕對的魔王，有存活萬億年的木乃伊，有實力恐怖的吸血鬼，甚至有墮落的天使；也有一些沒那麼臭名昭著的惡魔，但是，他們還是備受尊重。然後吧，有一群……你。說實在的，你們沒那麼偉大，而且看起來長的都……差不多啊？不過，真的有非～常～多的你。你們為什麼位於食物鏈底端？你們常見的抱負、動機是什麼？誰是你們的隊長，別人該怎麼區分你們？</t>
  </si>
  <si>
    <t>蒲公英之舞</t>
  </si>
  <si>
    <t>你的玩家角色不是單一實體，而是被一個隊長所帶領的大群怪物，一般由隊長來傳達全員的意見。你仍被視為一個生物，並遵守所有通常規則，不過有一些例外：
◆HP：當你失去HP時，描述幫派的成員們是怎樣被打敗或擊殺的；當你恢復HP時，描述它們是怎樣重新加入戰鬥，或者召集新成員的。當你投降時，你可以描述隊長的死亡，並說明幫派中的哪個成員接下了這一職責；如果你犧牲自己，幫派將永遠解散，但其他人會帶著敬意銘記你們。
◆人人為我：當你對一個生物造成傷害時，若該生物不是集群（見核心規則書，p297），你對該生物額外造成5點傷害
◆我為人人：當傷害來源「只對你」（即本身是單體傷害的攻擊）造成傷害時，你對此傷害具有抗性。當傷害來源除你之外，「同時對一個或多個生物」（即本身是群體傷害的攻擊）造成傷害時，你對此傷害有弱點。無屬性傷害照常忽略此親和度。</t>
  </si>
  <si>
    <t>活力與生機的象徵，它透過暴風傳播種子。</t>
  </si>
  <si>
    <t xml:space="preserve">
在你的回合結束時，選擇風屬性或電屬性。直到你再次使用此效果或此魔法種子不再存在於你的花園中，你和場景中所有盟友造成的傷害都變為所選類型，其類型無法改變，並且無視抗性。
</t>
  </si>
  <si>
    <t>王者帝王花</t>
  </si>
  <si>
    <t>地獄差生</t>
  </si>
  <si>
    <t>一種色彩繽紛、頑強不屈的花朵，深受古老王朝的青睞。</t>
  </si>
  <si>
    <t>你在鼎鼎有名的地獄學院就讀，在此處，最有前途的惡人們於永久不變的混沌之中茁壯成長。然而，你代表這所學校最恐怖的污點：你很……善良。你友善得令人憎惡，彬彬有禮，按時上課，每次都寫作業。為什麼會是這個樣子？你是單純想顯得與眾不同，還是說你對某人做出了承諾？你性格中有哪些黑暗面一直被你隱藏？</t>
  </si>
  <si>
    <t xml:space="preserve">
你免疫動搖和虛弱。
</t>
  </si>
  <si>
    <t>當你在一個地點休息後，選擇一個選項：①描述你如何使這個地方變得更好（比如在公園裡撿垃圾，幫助老奶奶，加入慈善組織等等），然後獲得1d6的差生點；②或者描述你如何在自己的自私中沉溺片刻，獲得1物語點並失去積累的所有差點。
當你對反派造成傷害或受到反派造成的傷害時，你將造成或受到等同於你當前差生點數量的額外傷害。
每章節結束時（通常為一次4小時的聚會），如果你擁有10點及以上的差生點，你會被記過，並失去積累的所有差生點。若你的記過次數總和達到3次，你會被學院開除：你失去此金手指，獲得3個物語點，並獲得一個你所選擇的英雄技能（你甚至可以選擇你不滿足前提要求的英雄技能，除非這個前提要求包含了你沒有的技能）。你因此可以選擇你沒有的職業的英雄技能。</t>
  </si>
  <si>
    <t xml:space="preserve">
你將你的MIG和WLP視為高一個骰子等級（最高為d12）。
</t>
  </si>
  <si>
    <t>被推翻的王</t>
  </si>
  <si>
    <t>你命中註定要繼承魔王的寶座，但一切都沒有如你所願。更確切地說，至少有十幾個自稱繼承人的傢伙，他們幾乎都比你更強，更有影響力。你打算怎樣奪回你的王位？誰對你忠心耿耿，又有誰背叛了你？有人發覺了你的秘密弱點嗎？上述弱點為何讓你坐立難安？</t>
  </si>
  <si>
    <t xml:space="preserve">
你和場景中你可見的每個盟友將你的MIG和WLP視為高一個骰子等級（最高為d12）。
</t>
  </si>
  <si>
    <t>你對小兵等級的敵人額外造成5點傷害。此外，當你與菁英或冠名等級的敵人進行對抗檢定時，只要兩個骰子顯示相同數字（且不是大失敗），你就會觸發大成功。
然而，你擁有一個秘密弱點：你可以與團隊裡的其他人一起決定這項弱點是什麼，並將之與一個過去發生的事件關聯起來。你的角色以這件事為恥，或者是還沒能直面並克服它。 [例如：古典音樂（因為你的音樂老師太嚴格了）；陽光（因為每個人都在嘲弄你蒼白的膚色）；有母性的人（因為你覺得自己辜負了母後的期待）。 ]
當你的秘密弱點在場時，如果你的一次檢定失敗，你必須自動向周圍的所有人揭示你的弱點，並將兩個骰子的出目視為1，因此觸發大失敗（也就是說無法重投，且你立刻獲得1個物語點）。
如果你直面並應對了與你秘密弱點有關的那件事，你失去上面的檢定懲罰；此外，從現在起你所有的羈絆強度視作+1。 （例如，一個有著三種情緒的羈絆將被視為強度4）。
如果你不確定某個情況是否符合此金手指的標準，那麼你總是擁有最終解釋權。請你盡可能真誠誠實地做出決定。</t>
  </si>
  <si>
    <t>治療百合</t>
  </si>
  <si>
    <t>它優雅的花朵能過濾並淨化精神能量。</t>
  </si>
  <si>
    <t xml:space="preserve">
在你的回合結束時，你和場景中你可見的每個盟友恢復中毒、緩慢和虛弱狀態。
</t>
  </si>
  <si>
    <t>巫術後裔</t>
  </si>
  <si>
    <t>你屬於一個古老的女巫血脈，與某個特定的力量來源緊密相連，並被人們以恐懼和懷疑的目光看待。你的血脈是怎樣在你身上體現的？它引起了什麼麻煩？誰想利用你的力量？</t>
  </si>
  <si>
    <t xml:space="preserve">
在你的回合結束時，你和場景中你可見的每個盟友恢復等同於【15+你的植生術SL】的HP。
</t>
  </si>
  <si>
    <t>在風、電、暗、土、火、冰、毒中選擇一個傷害類型。你獲得對所選傷害類型的吸收，當你以不屬於物理的傷害類型造成傷害時，此傷害自動變為你所選的傷害類型，且不能變更或失去傷害類型（此效果優先於其他一切遊戲規則）。不過，基於你所選的傷害類型，你對另一個傷害類型有弱點（比較有代表性的對應為：風弱電、電弱土、暗弱光、土弱風、火弱冰、冰弱火、毒弱火）。
你獲得施展屬於儀式學派的儀式的能力；此外，只要與你所選傷害類型相呼應的元素在當前場景存在，你就可以使用儀式學派儀式來操縱它（比較有代表性的對應為：風，電能，黑暗和陰影，地面與岩石，火，冰和水，毒藥和腐爛的事物）。</t>
  </si>
  <si>
    <t>鋸齒玫瑰</t>
  </si>
  <si>
    <t>它的荊棘形成一片同樣令人驚嘆又危險的纏結。</t>
  </si>
  <si>
    <t xml:space="preserve">
在你的回合結束時，你可以選擇一個你可見的敵人。如果你這樣做，該敵人陷入緩慢狀態。
</t>
  </si>
  <si>
    <t>固執的懷疑論者</t>
  </si>
  <si>
    <t>這些關於怪物、惡魔、法術的故事聽起來完全就是電子遊戲裡的瞎子。你可能是在做夢，或是有人把你催眠了。也許是個惡作劇吧！你絕對不會是自煉獄漂泊而來的流浪靈魂，也絕沒有失足掉進魔法傳送門過。不過你確實得承認，你的記憶有一點混亂。</t>
  </si>
  <si>
    <t xml:space="preserve">
在你的回合結束時，場景中你可見的每個敵人都陷入緩慢狀態。
</t>
  </si>
  <si>
    <t>如果你即將受到一次攻擊、咒語、技能，乃至於其他任何由另一個生物施加的遊戲效果（無論是有利效果，還是負面效果），你必須擲1d6：
◆1-4: 此效果如常生效，且你獲得1懷疑點。
◆5-6: 你不相信此效果，因此不受其影響。
每章節限一次（通常為一次4小時的聚會），在結算XP之前，擲2d20。若擲骰結果等於或低於你目前的角色等級，你獲得1懷疑點。隨後，如果你擁有20以上的懷疑點，你將會回想起自己是如何來到此地的。且GM選擇一個選項：①你回想起一個關鍵線索，這條線
索與已經存在於你們的世界的一個威脅有關；②或你回想起一個全新威脅的存在，並獲得與其有關的一個關鍵線索。
當你找回你的記憶時，你體內的奇特力量也開始覺醒：你失去此金手指，並獲得一個你所選擇的英雄技能（你甚至可以選擇你不滿足前提要求的英雄技能，除非這個前提要求包含了你沒有的技能）。你因此可以選擇你沒有的職業的英雄技能。</t>
  </si>
  <si>
    <t>機會</t>
  </si>
  <si>
    <t xml:space="preserve">
在你的回合結束時，你對場景中你可見的每個處於緩慢狀態的敵人造成等同於【15+你的植生術SL】的物理傷害。
</t>
  </si>
  <si>
    <t>超級頭目(據說是)</t>
  </si>
  <si>
    <t>銀色天堂鳥</t>
  </si>
  <si>
    <t>你能化身為轉眼間就可以把整座城市變成灰燼，往所有玩家心中打入恐懼的巨人！或者，至少，你自己是這麼聲稱的。你來自哪裡？你的變身看起來是什麼樣子？你最終形態的哪一個面向令你為難，以至於你甚至沒辦法下定決心使用它？</t>
  </si>
  <si>
    <t>它銀色的花朵很容易被誤認為是珠寶。</t>
  </si>
  <si>
    <t>當你在衝突場景中初次進入危機時，你可以變身為第二形態，直到當下場景結束。當你處於第二形態時，你獲得以下所有增益：
◆你的攻擊獲得多重（2）屬性。
◆在你的回合內，你將所有HP和MP花費視為減少5點（最低為0）。
當你的HP降至0時，如果你處於第二形態，且有一個或多個強度大於等於3的羈絆，你可以從中選擇一個羈絆，將其抹去兩種情緒。如果你這麼做了，你立刻恢復999點HP和MP，並進入你的最終形態，直到當前場景結束。當你處於最終形態時，你保留所有第二形
態的增益，並額外獲得以下增益和懲罰：
◆你在關於蠻力（可能是指MIG力量）的對抗檢定中獲得+4加值，並對屬於類人生物、惡魔物種的生物額外造成5點傷害。
◆如果你的HP再次降至0且你可以犧牲自己時，你必須這麼做。</t>
  </si>
  <si>
    <t xml:space="preserve">
你對電屬性和光屬性傷害具有抗性。
</t>
  </si>
  <si>
    <t xml:space="preserve">
你和場景中你可見的盟友對電屬性和光屬性傷害具有抗性。
</t>
  </si>
  <si>
    <t>束縛你的約定</t>
  </si>
  <si>
    <t>星辰牡丹</t>
  </si>
  <si>
    <t>你曾經是具有難以名狀力量的存在，輕輕一彈指便可播撒死亡與毀滅。但你做了一個約定：你永遠不會再使用自己的全力。你是對誰立下這個約定的？那個人還活著嗎？因這個約定，有哪些可怕的悲劇是你沒能阻止的？</t>
  </si>
  <si>
    <t>它靜靜地凝視著星辰深處。</t>
  </si>
  <si>
    <t>只有當你角色的主題是內疚或責任時，你才能選擇此金手指，且只要你擁有此金手指，你的主題就不能改變。
你的最大HP和最大MP永久增加5點，並在詛咒之息、生命偷取、心靈偷取中選擇一個咒語獲得（見核心規則書，p310；選擇【INS+WLP】或【MIG+WLP】作為施法檢定，並自定義此咒語的名字、傷害類型、施加的狀態效果）。
當你對一個或多個生物造成傷害時，你可以選擇打破你的約定：你對所有目標造成999點傷害，且此傷害忽略抗性、免疫和吸收；如果目標生物中包含一個或多個反派，它們不再是反派，並失去所有終結點（由你來決定它們的命運，如同通常的NPC規則）。一旦你打破了你的約定，你的角色變成最終反派（註：應是以你的角色為藍本重構一個最終反派等級的NPC），並且你創造一個新角色。</t>
  </si>
  <si>
    <t xml:space="preserve">
在你的回合結束時，你可以選擇一個你可見的敵人。如果你這樣做，該敵人陷入眩暈。
</t>
  </si>
  <si>
    <t xml:space="preserve">
在你的回合結束時，你可見的每個敵人陷入眩暈。
</t>
  </si>
  <si>
    <t>(不太)忠誠的僕人</t>
  </si>
  <si>
    <t>你是另一個角色的左膀右臂。 ta可能命中註定要成就一番大事，但現在急需你的幫助，又或者ta對常識一無所知，需要一個打點日常事務的助手。是怎樣的承諾、債務，或是誓言在束縛你，讓你為ta效力？你是用怎樣的態度看待ta的？你認為ta最大的缺點是什麼？你有沒有想過，自己才是應該站在聚光燈下的人？你為ta保守了什麼秘密嗎？</t>
  </si>
  <si>
    <t>機
會</t>
  </si>
  <si>
    <t>當你獲得此金手指時，選擇另一個玩家角色：該角色成為你的主人。你們兩個對彼此創造一個羈絆；你的羈絆在忠誠和懷疑中選擇一個情緒，你主人對你的羈絆在讚賞、自卑或懷疑中選擇一個情緒。 [請確保控制你主人角色的玩家同意你們之間的關係，且這種關係貼合你所想要探索的，有關此金手指的情節發展。 ]
當你的主人執行一次檢定時，如果你在同一場景，你可以選擇提供幫助：你將會使用團體檢定（見核心規則書，p50）的規則，但你的支援檢定自動成功（註：即你可以讓你主人的檢定自動+1）。如果你在衝突場景中這麼做，你不會因此在本輪中失去自己的回合。 （因此你可以忽略團隊合作的限制，請參閱核心規則書，p76）。
如果你的主人接受你的幫助，你獲得1依賴點。
每章節限一次（通常為一次4小時的聚會），在結算XP之前，擲2d20。若擲骰結果等於或低於你目前的角色等級，你獲得1依賴點數。隨後，如果你擁有20以上的依賴點，在以下選項中選擇一個：
◆挑戰：現在是時候讓你的主人接受考驗了。與控制你主人的玩家一同，敘述一場決鬥、一次挑戰或類似的某種比賽，你的主人必須藉此證明自己不需要你的幫助，並且贏過你。然後，你失去此金手指，並獲得一個你所選擇的英雄技能（你甚至可以選擇你不符合前提要求的英雄技能，除非這個前提要求包含了你沒有的技能）。你因此可以選擇你沒有的職業的英雄技能。
◆背叛：至暗之時已到，你在陰影中展現出自己的本性。與控制你主人的玩家一同，敘述你的背叛，並一致同意得到一個恰當的後果（比如失去一件重要物品，一個恐怖敵人的複蘇，或者你主人的主題因此改變）。然後，你的玩家角色成為一個次要反派或主要反派（由GM選擇），並且你創造一個新角色。</t>
  </si>
  <si>
    <t xml:space="preserve">
在你的回合結束時，你對你可見的每個處於眩暈狀態的敵人造成等同於【15+你在植生術中SL】的光屬性傷害。
</t>
  </si>
  <si>
    <t>優勢</t>
  </si>
  <si>
    <t>條紋蘭</t>
  </si>
  <si>
    <t>這種植物的每個部分都覆蓋著毒素。</t>
  </si>
  <si>
    <t>你或盟友的下一個檢定將會獲得+4加值。</t>
  </si>
  <si>
    <t xml:space="preserve">
在你的回合結束時，你可以選擇一個你可見的敵人。如果你這樣做，該敵人陷入虛弱狀態。
</t>
  </si>
  <si>
    <t xml:space="preserve">
在你的回合結束時，你可見的每個敵人陷入虛弱狀態。
</t>
  </si>
  <si>
    <t xml:space="preserve">
在你的回合結束時，你對你可見的每個處於虛弱狀態的敵人造成等同於【15+你在植生術中SL】的毒屬性傷害。
</t>
  </si>
  <si>
    <t>守衛肉垂</t>
  </si>
  <si>
    <t>一團堅韌的枝條，其荊棘散佈著劇毒。</t>
  </si>
  <si>
    <t xml:space="preserve">
你對物理傷害具有抗性。
</t>
  </si>
  <si>
    <t xml:space="preserve">
你對物理傷害具有抗性。此外，當生物用近戰攻擊命中你後，你對該生物造成等同於【5+你在植生術中SL】的物理傷害（在其攻擊結算後）。
</t>
  </si>
  <si>
    <t xml:space="preserve">
你對物理傷害具有抗性。此外，當一個生物用近戰攻擊命中你後，你對該生物造成等同於【5+你在植生術中SL】的物理傷害，然後對該生物造成等同於【5+你在植生術中SL】的毒屬性傷害（這兩次傷害結算均在該生物的攻擊結算後發生）。
</t>
  </si>
  <si>
    <t>憤怒康乃馨</t>
  </si>
  <si>
    <t>儘管它們美麗，其黃色的花朵卻散發出刺鼻的辛辣氣味。</t>
  </si>
  <si>
    <t xml:space="preserve">
當這枚魔法種子離開你的花園時，選擇最多一個你可見的敵人。直到你的下個回合結束，當被選中的敵人執行攻擊或施放攻擊性咒語（⚡）時，他們必須將你作為該攻擊或法術的目標之一（如果可能）。在你的回合結束時，你可以移除這枚將魔法種子從你的花園中移除；如果你這樣做，削除所有生長命刻的刻度。
</t>
  </si>
  <si>
    <t>苦難</t>
  </si>
  <si>
    <t>目標生物會眩暈、動搖、緩慢或虛弱</t>
  </si>
  <si>
    <t>現場可用的元素源泉</t>
  </si>
  <si>
    <t xml:space="preserve">在每一個場景中，你周圍的環境都會提供給你兩種不同的元素源泉：GM會告訴你它們是什麼。記得描述元素源泉在場景中的表現；它們可能是某種自然特徵、物體，甚至是生物。 </t>
  </si>
  <si>
    <t>例如：在一場位於暴風雨中的蒸汽動力飛艇上的戰鬥中，風、電、火、冰中的任意2個元素源泉都可能存在。</t>
  </si>
  <si>
    <t>進行元素祈喚</t>
  </si>
  <si>
    <t xml:space="preserve"> 當你進行一次元素祈喚時，從下表中選擇一個你可以進行的選項(前提是當前場景中有對應的元素源泉)，然後，將其效果作用於一個你能看到的目標。</t>
  </si>
  <si>
    <t>你在元素祈喚技能上的等級決定了你可以選擇哪些祈喚：【SL1】開啟「元素爆發」祈喚，【SL2】開啟「元素爆發」和「元素詛咒」祈喚，以及【SL3】開啟所有祈喚。</t>
  </si>
  <si>
    <t>例如：如果當前場景中存在風之源泉和土之源泉，且你的元素祈喚技能等級為2，你就可以選擇使用「風元素爆發」、「風元素詛咒」、「土元素爆發」和「土元素詛咒」這4種元素祈喚。</t>
  </si>
  <si>
    <t>如果一個元素祈喚能造成傷害或恢復HP或MP，當你達到20級或更高時傷害提高5點，當你達到40級或更高時傷害提高10點。</t>
  </si>
  <si>
    <t xml:space="preserve"> 與之相似，如果一個元素祈喚能恢復HP或MP，當你達到20級或更高時回復量提高10點，當你達到40級或更高時回復量提高20點。</t>
  </si>
  <si>
    <t>羈絆</t>
  </si>
  <si>
    <t>元素源泉</t>
  </si>
  <si>
    <t>你對某人或某事建立了一種新羈絆，或在你現有的羈絆中添加一種情感</t>
  </si>
  <si>
    <t>風之源泉</t>
  </si>
  <si>
    <t>風元素爆發</t>
  </si>
  <si>
    <r>
      <rPr>
        <rFont val="Cabin"/>
        <color theme="1"/>
      </rPr>
      <t>目標受到20點</t>
    </r>
    <r>
      <rPr>
        <rFont val="Cabin"/>
        <b/>
        <color theme="1"/>
      </rPr>
      <t>風</t>
    </r>
    <r>
      <rPr>
        <rFont val="Cabin"/>
        <color theme="1"/>
      </rPr>
      <t>屬性傷害。</t>
    </r>
  </si>
  <si>
    <t>風元素詛咒</t>
  </si>
  <si>
    <r>
      <rPr>
        <rFont val="Cabin"/>
        <color theme="1"/>
      </rPr>
      <t>直到你下回合開始前，目標受到任何傷害來源的</t>
    </r>
    <r>
      <rPr>
        <rFont val="Cabin"/>
        <b/>
        <color theme="1"/>
      </rPr>
      <t>電</t>
    </r>
    <r>
      <rPr>
        <rFont val="Cabin"/>
        <color theme="1"/>
      </rPr>
      <t>屬性和</t>
    </r>
    <r>
      <rPr>
        <rFont val="Cabin"/>
        <b/>
        <color theme="1"/>
      </rPr>
      <t>火</t>
    </r>
    <r>
      <rPr>
        <rFont val="Cabin"/>
        <color theme="1"/>
      </rPr>
      <t>屬性傷害時受到額外5點傷害。</t>
    </r>
  </si>
  <si>
    <t>微風</t>
  </si>
  <si>
    <t>目標恢復30點HP。</t>
  </si>
  <si>
    <t>旋風</t>
  </si>
  <si>
    <r>
      <rPr>
        <rFont val="Cabin"/>
        <color theme="1"/>
      </rPr>
      <t>目標受到10點</t>
    </r>
    <r>
      <rPr>
        <rFont val="Cabin"/>
        <b/>
        <color theme="1"/>
      </rPr>
      <t>風</t>
    </r>
    <r>
      <rPr>
        <rFont val="Cabin"/>
        <color theme="1"/>
      </rPr>
      <t>屬性傷害並被施加</t>
    </r>
    <r>
      <rPr>
        <rFont val="Cabin"/>
        <b/>
        <color theme="1"/>
      </rPr>
      <t>眩暈</t>
    </r>
    <r>
      <rPr>
        <rFont val="Cabin"/>
        <color theme="1"/>
      </rPr>
      <t>狀態效果。</t>
    </r>
  </si>
  <si>
    <t>土之源泉</t>
  </si>
  <si>
    <t>土元素爆發</t>
  </si>
  <si>
    <r>
      <rPr>
        <rFont val="Cabin"/>
        <color theme="1"/>
      </rPr>
      <t>目標受到20點</t>
    </r>
    <r>
      <rPr>
        <rFont val="Cabin"/>
        <b/>
        <color theme="1"/>
      </rPr>
      <t>土</t>
    </r>
    <r>
      <rPr>
        <rFont val="Cabin"/>
        <color theme="1"/>
      </rPr>
      <t>屬性傷害。</t>
    </r>
  </si>
  <si>
    <t>土元素詛咒</t>
  </si>
  <si>
    <r>
      <rPr>
        <rFont val="Cabin"/>
        <color theme="1"/>
      </rPr>
      <t>直到你下回合開始前，目標受到任何傷害來源的</t>
    </r>
    <r>
      <rPr>
        <rFont val="Cabin"/>
        <b/>
        <color theme="1"/>
      </rPr>
      <t>風</t>
    </r>
    <r>
      <rPr>
        <rFont val="Cabin"/>
        <color theme="1"/>
      </rPr>
      <t>屬性和</t>
    </r>
    <r>
      <rPr>
        <rFont val="Cabin"/>
        <b/>
        <color theme="1"/>
      </rPr>
      <t>冰</t>
    </r>
    <r>
      <rPr>
        <rFont val="Cabin"/>
        <color theme="1"/>
      </rPr>
      <t>屬性傷害時受到額外5點傷害。</t>
    </r>
  </si>
  <si>
    <t>生長</t>
  </si>
  <si>
    <t>流沙</t>
  </si>
  <si>
    <r>
      <rPr>
        <rFont val="Cabin"/>
        <color theme="1"/>
      </rPr>
      <t>目標受到10點</t>
    </r>
    <r>
      <rPr>
        <rFont val="Cabin"/>
        <b/>
        <color theme="1"/>
      </rPr>
      <t>土</t>
    </r>
    <r>
      <rPr>
        <rFont val="Cabin"/>
        <color theme="1"/>
      </rPr>
      <t>屬性傷害並被施加</t>
    </r>
    <r>
      <rPr>
        <rFont val="Cabin"/>
        <b/>
        <color theme="1"/>
      </rPr>
      <t>緩慢</t>
    </r>
    <r>
      <rPr>
        <rFont val="Cabin"/>
        <color theme="1"/>
      </rPr>
      <t>狀態效果。</t>
    </r>
  </si>
  <si>
    <t>失言</t>
  </si>
  <si>
    <t>選擇一個出現在場景之中的生物：做出一個由控制他們的人選擇的妥協（反派死於話多）</t>
  </si>
  <si>
    <t>火之源泉</t>
  </si>
  <si>
    <t>火元素爆發</t>
  </si>
  <si>
    <r>
      <rPr>
        <rFont val="Cabin"/>
        <color theme="1"/>
      </rPr>
      <t>目標受到20點</t>
    </r>
    <r>
      <rPr>
        <rFont val="Cabin"/>
        <b/>
        <color theme="1"/>
      </rPr>
      <t>火</t>
    </r>
    <r>
      <rPr>
        <rFont val="Cabin"/>
        <color theme="1"/>
      </rPr>
      <t>屬性傷害。</t>
    </r>
  </si>
  <si>
    <t>火元素詛咒</t>
  </si>
  <si>
    <r>
      <rPr>
        <rFont val="Cabin"/>
        <color theme="1"/>
      </rPr>
      <t>直到你下回合開始前，目標受到任何傷害來源的</t>
    </r>
    <r>
      <rPr>
        <rFont val="Cabin"/>
        <b/>
        <color theme="1"/>
      </rPr>
      <t>土</t>
    </r>
    <r>
      <rPr>
        <rFont val="Cabin"/>
        <color theme="1"/>
      </rPr>
      <t>屬性和</t>
    </r>
    <r>
      <rPr>
        <rFont val="Cabin"/>
        <b/>
        <color theme="1"/>
      </rPr>
      <t>冰</t>
    </r>
    <r>
      <rPr>
        <rFont val="Cabin"/>
        <color theme="1"/>
      </rPr>
      <t>屬性傷害時受到額外5點傷害。</t>
    </r>
  </si>
  <si>
    <t>爆裂</t>
  </si>
  <si>
    <r>
      <rPr>
        <rFont val="Cabin"/>
        <color theme="1"/>
      </rPr>
      <t>目標受到10點</t>
    </r>
    <r>
      <rPr>
        <rFont val="Cabin"/>
        <b/>
        <color theme="1"/>
      </rPr>
      <t>火</t>
    </r>
    <r>
      <rPr>
        <rFont val="Cabin"/>
        <color theme="1"/>
      </rPr>
      <t>屬性傷害並被施加</t>
    </r>
    <r>
      <rPr>
        <rFont val="Cabin"/>
        <b/>
        <color theme="1"/>
      </rPr>
      <t>動搖</t>
    </r>
    <r>
      <rPr>
        <rFont val="Cabin"/>
        <color theme="1"/>
      </rPr>
      <t>狀態效果。</t>
    </r>
  </si>
  <si>
    <t>煙霧</t>
  </si>
  <si>
    <r>
      <rPr>
        <rFont val="Cabin"/>
        <color theme="1"/>
      </rPr>
      <t>目標損失20點MP並被施加</t>
    </r>
    <r>
      <rPr>
        <rFont val="Cabin"/>
        <b/>
        <color theme="1"/>
      </rPr>
      <t>虛弱</t>
    </r>
    <r>
      <rPr>
        <rFont val="Cabin"/>
        <color theme="1"/>
      </rPr>
      <t>狀態效果。</t>
    </r>
  </si>
  <si>
    <t>電之源泉</t>
  </si>
  <si>
    <t>電元素爆發</t>
  </si>
  <si>
    <r>
      <rPr>
        <rFont val="Cabin"/>
        <color theme="1"/>
      </rPr>
      <t>目標受到20點</t>
    </r>
    <r>
      <rPr>
        <rFont val="Cabin"/>
        <b/>
        <color theme="1"/>
      </rPr>
      <t>電</t>
    </r>
    <r>
      <rPr>
        <rFont val="Cabin"/>
        <color theme="1"/>
      </rPr>
      <t>屬性傷害。</t>
    </r>
  </si>
  <si>
    <t>電元素詛咒</t>
  </si>
  <si>
    <r>
      <rPr>
        <rFont val="Cabin"/>
        <color theme="1"/>
      </rPr>
      <t>直到你下回合開始前，目標受到任何傷害來源的</t>
    </r>
    <r>
      <rPr>
        <rFont val="Cabin"/>
        <b/>
        <color theme="1"/>
      </rPr>
      <t>土</t>
    </r>
    <r>
      <rPr>
        <rFont val="Cabin"/>
        <color theme="1"/>
      </rPr>
      <t>屬性和</t>
    </r>
    <r>
      <rPr>
        <rFont val="Cabin"/>
        <b/>
        <color theme="1"/>
      </rPr>
      <t>火</t>
    </r>
    <r>
      <rPr>
        <rFont val="Cabin"/>
        <color theme="1"/>
      </rPr>
      <t>屬性傷害時受到額外5點傷害。</t>
    </r>
  </si>
  <si>
    <t>靜電</t>
  </si>
  <si>
    <r>
      <rPr>
        <rFont val="Cabin"/>
        <color theme="1"/>
      </rPr>
      <t>目標受到10點</t>
    </r>
    <r>
      <rPr>
        <rFont val="Cabin"/>
        <b/>
        <color theme="1"/>
      </rPr>
      <t>電</t>
    </r>
    <r>
      <rPr>
        <rFont val="Cabin"/>
        <color theme="1"/>
      </rPr>
      <t>屬性傷害並被施加</t>
    </r>
    <r>
      <rPr>
        <rFont val="Cabin"/>
        <b/>
        <color theme="1"/>
      </rPr>
      <t>緩慢</t>
    </r>
    <r>
      <rPr>
        <rFont val="Cabin"/>
        <color theme="1"/>
      </rPr>
      <t>狀態效果。</t>
    </r>
  </si>
  <si>
    <t>雷鳴</t>
  </si>
  <si>
    <r>
      <rPr>
        <rFont val="Cabin"/>
        <color theme="1"/>
      </rPr>
      <t>目標損失20點MP並被施加</t>
    </r>
    <r>
      <rPr>
        <rFont val="Cabin"/>
        <b/>
        <color theme="1"/>
      </rPr>
      <t>眩暈</t>
    </r>
    <r>
      <rPr>
        <rFont val="Cabin"/>
        <color theme="1"/>
      </rPr>
      <t>狀態效果。</t>
    </r>
  </si>
  <si>
    <t>冰之源泉</t>
  </si>
  <si>
    <t>冰元素爆發</t>
  </si>
  <si>
    <r>
      <rPr>
        <rFont val="Cabin"/>
        <color theme="1"/>
      </rPr>
      <t>目標受到20點</t>
    </r>
    <r>
      <rPr>
        <rFont val="Cabin"/>
        <b/>
        <color theme="1"/>
      </rPr>
      <t>冰</t>
    </r>
    <r>
      <rPr>
        <rFont val="Cabin"/>
        <color theme="1"/>
      </rPr>
      <t>屬性傷害。</t>
    </r>
  </si>
  <si>
    <t>冰元素詛咒</t>
  </si>
  <si>
    <r>
      <rPr>
        <rFont val="Cabin"/>
        <color theme="1"/>
      </rPr>
      <t>直到你下回合開始前，目標受到任何傷害來源的</t>
    </r>
    <r>
      <rPr>
        <rFont val="Cabin"/>
        <b/>
        <color theme="1"/>
      </rPr>
      <t>風</t>
    </r>
    <r>
      <rPr>
        <rFont val="Cabin"/>
        <color theme="1"/>
      </rPr>
      <t>屬性和</t>
    </r>
    <r>
      <rPr>
        <rFont val="Cabin"/>
        <b/>
        <color theme="1"/>
      </rPr>
      <t>電</t>
    </r>
    <r>
      <rPr>
        <rFont val="Cabin"/>
        <color theme="1"/>
      </rPr>
      <t>屬性傷害時受到額外5點傷害。</t>
    </r>
  </si>
  <si>
    <t>凍傷</t>
  </si>
  <si>
    <r>
      <rPr>
        <rFont val="Cabin"/>
        <color theme="1"/>
      </rPr>
      <t>目標受到10點</t>
    </r>
    <r>
      <rPr>
        <rFont val="Cabin"/>
        <b/>
        <color theme="1"/>
      </rPr>
      <t>冰</t>
    </r>
    <r>
      <rPr>
        <rFont val="Cabin"/>
        <color theme="1"/>
      </rPr>
      <t>屬性傷害並被施加</t>
    </r>
    <r>
      <rPr>
        <rFont val="Cabin"/>
        <b/>
        <color theme="1"/>
      </rPr>
      <t>動搖</t>
    </r>
    <r>
      <rPr>
        <rFont val="Cabin"/>
        <color theme="1"/>
      </rPr>
      <t>狀態效果。</t>
    </r>
  </si>
  <si>
    <t>青睞</t>
  </si>
  <si>
    <t>寒冷</t>
  </si>
  <si>
    <r>
      <rPr>
        <rFont val="Cabin"/>
        <color theme="1"/>
      </rPr>
      <t>目標損失20點MP並被施加</t>
    </r>
    <r>
      <rPr>
        <rFont val="Cabin"/>
        <b/>
        <color theme="1"/>
      </rPr>
      <t>虛弱</t>
    </r>
    <r>
      <rPr>
        <rFont val="Cabin"/>
        <color theme="1"/>
      </rPr>
      <t>狀態效果。</t>
    </r>
  </si>
  <si>
    <t>你的行為為你贏得了某人的支持或讚賞</t>
  </si>
  <si>
    <t>線索</t>
  </si>
  <si>
    <t>發現了有用的線索或細節。 GM可能會告訴你這是什麼，或是讓你自己說明自己想要什麼。</t>
  </si>
  <si>
    <t>機師的載具</t>
  </si>
  <si>
    <t>機師的個人載具遵循一套特殊規則。</t>
  </si>
  <si>
    <t>在衝突中搭乘個人載具需要執行「目標」動作。通常不需要進行檢定，但如果存在嚴重的危險或障礙，遊戲主持人可以引入一個「命刻」。</t>
  </si>
  <si>
    <t>如果在衝突開始時個人載具是可以搭乘的，角色可以在「先攻檢定」之前立即搭乘它（核心規則書，第 59 頁）。</t>
  </si>
  <si>
    <t>離開個人載具不需要消耗動作，但在衝突期間，只能在你的回合進行，且只能在沒有其他效果正在結算時進行。</t>
  </si>
  <si>
    <t>遺失</t>
  </si>
  <si>
    <t>一件物品被摧毀、遺失、被竊或留下。</t>
  </si>
  <si>
    <t>根據其框架和模組，個人載具可以容納數量不定的人類體型生物，但只有其機師可以駕駛它。此外，其他乘客在執行「防禦」動作時不能掩護其他生物。</t>
  </si>
  <si>
    <t>個人載具上可同時啟用的模組最大數量等於 3 + 機師在「個人載具」技能上的等級。</t>
  </si>
  <si>
    <t>在衝突之外，機師可以自由重新分配其個人載具上啟用和停用的模組；這個最大限制的優先級始終高於任何其他效果（例如，當你透過「靈活配置」啟用模組時）。</t>
  </si>
  <si>
    <t>進展</t>
  </si>
  <si>
    <t>你可以在命刻上填滿或刪除兩個部分</t>
  </si>
  <si>
    <t>個人載具由以下元素組成：</t>
  </si>
  <si>
    <r>
      <rPr>
        <rFont val="Cabin"/>
        <color theme="1"/>
        <sz val="10.0"/>
      </rPr>
      <t xml:space="preserve">決定其整體外型的框架： </t>
    </r>
    <r>
      <rPr>
        <rFont val="Cabin"/>
        <b/>
        <color theme="1"/>
        <sz val="10.0"/>
      </rPr>
      <t>戰馬</t>
    </r>
    <r>
      <rPr>
        <rFont val="Cabin"/>
        <color theme="1"/>
        <sz val="10.0"/>
      </rPr>
      <t>適用於騎乘動物、摩托車、小型星際戰機、滑板等；</t>
    </r>
    <r>
      <rPr>
        <rFont val="Cabin"/>
        <b/>
        <color theme="1"/>
        <sz val="10.0"/>
      </rPr>
      <t>外骨骼</t>
    </r>
    <r>
      <rPr>
        <rFont val="Cabin"/>
        <color theme="1"/>
        <sz val="10.0"/>
      </rPr>
      <t>適用於動力裝甲和機械義肢；</t>
    </r>
    <r>
      <rPr>
        <rFont val="Cabin"/>
        <b/>
        <color theme="1"/>
        <sz val="10.0"/>
      </rPr>
      <t>機甲</t>
    </r>
    <r>
      <rPr>
        <rFont val="Cabin"/>
        <color theme="1"/>
        <sz val="10.0"/>
      </rPr>
      <t>適用於從內部駕駛的大型戰鬥機器人。</t>
    </r>
  </si>
  <si>
    <t>每個機師在獲得該技能時必須為他們的個人載具選擇框架。這在遊戲期間內無法改變，因此請務必根據角色的風格和個性仔細選擇，並考慮他們在戰役中將扮演的角色。</t>
  </si>
  <si>
    <t>情節轉折！</t>
  </si>
  <si>
    <t>例如，如果你的故事發生在賽博龐克大都會的貧民窟中，選擇一架戰鬥機就說不通（換成反重力摩托車如何？）。</t>
  </si>
  <si>
    <t>你選擇的某個人或某物突然出現在現場。</t>
  </si>
  <si>
    <t>數量不定的武器模組、防具模組和支援模組： 這些模組可以連接到個人載具的控制系統（已啟用），或保持非活動狀態但仍安裝在框架上（已停用）。</t>
  </si>
  <si>
    <t>某些選項，例如「彈性配置」技能和「次要攻擊」模組，可能會允許你快速啟用和停用模組，或短暫啟動一個已停用的模組。</t>
  </si>
  <si>
    <t>掃描</t>
  </si>
  <si>
    <t>你會發現目標的一個弱點或特質</t>
  </si>
  <si>
    <t>防具模組</t>
  </si>
  <si>
    <t>當駕駛啟用了防具模組的個人載具時，機師無法使用其防具欄位中的一般物品。相反，該欄位被視為被個人載具的防具模組佔用。如果個人載具沒有啟用防具模組，機師可以像平常一樣繼續使用他們裝備的防具。</t>
  </si>
  <si>
    <t>一旦機師停止駕駛啟用了防具模組的個人載具，他們會立即重新獲得其正常裝備防具的使用權。</t>
  </si>
  <si>
    <t>出於技能和其他效果的考量，標有特定記號的防具模組被視為「職業防具」，並且它們會將機師的物防和魔防設定為固定數值（來自盾牌和其他效果的加成仍然適用）。</t>
  </si>
  <si>
    <t>請注意，即使機師通常缺乏裝備職業防具的能力，他們仍然可以裝備這些模組。</t>
  </si>
  <si>
    <t>例如，擁有守護者職業的機師在駕駛啟用了「重裝鍍層模塊」的個人載具時，可以從「防守掌握」技能中獲益，但他們無法從遊蕩者職業提供的「閃避」技能中獲益。</t>
  </si>
  <si>
    <t>揭秘</t>
  </si>
  <si>
    <t>你可以了解你所選擇的生物的目標和動機</t>
  </si>
  <si>
    <t>武器模組</t>
  </si>
  <si>
    <t>當駕駛啟用了一個或多個武器模組的個人載具時，機師無法使用其手部欄位中的一般物品。相反，這些欄位被視為被個人載具的武器模組佔用。</t>
  </si>
  <si>
    <t>如果個人載具沒有啟用的武器模組，機師可以像平常一樣繼續使用他們裝備的武器和盾牌。</t>
  </si>
  <si>
    <t>一旦機師停止駕駛啟用了武器模組的個人載具，他們會立即重新獲得所有正常裝備的武器和盾牌的使用權。</t>
  </si>
  <si>
    <t>出於角色技能和效果的考量，每個武器模組都算作單手、非職業武器（「盾牌」模組除外，它被視為盾牌）。當你設定個人載具的武器模組時，請聲明哪個模組將佔用你的主手欄位，哪個將佔用你的副手欄位。</t>
  </si>
  <si>
    <t>某些武器模組很笨重，會阻止你在同一輛個人載具上啟用其他武器模組（包括盾牌模組！）。</t>
  </si>
  <si>
    <t>例如，「斧頭」模組可以與「招架反擊」技能一起使用，而「步槍」模組可以與「交叉火力」技能一起使用（核心規則書，第 219 頁和 205 頁）。</t>
  </si>
  <si>
    <t>由於每個武器模組都被視為單手武器，只要機師駕駛的個人載具啟用了兩個屬於相同類別的武器模組，就能從雙手武器戰鬥的規則中獲益——</t>
  </si>
  <si>
    <t>如果他們擁有「靈巧雙手」英雄技能（核心規則書，第 234 頁），甚至可以搭配任何兩個已啟用的武器模組來實現！</t>
  </si>
  <si>
    <t>支援模組</t>
  </si>
  <si>
    <t>支援模組能提供各種不同的增益效果；除了機師本人，這些增益通常也適用於載具上的乘客。</t>
  </si>
  <si>
    <t>一輛個人載具不能同時啟用超過一個同名的支援模組。</t>
  </si>
  <si>
    <t>某些支援模組特別複雜或笨重，在計算已啟用模組的總數上限時，會被算作兩個模組。</t>
  </si>
  <si>
    <t>損壞與維修</t>
  </si>
  <si>
    <t>儀式</t>
  </si>
  <si>
    <t>機師的個人載具沒有自己獨立的數值，而是被視為機師本人的延伸。作為機師「投降」的敘事後果，它可以被損壞或暫時無法使用，但除非玩家同意，否則不能被摧毀。</t>
  </si>
  <si>
    <t>維修一輛在敘事上損壞的個人載具，需要花費等同於機師「個人載具」技能等級乘以 100 的澤尼特。</t>
  </si>
  <si>
    <t>另一方面，重建一輛被摧毀的個人載具應該作為機師敘事發展的一部分來達成（這也是為什麼只有在玩家同意的情況下它才能被摧毀）。</t>
  </si>
  <si>
    <t>儀
式
費
用</t>
  </si>
  <si>
    <t>作為獎勵的稀有模組</t>
  </si>
  <si>
    <t>效力</t>
  </si>
  <si>
    <t>遊戲主持人應該在戰役的獎勵中，為機師加入新的模組（或現有模組的升級版本）。</t>
  </si>
  <si>
    <t>接下來幾頁中介紹的每個武器和防具模組基礎價格為 500 澤尼，可以使用核心規則書第 266 頁起的稀有物品規則來創造它們的稀有版本。</t>
  </si>
  <si>
    <t>DL</t>
  </si>
  <si>
    <t>例子</t>
  </si>
  <si>
    <t>然而，有兩個例外：武器模組的傷害只能透過增加 200 澤尼的價格來提高 4 點（它永遠不能變成雙手武器），而且武器模組永遠不能變成職業武器（即使其傷害公式變成【HR+10】或更高也一樣）。</t>
  </si>
  <si>
    <t>儀
式
類
型</t>
  </si>
  <si>
    <t>接下來幾頁中介紹的每個支援模組價格大約為 1000 澤尼特。如果你創造了自訂的支援模組，請將它們與現有的模組進行比較，以確定其澤尼價格。它們屬於稀有物品。</t>
  </si>
  <si>
    <t>秘儀</t>
  </si>
  <si>
    <t>[WLP+WLP]
根據你束縛的阿爾卡納產生魔法效果。</t>
  </si>
  <si>
    <t>某些武器模組使用的特殊規則（例如會阻止你啟用其他武器模組的「大劍」模組，或是「盾牌」模組的完整效果）並非「特性」，因此不會被失去或替換。</t>
  </si>
  <si>
    <t>如果某個模組具有特性，該特性會列在其任何特殊規則之前。</t>
  </si>
  <si>
    <t>機師可能會透過專門的商店購買、探索工廠或實驗室，或者在擊敗機器人或人造對手後作為獎勵來獲得稀有模組。你可以在第 86 頁找到一些稀有武器模組的範例。</t>
  </si>
  <si>
    <t>最後，作為一項通用規則，機師絕對不應該同時獲得兩個或多個名稱不同，但效果相似和/或可疊加的支援模組。</t>
  </si>
  <si>
    <t>小</t>
  </si>
  <si>
    <t>製造一道閃光，堵住通道，打破玻璃</t>
  </si>
  <si>
    <t>與修補匠職業的互動</t>
  </si>
  <si>
    <t>擁有修補匠職業的角色可能會希望使用「升級」英雄技能和「造物」規則（核心規則書，第 241 和 134 頁）來改進模組，或為機師的個人載具發明新的客製化選項。</t>
  </si>
  <si>
    <t>例如，他們可能會安裝一個反應爐來實現太空飛行，或者安裝一個發射反魔法波的天線。</t>
  </si>
  <si>
    <t>嵌合</t>
  </si>
  <si>
    <t>[INS+WLP] 或 [MIG+WLP]
增強你的感官，透過動物之眼可以平息怪物的憤怒。</t>
  </si>
  <si>
    <t>當涉及到透過造物創造的特殊模組時，整個團隊應該確保這些模組不會妨礙其他角色的優勢和定位。</t>
  </si>
  <si>
    <t>給予這類模組有限的使用次數，或是賦予它們一些有趣的缺陷，從而引發艱難的抉擇和令人難忘的場景，會是一個很好的做法。</t>
  </si>
  <si>
    <t>中</t>
  </si>
  <si>
    <t>製造幻覺，治療疾病，定位某人或某物，感知情緒，提供短期能量</t>
  </si>
  <si>
    <t>框架清單</t>
  </si>
  <si>
    <t>框架名稱</t>
  </si>
  <si>
    <t>乘客上限</t>
  </si>
  <si>
    <t>距離</t>
  </si>
  <si>
    <t>[INS+WLP]
在水上行走，塑造岩石，撲滅火災，引起暴雨或召喚強大的氣旋。</t>
  </si>
  <si>
    <t>裝備限制與特殊規則</t>
  </si>
  <si>
    <t>外骨骼</t>
  </si>
  <si>
    <t>大</t>
  </si>
  <si>
    <t>感知思想，影響情緒，解除詛咒，暫時改變天氣，提供長期能量。</t>
  </si>
  <si>
    <t>無影響</t>
  </si>
  <si>
    <t>可裝備至多 2 個啟動狀態武裝模組、至多 1 個啟動狀態防具模組和任意數量的啟動狀態支援模組。
如果你在此載具上使用「壓縮技術」技能，它不需要消耗 IP。</t>
  </si>
  <si>
    <t>機甲</t>
  </si>
  <si>
    <t>×2</t>
  </si>
  <si>
    <t>可裝備至多 2 個啟動狀態武裝模組、至多 1 個啟動狀態防具模組和任意數量的啟動狀態支援模組。</t>
  </si>
  <si>
    <t>[INS+WLP]
造成物質的衰變，扭曲時間的流動，傳送生物或物品。</t>
  </si>
  <si>
    <t>戰馬</t>
  </si>
  <si>
    <t>至多 1 名</t>
  </si>
  <si>
    <t>可裝備至多 1 個啟動狀態武裝模組、至多 1 個啟動狀態防具模組和任意數量的啟動狀態支援模組。
如果你在此載具上使用「引擎之心」技能，它不需要消耗 MP。</t>
  </si>
  <si>
    <t>「乘客」指的是除了機師以外可運送的人形生物；「距離」指的是一個旅行日中所行駛的距離。請記住，載具上的啟動狀態模組的最大數量取決於你的「個人載具」技能等級。</t>
  </si>
  <si>
    <t>強</t>
  </si>
  <si>
    <t>削弱一個神聖實體，防止災難，使一個生物或地點發生一週的變化。</t>
  </si>
  <si>
    <t>防具模組清單</t>
  </si>
  <si>
    <t>模組名稱</t>
  </si>
  <si>
    <t>物防 (DEF)</t>
  </si>
  <si>
    <t>魔防 (MDEF)</t>
  </si>
  <si>
    <t>[INS+WLP]
從物品中提取魔法，啟動靈魂迴路，感知魔法的存在。</t>
  </si>
  <si>
    <t>柔性鍍層模組</t>
  </si>
  <si>
    <t>DEX size +2</t>
  </si>
  <si>
    <t>INS size +1</t>
  </si>
  <si>
    <t>重裝鍍層模組✦</t>
  </si>
  <si>
    <t>區域</t>
  </si>
  <si>
    <t>符文鍍層模組✦</t>
  </si>
  <si>
    <t>標準鍍層模組✦</t>
  </si>
  <si>
    <t>這些增益僅適用於駕駛著載具的機師；你可以透過裝備「鍍層擴展模組」來將重裝鍍層、符文鍍層和標準鍍層的效果擴展給乘客。</t>
  </si>
  <si>
    <t>個體</t>
  </si>
  <si>
    <t>武裝模組清單</t>
  </si>
  <si>
    <t>x1</t>
  </si>
  <si>
    <t>命中檢定</t>
  </si>
  <si>
    <t>傷害</t>
  </si>
  <si>
    <t>攻擊類型</t>
  </si>
  <si>
    <t>一個人大小的生物，一扇門，一棵樹，武器。</t>
  </si>
  <si>
    <t>武器類別</t>
  </si>
  <si>
    <t>特殊規則與限制</t>
  </si>
  <si>
    <t>[INS+WLP]
感知生物的存在和感受，使某人入睡或鼓舞他們的心。</t>
  </si>
  <si>
    <t>奧術模組</t>
  </si>
  <si>
    <t>【DEX+WLP】</t>
  </si>
  <si>
    <t>【HR+8】物理</t>
  </si>
  <si>
    <t>近戰</t>
  </si>
  <si>
    <t>奧術</t>
  </si>
  <si>
    <t>斧模組</t>
  </si>
  <si>
    <t>【DEX+INS】</t>
  </si>
  <si>
    <t>【HR+12】物理</t>
  </si>
  <si>
    <t>重型</t>
  </si>
  <si>
    <t>刀刃模組</t>
  </si>
  <si>
    <t>【DEX+INS】+1</t>
  </si>
  <si>
    <t>【HR+6】物理</t>
  </si>
  <si>
    <t>匕首</t>
  </si>
  <si>
    <t>弓模組</t>
  </si>
  <si>
    <t>遠程</t>
  </si>
  <si>
    <t>弓</t>
  </si>
  <si>
    <t>啟動時載具上不能裝備其他啟動的武裝模組。</t>
  </si>
  <si>
    <t>小型</t>
  </si>
  <si>
    <t>x2</t>
  </si>
  <si>
    <t>幾個人大小的生物，一個大生物，一小塊空地，一個房間，一節火車車廂，一間小屋。</t>
  </si>
  <si>
    <t>火砲模組</t>
  </si>
  <si>
    <t>【HR+14】物理</t>
  </si>
  <si>
    <t>火器</t>
  </si>
  <si>
    <t>爪模組</t>
  </si>
  <si>
    <t>格鬥</t>
  </si>
  <si>
    <t>可以像空手一樣與場景互動。</t>
  </si>
  <si>
    <t>大劍模組</t>
  </si>
  <si>
    <t>劍</t>
  </si>
  <si>
    <t>高能量奧術模組</t>
  </si>
  <si>
    <t>連枷模組</t>
  </si>
  <si>
    <t>【HR+10】物理</t>
  </si>
  <si>
    <t>連枷</t>
  </si>
  <si>
    <t>大型</t>
  </si>
  <si>
    <t>x3</t>
  </si>
  <si>
    <t>火焰噴射模組</t>
  </si>
  <si>
    <t>【HR+8】火屬性</t>
  </si>
  <si>
    <t>一群人，一個小森林，一艘飛艇或大帆船，一座城堡大廳，一棟房子，一個巨大的生物。</t>
  </si>
  <si>
    <t>機關槍模組</t>
  </si>
  <si>
    <t>啟動時載具上不能裝備其他啟動的武裝模組。
使用該武裝模組進行攻擊動作時，你可以執行兩次單獨的攻擊（針對同一個目標或不同目標）。
如果你這樣做了，兩次攻擊都遵循雙武器戰鬥的規則：每次攻擊都失去多重且無法獲得，並且在確定傷害時HR視為0。</t>
  </si>
  <si>
    <t>巨型</t>
  </si>
  <si>
    <t>步槍模組</t>
  </si>
  <si>
    <t>x4</t>
  </si>
  <si>
    <t>堡壘、湖泊、山頂、村莊、城市街區。</t>
  </si>
  <si>
    <t>巨鐮模組</t>
  </si>
  <si>
    <t>【HR+16】物理</t>
  </si>
  <si>
    <t>盾牌模組</t>
  </si>
  <si>
    <t>(盾牌)</t>
  </si>
  <si>
    <t>提供機師物防+2和魔防+2。只能在外骨骼或機甲框架啟動。
不視為武器，而是被視為一面裝備中的盾牌。
它只能裝備在副手欄位，除非你學習了守護者的雙重盾牌技能，
若你持有該技能，你的Twin Shields造成2點額外傷害（若你同時啟動兩個盾牌模組，此效果可疊加）</t>
  </si>
  <si>
    <t>矛模組</t>
  </si>
  <si>
    <t>矛</t>
  </si>
  <si>
    <t>一般紀錄</t>
  </si>
  <si>
    <t>劍模組</t>
  </si>
  <si>
    <t>編號版</t>
  </si>
  <si>
    <t>編號版(備用)</t>
  </si>
  <si>
    <t>三叉戟模組</t>
  </si>
  <si>
    <t>自由版</t>
  </si>
  <si>
    <t>紀錄</t>
  </si>
  <si>
    <t>支援模組清單</t>
  </si>
  <si>
    <t>框架限制 / 佔用空間</t>
  </si>
  <si>
    <t>效果說明</t>
  </si>
  <si>
    <t>空戰模組</t>
  </si>
  <si>
    <t>算作 2 個啟動模組</t>
  </si>
  <si>
    <t>載具獲得飛行能力，「距離」變為×3。駕駛時近戰可瞄準飛行目標；且載具內的任何生物都無法被近戰攻擊瞄準，除非攻擊者正在飛行或以某種方式能夠觸及飛行目標 。
當載具非啟動/停飛、機師處於危機狀態，或機師執行防禦掩護盟友時失效。
此外，如果在衝突期間這台載具上的生物受到風、雷或冰屬性傷害，此模組的增益將失效，直到你的下一個回合開始 。</t>
  </si>
  <si>
    <t>反元素模組</t>
  </si>
  <si>
    <t>啟動時，選擇風、電、土、火或冰其中一種屬性。載具上所有生物視為擁有對應傷害類型的抗性。</t>
  </si>
  <si>
    <t>高級瞄準模組</t>
  </si>
  <si>
    <t>當駕駛這台載具時，你的命中檢定獲得 +2 加值，且你施展的攻擊性咒語的施法檢定也獲得 +2 加值 。</t>
  </si>
  <si>
    <t>遠程反擊模組</t>
  </si>
  <si>
    <t>在這台載具上的一名生物被遠程攻擊命中後，如果你正在駕駛這台載具，你可以消耗 1 點 IP。如果你這樣做，你會對攻擊者造成 10 點物理傷害（在他們的攻擊結算之後）。
如果你達到 20 級或以上，此數值增加 5 點傷害；如果你達到 40 級或以上，此數值增加 10 點傷害 。</t>
  </si>
  <si>
    <t>挖掘模組</t>
  </si>
  <si>
    <t>載具可以在對地面進行挖掘，並且配備有強力探照燈。</t>
  </si>
  <si>
    <t>鍍層擴展模組</t>
  </si>
  <si>
    <t>僅限戰馬和機甲</t>
  </si>
  <si>
    <t>當裝備啟動中的重裝、符文或標準鍍層時，乘客也可將物防/魔防替換為該模組數值(若乘客自身數值較高，可保留自身數值)。</t>
  </si>
  <si>
    <t>魔能發電模組</t>
  </si>
  <si>
    <t>在你支付了阿爾卡納、咒語或音調的 MP 消耗後，如果你正在駕駛這台載具並且裝備著奧術武器，你恢復 5 點 MP；
如果消耗的 MP 等於或大於 30 點，則恢復 10 點 MP 。</t>
  </si>
  <si>
    <t>高出力模組</t>
  </si>
  <si>
    <t>僅限機甲和外骨骼</t>
  </si>
  <si>
    <t>駕駛載具時，你所有關於依靠蠻力或物理抵抗的對抗檢定獲得+2加值。</t>
  </si>
  <si>
    <t>快接模組</t>
  </si>
  <si>
    <t>在衝突期間，當你在你的回合進入這台載具時，你可以執行一個額外的動作 。</t>
  </si>
  <si>
    <t>航海模組</t>
  </si>
  <si>
    <t>這台載具可以在水面上和水下行駛 。</t>
  </si>
  <si>
    <t>座椅模組</t>
  </si>
  <si>
    <t>這台載具可以額外運送一名人類體型的乘客 。</t>
  </si>
  <si>
    <t>次要攻擊模組</t>
  </si>
  <si>
    <t>每次你在個人載具上啟動此模組時，選擇它的一個已停用的武器模組 。
只要所選的模組處於停用狀態且此模組處於啟動狀態，你就可以使用一個動作來用該武器模組執行一次自由攻擊 。</t>
  </si>
  <si>
    <t>探測模組</t>
  </si>
  <si>
    <t>駕駛載具時，你所有關於搜索附近生物、物品和地點的開放檢定獲得+2加值。</t>
  </si>
  <si>
    <t>渦輪增壓模組</t>
  </si>
  <si>
    <t>駕駛載具時，你所有關於速度、快速機動的對抗檢定獲得+2加值。</t>
  </si>
  <si>
    <t>範例個人載具</t>
  </si>
  <si>
    <t>個人載具的規則提供了大量的選擇和選項，但也可能導致選擇困難。以下預先構建好的載具清單可以幫助引導你的選擇——你也可以根據自己的意願對它們進行客製化。</t>
  </si>
  <si>
    <t>載具名稱</t>
  </si>
  <si>
    <t>框架</t>
  </si>
  <si>
    <t>個人載具 SL</t>
  </si>
  <si>
    <t>啟動模組</t>
  </si>
  <si>
    <t>停用模組</t>
  </si>
  <si>
    <t>懸浮滑板</t>
  </si>
  <si>
    <t xml:space="preserve">SL 1 </t>
  </si>
  <si>
    <t>空戰模組、大劍模組、快接模組</t>
  </si>
  <si>
    <t>裝甲摩托車</t>
  </si>
  <si>
    <t>SL 2</t>
  </si>
  <si>
    <t>鍍層擴展模組、重裝鍍層模組、機關槍模組、座椅模組、渦輪增壓模組</t>
  </si>
  <si>
    <t>突擊外骨骼</t>
  </si>
  <si>
    <t>SL 3</t>
  </si>
  <si>
    <t>高級瞄準模組、遠程反擊模組、重裝鍍層模組、步槍模組、探測模組、盾牌模組</t>
  </si>
  <si>
    <t>雙足破壞者</t>
  </si>
  <si>
    <t>重斧模組、火焰噴射模組、次要攻擊模組（火炮）、標準鍍層模組</t>
  </si>
  <si>
    <t>火炮模組</t>
  </si>
  <si>
    <t>滲透偵察機</t>
  </si>
  <si>
    <t>反元素模組、步槍模組、符文鍍層模組、探測模組、矛模組</t>
  </si>
  <si>
    <t>機械螃蟹</t>
  </si>
  <si>
    <t>爪模組 ×2、重裝鍍層模組、高出力模組、航海模組</t>
  </si>
  <si>
    <t>天蠍級裝甲服</t>
  </si>
  <si>
    <t>劍模組 ×2、柔性鍍層模組、次要攻擊模組（巨鐮）</t>
  </si>
  <si>
    <t>星際戰機</t>
  </si>
  <si>
    <t>高級瞄準模組、空戰模組、機關槍模組、標準鍍層模組</t>
  </si>
  <si>
    <t>營地活動（來自自然幻想）</t>
  </si>
  <si>
    <t>營
地
活
動</t>
  </si>
  <si>
    <t>營地打造</t>
  </si>
  <si>
    <t>選擇一個選項：
- 你修復隊伍擁有的一件損壞物品；
- 你創造一件你選擇的基本武器、防具或盾牌（參閱核心規則書第 130-133 頁），無需支付其澤尼特費用；
- 你摧毀隊伍擁有的一件裝備，並獲得價值等於被摧毀物品成本的材料（更多材料資訊請參閱第 74 頁）。</t>
  </si>
  <si>
    <t>營地活動</t>
  </si>
  <si>
    <t>選擇一個選項：
- 你修復隊伍擁有的一件損壞物品；
- 你創造一件你選擇的基本武器、防具或盾牌（參閱核心規則書第 130-133 頁），無需支付其澤尼特費用；
- 你摧毀隊伍擁有的一件裝備，並獲得價值等於被摧毀物品成本的材料（參閱第 74 頁）。</t>
  </si>
  <si>
    <t>地圖測繪</t>
  </si>
  <si>
    <t>在下次休息前限一次，在你的隊伍進行旅行擲骰後，你可以重擲該骰子，並保留新的結果。</t>
  </si>
  <si>
    <t>戰鬥課程</t>
  </si>
  <si>
    <t>在下次休息前限一次，在進行一次命中檢定或（⚡）攻擊性咒語的施法檢定後，目標可以向該檢定的結果增加 +4 的加值。</t>
  </si>
  <si>
    <t>戰鬥課程
（一個盟友）</t>
  </si>
  <si>
    <t>白日夢</t>
  </si>
  <si>
    <t>在下次休息前限一次，當你因任何原因失去HP時，你可以選擇將該HP損失減半。</t>
  </si>
  <si>
    <t>雙倍份量</t>
  </si>
  <si>
    <t>在下次休息前限一次，如果目標即將恢復HP，他們可以將恢復的HP加倍。</t>
  </si>
  <si>
    <t>雙倍分量
（一個盟友）</t>
  </si>
  <si>
    <t>探索
（你或一位盟友）</t>
  </si>
  <si>
    <t>你花時間尋找有用的物品；描述具體如何進行，然後擲 1d6，根據結果適用以下效果。
1. 在本次休息期間，你恢復的 HP 和 MP 減半。
2. 目標恢復 2 點 IP。
3-5. 目標恢復 3 點 IP。
6. 目標恢復 3 點 IP，找到數量等於【你的角色等級 × 50】的澤尼特。</t>
  </si>
  <si>
    <t>探索
（你或
一個盟友）</t>
  </si>
  <si>
    <t>你花時間尋找有用的物品；描述具體如何進行，然後擲 1d6，根據結果適用以下效果。
1. 操！在本次休息期間，你恢復的 HP 和 MP 減半。
2. 不是我想要的... 目標恢復 2 點 IP。
3-5. 嚯嚯，這可能很有用！目標恢復 3 點 IP。
6. 大豐收！目標恢復 3 點 IP，你還找到數量等於【你的角色等級 × 50】的澤尼特。</t>
  </si>
  <si>
    <t>採集
（美食家）</t>
  </si>
  <si>
    <t>你在該區域尋找食材；描述具體如何進行，然後擲 1d6，根據結果適用以下效果。
1. 在本次休息結束時，整個隊伍將陷入一場簡單衝突，對抗一個等級等於隊伍等級的威脅。
2. 目標獲得 2 份口味隨機的食材。
3-5. 目標可獲得 3 份口味隨機的食材。
6. 目標可獲得 3 份食材，每份都可以選擇一種口味。</t>
  </si>
  <si>
    <t>採集
（美食家）</t>
  </si>
  <si>
    <t>你在該區域尋找食材；描述具體如何進行，然後擲 1d6，根據結果適用以下效果。
1. 救、救命！在本次休息結束時，整個隊伍將陷入一場簡單衝突，對抗一個等級等於隊伍等級的威脅。
2. 這些能行嗎... 目標獲得 2 份口味隨機的食材。
3-5. 看起來很美味！目標可獲得 3 份口味隨機的食材。
6. 啊，就是這些！目標可獲得 3 份食材，每份都可以選擇一種口味。</t>
  </si>
  <si>
    <t>魔法課程</t>
  </si>
  <si>
    <t>選擇一個你所知的咒語。在下次休息之前限一次，目標可以執行咒語行動來施放你選擇的咒語（他們仍然必須支付其 MP 消耗並根據需要進行任何施法檢定）。</t>
  </si>
  <si>
    <t>魔法課程
（一個盟友）</t>
  </si>
  <si>
    <t>武術練習</t>
  </si>
  <si>
    <t>在下次休息前限一次，當你進行一次攻擊時，你可以賦予該攻擊多重（2） 特性或將其的多重屬性增加1。</t>
  </si>
  <si>
    <t>按摩</t>
  </si>
  <si>
    <t>在下次休息前限一次，如果目標即將支付 MP 消耗時，他們可以將該 MP 消耗減半。此效果不能適用於儀式的 MP 消耗。</t>
  </si>
  <si>
    <t>抱佛腳</t>
  </si>
  <si>
    <t>你為你選擇的一個造物項目推進 3 點進度。</t>
  </si>
  <si>
    <t>按摩
（一個盟友）</t>
  </si>
  <si>
    <t>鼓舞士氣</t>
  </si>
  <si>
    <t>在下次休息前限一次，如果目標即將恢復 MP，他們可以將恢復的 MP 加倍。</t>
  </si>
  <si>
    <t>提前規劃</t>
  </si>
  <si>
    <t>在下次休息前限一次，在目標作為領隊進行一次團隊檢定後或進行一次檢定來檢查某人或某物時，他們可以向該檢定的結果增加 +4 的加值。</t>
  </si>
  <si>
    <t>鼓舞士氣
（一個盟友）</t>
  </si>
  <si>
    <t>酣睡</t>
  </si>
  <si>
    <t>在下次休息前限一次，在衝突場景中，在你的回合內，你可以執行一個額外的行動。這個行動必須用於執行裝備、阻礙或使用庫存。</t>
  </si>
  <si>
    <t>提前規劃
（一個盟友）</t>
  </si>
  <si>
    <t>自行訓練</t>
  </si>
  <si>
    <t>在下次休息前限一次，如果你即將承受一個或多個來自同一來源的狀態效果時，你可以轉而選擇不承受任何這些狀態效果。</t>
  </si>
  <si>
    <t>類別參考表</t>
  </si>
  <si>
    <t>修補匠 - 煉金藥水</t>
  </si>
  <si>
    <t>美食家 - 佳餚</t>
  </si>
  <si>
    <t>熵師 - 賭博</t>
  </si>
  <si>
    <t>煉
金
術</t>
  </si>
  <si>
    <t>藥劑會影響...</t>
  </si>
  <si>
    <t>佳餚</t>
  </si>
  <si>
    <t>目標從（緩慢 / 暈眩 / 虛弱 / 動搖 / 憤怒 / 中毒）狀態恢復。</t>
  </si>
  <si>
    <t xml:space="preserve">你失去你目前一半的HP和MP。
</t>
  </si>
  <si>
    <t>1-6</t>
  </si>
  <si>
    <t>你或者在場景中的一個可見盟友</t>
  </si>
  <si>
    <t>7-11</t>
  </si>
  <si>
    <t>場景中的一個可見敵人</t>
  </si>
  <si>
    <t>目標獲得（緩慢 / 暈眩 / 虛弱 / 動搖）狀態</t>
  </si>
  <si>
    <t xml:space="preserve">場景中出現的所有生物，包括你自己，都會獲得中毒狀態。
</t>
  </si>
  <si>
    <t>12-16</t>
  </si>
  <si>
    <t>你與場景中的所有盟友</t>
  </si>
  <si>
    <t>目標恢復40點HP。如果你的等級達到30級或以上，則恢復生命值的數量增加到50點。</t>
  </si>
  <si>
    <t>17-20</t>
  </si>
  <si>
    <t>場景中的每個敵人。</t>
  </si>
  <si>
    <t>場景中出現的所有生物，包括你自己，都會獲得緩慢狀態。</t>
  </si>
  <si>
    <t>每個被你藥劑影響到的生物將會...</t>
  </si>
  <si>
    <t>目標恢復40點MP。如果你的等級達到30級或以上，恢復量將增加到50點。</t>
  </si>
  <si>
    <t>ANY</t>
  </si>
  <si>
    <t>同效果3，但換毒屬性傷害【Playtest】</t>
  </si>
  <si>
    <t xml:space="preserve">選擇最多三個你能看到的生物：每個生物恢復50點生命，還可以從所有狀態效果中恢復。
</t>
  </si>
  <si>
    <t>恢復30點HP</t>
  </si>
  <si>
    <t>目標受到20點（風/雷/土/火/冰/毒）傷害。如果你的等級達到30級或以上，則傷害值增加到30點。</t>
  </si>
  <si>
    <t>DEX和MIG的骰尺寸提升一階(最大為d12)，直到你的下一個回合結束。</t>
  </si>
  <si>
    <t>9+</t>
  </si>
  <si>
    <t>選擇你能看到的任意數量的生物：每個生物遭受30點傷害。傷害類型以下表的d6決定：
1. 風 2. 電 3. 暗 4. 土 5. 火 6. 毒</t>
  </si>
  <si>
    <t>直到你的下一個回合結束，目標受到所有造成（風/雷/土/火/冰/毒）傷害的來源的額外5點傷害。</t>
  </si>
  <si>
    <t>同效果1，但換為INS與WLP</t>
  </si>
  <si>
    <t>受到20點風屬性傷害。如果你大於等於20級，增加到30點傷害，如果你大於等於40級，則會增加到40點傷害。</t>
  </si>
  <si>
    <t>目標在下一回合無法執行「防禦」行動。</t>
  </si>
  <si>
    <t>同效果3，但換電屬性傷害</t>
  </si>
  <si>
    <t>目標在下一回合無法執行「咒語」動作。</t>
  </si>
  <si>
    <t>徽記師 - 徽記追蹤器</t>
  </si>
  <si>
    <t>同效果3，但換暗屬性傷害</t>
  </si>
  <si>
    <t>啟用徽記</t>
  </si>
  <si>
    <t>徽記</t>
  </si>
  <si>
    <t>徽記的用法及描述。</t>
  </si>
  <si>
    <t>同效果3，但換土屬性傷害</t>
  </si>
  <si>
    <t>目標在下一回合無法執行「技能」動作。</t>
  </si>
  <si>
    <t>攜帶者</t>
  </si>
  <si>
    <t>帶有徽記的生物名稱。</t>
  </si>
  <si>
    <t>同效果3，但換火屬性傷害</t>
  </si>
  <si>
    <t>同效果3，但換冰屬性傷害</t>
  </si>
  <si>
    <t>目標獲得對（風/雷/土/火/冰/毒）傷害的抗性，直到你的下一個回合結束。</t>
  </si>
  <si>
    <t>獲得對風和火屬性傷害的抗性，直到場景結束。</t>
  </si>
  <si>
    <t>目標在你的下一個回合結束前，其（DEX/INS/MIG/WLP）屬性值視為比原屬性值高一級（最高可達 d12）。</t>
  </si>
  <si>
    <t>同效果9，但換為電與冰屬性</t>
  </si>
  <si>
    <t>同效果9，但換為暗與土屬性</t>
  </si>
  <si>
    <t>目標的下一個回合中，他們造成的所有傷害都會變成（風/雷/土/火/冰/毒），並且其類型不會改變。</t>
  </si>
  <si>
    <t>進入憤怒狀態</t>
  </si>
  <si>
    <t>進入中毒狀態</t>
  </si>
  <si>
    <t>同時進入眩暈，動搖，緩慢和虛弱狀態</t>
  </si>
  <si>
    <t>恢復所有狀態效果</t>
  </si>
  <si>
    <t>ACE OF CARDS - SETS</t>
  </si>
  <si>
    <r>
      <rPr>
        <rFont val="VT323"/>
        <color rgb="FFFFFFFF"/>
        <sz val="9.0"/>
      </rPr>
      <t xml:space="preserve">16
</t>
    </r>
    <r>
      <rPr>
        <rFont val="VT323"/>
        <i/>
        <color rgb="FFFFFFFF"/>
        <sz val="9.0"/>
        <u/>
      </rPr>
      <t>or</t>
    </r>
    <r>
      <rPr>
        <rFont val="VT323"/>
        <color rgb="FFFFFFFF"/>
        <sz val="9.0"/>
      </rPr>
      <t xml:space="preserve">
17</t>
    </r>
  </si>
  <si>
    <t>回覆50HP和50MP</t>
  </si>
  <si>
    <t>CARD SETS</t>
  </si>
  <si>
    <t>(SUIT)</t>
  </si>
  <si>
    <t>風</t>
  </si>
  <si>
    <t>土</t>
  </si>
  <si>
    <t>火</t>
  </si>
  <si>
    <t>冰</t>
  </si>
  <si>
    <t>JACKPOT</t>
  </si>
  <si>
    <t>4 cards of the same value, none of which is a joker</t>
  </si>
  <si>
    <t>恢復100HP</t>
  </si>
  <si>
    <r>
      <rPr>
        <rFont val="Noto Sans SC"/>
        <color rgb="FFFFFFFF"/>
        <sz val="9.0"/>
      </rPr>
      <t xml:space="preserve">You and every ally present on the scene recover 777 HP and 777 MP; any PCs who have </t>
    </r>
    <r>
      <rPr>
        <rFont val="Noto Sans SC"/>
        <b/>
        <color rgb="FFFFFFFF"/>
        <sz val="9.0"/>
      </rPr>
      <t>surrendered</t>
    </r>
    <r>
      <rPr>
        <rFont val="Noto Sans SC"/>
        <color rgb="FFFFFFFF"/>
        <sz val="9.0"/>
      </rPr>
      <t xml:space="preserve"> but are still part of the scene immediately regain consciousness. This does not cancel the 效果s of their </t>
    </r>
    <r>
      <rPr>
        <rFont val="Noto Sans SC"/>
        <b/>
        <color rgb="FFFFFFFF"/>
        <sz val="9.0"/>
      </rPr>
      <t>Surrender</t>
    </r>
    <r>
      <rPr>
        <rFont val="Noto Sans SC"/>
        <color rgb="FFFFFFFF"/>
        <sz val="9.0"/>
      </rPr>
      <t>.)</t>
    </r>
  </si>
  <si>
    <t>徽記師 - 追蹤器 + 日記</t>
  </si>
  <si>
    <t>回覆100MP</t>
  </si>
  <si>
    <t>徽記名稱.</t>
  </si>
  <si>
    <t>應用日期</t>
  </si>
  <si>
    <t>XX/XX/XXXX</t>
  </si>
  <si>
    <t>演唱樂句</t>
  </si>
  <si>
    <t>回覆100HP和100MP</t>
  </si>
  <si>
    <r>
      <rPr>
        <rFont val="Cabin"/>
        <color theme="1"/>
      </rPr>
      <t>當你演唱一首樂句時，你會結合你所學的</t>
    </r>
    <r>
      <rPr>
        <rFont val="Cabin"/>
        <b/>
        <color theme="1"/>
      </rPr>
      <t>音量</t>
    </r>
    <r>
      <rPr>
        <rFont val="Cabin"/>
        <color theme="1"/>
      </rPr>
      <t>、</t>
    </r>
    <r>
      <rPr>
        <rFont val="Cabin"/>
        <b/>
        <color theme="1"/>
      </rPr>
      <t>音調</t>
    </r>
    <r>
      <rPr>
        <rFont val="Cabin"/>
        <color theme="1"/>
      </rPr>
      <t>和</t>
    </r>
    <r>
      <rPr>
        <rFont val="Cabin"/>
        <b/>
        <color theme="1"/>
      </rPr>
      <t>曲風</t>
    </r>
    <r>
      <rPr>
        <rFont val="Cabin"/>
        <color theme="1"/>
      </rPr>
      <t>。這三個要素決定了該樂句的 MP 消耗、目標以及效果。</t>
    </r>
  </si>
  <si>
    <t>- 音量決定了樂句的聲音強度以及你能影響到的生物。</t>
  </si>
  <si>
    <t>- 每一個曲風決定了樂句的整體效果。</t>
  </si>
  <si>
    <t>- 每一個音調都有其對應的傷害類型、狀態效果、屬性以及恢復類型。這些要素會修飾由樂句曲風所決定的效果。</t>
  </si>
  <si>
    <t>範例：你可以將低音量、熾熱音調與縈繞曲風結合，花費 10 點 MP 對單一生物施加動搖狀態；或者你可以將中音量、鋼鐵音調與活力曲風結合，讓你的盟友在使用WLP屬性時，能在命刻上獲得額外的進度。</t>
  </si>
  <si>
    <t>音量 VOLUME</t>
  </si>
  <si>
    <t>歌單！</t>
  </si>
  <si>
    <t>下滑複製此欄為樂句效果！</t>
  </si>
  <si>
    <t>音量</t>
  </si>
  <si>
    <t>MAGIC FLUSH</t>
  </si>
  <si>
    <t>4 cards of consecutive values and the same suit</t>
  </si>
  <si>
    <t>高</t>
  </si>
  <si>
    <r>
      <rPr>
        <rFont val="Noto Sans SC"/>
        <color rgb="FFFFFFFF"/>
        <sz val="9.0"/>
      </rPr>
      <t xml:space="preserve">You deal damage equal to </t>
    </r>
    <r>
      <rPr>
        <rFont val="Noto Sans SC"/>
        <b/>
        <color rgb="FFFFFFFF"/>
        <sz val="9.0"/>
      </rPr>
      <t>[25 + the total value of the resolved cards]</t>
    </r>
    <r>
      <rPr>
        <rFont val="Noto Sans SC"/>
        <color rgb="FFFFFFFF"/>
        <sz val="9.0"/>
      </rPr>
      <t xml:space="preserve"> to each enemy present on the scene; the 類型 of this damage matches the </t>
    </r>
    <r>
      <rPr>
        <rFont val="Noto Sans SC"/>
        <b/>
        <color rgb="FFFFFFFF"/>
        <sz val="9.0"/>
      </rPr>
      <t>suit</t>
    </r>
    <r>
      <rPr>
        <rFont val="Noto Sans SC"/>
        <color rgb="FFFFFFFF"/>
        <sz val="9.0"/>
      </rPr>
      <t xml:space="preserve"> of the resolved cards.</t>
    </r>
  </si>
  <si>
    <t>MP消耗</t>
  </si>
  <si>
    <t>祈喚者 - 元素泉源</t>
  </si>
  <si>
    <t>低</t>
  </si>
  <si>
    <t>自己或一個能聽到你的生物</t>
  </si>
  <si>
    <t>音調</t>
  </si>
  <si>
    <t>元素泉源</t>
  </si>
  <si>
    <t>鋼鐵</t>
  </si>
  <si>
    <t>風之源泉 (傷害類型：風)</t>
  </si>
  <si>
    <t>所有能聽到你的盟友</t>
  </si>
  <si>
    <t>曲風</t>
  </si>
  <si>
    <t>縈繞</t>
  </si>
  <si>
    <t>目標受到20點風屬性傷害。</t>
  </si>
  <si>
    <t>BLINDING FLUSH</t>
  </si>
  <si>
    <t>4 cards of consecutive values</t>
  </si>
  <si>
    <t>直到你下回合開始前，目標受到任何傷害來源的電屬性和火屬性傷害時受到額外5點傷害。</t>
  </si>
  <si>
    <t>所有能聽到你的敵人</t>
  </si>
  <si>
    <r>
      <rPr>
        <rFont val="Noto Sans SC"/>
        <color rgb="FFFFFFFF"/>
        <sz val="9.0"/>
      </rPr>
      <t xml:space="preserve">You deal damage equal to </t>
    </r>
    <r>
      <rPr>
        <rFont val="Noto Sans SC"/>
        <b/>
        <color rgb="FFFFFFFF"/>
        <sz val="9.0"/>
      </rPr>
      <t>[15 + the total value of the resolved cards]</t>
    </r>
    <r>
      <rPr>
        <rFont val="Noto Sans SC"/>
        <color rgb="FFFFFFFF"/>
        <sz val="9.0"/>
      </rPr>
      <t xml:space="preserve"> to each enemy present on the scene; the 類型 of this damage is </t>
    </r>
    <r>
      <rPr>
        <rFont val="Noto Sans SC"/>
        <b/>
        <color rgb="FFFFFFFF"/>
        <sz val="9.0"/>
      </rPr>
      <t>light</t>
    </r>
    <r>
      <rPr>
        <rFont val="Noto Sans SC"/>
        <color rgb="FFFFFFFF"/>
        <sz val="9.0"/>
      </rPr>
      <t xml:space="preserve"> if the highest value among those cards is </t>
    </r>
    <r>
      <rPr>
        <rFont val="Noto Sans SC"/>
        <b/>
        <color rgb="FFFFFFFF"/>
        <sz val="9.0"/>
      </rPr>
      <t>even</t>
    </r>
    <r>
      <rPr>
        <rFont val="Noto Sans SC"/>
        <color rgb="FFFFFFFF"/>
        <sz val="9.0"/>
      </rPr>
      <t xml:space="preserve">, or </t>
    </r>
    <r>
      <rPr>
        <rFont val="Noto Sans SC"/>
        <b/>
        <color rgb="FFFFFFFF"/>
        <sz val="9.0"/>
      </rPr>
      <t>dark</t>
    </r>
    <r>
      <rPr>
        <rFont val="Noto Sans SC"/>
        <color rgb="FFFFFFFF"/>
        <sz val="9.0"/>
      </rPr>
      <t xml:space="preserve"> if that value is </t>
    </r>
    <r>
      <rPr>
        <rFont val="Noto Sans SC"/>
        <b/>
        <color rgb="FFFFFFFF"/>
        <sz val="9.0"/>
      </rPr>
      <t>odd.</t>
    </r>
  </si>
  <si>
    <t>狀態</t>
  </si>
  <si>
    <t>屬性</t>
  </si>
  <si>
    <t>音調 KEY</t>
  </si>
  <si>
    <t>恢復</t>
  </si>
  <si>
    <t>原始效果</t>
  </si>
  <si>
    <t>熾熱</t>
  </si>
  <si>
    <t>MIG</t>
  </si>
  <si>
    <t>目標受到10點風屬性傷害並被施加眩暈狀態。</t>
  </si>
  <si>
    <t>霜凍</t>
  </si>
  <si>
    <t>FULL 狀態</t>
  </si>
  <si>
    <t>3 cards of the same value + 2 cards of the same value</t>
  </si>
  <si>
    <t>WLP</t>
  </si>
  <si>
    <t>物理</t>
  </si>
  <si>
    <t>緩慢</t>
  </si>
  <si>
    <t>輝光</t>
  </si>
  <si>
    <t>光</t>
  </si>
  <si>
    <t>INS</t>
  </si>
  <si>
    <t>暗影</t>
  </si>
  <si>
    <t>暗</t>
  </si>
  <si>
    <t>DEX</t>
  </si>
  <si>
    <t>堅石</t>
  </si>
  <si>
    <t>土之源泉 (傷害類型：土)</t>
  </si>
  <si>
    <t>閃雷</t>
  </si>
  <si>
    <t>電</t>
  </si>
  <si>
    <t>疾風</t>
  </si>
  <si>
    <t>曲風 TONE</t>
  </si>
  <si>
    <r>
      <rPr>
        <rFont val="Noto Sans SC"/>
        <color rgb="FFFFFFFF"/>
        <sz val="9.0"/>
      </rPr>
      <t xml:space="preserve">Choose </t>
    </r>
    <r>
      <rPr>
        <rFont val="Noto Sans SC"/>
        <b/>
        <color rgb="FFFFFFFF"/>
        <sz val="9.0"/>
      </rPr>
      <t>two</t>
    </r>
    <r>
      <rPr>
        <rFont val="Noto Sans SC"/>
        <color rgb="FFFFFFFF"/>
        <sz val="9.0"/>
      </rPr>
      <t xml:space="preserve"> 狀態 效果s among </t>
    </r>
    <r>
      <rPr>
        <rFont val="Noto Sans SC"/>
        <b/>
        <color rgb="FFFFFFFF"/>
        <sz val="9.0"/>
      </rPr>
      <t>眩暈, 動搖, 緩慢, and 虛弱</t>
    </r>
    <r>
      <rPr>
        <rFont val="Noto Sans SC"/>
        <color rgb="FFFFFFFF"/>
        <sz val="9.0"/>
      </rPr>
      <t xml:space="preserve">: if </t>
    </r>
    <r>
      <rPr>
        <rFont val="Noto Sans SC"/>
        <b/>
        <color rgb="FFFFFFFF"/>
        <sz val="9.0"/>
      </rPr>
      <t>[the highest value among resolved cards]</t>
    </r>
    <r>
      <rPr>
        <rFont val="Noto Sans SC"/>
        <color rgb="FFFFFFFF"/>
        <sz val="9.0"/>
      </rPr>
      <t xml:space="preserve"> is </t>
    </r>
    <r>
      <rPr>
        <rFont val="Noto Sans SC"/>
        <b/>
        <color rgb="FFFFFFFF"/>
        <sz val="9.0"/>
      </rPr>
      <t>even</t>
    </r>
    <r>
      <rPr>
        <rFont val="Noto Sans SC"/>
        <color rgb="FFFFFFFF"/>
        <sz val="9.0"/>
      </rPr>
      <t xml:space="preserve">, you and every ally present on the scene recover from the chosen 狀態 效果s; if </t>
    </r>
    <r>
      <rPr>
        <rFont val="Noto Sans SC"/>
        <b/>
        <color rgb="FFFFFFFF"/>
        <sz val="9.0"/>
      </rPr>
      <t>odd</t>
    </r>
    <r>
      <rPr>
        <rFont val="Noto Sans SC"/>
        <color rgb="FFFFFFFF"/>
        <sz val="9.0"/>
      </rPr>
      <t>, each enemy present on the scene suffers them.</t>
    </r>
  </si>
  <si>
    <t>冷靜</t>
  </si>
  <si>
    <r>
      <rPr>
        <rFont val="Calibri, sans-serif"/>
        <color rgb="FF000000"/>
        <sz val="11.0"/>
      </rPr>
      <t>所有目標恢復</t>
    </r>
    <r>
      <rPr>
        <rFont val="Calibri, sans-serif"/>
        <b/>
        <color rgb="FF000000"/>
        <sz val="11.0"/>
      </rPr>
      <t>【10+2*你當前WLP骰尺寸】</t>
    </r>
    <r>
      <rPr>
        <rFont val="Calibri, sans-serif"/>
        <color rgb="FF000000"/>
        <sz val="11.0"/>
      </rPr>
      <t>點的</t>
    </r>
    <r>
      <rPr>
        <rFont val="Calibri, sans-serif"/>
        <b/>
        <color rgb="FF741B47"/>
        <sz val="11.0"/>
      </rPr>
      <t>【音調恢復】</t>
    </r>
    <r>
      <rPr>
        <rFont val="Calibri, sans-serif"/>
        <color rgb="FF000000"/>
        <sz val="11.0"/>
      </rPr>
      <t>。當你的角色等級達到</t>
    </r>
    <r>
      <rPr>
        <rFont val="Calibri, sans-serif"/>
        <b/>
        <color rgb="FF000000"/>
        <sz val="11.0"/>
      </rPr>
      <t>20級時</t>
    </r>
    <r>
      <rPr>
        <rFont val="Calibri, sans-serif"/>
        <color rgb="FF000000"/>
        <sz val="11.0"/>
      </rPr>
      <t>，這個數值提升10點；達到</t>
    </r>
    <r>
      <rPr>
        <rFont val="Calibri, sans-serif"/>
        <b/>
        <color rgb="FF000000"/>
        <sz val="11.0"/>
      </rPr>
      <t>40級時</t>
    </r>
    <r>
      <rPr>
        <rFont val="Calibri, sans-serif"/>
        <color rgb="FF000000"/>
        <sz val="11.0"/>
      </rPr>
      <t>提升20點。如果用來恢復MP，則</t>
    </r>
    <r>
      <rPr>
        <rFont val="Calibri, sans-serif"/>
        <b/>
        <color rgb="FF000000"/>
        <sz val="11.0"/>
      </rPr>
      <t>對演奏者自身無效</t>
    </r>
    <r>
      <rPr>
        <rFont val="Calibri, sans-serif"/>
        <color rgb="FF000000"/>
        <sz val="11.0"/>
      </rPr>
      <t>。</t>
    </r>
  </si>
  <si>
    <t>激情</t>
  </si>
  <si>
    <r>
      <rPr>
        <rFont val="Calibri, sans-serif"/>
        <color rgb="FF000000"/>
        <sz val="11.0"/>
      </rPr>
      <t>直到你的下個回合開始，當一個目標成功通過某個使用了</t>
    </r>
    <r>
      <rPr>
        <rFont val="Calibri, sans-serif"/>
        <b/>
        <color rgb="FF6D9EEB"/>
        <sz val="11.0"/>
      </rPr>
      <t>【音調屬性】</t>
    </r>
    <r>
      <rPr>
        <rFont val="Calibri, sans-serif"/>
        <color rgb="FF000000"/>
        <sz val="11.0"/>
      </rPr>
      <t>的檢定，並且這個檢定能讓他推進或迴轉命刻時，他能選擇推進或迴轉1個額外部分。</t>
    </r>
  </si>
  <si>
    <t>瘋狂</t>
  </si>
  <si>
    <r>
      <rPr>
        <rFont val="Calibri, sans-serif"/>
        <color rgb="FF000000"/>
        <sz val="11.0"/>
      </rPr>
      <t>每個目標受到</t>
    </r>
    <r>
      <rPr>
        <rFont val="Calibri, sans-serif"/>
        <b/>
        <color rgb="FF000000"/>
        <sz val="11.0"/>
      </rPr>
      <t>【2*你當前WLP骰尺寸】</t>
    </r>
    <r>
      <rPr>
        <rFont val="Calibri, sans-serif"/>
        <color rgb="FF000000"/>
        <sz val="11.0"/>
      </rPr>
      <t>點</t>
    </r>
    <r>
      <rPr>
        <rFont val="Calibri, sans-serif"/>
        <b/>
        <color rgb="FFCC0000"/>
        <sz val="11.0"/>
      </rPr>
      <t>【音調類型】</t>
    </r>
    <r>
      <rPr>
        <rFont val="Calibri, sans-serif"/>
        <color rgb="FF000000"/>
        <sz val="11.0"/>
      </rPr>
      <t>的傷害。當你的角色等級達到</t>
    </r>
    <r>
      <rPr>
        <rFont val="Calibri, sans-serif"/>
        <b/>
        <color rgb="FF000000"/>
        <sz val="11.0"/>
      </rPr>
      <t>20級時</t>
    </r>
    <r>
      <rPr>
        <rFont val="Calibri, sans-serif"/>
        <color rgb="FF000000"/>
        <sz val="11.0"/>
      </rPr>
      <t>，這個數值提升5點；達到</t>
    </r>
    <r>
      <rPr>
        <rFont val="Calibri, sans-serif"/>
        <b/>
        <color rgb="FF000000"/>
        <sz val="11.0"/>
      </rPr>
      <t>40級時</t>
    </r>
    <r>
      <rPr>
        <rFont val="Calibri, sans-serif"/>
        <color rgb="FF000000"/>
        <sz val="11.0"/>
      </rPr>
      <t>提升10點。</t>
    </r>
  </si>
  <si>
    <r>
      <rPr>
        <rFont val="Calibri, sans-serif"/>
        <color rgb="FF000000"/>
        <sz val="11.0"/>
      </rPr>
      <t>每個目標獲得</t>
    </r>
    <r>
      <rPr>
        <rFont val="Calibri, sans-serif"/>
        <b/>
        <color rgb="FF38761D"/>
        <sz val="11.0"/>
      </rPr>
      <t>【音調狀態】</t>
    </r>
    <r>
      <rPr>
        <rFont val="Calibri, sans-serif"/>
        <color rgb="FF000000"/>
        <sz val="11.0"/>
      </rPr>
      <t>。此外，每個目標失去對</t>
    </r>
    <r>
      <rPr>
        <rFont val="Calibri, sans-serif"/>
        <b/>
        <color rgb="FFCC0000"/>
        <sz val="11.0"/>
      </rPr>
      <t>【音調類型】</t>
    </r>
    <r>
      <rPr>
        <rFont val="Calibri, sans-serif"/>
        <color rgb="FF000000"/>
        <sz val="11.0"/>
      </rPr>
      <t>的抗性，直到你的下個回合開始。</t>
    </r>
  </si>
  <si>
    <t>目標受到20點土屬性傷害。</t>
  </si>
  <si>
    <t>生動</t>
  </si>
  <si>
    <r>
      <rPr>
        <rFont val="Calibri, sans-serif"/>
        <color rgb="FF000000"/>
        <sz val="11.0"/>
      </rPr>
      <t>每個目標的</t>
    </r>
    <r>
      <rPr>
        <rFont val="Calibri, sans-serif"/>
        <b/>
        <color rgb="FF6D9EEB"/>
        <sz val="11.0"/>
      </rPr>
      <t>【音調屬性】</t>
    </r>
    <r>
      <rPr>
        <rFont val="Calibri, sans-serif"/>
        <color rgb="FF000000"/>
        <sz val="11.0"/>
      </rPr>
      <t>骰尺寸增加一級（最高為</t>
    </r>
    <r>
      <rPr>
        <rFont val="Calibri, sans-serif"/>
        <b/>
        <color rgb="FF000000"/>
        <sz val="11.0"/>
      </rPr>
      <t>d12</t>
    </r>
    <r>
      <rPr>
        <rFont val="Calibri, sans-serif"/>
        <color rgb="FF000000"/>
        <sz val="11.0"/>
      </rPr>
      <t>），直到你的下個回合開始。</t>
    </r>
  </si>
  <si>
    <t>洶湧</t>
  </si>
  <si>
    <r>
      <rPr>
        <rFont val="Calibri, sans-serif"/>
        <color rgb="FF000000"/>
        <sz val="11.0"/>
      </rPr>
      <t>直到你的下個回合開始，每個目標在首次受到傷害時，那個傷害被轉換為</t>
    </r>
    <r>
      <rPr>
        <rFont val="Calibri, sans-serif"/>
        <b/>
        <color rgb="FFCC0000"/>
        <sz val="11.0"/>
      </rPr>
      <t>【音調類型】</t>
    </r>
    <r>
      <rPr>
        <rFont val="Calibri, sans-serif"/>
        <color rgb="FF000000"/>
        <sz val="11.0"/>
      </rPr>
      <t>每個目標只會觸發一次此效果，且只影響其自身。</t>
    </r>
  </si>
  <si>
    <t>莊嚴</t>
  </si>
  <si>
    <r>
      <rPr>
        <rFont val="Calibri, sans-serif"/>
        <color rgb="FF000000"/>
        <sz val="11.0"/>
      </rPr>
      <t>每個目標從</t>
    </r>
    <r>
      <rPr>
        <rFont val="Calibri, sans-serif"/>
        <b/>
        <color rgb="FF38761D"/>
        <sz val="11.0"/>
      </rPr>
      <t>【音調狀態】</t>
    </r>
    <r>
      <rPr>
        <rFont val="Calibri, sans-serif"/>
        <color rgb="FF000000"/>
        <sz val="11.0"/>
      </rPr>
      <t>中恢復。此外，每個目標獲得對</t>
    </r>
    <r>
      <rPr>
        <rFont val="Calibri, sans-serif"/>
        <b/>
        <color rgb="FFCC0000"/>
        <sz val="11.0"/>
      </rPr>
      <t>【音調類型】</t>
    </r>
    <r>
      <rPr>
        <rFont val="Calibri, sans-serif"/>
        <color rgb="FF000000"/>
        <sz val="11.0"/>
      </rPr>
      <t>的抗性，直到你的下個回合開始。</t>
    </r>
  </si>
  <si>
    <t>直到你下回合開始前，目標受到任何傷害來源的風屬性和冰屬性傷害時受到額外5點傷害。</t>
  </si>
  <si>
    <t>TRIPLE SUPPORT</t>
  </si>
  <si>
    <t>3 cards of the same value</t>
  </si>
  <si>
    <t>目標受到10點土屬性傷害並被施加緩慢狀態。</t>
  </si>
  <si>
    <r>
      <rPr>
        <rFont val="Noto Sans SC"/>
        <color rgb="FFFFFFFF"/>
        <sz val="9.0"/>
      </rPr>
      <t xml:space="preserve">You and every ally present on the scene regain an amount of HP and MP equal to </t>
    </r>
    <r>
      <rPr>
        <rFont val="Noto Sans SC"/>
        <b/>
        <color rgb="FFFFFFFF"/>
        <sz val="9.0"/>
      </rPr>
      <t>[the total value of the resolved cards, multiplied by 3].</t>
    </r>
  </si>
  <si>
    <t>火之源泉 (傷害類型：火)</t>
  </si>
  <si>
    <t>目標受到20點火屬性傷害。</t>
  </si>
  <si>
    <t>直到你下回合開始前，目標受到任何傷害來源的土屬性和冰屬性傷害時受到額外5點傷害。</t>
  </si>
  <si>
    <t>DOUBLE TROUBLE</t>
  </si>
  <si>
    <t>2 cards of same value + 2 cards of same value</t>
  </si>
  <si>
    <r>
      <rPr>
        <rFont val="Noto Sans SC"/>
        <color rgb="FFFFFFFF"/>
        <sz val="9.0"/>
      </rPr>
      <t xml:space="preserve">You deal damage equal to </t>
    </r>
    <r>
      <rPr>
        <rFont val="Noto Sans SC"/>
        <b/>
        <color rgb="FFFFFFFF"/>
        <sz val="9.0"/>
      </rPr>
      <t>[10 + the total value of the resolved cards]</t>
    </r>
    <r>
      <rPr>
        <rFont val="Noto Sans SC"/>
        <color rgb="FFFFFFFF"/>
        <sz val="9.0"/>
      </rPr>
      <t xml:space="preserve"> to each of </t>
    </r>
    <r>
      <rPr>
        <rFont val="Noto Sans SC"/>
        <b/>
        <color rgb="FFFFFFFF"/>
        <sz val="9.0"/>
      </rPr>
      <t>up to two</t>
    </r>
    <r>
      <rPr>
        <rFont val="Noto Sans SC"/>
        <color rgb="FFFFFFFF"/>
        <sz val="9.0"/>
      </rPr>
      <t xml:space="preserve"> different enemies you can see that are present on the scene; the 類型 of this damage is one of your cho冰 among those matching the </t>
    </r>
    <r>
      <rPr>
        <rFont val="Noto Sans SC"/>
        <b/>
        <color rgb="FFFFFFFF"/>
        <sz val="9.0"/>
      </rPr>
      <t>suits</t>
    </r>
    <r>
      <rPr>
        <rFont val="Noto Sans SC"/>
        <color rgb="FFFFFFFF"/>
        <sz val="9.0"/>
      </rPr>
      <t xml:space="preserve"> of the resolved cards.</t>
    </r>
  </si>
  <si>
    <t>目標受到10點火屬性傷害並被施加動搖狀態。</t>
  </si>
  <si>
    <t>目標損失20點MP並被施加虛弱狀態。</t>
  </si>
  <si>
    <t>電之源泉 (傷害類型：電)</t>
  </si>
  <si>
    <t>目標受到20點電屬性傷害。</t>
  </si>
  <si>
    <t>MAGIC P風</t>
  </si>
  <si>
    <t>2 cards of the same value</t>
  </si>
  <si>
    <t>直到你下回合開始前，目標受到任何傷害來源的土屬性和火屬性傷害時受到額外5點傷害。</t>
  </si>
  <si>
    <r>
      <rPr>
        <rFont val="Noto Sans SC"/>
        <color rgb="FFFFFFFF"/>
        <sz val="9.0"/>
      </rPr>
      <t xml:space="preserve">You perform a </t>
    </r>
    <r>
      <rPr>
        <rFont val="Noto Sans SC"/>
        <b/>
        <color rgb="FFFFFFFF"/>
        <sz val="9.0"/>
      </rPr>
      <t>free attack</t>
    </r>
    <r>
      <rPr>
        <rFont val="Noto Sans SC"/>
        <color rgb="FFFFFFFF"/>
        <sz val="9.0"/>
      </rPr>
      <t xml:space="preserve"> with a 武器 you have equipped. If this attack deals damage, choose a </t>
    </r>
    <r>
      <rPr>
        <rFont val="Noto Sans SC"/>
        <b/>
        <color rgb="FFFFFFFF"/>
        <sz val="9.0"/>
      </rPr>
      <t>suit</t>
    </r>
    <r>
      <rPr>
        <rFont val="Noto Sans SC"/>
        <color rgb="FFFFFFFF"/>
        <sz val="9.0"/>
      </rPr>
      <t xml:space="preserve"> amoung those of the resolved cards; all damage dealt by the attack becomes of the 類型 matching that </t>
    </r>
    <r>
      <rPr>
        <rFont val="Noto Sans SC"/>
        <b/>
        <color rgb="FFFFFFFF"/>
        <sz val="9.0"/>
      </rPr>
      <t>suit.</t>
    </r>
  </si>
  <si>
    <t>目標受到10點電屬性傷害並被施加緩慢狀態。</t>
  </si>
  <si>
    <t>目標損失20點MP並被施加眩暈狀態。</t>
  </si>
  <si>
    <t>名字</t>
  </si>
  <si>
    <t>領域</t>
  </si>
  <si>
    <t>連接</t>
  </si>
  <si>
    <t>解除</t>
  </si>
  <si>
    <t>冰之源泉 (傷害類型：冰)</t>
  </si>
  <si>
    <t>鍛造之阿爾卡納</t>
  </si>
  <si>
    <t>火、熱、金屬。</t>
  </si>
  <si>
    <t>你對火屬性傷害有抗性。
你造成的任何火屬性傷害都會忽略抗性。</t>
  </si>
  <si>
    <t>當你解除此阿爾卡納時，選擇觸發鍛造或煉獄：
鍛造。你創造了一件你選擇的基本防具、盾牌或武器（見130~133頁）如果你多次鍛造，只有最新一次創造的裝備會留下。如果你以這種方式創造武器，它將造成火屬性傷害而不是物理傷害。
煉獄。選擇你能看到的任意數量的生物：它們中的每一個都會受到30點的火屬性傷害。這個傷害無視抗性。</t>
  </si>
  <si>
    <t>霜之阿爾卡納</t>
  </si>
  <si>
    <t>寒冷，冰，沉默</t>
  </si>
  <si>
    <t>你對冰屬性傷害有抗性，對憤怒免疫。你
造成的任何冰屬性傷害都無視抗性</t>
  </si>
  <si>
    <t>冰雪時代。選擇你能看到的任意數量的生物：它們中的每一個都會受到30點的冰屬性傷害。這個傷害無視抗性。</t>
  </si>
  <si>
    <t>門之阿爾卡納</t>
  </si>
  <si>
    <t>空間，旅行，虛空</t>
  </si>
  <si>
    <t>你對暗屬性傷害有抗性
你的魔防獲得+1加值</t>
  </si>
  <si>
    <t xml:space="preserve">當你解除這個阿爾卡納時，請選擇湮滅或折躍。
湮滅：選擇你能看到的任何數量的生物：他們每個人都會受到30點的暗屬性傷害。這個傷害無視抗性。
折躍：你將自己和附近最多五個願意的生物傳送到你之前去過的地方，但是與那個地方的路程需要在1個旅行日之內。
</t>
  </si>
  <si>
    <t>魔典之阿爾卡納</t>
  </si>
  <si>
    <t>知識、啟示、理解。</t>
  </si>
  <si>
    <t>你能夠讀、寫、說、理解所有語言
你的INS骰尺寸提升一階(最高為d12)</t>
  </si>
  <si>
    <t>神諭：你向GM提出一個問題。 GM必須如實回答，描述魔法書向你展示的願景。
使用後這個解除效果直到下個黎明才能再次使用。此外，同一個問題不可以被多次問到，GM有對哪些問題太過相似而不能再問的決定權。</t>
  </si>
  <si>
    <t>目標受到20點冰屬性傷害。</t>
  </si>
  <si>
    <t>橡樹之阿爾卡納</t>
  </si>
  <si>
    <t>大地、植物、毒藥</t>
  </si>
  <si>
    <t>你對地屬性和毒屬性傷害有抗性，對中毒免疫。
每當你恢復HP時，你會額外恢復5點HP。</t>
  </si>
  <si>
    <t>開花：選擇你能看到的任何數量的生物(你也可以選擇你自己)：它們中的每一個都能從中毒狀態中恢復，並恢復40點HP。如果你的角色等級大於等於20級，這個數量會增加到50點HP，如果你的角色等級大於等於40級，會增加到60點HP。</t>
  </si>
  <si>
    <t>天空之阿爾卡納</t>
  </si>
  <si>
    <t>霧、雨、風暴。</t>
  </si>
  <si>
    <t>你對風屬性和電屬性傷害有抗性。
你可以使用一個動作來準確預測第二天在兩個旅行日的行程範圍內的天氣狀況——GM會告訴你天氣狀況如</t>
  </si>
  <si>
    <t xml:space="preserve">雷暴：選擇你能看到的任何數量的生物：它們中的每一個都會受到30點電屬性傷害。此傷害無視抗性。
</t>
  </si>
  <si>
    <t>劍之阿爾卡納</t>
  </si>
  <si>
    <t>直到你下回合開始前，目標受到任何傷害來源的風屬性和電屬性傷害時受到額外5點傷害。</t>
  </si>
  <si>
    <t>征服、英雄主義、領導力。</t>
  </si>
  <si>
    <t>你的攻擊會造成5點額外傷害，並且你的攻擊所造成的所有傷害都被視為無屬性(因此不受傷害親和度的影響)。只要你與這個阿爾卡納連結，你的攻擊所造成的傷害就不能獲得任何傷害類型。當你進行攻擊時，你可以讓該攻擊獲得多重(任意數量的目標)屬性。如果你這樣做了，在攻擊結算後，這個阿爾卡納將被自動解除(這不被視為自願解除)。</t>
  </si>
  <si>
    <t>塔之阿爾卡納</t>
  </si>
  <si>
    <t>審判、保護、獻祭</t>
  </si>
  <si>
    <t>當你召喚這個阿爾卡納時，選擇一種傷害類型：風、電、暗、土、火或冰。在這個阿爾卡納被解除之前，你在場景內的每個盟友都對所選的傷害類型有抗性(你不會獲得抗性)。</t>
  </si>
  <si>
    <t>審判：選擇你能看到的任何數量的生物：它們中的每一個都會受到30點光屬性傷害。</t>
  </si>
  <si>
    <t>輪之阿爾卡納</t>
  </si>
  <si>
    <t>命運，速度，時間</t>
  </si>
  <si>
    <t>你對緩慢狀態免疫。
你的物防獲得+1加值</t>
  </si>
  <si>
    <t xml:space="preserve">時間凍結：選擇任意數量的你能看到的生物：它們中的每一個都會獲得緩慢狀態。如果這樣選擇的生物已經在緩慢狀態中了，那麼該生物在他的下一回合中會減少一個動作(最少為0動作)。
</t>
  </si>
  <si>
    <t>目標受到10點冰屬性傷害並被施加動搖狀態。</t>
  </si>
  <si>
    <t>中欄 - 職業特徵 (大部分)</t>
  </si>
  <si>
    <t>寶藏 （您可以將旅途中發現的任何獨特物品都記錄在這裡。）</t>
  </si>
  <si>
    <t>時間</t>
  </si>
  <si>
    <t>版本</t>
  </si>
  <si>
    <t>概要</t>
  </si>
  <si>
    <t>2025.6.21</t>
  </si>
  <si>
    <t>V2.4</t>
  </si>
  <si>
    <t>把目前的簡中全數轉成繁中，同時簡單的修改幾個英文 By有強迫症的人</t>
  </si>
  <si>
    <t>2025.9.18</t>
  </si>
  <si>
    <t>V2.5</t>
  </si>
  <si>
    <t>修正了部分DLC技能——徽記技能的描述，使其符合原版翻譯 By上班偷懶的人</t>
  </si>
  <si>
    <t>2025.10.14</t>
  </si>
  <si>
    <t>V2.6</t>
  </si>
  <si>
    <t>修正了部分DLC技能——混合形態的描述，使其符合原版翻譯 By上班偷懶的人</t>
  </si>
  <si>
    <t>修正了部分DLC職業——祈喚者的描述，使其符合原版翻譯 By上班偷懶的人</t>
  </si>
  <si>
    <t>修正了部分英雄技能——徽記師相關，使其符合原版翻譯 By上班偷懶的人</t>
  </si>
  <si>
    <t>修正了部分英雄技能——魔奏者相關，使其符合原版翻譯 By上班偷懶的人</t>
  </si>
  <si>
    <t>2025.10.15</t>
  </si>
  <si>
    <t>V2.7</t>
  </si>
  <si>
    <t>增添了心靈天賦的列表 By上班偷懶的人</t>
  </si>
  <si>
    <t>2025.12.27</t>
  </si>
  <si>
    <t>V2.8</t>
  </si>
  <si>
    <t>修正了部分DLC職業——植物學家的描述，使其符合原版翻譯 By上班偷懶的人</t>
  </si>
  <si>
    <t>增添了【植物學家相關】頁面 By上班偷懶的人</t>
  </si>
  <si>
    <t>2026.01.05</t>
  </si>
  <si>
    <t>V2.9</t>
  </si>
  <si>
    <t>增添了【祈喚者相關】頁面 By上班偷懶的人</t>
  </si>
  <si>
    <t>2026.01.06</t>
  </si>
  <si>
    <t>V2.10</t>
  </si>
  <si>
    <t>修正機師額外表的激活模塊公式</t>
  </si>
  <si>
    <t>2026.01.08</t>
  </si>
  <si>
    <t>V2.11</t>
  </si>
  <si>
    <t>修正了部分DLC職業——舞者的描述，使其符合原版翻譯 By上班偷懶的人</t>
  </si>
  <si>
    <t>修正了部分DLC技能——舞步的描述，使其符合原版翻譯 By上班偷懶的人</t>
  </si>
  <si>
    <t>2026.01.09</t>
  </si>
  <si>
    <t>V2.12</t>
  </si>
  <si>
    <t>將附加表全都翻譯為繁中(除了沒人愛的王牌) By有強迫症的人</t>
  </si>
  <si>
    <t>2026.02.03</t>
  </si>
  <si>
    <t>V2.13</t>
  </si>
  <si>
    <t>修正了所有英雄技能的描述，使其符合原版翻譯與最新補丁By上班偷懶的人</t>
  </si>
  <si>
    <t>2026.03.10</t>
  </si>
  <si>
    <t>V2.14</t>
  </si>
  <si>
    <t>修改了Playtest版突變者混合變形相關技能相關的補丁By上班偷懶的人</t>
  </si>
  <si>
    <t>2026.03.17</t>
  </si>
  <si>
    <t>V2.15</t>
  </si>
  <si>
    <t>修改了Playtest版秘儀師技能相關的補丁By上班偷懶的人</t>
  </si>
  <si>
    <t>2026.04.02</t>
  </si>
  <si>
    <t>V2.16</t>
  </si>
  <si>
    <t>增添了【機師相關】頁面 By上班偷懶的人</t>
  </si>
  <si>
    <t>2026.08.30</t>
  </si>
  <si>
    <t>V2.17</t>
  </si>
  <si>
    <t xml:space="preserve">增添了【魔奏師相關】頁面，附上【歌單！】內容 </t>
  </si>
  <si>
    <t>秘儀師 - 阿爾克納 (non-rework)</t>
  </si>
  <si>
    <t>阿爾克納</t>
  </si>
  <si>
    <t>連結</t>
  </si>
  <si>
    <t>當阿爾克納連結時的效果。</t>
  </si>
  <si>
    <t>當阿爾克納解除時的效果。</t>
  </si>
  <si>
    <t>秘儀師 - 阿爾克納 (rework)</t>
  </si>
  <si>
    <t>脈衝</t>
  </si>
  <si>
    <t>當阿爾克納脈衝時的效果。</t>
  </si>
  <si>
    <t>修補匠 - 小工具</t>
  </si>
  <si>
    <t>發明類型</t>
  </si>
  <si>
    <t>等級</t>
  </si>
  <si>
    <t>基礎/高級/最高</t>
  </si>
  <si>
    <t>基礎</t>
  </si>
  <si>
    <t>本發明在基礎增益的效果。</t>
  </si>
  <si>
    <t>高級</t>
  </si>
  <si>
    <t>本發明在高級增益的效果。</t>
  </si>
  <si>
    <t>最高</t>
  </si>
  <si>
    <t>本發明在最高增益的效果。</t>
  </si>
  <si>
    <t>LEVEL</t>
  </si>
  <si>
    <t>旅人 - 忠實夥伴（貼到主要表格會自動正確填入）</t>
  </si>
  <si>
    <t>夥伴</t>
  </si>
  <si>
    <t>...</t>
  </si>
  <si>
    <t>夥伴名稱</t>
  </si>
  <si>
    <t>靈巧(DEX)</t>
  </si>
  <si>
    <t>洞察(INS)</t>
  </si>
  <si>
    <t>力量(MIG)</t>
  </si>
  <si>
    <t>意志(WLP)</t>
  </si>
  <si>
    <t>物防</t>
  </si>
  <si>
    <t>魔防</t>
  </si>
  <si>
    <t>模組</t>
  </si>
  <si>
    <t>親和度</t>
  </si>
  <si>
    <t>夥伴攻擊/技能</t>
  </si>
  <si>
    <t>魔奏者 - 魔法演奏 音量、音調、曲風</t>
  </si>
  <si>
    <t>範例曲風</t>
  </si>
  <si>
    <t>範例音調</t>
  </si>
  <si>
    <t>曲風效果</t>
  </si>
  <si>
    <t>力量</t>
  </si>
  <si>
    <t>範圍</t>
  </si>
  <si>
    <t>你自己，或你能看見並能聽見你的其他生物。</t>
  </si>
  <si>
    <t>所有能聽到你聲音的盟友。</t>
  </si>
  <si>
    <t>所有能聽到你聲音的敵人。</t>
  </si>
  <si>
    <t>舞者 - 舞步</t>
  </si>
  <si>
    <t>舞步</t>
  </si>
  <si>
    <t>範例舞步</t>
  </si>
  <si>
    <t>舞步效果。</t>
  </si>
  <si>
    <t>徽記師 - 徽記</t>
  </si>
  <si>
    <t>範例徽記</t>
  </si>
  <si>
    <t>徽記效果。</t>
  </si>
  <si>
    <t>植物學家 - 魔法種子</t>
  </si>
  <si>
    <t>魔法種子</t>
  </si>
  <si>
    <t>魔法種子類型</t>
  </si>
  <si>
    <t>魔法種子刻度1的效果。</t>
  </si>
  <si>
    <t>魔法種子刻度2的效果。</t>
  </si>
  <si>
    <t>魔法種子刻度3的效果。</t>
  </si>
  <si>
    <t>縮寫版 (alt)</t>
  </si>
  <si>
    <t>美食家 - 食譜</t>
  </si>
  <si>
    <t>食譜</t>
  </si>
  <si>
    <t>佳餚名稱</t>
  </si>
  <si>
    <t>口味</t>
  </si>
  <si>
    <t>甜&amp;鹹</t>
  </si>
  <si>
    <t>食材</t>
  </si>
  <si>
    <t>佳餚效果</t>
  </si>
  <si>
    <t>靈能者 - 心靈天賦</t>
  </si>
  <si>
    <t>範例天賦</t>
  </si>
  <si>
    <t>天賦效果</t>
  </si>
  <si>
    <t>突變體 - 混合型態</t>
  </si>
  <si>
    <t>混合型態</t>
  </si>
  <si>
    <t>範例型態</t>
  </si>
  <si>
    <t>混合型態效果。</t>
  </si>
  <si>
    <t>機師 - 載具 &amp; 模組 （貼到主要表格會自動正確填入）</t>
  </si>
  <si>
    <t>物理
防禦</t>
  </si>
  <si>
    <t>魔法
防禦</t>
  </si>
  <si>
    <t>激活
模組</t>
  </si>
  <si>
    <t>乘客</t>
  </si>
  <si>
    <t>標準鍍層模塊</t>
  </si>
  <si>
    <t>模組效果</t>
  </si>
  <si>
    <t>超長板</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</si>
</sst>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 &quot;#"/>
    <numFmt numFmtId="165" formatCode="&quot;d&quot;#; &quot;d&quot;#; -"/>
    <numFmt numFmtId="166" formatCode="+#;-#;0"/>
    <numFmt numFmtId="167" formatCode="+#; -#;0"/>
    <numFmt numFmtId="168" formatCode="m-d"/>
    <numFmt numFmtId="169" formatCode="&quot;/&quot;#"/>
  </numFmts>
  <fonts count="113">
    <font>
      <sz val="10.0"/>
      <color rgb="FF000000"/>
      <name val="Cabin"/>
      <scheme val="minor"/>
    </font>
    <font>
      <color theme="1"/>
      <name val="Cabin"/>
      <scheme val="minor"/>
    </font>
    <font>
      <u/>
      <color rgb="FF0000FF"/>
    </font>
    <font/>
    <font>
      <color theme="1"/>
      <name val="Noto Sans SC"/>
    </font>
    <font>
      <sz val="24.0"/>
      <color rgb="FFFFFFFF"/>
      <name val="Noto Sans SC"/>
    </font>
    <font>
      <sz val="10.0"/>
      <color rgb="FFFFFFFF"/>
      <name val="Noto Sans SC"/>
    </font>
    <font>
      <i/>
      <sz val="13.0"/>
      <color rgb="FFFFFFFF"/>
      <name val="Noto Sans SC"/>
    </font>
    <font>
      <b/>
      <color theme="1"/>
      <name val="Noto Sans SC"/>
    </font>
    <font>
      <b/>
      <sz val="27.0"/>
      <color theme="1"/>
      <name val="Noto Sans SC"/>
    </font>
    <font>
      <b/>
      <sz val="36.0"/>
      <color theme="1"/>
      <name val="Noto Sans SC"/>
    </font>
    <font>
      <b/>
      <sz val="12.0"/>
      <color theme="1"/>
      <name val="Noto Sans SC"/>
    </font>
    <font>
      <sz val="12.0"/>
      <color rgb="FFFFFFFF"/>
      <name val="Noto Sans SC"/>
    </font>
    <font>
      <sz val="9.0"/>
      <color rgb="FFFFFFFF"/>
      <name val="Noto Sans SC"/>
    </font>
    <font>
      <color rgb="FFFFFFFF"/>
      <name val="Noto Sans SC"/>
    </font>
    <font>
      <color theme="1"/>
      <name val="Helvetica Neue"/>
    </font>
    <font>
      <b/>
      <sz val="15.0"/>
      <color rgb="FFFBBC04"/>
      <name val="Helvetica Neue"/>
    </font>
    <font>
      <sz val="10.0"/>
      <color rgb="FFFFFFFF"/>
      <name val="VT323"/>
    </font>
    <font>
      <sz val="10.0"/>
      <color rgb="FFFFFFFF"/>
      <name val="Silkscreen"/>
    </font>
    <font>
      <u/>
      <sz val="7.0"/>
      <color rgb="FFFFFFFF"/>
      <name val="Silkscreen"/>
    </font>
    <font>
      <color rgb="FFFFFFFF"/>
      <name val="Cabin"/>
      <scheme val="minor"/>
    </font>
    <font>
      <b/>
      <i/>
      <sz val="8.0"/>
      <color rgb="FFFFFF00"/>
      <name val="Cabin"/>
      <scheme val="minor"/>
    </font>
    <font>
      <b/>
      <sz val="36.0"/>
      <color rgb="FFFFFFFF"/>
      <name val="Noto Sans SC"/>
    </font>
    <font>
      <color rgb="FFFFFFFF"/>
      <name val="Cabin"/>
    </font>
    <font>
      <sz val="11.0"/>
      <color rgb="FFFFFFFF"/>
      <name val="VT323"/>
    </font>
    <font>
      <b/>
      <sz val="18.0"/>
      <color rgb="FFFFFFFF"/>
      <name val="Cabin"/>
    </font>
    <font>
      <b/>
      <sz val="16.0"/>
      <color rgb="FFFFFFFF"/>
      <name val="Cabin"/>
    </font>
    <font>
      <sz val="9.0"/>
      <color rgb="FFFFFFFF"/>
      <name val="VT323"/>
    </font>
    <font>
      <sz val="12.0"/>
      <color rgb="FFFFFFFF"/>
      <name val="Cabin"/>
    </font>
    <font>
      <b/>
      <sz val="12.0"/>
      <color rgb="FFFFFFFF"/>
      <name val="Noto Sans SC"/>
    </font>
    <font>
      <b/>
      <sz val="10.0"/>
      <color rgb="FFFFFFFF"/>
      <name val="Cabin"/>
    </font>
    <font>
      <sz val="9.0"/>
      <color rgb="FFFFFFFF"/>
      <name val="Cabin"/>
    </font>
    <font>
      <color rgb="FFEA4335"/>
      <name val="Cabin"/>
      <scheme val="minor"/>
    </font>
    <font>
      <b/>
      <sz val="12.0"/>
      <color rgb="FFFFFFFF"/>
      <name val="Cabin"/>
    </font>
    <font>
      <b/>
      <sz val="8.0"/>
      <color rgb="FFFFFFFF"/>
      <name val="Cabin"/>
    </font>
    <font>
      <sz val="8.0"/>
      <color rgb="FFFFFFFF"/>
      <name val="Noto Sans SC"/>
    </font>
    <font>
      <sz val="10.0"/>
      <color rgb="FFFFFFFF"/>
      <name val="Cabin"/>
    </font>
    <font>
      <sz val="11.0"/>
      <color rgb="FFFFFFFF"/>
      <name val="Noto Sans SC"/>
    </font>
    <font>
      <color rgb="FFFFFFFF"/>
      <name val="VT323"/>
    </font>
    <font>
      <sz val="14.0"/>
      <color rgb="FFFFFFFF"/>
      <name val="Cabin"/>
    </font>
    <font>
      <b/>
      <sz val="12.0"/>
      <color rgb="FFFFFFFF"/>
      <name val="Silkscreen"/>
    </font>
    <font>
      <sz val="11.0"/>
      <color rgb="FFFFFFFF"/>
      <name val="Cabin"/>
    </font>
    <font>
      <sz val="14.0"/>
      <color rgb="FFFFFFFF"/>
      <name val="VT323"/>
    </font>
    <font>
      <b/>
      <sz val="20.0"/>
      <color rgb="FFFFFFFF"/>
      <name val="Cabin"/>
    </font>
    <font>
      <b/>
      <sz val="13.0"/>
      <color rgb="FFFFFFFF"/>
      <name val="Cabin"/>
    </font>
    <font>
      <b/>
      <sz val="9.0"/>
      <color rgb="FFFFFFFF"/>
      <name val="Cabin"/>
    </font>
    <font>
      <b/>
      <sz val="5.0"/>
      <color rgb="FFFFFFFF"/>
      <name val="VT323"/>
    </font>
    <font>
      <b/>
      <sz val="12.0"/>
      <color rgb="FFFFFFFF"/>
      <name val="VT323"/>
    </font>
    <font>
      <b/>
      <sz val="8.0"/>
      <color rgb="FFFFFFFF"/>
      <name val="VT323"/>
    </font>
    <font>
      <sz val="12.0"/>
      <color rgb="FFFFFFFF"/>
      <name val="VT323"/>
    </font>
    <font>
      <b/>
      <sz val="24.0"/>
      <color rgb="FFFFFFFF"/>
      <name val="Cabin"/>
    </font>
    <font>
      <sz val="8.0"/>
      <color rgb="FFFFFFFF"/>
      <name val="VT323"/>
    </font>
    <font>
      <sz val="9.0"/>
      <color rgb="FFFFFFFF"/>
      <name val="Silkscreen"/>
    </font>
    <font>
      <b/>
      <sz val="6.0"/>
      <color rgb="FFFFFFFF"/>
      <name val="VT323"/>
    </font>
    <font>
      <b/>
      <sz val="36.0"/>
      <color rgb="FFFFFFFF"/>
      <name val="Cabin"/>
    </font>
    <font>
      <sz val="10.0"/>
      <color rgb="FFD9D9D9"/>
      <name val="VT323"/>
    </font>
    <font>
      <color theme="1"/>
      <name val="Arial"/>
    </font>
    <font>
      <sz val="8.0"/>
      <color rgb="FFEA4335"/>
      <name val="Silkscreen"/>
    </font>
    <font>
      <color rgb="FFFFFFFF"/>
      <name val="Silkscreen"/>
    </font>
    <font>
      <sz val="7.0"/>
      <color rgb="FFFFFFFF"/>
      <name val="Silkscreen"/>
    </font>
    <font>
      <b/>
      <color rgb="FFFFFFFF"/>
      <name val="Cabin"/>
      <scheme val="minor"/>
    </font>
    <font>
      <b/>
      <i/>
      <color rgb="FFFFFFFF"/>
      <name val="Cabin"/>
      <scheme val="minor"/>
    </font>
    <font>
      <i/>
      <color rgb="FFFFFFFF"/>
      <name val="Cabin"/>
      <scheme val="minor"/>
    </font>
    <font>
      <b/>
      <i/>
      <sz val="8.0"/>
      <color rgb="FFFFFFFF"/>
      <name val="Cabin"/>
      <scheme val="minor"/>
    </font>
    <font>
      <sz val="10.0"/>
      <color theme="0"/>
      <name val="Cabin"/>
      <scheme val="minor"/>
    </font>
    <font>
      <i/>
      <sz val="8.0"/>
      <color rgb="FFFFFFFF"/>
      <name val="Cabin"/>
      <scheme val="minor"/>
    </font>
    <font>
      <sz val="10.0"/>
      <color rgb="FFFFFFFF"/>
      <name val="Cabin"/>
      <scheme val="minor"/>
    </font>
    <font>
      <strike/>
      <color rgb="FFFFFFFF"/>
      <name val="Cabin"/>
      <scheme val="minor"/>
    </font>
    <font>
      <b/>
      <i/>
      <color theme="1"/>
      <name val="Noto Sans SC"/>
    </font>
    <font>
      <b/>
      <sz val="9.0"/>
      <color rgb="FFFFFFFF"/>
      <name val="Noto Sans SC"/>
    </font>
    <font>
      <color theme="1"/>
      <name val="&quot;Helvetica Neue&quot;"/>
    </font>
    <font>
      <i/>
      <sz val="7.0"/>
      <color rgb="FFFFFFFF"/>
      <name val="Cabin"/>
      <scheme val="minor"/>
    </font>
    <font>
      <sz val="10.0"/>
      <color theme="1"/>
      <name val="Noto Sans SC"/>
    </font>
    <font>
      <color theme="1"/>
      <name val="Cabin"/>
    </font>
    <font>
      <sz val="10.0"/>
      <color rgb="FF222222"/>
      <name val="Noto Sans SC"/>
    </font>
    <font>
      <sz val="10.0"/>
      <color rgb="FF1F1F1F"/>
      <name val="Noto Sans SC"/>
    </font>
    <font>
      <sz val="9.0"/>
      <color rgb="FFFFFFFF"/>
      <name val="Docs-Cabin"/>
    </font>
    <font>
      <sz val="10.0"/>
      <color rgb="FF000000"/>
      <name val="Noto Sans SC"/>
    </font>
    <font>
      <sz val="14.0"/>
      <color rgb="FFFFFFFF"/>
      <name val="Noto Sans SC"/>
    </font>
    <font>
      <b/>
      <color theme="1"/>
      <name val="Cabin"/>
      <scheme val="minor"/>
    </font>
    <font>
      <b/>
      <sz val="40.0"/>
      <color theme="1"/>
      <name val="Noto Sans SC"/>
    </font>
    <font>
      <b/>
      <sz val="10.0"/>
      <color rgb="FF000000"/>
      <name val="Noto Sans SC"/>
    </font>
    <font>
      <color rgb="FFFF0000"/>
      <name val="Cabin"/>
      <scheme val="minor"/>
    </font>
    <font>
      <b/>
      <sz val="11.0"/>
      <color rgb="FFFFFFFF"/>
      <name val="Noto Sans SC"/>
    </font>
    <font>
      <sz val="11.0"/>
      <color rgb="FF808080"/>
      <name val="Noto Sans SC"/>
    </font>
    <font>
      <sz val="11.0"/>
      <color theme="1"/>
      <name val="Noto Sans SC"/>
    </font>
    <font>
      <sz val="11.0"/>
      <color rgb="FF000000"/>
      <name val="Noto Sans SC"/>
    </font>
    <font>
      <b/>
      <sz val="16.0"/>
      <color theme="1"/>
      <name val="Cabin"/>
      <scheme val="minor"/>
    </font>
    <font>
      <b/>
      <sz val="13.0"/>
      <color theme="1"/>
      <name val="Cabin"/>
      <scheme val="minor"/>
    </font>
    <font>
      <sz val="10.0"/>
      <color theme="1"/>
      <name val="Cabin"/>
      <scheme val="minor"/>
    </font>
    <font>
      <b/>
      <sz val="14.0"/>
      <color theme="1"/>
      <name val="Cabin"/>
      <scheme val="minor"/>
    </font>
    <font>
      <color rgb="FF1F1F1F"/>
      <name val="Cabin"/>
      <scheme val="minor"/>
    </font>
    <font>
      <b/>
      <color rgb="FF1F1F1F"/>
      <name val="&quot;Google Sans Text&quot;"/>
    </font>
    <font>
      <color rgb="FF1F1F1F"/>
      <name val="&quot;Google Sans Text&quot;"/>
    </font>
    <font>
      <b/>
      <sz val="14.0"/>
      <color theme="1"/>
      <name val="Noto Sans SC"/>
    </font>
    <font>
      <i/>
      <color theme="1"/>
      <name val="Cabin"/>
      <scheme val="minor"/>
    </font>
    <font>
      <b/>
      <sz val="11.0"/>
      <color rgb="FF000000"/>
      <name val="Calibri"/>
    </font>
    <font>
      <sz val="11.0"/>
      <color rgb="FF000000"/>
      <name val="Calibri"/>
    </font>
    <font>
      <b/>
      <sz val="11.0"/>
      <color rgb="FFCC0000"/>
      <name val="Calibri"/>
    </font>
    <font>
      <b/>
      <sz val="11.0"/>
      <color rgb="FF38761D"/>
      <name val="Calibri"/>
    </font>
    <font>
      <b/>
      <sz val="11.0"/>
      <color rgb="FF76A5AF"/>
      <name val="Calibri"/>
    </font>
    <font>
      <b/>
      <sz val="11.0"/>
      <color rgb="FF741B47"/>
      <name val="Calibri"/>
    </font>
    <font>
      <sz val="9.0"/>
      <color theme="1"/>
      <name val="Noto Sans SC"/>
    </font>
    <font>
      <sz val="8.0"/>
      <color theme="1"/>
      <name val="Noto Sans SC"/>
    </font>
    <font>
      <b/>
      <sz val="18.0"/>
      <color rgb="FFFFFFFF"/>
      <name val="Noto Sans SC"/>
    </font>
    <font>
      <b/>
      <sz val="20.0"/>
      <color rgb="FFFFFFFF"/>
      <name val="Noto Sans SC"/>
    </font>
    <font>
      <b/>
      <sz val="13.0"/>
      <color rgb="FFFFFFFF"/>
      <name val="Noto Sans SC"/>
    </font>
    <font>
      <sz val="13.0"/>
      <color rgb="FFFFFFFF"/>
      <name val="Noto Sans SC"/>
    </font>
    <font>
      <b/>
      <sz val="5.0"/>
      <color rgb="FFFFFFFF"/>
      <name val="Noto Sans SC"/>
    </font>
    <font>
      <b/>
      <sz val="8.0"/>
      <color rgb="FFFFFFFF"/>
      <name val="Noto Sans SC"/>
    </font>
    <font>
      <b/>
      <sz val="24.0"/>
      <color rgb="FFFFFFFF"/>
      <name val="Noto Sans SC"/>
    </font>
    <font>
      <sz val="13.0"/>
      <color theme="1"/>
      <name val="Noto Sans SC"/>
    </font>
    <font>
      <b/>
      <color rgb="FFFFFFFF"/>
      <name val="Noto Sans SC"/>
    </font>
  </fonts>
  <fills count="42">
    <fill>
      <patternFill patternType="none"/>
    </fill>
    <fill>
      <patternFill patternType="lightGray"/>
    </fill>
    <fill>
      <patternFill patternType="solid">
        <fgColor rgb="FFEA9999"/>
        <bgColor rgb="FFEA9999"/>
      </patternFill>
    </fill>
    <fill>
      <patternFill patternType="solid">
        <fgColor rgb="FF1E1F1F"/>
        <bgColor rgb="FF1E1F1F"/>
      </patternFill>
    </fill>
    <fill>
      <patternFill patternType="solid">
        <fgColor rgb="FF073763"/>
        <bgColor rgb="FF073763"/>
      </patternFill>
    </fill>
    <fill>
      <patternFill patternType="solid">
        <fgColor rgb="FF084A85"/>
        <bgColor rgb="FF084A85"/>
      </patternFill>
    </fill>
    <fill>
      <patternFill patternType="solid">
        <fgColor rgb="FFB7B7B7"/>
        <bgColor rgb="FFB7B7B7"/>
      </patternFill>
    </fill>
    <fill>
      <patternFill patternType="solid">
        <fgColor rgb="FF000000"/>
        <bgColor rgb="FF000000"/>
      </patternFill>
    </fill>
    <fill>
      <patternFill patternType="solid">
        <fgColor rgb="FFFFFFFF"/>
        <bgColor rgb="FFFFFFFF"/>
      </patternFill>
    </fill>
    <fill>
      <patternFill patternType="solid">
        <fgColor rgb="FF0B5394"/>
        <bgColor rgb="FF0B5394"/>
      </patternFill>
    </fill>
    <fill>
      <patternFill patternType="solid">
        <fgColor rgb="FFFF00FF"/>
        <bgColor rgb="FFFF00FF"/>
      </patternFill>
    </fill>
    <fill>
      <patternFill patternType="solid">
        <fgColor theme="5"/>
        <bgColor theme="5"/>
      </patternFill>
    </fill>
    <fill>
      <patternFill patternType="solid">
        <fgColor rgb="FF666666"/>
        <bgColor rgb="FF666666"/>
      </patternFill>
    </fill>
    <fill>
      <patternFill patternType="solid">
        <fgColor rgb="FF45761D"/>
        <bgColor rgb="FF45761D"/>
      </patternFill>
    </fill>
    <fill>
      <patternFill patternType="solid">
        <fgColor theme="6"/>
        <bgColor theme="6"/>
      </patternFill>
    </fill>
    <fill>
      <patternFill patternType="solid">
        <fgColor rgb="FF741B47"/>
        <bgColor rgb="FF741B47"/>
      </patternFill>
    </fill>
    <fill>
      <patternFill patternType="solid">
        <fgColor rgb="FF674EA7"/>
        <bgColor rgb="FF674EA7"/>
      </patternFill>
    </fill>
    <fill>
      <patternFill patternType="solid">
        <fgColor rgb="FFD9D9D9"/>
        <bgColor rgb="FFD9D9D9"/>
      </patternFill>
    </fill>
    <fill>
      <patternFill patternType="solid">
        <fgColor rgb="FF351C75"/>
        <bgColor rgb="FF351C75"/>
      </patternFill>
    </fill>
    <fill>
      <patternFill patternType="solid">
        <fgColor rgb="FF434343"/>
        <bgColor rgb="FF434343"/>
      </patternFill>
    </fill>
    <fill>
      <patternFill patternType="solid">
        <fgColor rgb="FF3C78D8"/>
        <bgColor rgb="FF3C78D8"/>
      </patternFill>
    </fill>
    <fill>
      <patternFill patternType="solid">
        <fgColor rgb="FFA64D79"/>
        <bgColor rgb="FFA64D79"/>
      </patternFill>
    </fill>
    <fill>
      <patternFill patternType="solid">
        <fgColor rgb="FFE69138"/>
        <bgColor rgb="FFE69138"/>
      </patternFill>
    </fill>
    <fill>
      <patternFill patternType="solid">
        <fgColor rgb="FF77BCAC"/>
        <bgColor rgb="FF77BCAC"/>
      </patternFill>
    </fill>
    <fill>
      <patternFill patternType="solid">
        <fgColor rgb="FF2F4A10"/>
        <bgColor rgb="FF2F4A10"/>
      </patternFill>
    </fill>
    <fill>
      <patternFill patternType="solid">
        <fgColor rgb="FF3F2B71"/>
        <bgColor rgb="FF3F2B71"/>
      </patternFill>
    </fill>
    <fill>
      <patternFill patternType="solid">
        <fgColor rgb="FFB45F06"/>
        <bgColor rgb="FFB45F06"/>
      </patternFill>
    </fill>
    <fill>
      <patternFill patternType="solid">
        <fgColor rgb="FF134F5C"/>
        <bgColor rgb="FF134F5C"/>
      </patternFill>
    </fill>
    <fill>
      <patternFill patternType="solid">
        <fgColor rgb="FFEFEFEF"/>
        <bgColor rgb="FFEFEFEF"/>
      </patternFill>
    </fill>
    <fill>
      <patternFill patternType="solid">
        <fgColor rgb="FFCCCCCC"/>
        <bgColor rgb="FFCCCCCC"/>
      </patternFill>
    </fill>
    <fill>
      <patternFill patternType="solid">
        <fgColor rgb="FF999999"/>
        <bgColor rgb="FF999999"/>
      </patternFill>
    </fill>
    <fill>
      <patternFill patternType="solid">
        <fgColor rgb="FF34A853"/>
        <bgColor rgb="FF34A853"/>
      </patternFill>
    </fill>
    <fill>
      <patternFill patternType="solid">
        <fgColor rgb="FF1155CC"/>
        <bgColor rgb="FF1155CC"/>
      </patternFill>
    </fill>
    <fill>
      <patternFill patternType="solid">
        <fgColor rgb="FF990000"/>
        <bgColor rgb="FF990000"/>
      </patternFill>
    </fill>
    <fill>
      <patternFill patternType="solid">
        <fgColor rgb="FFFF0000"/>
        <bgColor rgb="FFFF0000"/>
      </patternFill>
    </fill>
    <fill>
      <patternFill patternType="solid">
        <fgColor rgb="FF383F4A"/>
        <bgColor rgb="FF383F4A"/>
      </patternFill>
    </fill>
    <fill>
      <patternFill patternType="solid">
        <fgColor rgb="FFB6D7A8"/>
        <bgColor rgb="FFB6D7A8"/>
      </patternFill>
    </fill>
    <fill>
      <patternFill patternType="solid">
        <fgColor rgb="FF808080"/>
        <bgColor rgb="FF808080"/>
      </patternFill>
    </fill>
    <fill>
      <patternFill patternType="solid">
        <fgColor rgb="FFD9EAD3"/>
        <bgColor rgb="FFD9EAD3"/>
      </patternFill>
    </fill>
    <fill>
      <patternFill patternType="solid">
        <fgColor rgb="FFD3D3D3"/>
        <bgColor rgb="FFD3D3D3"/>
      </patternFill>
    </fill>
    <fill>
      <patternFill patternType="solid">
        <fgColor rgb="FF20262D"/>
        <bgColor rgb="FF20262D"/>
      </patternFill>
    </fill>
    <fill>
      <patternFill patternType="solid">
        <fgColor rgb="FF2C343E"/>
        <bgColor rgb="FF2C343E"/>
      </patternFill>
    </fill>
  </fills>
  <borders count="76">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top style="thin">
        <color rgb="FF000000"/>
      </top>
      <bottom style="thin">
        <color rgb="FF000000"/>
      </bottom>
    </border>
    <border>
      <left style="medium">
        <color rgb="FF000000"/>
      </left>
    </border>
    <border>
      <right style="medium">
        <color rgb="FF000000"/>
      </right>
    </border>
    <border>
      <left style="medium">
        <color rgb="FF000000"/>
      </left>
      <right style="medium">
        <color rgb="FF000000"/>
      </right>
      <bottom style="medium">
        <color rgb="FF000000"/>
      </bottom>
    </border>
    <border>
      <left style="medium">
        <color rgb="FF000000"/>
      </left>
      <top style="thin">
        <color rgb="FF000000"/>
      </top>
      <bottom style="medium">
        <color rgb="FF000000"/>
      </bottom>
    </border>
    <border>
      <left style="medium">
        <color rgb="FF000000"/>
      </left>
      <bottom style="medium">
        <color rgb="FF000000"/>
      </bottom>
    </border>
    <border>
      <right style="medium">
        <color rgb="FF000000"/>
      </right>
      <bottom style="medium">
        <color rgb="FF000000"/>
      </bottom>
    </border>
    <border>
      <left style="medium">
        <color rgb="FF000000"/>
      </left>
      <bottom style="thin">
        <color rgb="FF000000"/>
      </bottom>
    </border>
    <border>
      <left style="thick">
        <color rgb="FFEFEFEF"/>
      </left>
      <top style="medium">
        <color rgb="FFFFFFFF"/>
      </top>
      <bottom style="thick">
        <color rgb="FF999999"/>
      </bottom>
    </border>
    <border>
      <top style="medium">
        <color rgb="FFFFFFFF"/>
      </top>
      <bottom style="thick">
        <color rgb="FF999999"/>
      </bottom>
    </border>
    <border>
      <right style="thick">
        <color rgb="FFB7B7B7"/>
      </right>
      <top style="medium">
        <color rgb="FFFFFFFF"/>
      </top>
      <bottom style="thick">
        <color rgb="FF999999"/>
      </bottom>
    </border>
    <border>
      <left style="thick">
        <color rgb="FFEFEFEF"/>
      </left>
    </border>
    <border>
      <right style="thick">
        <color rgb="FFB7B7B7"/>
      </right>
    </border>
    <border>
      <left style="thick">
        <color rgb="FFEFEFEF"/>
      </left>
      <bottom style="thick">
        <color rgb="FF999999"/>
      </bottom>
    </border>
    <border>
      <bottom style="thick">
        <color rgb="FF999999"/>
      </bottom>
    </border>
    <border>
      <right style="thick">
        <color rgb="FFB7B7B7"/>
      </right>
      <bottom style="thick">
        <color rgb="FF999999"/>
      </bottom>
    </border>
    <border>
      <top style="thick">
        <color rgb="FFFFFFFF"/>
      </top>
    </border>
    <border>
      <right style="thick">
        <color rgb="FFB7B7B7"/>
      </right>
      <top style="thick">
        <color rgb="FFFFFFFF"/>
      </top>
    </border>
    <border>
      <left style="thick">
        <color rgb="FFEFEFEF"/>
      </left>
      <top style="thick">
        <color rgb="FFFFFFFF"/>
      </top>
    </border>
    <border>
      <bottom style="thin">
        <color rgb="FF999999"/>
      </bottom>
    </border>
    <border>
      <left style="thick">
        <color rgb="FFEFEFEF"/>
      </left>
      <top style="thick">
        <color rgb="FFFFFFFF"/>
      </top>
      <bottom style="medium">
        <color rgb="FFCCCCCC"/>
      </bottom>
    </border>
    <border>
      <top style="thick">
        <color rgb="FFFFFFFF"/>
      </top>
      <bottom style="medium">
        <color rgb="FFCCCCCC"/>
      </bottom>
    </border>
    <border>
      <right style="thick">
        <color rgb="FF999999"/>
      </right>
      <top style="thick">
        <color rgb="FFFFFFFF"/>
      </top>
      <bottom style="medium">
        <color rgb="FFCCCCCC"/>
      </bottom>
    </border>
    <border>
      <right style="thick">
        <color rgb="FFB7B7B7"/>
      </right>
      <top style="thick">
        <color rgb="FFFFFFFF"/>
      </top>
      <bottom style="medium">
        <color rgb="FFCCCCCC"/>
      </bottom>
    </border>
    <border>
      <left style="thick">
        <color rgb="FFEFEFEF"/>
      </left>
      <right style="thick">
        <color rgb="FF999999"/>
      </right>
      <top style="thick">
        <color rgb="FFFFFFFF"/>
      </top>
      <bottom style="thick">
        <color rgb="FF999999"/>
      </bottom>
    </border>
    <border>
      <right style="thick">
        <color rgb="FFEFEFEF"/>
      </right>
    </border>
    <border>
      <right style="medium">
        <color rgb="FFB7B7B7"/>
      </right>
    </border>
    <border>
      <left style="medium">
        <color rgb="FFB7B7B7"/>
      </left>
    </border>
    <border>
      <top style="thick">
        <color rgb="FF999999"/>
      </top>
    </border>
    <border>
      <right style="thick">
        <color rgb="FFB7B7B7"/>
      </right>
      <top style="thick">
        <color rgb="FF999999"/>
      </top>
    </border>
    <border>
      <bottom style="thick">
        <color rgb="FFFFFFFF"/>
      </bottom>
    </border>
    <border>
      <left style="thick">
        <color rgb="FFB7B7B7"/>
      </left>
    </border>
    <border>
      <left style="thick">
        <color rgb="FF000000"/>
      </left>
      <top style="thick">
        <color rgb="FF434343"/>
      </top>
      <bottom style="thick">
        <color rgb="FF000000"/>
      </bottom>
    </border>
    <border>
      <top style="thick">
        <color rgb="FF434343"/>
      </top>
      <bottom style="thick">
        <color rgb="FF000000"/>
      </bottom>
    </border>
    <border>
      <right style="thick">
        <color rgb="FF000000"/>
      </right>
      <top style="thick">
        <color rgb="FF434343"/>
      </top>
      <bottom style="thick">
        <color rgb="FF000000"/>
      </bottom>
    </border>
    <border>
      <right style="thick">
        <color rgb="FF434343"/>
      </right>
      <top style="thick">
        <color rgb="FF434343"/>
      </top>
      <bottom style="thick">
        <color rgb="FF000000"/>
      </bottom>
    </border>
    <border>
      <bottom style="thick">
        <color rgb="FFB7B7B7"/>
      </bottom>
    </border>
    <border>
      <right style="thick">
        <color rgb="FFB7B7B7"/>
      </right>
      <bottom style="thick">
        <color rgb="FFB7B7B7"/>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bottom style="medium">
        <color rgb="FF999999"/>
      </bottom>
    </border>
    <border>
      <right style="thick">
        <color rgb="FFB7B7B7"/>
      </right>
      <bottom style="medium">
        <color rgb="FF999999"/>
      </bottom>
    </border>
    <border>
      <left style="medium">
        <color rgb="FFEFEFEF"/>
      </left>
      <top style="thick">
        <color rgb="FFFFFFFF"/>
      </top>
    </border>
    <border>
      <left style="medium">
        <color rgb="FFEFEFEF"/>
      </left>
    </border>
    <border>
      <left style="medium">
        <color rgb="FFEFEFEF"/>
      </left>
      <top style="medium">
        <color rgb="FFFFFFFF"/>
      </top>
    </border>
    <border>
      <top style="medium">
        <color rgb="FFFFFFFF"/>
      </top>
    </border>
    <border>
      <right style="thick">
        <color rgb="FFB7B7B7"/>
      </right>
      <top style="medium">
        <color rgb="FFFFFFFF"/>
      </top>
    </border>
    <border>
      <left style="medium">
        <color rgb="FFEFEFEF"/>
      </left>
      <bottom style="thick">
        <color rgb="FF999999"/>
      </bottom>
    </border>
    <border>
      <left style="medium">
        <color rgb="FFEFEFEF"/>
      </left>
      <bottom style="medium">
        <color rgb="FF999999"/>
      </bottom>
    </border>
    <border>
      <top style="thin">
        <color rgb="FF999999"/>
      </top>
    </border>
    <border>
      <left style="thick">
        <color rgb="FFEFEFEF"/>
      </left>
      <right style="medium">
        <color rgb="FFB7B7B7"/>
      </right>
      <top style="thick">
        <color rgb="FFFFFFFF"/>
      </top>
    </border>
    <border>
      <left style="thick">
        <color rgb="FFEFEFEF"/>
      </left>
      <right style="medium">
        <color rgb="FFB7B7B7"/>
      </right>
    </border>
    <border>
      <top style="medium">
        <color rgb="FF999999"/>
      </top>
    </border>
    <border>
      <right style="thick">
        <color rgb="FFB7B7B7"/>
      </right>
      <top style="medium">
        <color rgb="FF999999"/>
      </top>
    </border>
    <border>
      <left style="thick">
        <color rgb="FFEFEFEF"/>
      </left>
      <right style="medium">
        <color rgb="FFB7B7B7"/>
      </right>
      <bottom style="thick">
        <color rgb="FF999999"/>
      </bottom>
    </border>
  </borders>
  <cellStyleXfs count="1">
    <xf borderId="0" fillId="0" fontId="0" numFmtId="0" applyAlignment="1" applyFont="1"/>
  </cellStyleXfs>
  <cellXfs count="79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1" numFmtId="0" xfId="0" applyAlignment="1" applyBorder="1" applyFont="1">
      <alignment readingOrder="0"/>
    </xf>
    <xf borderId="2" fillId="0" fontId="1" numFmtId="0" xfId="0" applyAlignment="1" applyBorder="1" applyFont="1">
      <alignment readingOrder="0"/>
    </xf>
    <xf borderId="2" fillId="0" fontId="1" numFmtId="0" xfId="0" applyAlignment="1" applyBorder="1" applyFont="1">
      <alignment readingOrder="0" vertical="center"/>
    </xf>
    <xf borderId="3" fillId="0" fontId="1" numFmtId="0" xfId="0" applyBorder="1" applyFont="1"/>
    <xf borderId="4" fillId="0" fontId="1" numFmtId="0" xfId="0" applyAlignment="1" applyBorder="1" applyFont="1">
      <alignment readingOrder="0"/>
    </xf>
    <xf borderId="5" fillId="0" fontId="1" numFmtId="0" xfId="0" applyAlignment="1" applyBorder="1" applyFont="1">
      <alignment readingOrder="0"/>
    </xf>
    <xf borderId="5" fillId="2" fontId="1" numFmtId="0" xfId="0" applyAlignment="1" applyBorder="1" applyFill="1" applyFont="1">
      <alignment readingOrder="0" shrinkToFit="0" vertical="center" wrapText="1"/>
    </xf>
    <xf borderId="6" fillId="0" fontId="3" numFmtId="0" xfId="0" applyBorder="1" applyFont="1"/>
    <xf borderId="7" fillId="0" fontId="1" numFmtId="0" xfId="0" applyBorder="1" applyFont="1"/>
    <xf borderId="8" fillId="0" fontId="1" numFmtId="0" xfId="0" applyAlignment="1" applyBorder="1" applyFont="1">
      <alignment readingOrder="0"/>
    </xf>
    <xf borderId="6" fillId="0" fontId="1" numFmtId="0" xfId="0" applyAlignment="1" applyBorder="1" applyFont="1">
      <alignment readingOrder="0"/>
    </xf>
    <xf borderId="9" fillId="0" fontId="1" numFmtId="0" xfId="0" applyAlignment="1" applyBorder="1" applyFont="1">
      <alignment readingOrder="0"/>
    </xf>
    <xf borderId="9" fillId="0" fontId="3" numFmtId="0" xfId="0" applyBorder="1" applyFont="1"/>
    <xf borderId="10" fillId="0" fontId="3" numFmtId="0" xfId="0" applyBorder="1" applyFont="1"/>
    <xf borderId="11" fillId="0" fontId="1" numFmtId="0" xfId="0" applyBorder="1" applyFont="1"/>
    <xf borderId="12" fillId="0" fontId="1" numFmtId="0" xfId="0" applyAlignment="1" applyBorder="1" applyFont="1">
      <alignment readingOrder="0"/>
    </xf>
    <xf borderId="10" fillId="0" fontId="1" numFmtId="0" xfId="0" applyAlignment="1" applyBorder="1" applyFont="1">
      <alignment readingOrder="0"/>
    </xf>
    <xf borderId="13" fillId="0" fontId="1" numFmtId="0" xfId="0" applyAlignment="1" applyBorder="1" applyFont="1">
      <alignment readingOrder="0"/>
    </xf>
    <xf borderId="14" fillId="0" fontId="1" numFmtId="0" xfId="0" applyBorder="1" applyFont="1"/>
    <xf borderId="13" fillId="0" fontId="3" numFmtId="0" xfId="0" applyBorder="1" applyFont="1"/>
    <xf borderId="0" fillId="3" fontId="4" numFmtId="0" xfId="0" applyAlignment="1" applyFill="1" applyFont="1">
      <alignment readingOrder="0" textRotation="0" vertical="bottom"/>
    </xf>
    <xf borderId="0" fillId="3" fontId="5" numFmtId="0" xfId="0" applyAlignment="1" applyFill="1" applyFont="1">
      <alignment readingOrder="0" textRotation="0" vertical="center"/>
    </xf>
    <xf borderId="0" fillId="3" fontId="4" numFmtId="0" xfId="0" applyAlignment="1" applyFill="1" applyFont="1">
      <alignment horizontal="center" textRotation="0" vertical="center"/>
    </xf>
    <xf borderId="0" fillId="3" fontId="4" numFmtId="0" xfId="0" applyAlignment="1" applyFill="1" applyFont="1">
      <alignment textRotation="0" vertical="bottom"/>
    </xf>
    <xf borderId="15" fillId="4" fontId="6" numFmtId="0" xfId="0" applyAlignment="1" applyBorder="1" applyFill="1" applyFont="1">
      <alignment horizontal="right" readingOrder="0" textRotation="0" vertical="center"/>
    </xf>
    <xf borderId="16" fillId="0" fontId="3" numFmtId="0" xfId="0" applyBorder="1" applyFont="1"/>
    <xf borderId="16" fillId="5" fontId="6" numFmtId="0" xfId="0" applyAlignment="1" applyBorder="1" applyFill="1" applyFont="1">
      <alignment horizontal="right" readingOrder="0" textRotation="0" vertical="center"/>
    </xf>
    <xf borderId="17" fillId="0" fontId="3" numFmtId="0" xfId="0" applyBorder="1" applyFont="1"/>
    <xf borderId="0" fillId="3" fontId="7" numFmtId="0" xfId="0" applyAlignment="1" applyFill="1" applyFont="1">
      <alignment horizontal="right" readingOrder="0" textRotation="0" vertical="center"/>
    </xf>
    <xf borderId="0" fillId="6" fontId="8" numFmtId="0" xfId="0" applyAlignment="1" applyFill="1" applyFont="1">
      <alignment horizontal="left" textRotation="0" vertical="bottom"/>
    </xf>
    <xf borderId="0" fillId="6" fontId="8" numFmtId="0" xfId="0" applyAlignment="1" applyFill="1" applyFont="1">
      <alignment readingOrder="0" textRotation="0" vertical="bottom"/>
    </xf>
    <xf borderId="0" fillId="6" fontId="8" numFmtId="0" xfId="0" applyAlignment="1" applyFill="1" applyFont="1">
      <alignment horizontal="left" readingOrder="0" shrinkToFit="0" textRotation="0" vertical="bottom" wrapText="0"/>
    </xf>
    <xf borderId="0" fillId="6" fontId="8" numFmtId="0" xfId="0" applyAlignment="1" applyFill="1" applyFont="1">
      <alignment horizontal="left" readingOrder="0" textRotation="0" vertical="bottom"/>
    </xf>
    <xf borderId="0" fillId="6" fontId="4" numFmtId="0" xfId="0" applyAlignment="1" applyFill="1" applyFont="1">
      <alignment textRotation="0" vertical="bottom"/>
    </xf>
    <xf borderId="0" fillId="6" fontId="4" numFmtId="0" xfId="0" applyAlignment="1" applyFill="1" applyFont="1">
      <alignment readingOrder="0" textRotation="0" vertical="bottom"/>
    </xf>
    <xf borderId="0" fillId="6" fontId="4" numFmtId="0" xfId="0" applyAlignment="1" applyFill="1" applyFont="1">
      <alignment horizontal="center" textRotation="0" vertical="center"/>
    </xf>
    <xf borderId="0" fillId="6" fontId="9" numFmtId="0" xfId="0" applyAlignment="1" applyFill="1" applyFont="1">
      <alignment horizontal="center" readingOrder="0" textRotation="0" vertical="center"/>
    </xf>
    <xf borderId="0" fillId="6" fontId="10" numFmtId="0" xfId="0" applyAlignment="1" applyFill="1" applyFont="1">
      <alignment readingOrder="0" textRotation="0" vertical="bottom"/>
    </xf>
    <xf borderId="0" fillId="0" fontId="4" numFmtId="0" xfId="0" applyAlignment="1" applyFont="1">
      <alignment textRotation="0" vertical="bottom"/>
    </xf>
    <xf borderId="0" fillId="0" fontId="8" numFmtId="0" xfId="0" applyAlignment="1" applyFont="1">
      <alignment readingOrder="0" textRotation="0" vertical="bottom"/>
    </xf>
    <xf borderId="0" fillId="0" fontId="4" numFmtId="0" xfId="0" applyAlignment="1" applyFont="1">
      <alignment readingOrder="0" textRotation="0" vertical="bottom"/>
    </xf>
    <xf borderId="0" fillId="0" fontId="4" numFmtId="0" xfId="0" applyAlignment="1" applyFont="1">
      <alignment horizontal="center" textRotation="0" vertical="center"/>
    </xf>
    <xf borderId="0" fillId="0" fontId="11" numFmtId="0" xfId="0" applyAlignment="1" applyFont="1">
      <alignment readingOrder="0" textRotation="0" vertical="bottom"/>
    </xf>
    <xf borderId="0" fillId="0" fontId="8" numFmtId="0" xfId="0" applyAlignment="1" applyFont="1">
      <alignment horizontal="center" readingOrder="0" shrinkToFit="0" textRotation="0" vertical="center" wrapText="1"/>
    </xf>
    <xf borderId="18" fillId="7" fontId="4" numFmtId="0" xfId="0" applyAlignment="1" applyBorder="1" applyFill="1" applyFont="1">
      <alignment horizontal="center" shrinkToFit="0" textRotation="0" vertical="bottom" wrapText="1"/>
    </xf>
    <xf borderId="19" fillId="0" fontId="3" numFmtId="0" xfId="0" applyBorder="1" applyFont="1"/>
    <xf borderId="0" fillId="0" fontId="4" numFmtId="0" xfId="0" applyAlignment="1" applyFont="1">
      <alignment horizontal="center" shrinkToFit="0" textRotation="0" vertical="bottom" wrapText="1"/>
    </xf>
    <xf borderId="0" fillId="0" fontId="8" numFmtId="0" xfId="0" applyAlignment="1" applyFont="1">
      <alignment horizontal="center" readingOrder="0" textRotation="0" vertical="bottom"/>
    </xf>
    <xf borderId="18" fillId="0" fontId="3" numFmtId="0" xfId="0" applyBorder="1" applyFont="1"/>
    <xf borderId="18" fillId="7" fontId="4" numFmtId="0" xfId="0" applyAlignment="1" applyBorder="1" applyFill="1" applyFont="1">
      <alignment textRotation="0" vertical="bottom"/>
    </xf>
    <xf borderId="20" fillId="0" fontId="3" numFmtId="0" xfId="0" applyBorder="1" applyFont="1"/>
    <xf borderId="21" fillId="0" fontId="3" numFmtId="0" xfId="0" applyBorder="1" applyFont="1"/>
    <xf borderId="22" fillId="0" fontId="3" numFmtId="0" xfId="0" applyBorder="1" applyFont="1"/>
    <xf borderId="0" fillId="0" fontId="8" numFmtId="0" xfId="0" applyAlignment="1" applyFont="1">
      <alignment horizontal="center" shrinkToFit="0" textRotation="0" vertical="bottom" wrapText="1"/>
    </xf>
    <xf borderId="0" fillId="0" fontId="4" numFmtId="0" xfId="0" applyAlignment="1" applyFont="1">
      <alignment horizontal="center" readingOrder="0" shrinkToFit="0" textRotation="0" vertical="bottom" wrapText="1"/>
    </xf>
    <xf borderId="0" fillId="0" fontId="8" numFmtId="0" xfId="0" applyAlignment="1" applyFont="1">
      <alignment horizontal="center" readingOrder="0" shrinkToFit="0" textRotation="0" vertical="bottom" wrapText="1"/>
    </xf>
    <xf borderId="0" fillId="0" fontId="8" numFmtId="0" xfId="0" applyAlignment="1" applyFont="1">
      <alignment horizontal="center" shrinkToFit="0" textRotation="0" vertical="center" wrapText="1"/>
    </xf>
    <xf borderId="0" fillId="3" fontId="4" numFmtId="0" xfId="0" applyAlignment="1" applyFill="1" applyFont="1">
      <alignment vertical="bottom"/>
    </xf>
    <xf borderId="18" fillId="8" fontId="4" numFmtId="0" xfId="0" applyAlignment="1" applyBorder="1" applyFill="1" applyFont="1">
      <alignment horizontal="center" shrinkToFit="0" textRotation="0" vertical="center" wrapText="1"/>
    </xf>
    <xf borderId="20" fillId="5" fontId="12" numFmtId="0" xfId="0" applyAlignment="1" applyBorder="1" applyFill="1" applyFont="1">
      <alignment horizontal="center" readingOrder="0" vertical="center"/>
    </xf>
    <xf borderId="21" fillId="9" fontId="12" numFmtId="0" xfId="0" applyAlignment="1" applyBorder="1" applyFill="1" applyFont="1">
      <alignment horizontal="center" readingOrder="0" shrinkToFit="0" vertical="top" wrapText="0"/>
    </xf>
    <xf borderId="18" fillId="7" fontId="4" numFmtId="0" xfId="0" applyAlignment="1" applyBorder="1" applyFill="1" applyFont="1">
      <alignment horizontal="center" readingOrder="0" shrinkToFit="0" textRotation="0" vertical="center" wrapText="1"/>
    </xf>
    <xf borderId="23" fillId="5" fontId="13" numFmtId="0" xfId="0" applyAlignment="1" applyBorder="1" applyFill="1" applyFont="1">
      <alignment horizontal="center" readingOrder="0" vertical="center"/>
    </xf>
    <xf borderId="23" fillId="0" fontId="3" numFmtId="0" xfId="0" applyBorder="1" applyFont="1"/>
    <xf borderId="0" fillId="9" fontId="14" numFmtId="0" xfId="0" applyAlignment="1" applyFill="1" applyFont="1">
      <alignment horizontal="center" readingOrder="0" shrinkToFit="0" vertical="top" wrapText="0"/>
    </xf>
    <xf borderId="23" fillId="9" fontId="14" numFmtId="0" xfId="0" applyAlignment="1" applyBorder="1" applyFill="1" applyFont="1">
      <alignment horizontal="center" readingOrder="0" shrinkToFit="0" vertical="top" wrapText="0"/>
    </xf>
    <xf borderId="24" fillId="0" fontId="3" numFmtId="0" xfId="0" applyBorder="1" applyFont="1"/>
    <xf borderId="0" fillId="0" fontId="4" numFmtId="0" xfId="0" applyAlignment="1" applyFont="1">
      <alignment textRotation="0"/>
    </xf>
    <xf borderId="18" fillId="4" fontId="12" numFmtId="0" xfId="0" applyAlignment="1" applyBorder="1" applyFill="1" applyFont="1">
      <alignment horizontal="center" readingOrder="0" textRotation="255" vertical="center"/>
    </xf>
    <xf borderId="0" fillId="5" fontId="13" numFmtId="0" xfId="0" applyAlignment="1" applyFill="1" applyFont="1">
      <alignment horizontal="center" readingOrder="0" vertical="center"/>
    </xf>
    <xf borderId="25" fillId="4" fontId="12" numFmtId="0" xfId="0" applyAlignment="1" applyBorder="1" applyFill="1" applyFont="1">
      <alignment horizontal="center" readingOrder="0" textRotation="0" vertical="center"/>
    </xf>
    <xf borderId="18" fillId="5" fontId="13" numFmtId="0" xfId="0" applyAlignment="1" applyBorder="1" applyFill="1" applyFont="1">
      <alignment horizontal="center" readingOrder="0" vertical="center"/>
    </xf>
    <xf borderId="0" fillId="3" fontId="15" numFmtId="0" xfId="0" applyAlignment="1" applyFill="1" applyFont="1">
      <alignment vertical="bottom"/>
    </xf>
    <xf borderId="0" fillId="3" fontId="16" numFmtId="0" xfId="0" applyAlignment="1" applyFill="1" applyFont="1">
      <alignment readingOrder="0" shrinkToFit="0" vertical="center" wrapText="0"/>
    </xf>
    <xf borderId="0" fillId="3" fontId="15" numFmtId="0" xfId="0" applyAlignment="1" applyFill="1" applyFont="1">
      <alignment horizontal="center" vertical="center"/>
    </xf>
    <xf borderId="0" fillId="0" fontId="15" numFmtId="0" xfId="0" applyAlignment="1" applyFont="1">
      <alignment horizontal="center" vertical="center"/>
    </xf>
    <xf borderId="15" fillId="4" fontId="17" numFmtId="0" xfId="0" applyAlignment="1" applyBorder="1" applyFill="1" applyFont="1">
      <alignment horizontal="right" readingOrder="0" vertical="center"/>
    </xf>
    <xf borderId="16" fillId="5" fontId="18" numFmtId="0" xfId="0" applyAlignment="1" applyBorder="1" applyFill="1" applyFont="1">
      <alignment horizontal="right" readingOrder="0" vertical="center"/>
    </xf>
    <xf borderId="16" fillId="5" fontId="19" numFmtId="0" xfId="0" applyAlignment="1" applyBorder="1" applyFill="1" applyFont="1">
      <alignment horizontal="left" readingOrder="0" shrinkToFit="0" vertical="center" wrapText="0"/>
    </xf>
    <xf borderId="16" fillId="5" fontId="18" numFmtId="0" xfId="0" applyAlignment="1" applyBorder="1" applyFill="1" applyFont="1">
      <alignment horizontal="right" readingOrder="0" shrinkToFit="0" vertical="center" wrapText="0"/>
    </xf>
    <xf borderId="0" fillId="3" fontId="20" numFmtId="0" xfId="0" applyAlignment="1" applyFill="1" applyFont="1">
      <alignment readingOrder="0" vertical="bottom"/>
    </xf>
    <xf borderId="0" fillId="3" fontId="21" numFmtId="0" xfId="0" applyAlignment="1" applyFill="1" applyFont="1">
      <alignment readingOrder="0" vertical="bottom"/>
    </xf>
    <xf borderId="26" fillId="0" fontId="4" numFmtId="0" xfId="0" applyAlignment="1" applyBorder="1" applyFont="1">
      <alignment textRotation="0"/>
    </xf>
    <xf borderId="0" fillId="3" fontId="21" numFmtId="0" xfId="0" applyAlignment="1" applyFill="1" applyFont="1">
      <alignment horizontal="right" readingOrder="0" vertical="bottom"/>
    </xf>
    <xf borderId="26" fillId="0" fontId="4" numFmtId="0" xfId="0" applyAlignment="1" applyBorder="1" applyFont="1">
      <alignment textRotation="0"/>
    </xf>
    <xf borderId="0" fillId="3" fontId="22" numFmtId="0" xfId="0" applyAlignment="1" applyFill="1" applyFont="1">
      <alignment horizontal="center" readingOrder="0" textRotation="0" vertical="center"/>
    </xf>
    <xf borderId="0" fillId="0" fontId="4" numFmtId="0" xfId="0" applyAlignment="1" applyFont="1">
      <alignment textRotation="0"/>
    </xf>
    <xf borderId="25" fillId="7" fontId="23" numFmtId="0" xfId="0" applyAlignment="1" applyBorder="1" applyFill="1" applyFont="1">
      <alignment horizontal="center" vertical="center"/>
    </xf>
    <xf borderId="23" fillId="4" fontId="24" numFmtId="0" xfId="0" applyAlignment="1" applyBorder="1" applyFill="1" applyFont="1">
      <alignment horizontal="right" readingOrder="0" vertical="bottom"/>
    </xf>
    <xf borderId="23" fillId="9" fontId="25" numFmtId="0" xfId="0" applyAlignment="1" applyBorder="1" applyFill="1" applyFont="1">
      <alignment horizontal="left" readingOrder="0" vertical="bottom"/>
    </xf>
    <xf borderId="23" fillId="9" fontId="26" numFmtId="0" xfId="0" applyAlignment="1" applyBorder="1" applyFill="1" applyFont="1">
      <alignment horizontal="left" readingOrder="0" vertical="bottom"/>
    </xf>
    <xf borderId="27" fillId="4" fontId="17" numFmtId="0" xfId="0" applyAlignment="1" applyBorder="1" applyFill="1" applyFont="1">
      <alignment horizontal="right" readingOrder="0" vertical="center"/>
    </xf>
    <xf borderId="28" fillId="0" fontId="3" numFmtId="0" xfId="0" applyBorder="1" applyFont="1"/>
    <xf borderId="28" fillId="5" fontId="18" numFmtId="0" xfId="0" applyAlignment="1" applyBorder="1" applyFill="1" applyFont="1">
      <alignment horizontal="left" readingOrder="0" vertical="center"/>
    </xf>
    <xf borderId="29" fillId="0" fontId="3" numFmtId="0" xfId="0" applyBorder="1" applyFont="1"/>
    <xf borderId="0" fillId="3" fontId="14" numFmtId="0" xfId="0" applyAlignment="1" applyFill="1" applyFont="1">
      <alignment readingOrder="0" vertical="bottom"/>
    </xf>
    <xf borderId="27" fillId="4" fontId="27" numFmtId="0" xfId="0" applyAlignment="1" applyBorder="1" applyFill="1" applyFont="1">
      <alignment horizontal="center" readingOrder="0" vertical="center"/>
    </xf>
    <xf borderId="28" fillId="5" fontId="28" numFmtId="0" xfId="0" applyAlignment="1" applyBorder="1" applyFill="1" applyFont="1">
      <alignment readingOrder="0" vertical="center"/>
    </xf>
    <xf borderId="25" fillId="4" fontId="29" numFmtId="0" xfId="0" applyAlignment="1" applyBorder="1" applyFill="1" applyFont="1">
      <alignment horizontal="center" readingOrder="0" shrinkToFit="0" textRotation="0" vertical="center" wrapText="1"/>
    </xf>
    <xf borderId="28" fillId="4" fontId="17" numFmtId="0" xfId="0" applyAlignment="1" applyBorder="1" applyFill="1" applyFont="1">
      <alignment horizontal="right" readingOrder="0" vertical="center"/>
    </xf>
    <xf borderId="23" fillId="4" fontId="29" numFmtId="0" xfId="0" applyAlignment="1" applyBorder="1" applyFill="1" applyFont="1">
      <alignment horizontal="center" readingOrder="0" textRotation="0" vertical="center"/>
    </xf>
    <xf borderId="28" fillId="4" fontId="30" numFmtId="0" xfId="0" applyAlignment="1" applyBorder="1" applyFill="1" applyFont="1">
      <alignment horizontal="left" readingOrder="0" vertical="center"/>
    </xf>
    <xf borderId="28" fillId="4" fontId="17" numFmtId="0" xfId="0" applyAlignment="1" applyBorder="1" applyFill="1" applyFont="1">
      <alignment horizontal="center" readingOrder="0" vertical="center"/>
    </xf>
    <xf borderId="28" fillId="5" fontId="31" numFmtId="0" xfId="0" applyAlignment="1" applyBorder="1" applyFill="1" applyFont="1">
      <alignment horizontal="left" readingOrder="0" vertical="center"/>
    </xf>
    <xf borderId="30" fillId="0" fontId="3" numFmtId="0" xfId="0" applyBorder="1" applyFont="1"/>
    <xf borderId="24" fillId="4" fontId="29" numFmtId="0" xfId="0" applyAlignment="1" applyBorder="1" applyFill="1" applyFont="1">
      <alignment horizontal="center" readingOrder="0" textRotation="0" vertical="center"/>
    </xf>
    <xf borderId="31" fillId="10" fontId="15" numFmtId="0" xfId="0" applyAlignment="1" applyBorder="1" applyFill="1" applyFont="1">
      <alignment horizontal="center" vertical="center"/>
    </xf>
    <xf borderId="0" fillId="0" fontId="32" numFmtId="0" xfId="0" applyFont="1"/>
    <xf borderId="18" fillId="7" fontId="15" numFmtId="0" xfId="0" applyAlignment="1" applyBorder="1" applyFill="1" applyFont="1">
      <alignment vertical="bottom"/>
    </xf>
    <xf borderId="21" fillId="9" fontId="33" numFmtId="0" xfId="0" applyAlignment="1" applyBorder="1" applyFill="1" applyFont="1">
      <alignment horizontal="center" readingOrder="0" vertical="center"/>
    </xf>
    <xf borderId="22" fillId="5" fontId="34" numFmtId="164" xfId="0" applyAlignment="1" applyBorder="1" applyFill="1" applyFont="1" applyNumberFormat="1">
      <alignment horizontal="center" readingOrder="0" vertical="top"/>
    </xf>
    <xf borderId="18" fillId="4" fontId="28" numFmtId="0" xfId="0" applyAlignment="1" applyBorder="1" applyFill="1" applyFont="1">
      <alignment readingOrder="0" vertical="center"/>
    </xf>
    <xf borderId="0" fillId="5" fontId="28" numFmtId="0" xfId="0" applyAlignment="1" applyFill="1" applyFont="1">
      <alignment horizontal="center" readingOrder="0" vertical="center"/>
    </xf>
    <xf borderId="0" fillId="4" fontId="35" numFmtId="0" xfId="0" applyAlignment="1" applyFill="1" applyFont="1">
      <alignment horizontal="center" readingOrder="0" textRotation="0" vertical="center"/>
    </xf>
    <xf borderId="0" fillId="9" fontId="36" numFmtId="0" xfId="0" applyAlignment="1" applyFill="1" applyFont="1">
      <alignment readingOrder="0" vertical="center"/>
    </xf>
    <xf borderId="0" fillId="4" fontId="35" numFmtId="0" xfId="0" applyAlignment="1" applyFill="1" applyFont="1">
      <alignment horizontal="right" readingOrder="0" textRotation="0" vertical="center"/>
    </xf>
    <xf borderId="0" fillId="0" fontId="15" numFmtId="0" xfId="0" applyAlignment="1" applyFont="1">
      <alignment horizontal="left" vertical="center"/>
    </xf>
    <xf borderId="0" fillId="5" fontId="12" numFmtId="0" xfId="0" applyAlignment="1" applyFill="1" applyFont="1">
      <alignment horizontal="left" readingOrder="0" textRotation="0" vertical="center"/>
    </xf>
    <xf borderId="23" fillId="4" fontId="37" numFmtId="0" xfId="0" applyAlignment="1" applyBorder="1" applyFill="1" applyFont="1">
      <alignment horizontal="center" readingOrder="0" vertical="center"/>
    </xf>
    <xf borderId="23" fillId="9" fontId="25" numFmtId="0" xfId="0" applyAlignment="1" applyBorder="1" applyFill="1" applyFont="1">
      <alignment horizontal="center" readingOrder="0" vertical="center"/>
    </xf>
    <xf borderId="0" fillId="11" fontId="1" numFmtId="0" xfId="0" applyAlignment="1" applyFill="1" applyFont="1">
      <alignment readingOrder="0"/>
    </xf>
    <xf borderId="23" fillId="9" fontId="26" numFmtId="0" xfId="0" applyAlignment="1" applyBorder="1" applyFill="1" applyFont="1">
      <alignment horizontal="center" readingOrder="0" vertical="center"/>
    </xf>
    <xf borderId="0" fillId="4" fontId="24" numFmtId="0" xfId="0" applyAlignment="1" applyFill="1" applyFont="1">
      <alignment horizontal="right" readingOrder="0" vertical="bottom"/>
    </xf>
    <xf borderId="0" fillId="9" fontId="6" numFmtId="0" xfId="0" applyAlignment="1" applyFill="1" applyFont="1">
      <alignment horizontal="left" readingOrder="0" shrinkToFit="0" textRotation="0" vertical="top" wrapText="1"/>
    </xf>
    <xf borderId="0" fillId="4" fontId="17" numFmtId="0" xfId="0" applyAlignment="1" applyFill="1" applyFont="1">
      <alignment horizontal="center" readingOrder="0" textRotation="0" vertical="center"/>
    </xf>
    <xf borderId="0" fillId="9" fontId="17" numFmtId="0" xfId="0" applyAlignment="1" applyFill="1" applyFont="1">
      <alignment horizontal="center" readingOrder="0" shrinkToFit="0" textRotation="0" vertical="center" wrapText="1"/>
    </xf>
    <xf borderId="0" fillId="4" fontId="25" numFmtId="0" xfId="0" applyAlignment="1" applyFill="1" applyFont="1">
      <alignment horizontal="left" readingOrder="0" vertical="bottom"/>
    </xf>
    <xf borderId="0" fillId="4" fontId="38" numFmtId="0" xfId="0" applyAlignment="1" applyFill="1" applyFont="1">
      <alignment horizontal="right" textRotation="0" vertical="top"/>
    </xf>
    <xf borderId="0" fillId="4" fontId="38" numFmtId="0" xfId="0" applyAlignment="1" applyFill="1" applyFont="1">
      <alignment horizontal="right" readingOrder="0" textRotation="0" vertical="top"/>
    </xf>
    <xf borderId="0" fillId="9" fontId="26" numFmtId="0" xfId="0" applyAlignment="1" applyFill="1" applyFont="1">
      <alignment horizontal="left" readingOrder="0" vertical="bottom"/>
    </xf>
    <xf borderId="0" fillId="12" fontId="15" numFmtId="0" xfId="0" applyAlignment="1" applyFill="1" applyFont="1">
      <alignment horizontal="left" vertical="center"/>
    </xf>
    <xf borderId="0" fillId="6" fontId="15" numFmtId="0" xfId="0" applyAlignment="1" applyFill="1" applyFont="1">
      <alignment horizontal="left" vertical="center"/>
    </xf>
    <xf borderId="0" fillId="9" fontId="39" numFmtId="0" xfId="0" applyAlignment="1" applyFill="1" applyFont="1">
      <alignment readingOrder="0" vertical="bottom"/>
    </xf>
    <xf borderId="25" fillId="4" fontId="40" numFmtId="0" xfId="0" applyAlignment="1" applyBorder="1" applyFill="1" applyFont="1">
      <alignment horizontal="center" readingOrder="0" textRotation="0" vertical="center"/>
    </xf>
    <xf borderId="23" fillId="9" fontId="41" numFmtId="0" xfId="0" applyAlignment="1" applyBorder="1" applyFill="1" applyFont="1">
      <alignment readingOrder="0" shrinkToFit="0" vertical="top" wrapText="1"/>
    </xf>
    <xf borderId="0" fillId="4" fontId="24" numFmtId="0" xfId="0" applyAlignment="1" applyFill="1" applyFont="1">
      <alignment horizontal="center" readingOrder="0" vertical="center"/>
    </xf>
    <xf borderId="0" fillId="0" fontId="15" numFmtId="0" xfId="0" applyAlignment="1" applyFont="1">
      <alignment horizontal="left" readingOrder="0" vertical="center"/>
    </xf>
    <xf borderId="0" fillId="4" fontId="42" numFmtId="0" xfId="0" applyAlignment="1" applyFill="1" applyFont="1">
      <alignment horizontal="right" vertical="bottom"/>
    </xf>
    <xf borderId="0" fillId="9" fontId="43" numFmtId="0" xfId="0" applyAlignment="1" applyFill="1" applyFont="1">
      <alignment horizontal="right" readingOrder="0" vertical="bottom"/>
    </xf>
    <xf borderId="0" fillId="4" fontId="25" numFmtId="0" xfId="0" applyAlignment="1" applyFill="1" applyFont="1">
      <alignment horizontal="center" readingOrder="0" vertical="center"/>
    </xf>
    <xf borderId="0" fillId="4" fontId="37" numFmtId="0" xfId="0" applyAlignment="1" applyFill="1" applyFont="1">
      <alignment horizontal="center" readingOrder="0" vertical="center"/>
    </xf>
    <xf borderId="0" fillId="9" fontId="26" numFmtId="0" xfId="0" applyAlignment="1" applyFill="1" applyFont="1">
      <alignment horizontal="center" readingOrder="0" vertical="center"/>
    </xf>
    <xf borderId="0" fillId="4" fontId="29" numFmtId="0" xfId="0" applyAlignment="1" applyFill="1" applyFont="1">
      <alignment horizontal="center" readingOrder="0" textRotation="0" vertical="center"/>
    </xf>
    <xf borderId="0" fillId="5" fontId="44" numFmtId="164" xfId="0" applyAlignment="1" applyFill="1" applyFont="1" applyNumberFormat="1">
      <alignment horizontal="left" vertical="bottom"/>
    </xf>
    <xf borderId="0" fillId="4" fontId="6" numFmtId="0" xfId="0" applyAlignment="1" applyFill="1" applyFont="1">
      <alignment horizontal="right" readingOrder="0" textRotation="0" vertical="center"/>
    </xf>
    <xf borderId="0" fillId="9" fontId="39" numFmtId="0" xfId="0" applyAlignment="1" applyFill="1" applyFont="1">
      <alignment horizontal="center" readingOrder="0" vertical="center"/>
    </xf>
    <xf borderId="0" fillId="5" fontId="13" numFmtId="0" xfId="0" applyAlignment="1" applyFill="1" applyFont="1">
      <alignment horizontal="right" readingOrder="0" textRotation="0" vertical="center"/>
    </xf>
    <xf borderId="0" fillId="4" fontId="42" numFmtId="0" xfId="0" applyAlignment="1" applyFill="1" applyFont="1">
      <alignment horizontal="right" readingOrder="0" vertical="bottom"/>
    </xf>
    <xf borderId="32" fillId="3" fontId="15" numFmtId="0" xfId="0" applyAlignment="1" applyBorder="1" applyFill="1" applyFont="1">
      <alignment vertical="bottom"/>
    </xf>
    <xf borderId="0" fillId="5" fontId="44" numFmtId="164" xfId="0" applyAlignment="1" applyFill="1" applyFont="1" applyNumberFormat="1">
      <alignment horizontal="left" readingOrder="0" vertical="bottom"/>
    </xf>
    <xf borderId="20" fillId="4" fontId="28" numFmtId="0" xfId="0" applyAlignment="1" applyBorder="1" applyFill="1" applyFont="1">
      <alignment readingOrder="0" vertical="center"/>
    </xf>
    <xf borderId="21" fillId="9" fontId="36" numFmtId="0" xfId="0" applyAlignment="1" applyBorder="1" applyFill="1" applyFont="1">
      <alignment readingOrder="0" vertical="center"/>
    </xf>
    <xf borderId="0" fillId="4" fontId="42" numFmtId="0" xfId="0" applyAlignment="1" applyFill="1" applyFont="1">
      <alignment horizontal="center" vertical="center"/>
    </xf>
    <xf borderId="0" fillId="9" fontId="43" numFmtId="0" xfId="0" applyAlignment="1" applyFill="1" applyFont="1">
      <alignment horizontal="center" readingOrder="0" vertical="center"/>
    </xf>
    <xf borderId="0" fillId="13" fontId="15" numFmtId="0" xfId="0" applyAlignment="1" applyFill="1" applyFont="1">
      <alignment horizontal="left" vertical="center"/>
    </xf>
    <xf borderId="0" fillId="5" fontId="44" numFmtId="164" xfId="0" applyAlignment="1" applyFill="1" applyFont="1" applyNumberFormat="1">
      <alignment horizontal="center" vertical="center"/>
    </xf>
    <xf borderId="18" fillId="4" fontId="40" numFmtId="0" xfId="0" applyAlignment="1" applyBorder="1" applyFill="1" applyFont="1">
      <alignment horizontal="center" readingOrder="0" textRotation="90" vertical="center"/>
    </xf>
    <xf borderId="0" fillId="4" fontId="42" numFmtId="0" xfId="0" applyAlignment="1" applyFill="1" applyFont="1">
      <alignment horizontal="right" vertical="center"/>
    </xf>
    <xf borderId="0" fillId="9" fontId="45" numFmtId="165" xfId="0" applyAlignment="1" applyFill="1" applyFont="1" applyNumberFormat="1">
      <alignment horizontal="center" readingOrder="0" vertical="center"/>
    </xf>
    <xf borderId="32" fillId="3" fontId="4" numFmtId="0" xfId="0" applyAlignment="1" applyBorder="1" applyFill="1" applyFont="1">
      <alignment textRotation="0" vertical="bottom"/>
    </xf>
    <xf borderId="0" fillId="4" fontId="42" numFmtId="0" xfId="0" applyAlignment="1" applyFill="1" applyFont="1">
      <alignment horizontal="center" readingOrder="0" vertical="center"/>
    </xf>
    <xf borderId="0" fillId="4" fontId="25" numFmtId="165" xfId="0" applyAlignment="1" applyFill="1" applyFont="1" applyNumberFormat="1">
      <alignment horizontal="center" readingOrder="0" vertical="center"/>
    </xf>
    <xf borderId="0" fillId="4" fontId="46" numFmtId="0" xfId="0" applyAlignment="1" applyFill="1" applyFont="1">
      <alignment horizontal="left" readingOrder="0" vertical="bottom"/>
    </xf>
    <xf borderId="0" fillId="4" fontId="40" numFmtId="0" xfId="0" applyAlignment="1" applyFill="1" applyFont="1">
      <alignment horizontal="center" readingOrder="0" textRotation="0" vertical="center"/>
    </xf>
    <xf borderId="0" fillId="4" fontId="47" numFmtId="0" xfId="0" applyAlignment="1" applyFill="1" applyFont="1">
      <alignment horizontal="right" readingOrder="0" vertical="center"/>
    </xf>
    <xf borderId="19" fillId="4" fontId="47" numFmtId="0" xfId="0" applyAlignment="1" applyBorder="1" applyFill="1" applyFont="1">
      <alignment horizontal="right" readingOrder="0" vertical="center"/>
    </xf>
    <xf borderId="0" fillId="5" fontId="44" numFmtId="164" xfId="0" applyAlignment="1" applyFill="1" applyFont="1" applyNumberFormat="1">
      <alignment horizontal="center" readingOrder="0" vertical="center"/>
    </xf>
    <xf borderId="33" fillId="0" fontId="3" numFmtId="0" xfId="0" applyBorder="1" applyFont="1"/>
    <xf borderId="34" fillId="4" fontId="24" numFmtId="0" xfId="0" applyAlignment="1" applyBorder="1" applyFill="1" applyFont="1">
      <alignment horizontal="center" readingOrder="0" vertical="center"/>
    </xf>
    <xf borderId="0" fillId="5" fontId="15" numFmtId="0" xfId="0" applyAlignment="1" applyFill="1" applyFont="1">
      <alignment horizontal="left" vertical="center"/>
    </xf>
    <xf borderId="18" fillId="4" fontId="40" numFmtId="0" xfId="0" applyAlignment="1" applyBorder="1" applyFill="1" applyFont="1">
      <alignment horizontal="center" readingOrder="0" textRotation="0" vertical="center"/>
    </xf>
    <xf borderId="0" fillId="4" fontId="42" numFmtId="0" xfId="0" applyAlignment="1" applyFill="1" applyFont="1">
      <alignment horizontal="right" readingOrder="0" vertical="center"/>
    </xf>
    <xf borderId="0" fillId="4" fontId="46" numFmtId="0" xfId="0" applyAlignment="1" applyFill="1" applyFont="1">
      <alignment horizontal="left" readingOrder="0" vertical="top"/>
    </xf>
    <xf borderId="0" fillId="4" fontId="40" numFmtId="0" xfId="0" applyAlignment="1" applyFill="1" applyFont="1">
      <alignment horizontal="center" readingOrder="0" textRotation="90" vertical="center"/>
    </xf>
    <xf borderId="0" fillId="4" fontId="48" numFmtId="0" xfId="0" applyAlignment="1" applyFill="1" applyFont="1">
      <alignment horizontal="right" readingOrder="0" vertical="center"/>
    </xf>
    <xf borderId="0" fillId="4" fontId="24" numFmtId="0" xfId="0" applyAlignment="1" applyFill="1" applyFont="1">
      <alignment horizontal="left" readingOrder="0" vertical="center"/>
    </xf>
    <xf borderId="0" fillId="4" fontId="49" numFmtId="0" xfId="0" applyAlignment="1" applyFill="1" applyFont="1">
      <alignment horizontal="right" readingOrder="0" vertical="center"/>
    </xf>
    <xf borderId="0" fillId="5" fontId="25" numFmtId="166" xfId="0" applyAlignment="1" applyFill="1" applyFont="1" applyNumberFormat="1">
      <alignment horizontal="center" vertical="center"/>
    </xf>
    <xf borderId="34" fillId="4" fontId="35" numFmtId="0" xfId="0" applyAlignment="1" applyBorder="1" applyFill="1" applyFont="1">
      <alignment horizontal="center" readingOrder="0" vertical="center"/>
    </xf>
    <xf borderId="0" fillId="9" fontId="50" numFmtId="49" xfId="0" applyAlignment="1" applyFill="1" applyFont="1" applyNumberFormat="1">
      <alignment horizontal="center" readingOrder="0" vertical="center"/>
    </xf>
    <xf borderId="34" fillId="9" fontId="50" numFmtId="49" xfId="0" applyAlignment="1" applyBorder="1" applyFill="1" applyFont="1" applyNumberFormat="1">
      <alignment horizontal="center" readingOrder="0" vertical="center"/>
    </xf>
    <xf borderId="34" fillId="9" fontId="26" numFmtId="3" xfId="0" applyAlignment="1" applyBorder="1" applyFill="1" applyFont="1" applyNumberFormat="1">
      <alignment horizontal="center" readingOrder="0" vertical="center"/>
    </xf>
    <xf borderId="0" fillId="14" fontId="15" numFmtId="0" xfId="0" applyAlignment="1" applyFill="1" applyFont="1">
      <alignment horizontal="left" vertical="center"/>
    </xf>
    <xf borderId="35" fillId="3" fontId="4" numFmtId="0" xfId="0" applyAlignment="1" applyBorder="1" applyFill="1" applyFont="1">
      <alignment textRotation="0" vertical="bottom"/>
    </xf>
    <xf borderId="0" fillId="4" fontId="37" numFmtId="0" xfId="0" applyAlignment="1" applyFill="1" applyFont="1">
      <alignment horizontal="left" readingOrder="0" vertical="center"/>
    </xf>
    <xf borderId="34" fillId="0" fontId="3" numFmtId="0" xfId="0" applyBorder="1" applyFont="1"/>
    <xf borderId="25" fillId="4" fontId="29" numFmtId="0" xfId="0" applyAlignment="1" applyBorder="1" applyFill="1" applyFont="1">
      <alignment horizontal="center" readingOrder="0" textRotation="0" vertical="center"/>
    </xf>
    <xf borderId="0" fillId="15" fontId="15" numFmtId="0" xfId="0" applyAlignment="1" applyFill="1" applyFont="1">
      <alignment vertical="bottom"/>
    </xf>
    <xf borderId="0" fillId="0" fontId="15" numFmtId="0" xfId="0" applyAlignment="1" applyFont="1">
      <alignment vertical="bottom"/>
    </xf>
    <xf borderId="0" fillId="4" fontId="29" numFmtId="0" xfId="0" applyAlignment="1" applyFill="1" applyFont="1">
      <alignment horizontal="center" readingOrder="0" textRotation="0" vertical="center"/>
    </xf>
    <xf borderId="0" fillId="0" fontId="1" numFmtId="0" xfId="0" applyFont="1"/>
    <xf borderId="0" fillId="4" fontId="12" numFmtId="0" xfId="0" applyAlignment="1" applyFill="1" applyFont="1">
      <alignment horizontal="right" readingOrder="0" vertical="center"/>
    </xf>
    <xf borderId="0" fillId="5" fontId="25" numFmtId="49" xfId="0" applyAlignment="1" applyFill="1" applyFont="1" applyNumberFormat="1">
      <alignment horizontal="center" vertical="center"/>
    </xf>
    <xf borderId="35" fillId="4" fontId="24" numFmtId="0" xfId="0" applyAlignment="1" applyBorder="1" applyFill="1" applyFont="1">
      <alignment horizontal="center" readingOrder="0" vertical="center"/>
    </xf>
    <xf borderId="35" fillId="0" fontId="3" numFmtId="0" xfId="0" applyBorder="1" applyFont="1"/>
    <xf borderId="36" fillId="0" fontId="3" numFmtId="0" xfId="0" applyBorder="1" applyFont="1"/>
    <xf borderId="0" fillId="9" fontId="6" numFmtId="0" xfId="0" applyAlignment="1" applyFill="1" applyFont="1">
      <alignment horizontal="center" readingOrder="0" shrinkToFit="0" textRotation="0" vertical="center" wrapText="1"/>
    </xf>
    <xf borderId="0" fillId="16" fontId="15" numFmtId="0" xfId="0" applyAlignment="1" applyFill="1" applyFont="1">
      <alignment vertical="bottom"/>
    </xf>
    <xf borderId="0" fillId="17" fontId="15" numFmtId="0" xfId="0" applyAlignment="1" applyFill="1" applyFont="1">
      <alignment vertical="bottom"/>
    </xf>
    <xf borderId="0" fillId="9" fontId="45" numFmtId="165" xfId="0" applyAlignment="1" applyFill="1" applyFont="1" applyNumberFormat="1">
      <alignment horizontal="left" readingOrder="0" vertical="center"/>
    </xf>
    <xf borderId="0" fillId="18" fontId="15" numFmtId="0" xfId="0" applyAlignment="1" applyFill="1" applyFont="1">
      <alignment readingOrder="0" vertical="bottom"/>
    </xf>
    <xf borderId="0" fillId="4" fontId="51" numFmtId="0" xfId="0" applyAlignment="1" applyFill="1" applyFont="1">
      <alignment horizontal="right" readingOrder="0" vertical="center"/>
    </xf>
    <xf borderId="0" fillId="4" fontId="51" numFmtId="0" xfId="0" applyAlignment="1" applyFill="1" applyFont="1">
      <alignment horizontal="center" readingOrder="0" textRotation="0" vertical="center"/>
    </xf>
    <xf borderId="20" fillId="4" fontId="40" numFmtId="0" xfId="0" applyAlignment="1" applyBorder="1" applyFill="1" applyFont="1">
      <alignment horizontal="center" readingOrder="0" textRotation="90" vertical="center"/>
    </xf>
    <xf borderId="21" fillId="4" fontId="17" numFmtId="0" xfId="0" applyAlignment="1" applyBorder="1" applyFill="1" applyFont="1">
      <alignment horizontal="center" readingOrder="0" vertical="bottom"/>
    </xf>
    <xf quotePrefix="1" borderId="21" fillId="4" fontId="52" numFmtId="0" xfId="0" applyAlignment="1" applyBorder="1" applyFill="1" applyFont="1">
      <alignment horizontal="left" readingOrder="0" vertical="center"/>
    </xf>
    <xf borderId="21" fillId="4" fontId="47" numFmtId="0" xfId="0" applyAlignment="1" applyBorder="1" applyFill="1" applyFont="1">
      <alignment horizontal="right" readingOrder="0" vertical="center"/>
    </xf>
    <xf borderId="21" fillId="4" fontId="51" numFmtId="0" xfId="0" applyAlignment="1" applyBorder="1" applyFill="1" applyFont="1">
      <alignment horizontal="right" readingOrder="0" vertical="bottom"/>
    </xf>
    <xf borderId="21" fillId="4" fontId="53" numFmtId="0" xfId="0" applyAlignment="1" applyBorder="1" applyFill="1" applyFont="1">
      <alignment horizontal="left" readingOrder="0" vertical="center"/>
    </xf>
    <xf borderId="21" fillId="4" fontId="51" numFmtId="0" xfId="0" applyAlignment="1" applyBorder="1" applyFill="1" applyFont="1">
      <alignment horizontal="right" readingOrder="0" vertical="center"/>
    </xf>
    <xf borderId="22" fillId="4" fontId="53" numFmtId="0" xfId="0" applyAlignment="1" applyBorder="1" applyFill="1" applyFont="1">
      <alignment horizontal="left" readingOrder="0" vertical="center"/>
    </xf>
    <xf borderId="21" fillId="9" fontId="45" numFmtId="165" xfId="0" applyAlignment="1" applyBorder="1" applyFill="1" applyFont="1" applyNumberFormat="1">
      <alignment horizontal="left" readingOrder="0" vertical="center"/>
    </xf>
    <xf borderId="0" fillId="5" fontId="24" numFmtId="0" xfId="0" applyAlignment="1" applyFill="1" applyFont="1">
      <alignment horizontal="center" readingOrder="0" textRotation="0" vertical="center"/>
    </xf>
    <xf borderId="37" fillId="3" fontId="15" numFmtId="0" xfId="0" applyAlignment="1" applyBorder="1" applyFill="1" applyFont="1">
      <alignment vertical="bottom"/>
    </xf>
    <xf borderId="37" fillId="3" fontId="54" numFmtId="0" xfId="0" applyAlignment="1" applyBorder="1" applyFill="1" applyFont="1">
      <alignment horizontal="center" readingOrder="0" textRotation="0" vertical="center"/>
    </xf>
    <xf borderId="37" fillId="3" fontId="55" numFmtId="0" xfId="0" applyAlignment="1" applyBorder="1" applyFill="1" applyFont="1">
      <alignment horizontal="left" readingOrder="0" textRotation="0" vertical="top"/>
    </xf>
    <xf borderId="23" fillId="4" fontId="42" numFmtId="0" xfId="0" applyAlignment="1" applyBorder="1" applyFill="1" applyFont="1">
      <alignment horizontal="right" readingOrder="0" vertical="center"/>
    </xf>
    <xf borderId="23" fillId="9" fontId="37" numFmtId="0" xfId="0" applyAlignment="1" applyBorder="1" applyFill="1" applyFont="1">
      <alignment readingOrder="0" vertical="center"/>
    </xf>
    <xf borderId="0" fillId="4" fontId="51" numFmtId="0" xfId="0" applyAlignment="1" applyFill="1" applyFont="1">
      <alignment horizontal="center" readingOrder="0" vertical="center"/>
    </xf>
    <xf borderId="0" fillId="4" fontId="17" numFmtId="0" xfId="0" applyAlignment="1" applyFill="1" applyFont="1">
      <alignment horizontal="right" readingOrder="0" vertical="center"/>
    </xf>
    <xf borderId="0" fillId="5" fontId="28" numFmtId="0" xfId="0" applyAlignment="1" applyFill="1" applyFont="1">
      <alignment horizontal="left" readingOrder="0" vertical="center"/>
    </xf>
    <xf borderId="38" fillId="3" fontId="15" numFmtId="0" xfId="0" applyAlignment="1" applyBorder="1" applyFill="1" applyFont="1">
      <alignment vertical="bottom"/>
    </xf>
    <xf borderId="0" fillId="3" fontId="15" numFmtId="0" xfId="0" applyAlignment="1" applyFill="1" applyFont="1">
      <alignment readingOrder="0" vertical="bottom"/>
    </xf>
    <xf borderId="0" fillId="5" fontId="37" numFmtId="0" xfId="0" applyAlignment="1" applyFill="1" applyFont="1">
      <alignment horizontal="center" readingOrder="0" textRotation="0" vertical="center"/>
    </xf>
    <xf borderId="0" fillId="4" fontId="14" numFmtId="0" xfId="0" applyAlignment="1" applyFill="1" applyFont="1">
      <alignment horizontal="right" readingOrder="0" textRotation="0" vertical="top"/>
    </xf>
    <xf borderId="0" fillId="5" fontId="14" numFmtId="0" xfId="0" applyAlignment="1" applyFill="1" applyFont="1">
      <alignment readingOrder="0" vertical="bottom"/>
    </xf>
    <xf borderId="25" fillId="4" fontId="40" numFmtId="0" xfId="0" applyAlignment="1" applyBorder="1" applyFill="1" applyFont="1">
      <alignment horizontal="center" readingOrder="0" textRotation="90" vertical="center"/>
    </xf>
    <xf borderId="0" fillId="9" fontId="36" numFmtId="0" xfId="0" applyAlignment="1" applyFill="1" applyFont="1">
      <alignment horizontal="center" readingOrder="0" shrinkToFit="0" vertical="center" wrapText="1"/>
    </xf>
    <xf borderId="0" fillId="5" fontId="24" numFmtId="0" xfId="0" applyAlignment="1" applyFill="1" applyFont="1">
      <alignment horizontal="center" readingOrder="0" vertical="center"/>
    </xf>
    <xf borderId="0" fillId="4" fontId="38" numFmtId="0" xfId="0" applyAlignment="1" applyFill="1" applyFont="1">
      <alignment horizontal="right" readingOrder="0" vertical="top"/>
    </xf>
    <xf borderId="23" fillId="9" fontId="41" numFmtId="0" xfId="0" applyAlignment="1" applyBorder="1" applyFill="1" applyFont="1">
      <alignment readingOrder="0" vertical="center"/>
    </xf>
    <xf borderId="0" fillId="9" fontId="37" numFmtId="0" xfId="0" applyAlignment="1" applyFill="1" applyFont="1">
      <alignment readingOrder="0" vertical="bottom"/>
    </xf>
    <xf borderId="0" fillId="5" fontId="27" numFmtId="0" xfId="0" applyAlignment="1" applyFill="1" applyFont="1">
      <alignment horizontal="right" readingOrder="0" vertical="center"/>
    </xf>
    <xf borderId="0" fillId="4" fontId="42" numFmtId="0" xfId="0" applyAlignment="1" applyFill="1" applyFont="1">
      <alignment horizontal="right" vertical="center"/>
    </xf>
    <xf borderId="0" fillId="5" fontId="23" numFmtId="0" xfId="0" applyAlignment="1" applyFill="1" applyFont="1">
      <alignment readingOrder="0" vertical="bottom"/>
    </xf>
    <xf borderId="0" fillId="4" fontId="38" numFmtId="0" xfId="0" applyAlignment="1" applyFill="1" applyFont="1">
      <alignment horizontal="right" vertical="top"/>
    </xf>
    <xf borderId="0" fillId="9" fontId="41" numFmtId="0" xfId="0" applyAlignment="1" applyFill="1" applyFont="1">
      <alignment readingOrder="0" vertical="bottom"/>
    </xf>
    <xf borderId="18" fillId="4" fontId="42" numFmtId="0" xfId="0" applyAlignment="1" applyBorder="1" applyFill="1" applyFont="1">
      <alignment horizontal="right" readingOrder="0" vertical="center"/>
    </xf>
    <xf borderId="21" fillId="5" fontId="28" numFmtId="0" xfId="0" applyAlignment="1" applyBorder="1" applyFill="1" applyFont="1">
      <alignment horizontal="center" readingOrder="0" vertical="center"/>
    </xf>
    <xf borderId="21" fillId="5" fontId="14" numFmtId="0" xfId="0" applyAlignment="1" applyBorder="1" applyFill="1" applyFont="1">
      <alignment readingOrder="0" vertical="bottom"/>
    </xf>
    <xf borderId="0" fillId="3" fontId="56" numFmtId="0" xfId="0" applyAlignment="1" applyFill="1" applyFont="1">
      <alignment vertical="bottom"/>
    </xf>
    <xf borderId="35" fillId="3" fontId="57" numFmtId="0" xfId="0" applyAlignment="1" applyBorder="1" applyFill="1" applyFont="1">
      <alignment horizontal="right" readingOrder="0" vertical="top"/>
    </xf>
    <xf borderId="35" fillId="3" fontId="13" numFmtId="0" xfId="0" applyAlignment="1" applyBorder="1" applyFill="1" applyFont="1">
      <alignment horizontal="left" readingOrder="0" vertical="top"/>
    </xf>
    <xf borderId="35" fillId="3" fontId="58" numFmtId="0" xfId="0" applyAlignment="1" applyBorder="1" applyFill="1" applyFont="1">
      <alignment vertical="bottom"/>
    </xf>
    <xf borderId="0" fillId="4" fontId="27" numFmtId="0" xfId="0" applyAlignment="1" applyFill="1" applyFont="1">
      <alignment horizontal="right" readingOrder="0" vertical="center"/>
    </xf>
    <xf borderId="21" fillId="5" fontId="23" numFmtId="0" xfId="0" applyAlignment="1" applyBorder="1" applyFill="1" applyFont="1">
      <alignment readingOrder="0" vertical="bottom"/>
    </xf>
    <xf borderId="28" fillId="5" fontId="6" numFmtId="0" xfId="0" applyAlignment="1" applyBorder="1" applyFill="1" applyFont="1">
      <alignment readingOrder="0" vertical="center"/>
    </xf>
    <xf borderId="35" fillId="3" fontId="59" numFmtId="0" xfId="0" applyAlignment="1" applyBorder="1" applyFill="1" applyFont="1">
      <alignment horizontal="left" readingOrder="0" vertical="top"/>
    </xf>
    <xf borderId="28" fillId="5" fontId="6" numFmtId="0" xfId="0" applyAlignment="1" applyBorder="1" applyFill="1" applyFont="1">
      <alignment horizontal="left" readingOrder="0" vertical="center"/>
    </xf>
    <xf borderId="0" fillId="19" fontId="20" numFmtId="0" xfId="0" applyFill="1" applyFont="1"/>
    <xf borderId="0" fillId="19" fontId="20" numFmtId="0" xfId="0" applyAlignment="1" applyFill="1" applyFont="1">
      <alignment readingOrder="0"/>
    </xf>
    <xf borderId="0" fillId="19" fontId="60" numFmtId="0" xfId="0" applyAlignment="1" applyFill="1" applyFont="1">
      <alignment horizontal="center" readingOrder="0"/>
    </xf>
    <xf borderId="0" fillId="19" fontId="61" numFmtId="0" xfId="0" applyAlignment="1" applyFill="1" applyFont="1">
      <alignment horizontal="center" readingOrder="0"/>
    </xf>
    <xf borderId="0" fillId="19" fontId="60" numFmtId="0" xfId="0" applyAlignment="1" applyFill="1" applyFont="1">
      <alignment readingOrder="0"/>
    </xf>
    <xf borderId="0" fillId="19" fontId="20" numFmtId="0" xfId="0" applyFill="1" applyFont="1"/>
    <xf borderId="0" fillId="19" fontId="62" numFmtId="0" xfId="0" applyAlignment="1" applyFill="1" applyFont="1">
      <alignment horizontal="center" readingOrder="0"/>
    </xf>
    <xf borderId="0" fillId="19" fontId="61" numFmtId="0" xfId="0" applyAlignment="1" applyFill="1" applyFont="1">
      <alignment readingOrder="0"/>
    </xf>
    <xf borderId="0" fillId="19" fontId="63" numFmtId="0" xfId="0" applyAlignment="1" applyFill="1" applyFont="1">
      <alignment horizontal="center" readingOrder="0"/>
    </xf>
    <xf borderId="18" fillId="4" fontId="6" numFmtId="0" xfId="0" applyAlignment="1" applyBorder="1" applyFill="1" applyFont="1">
      <alignment readingOrder="0" vertical="center"/>
    </xf>
    <xf borderId="0" fillId="19" fontId="62" numFmtId="0" xfId="0" applyAlignment="1" applyFill="1" applyFont="1">
      <alignment readingOrder="0"/>
    </xf>
    <xf borderId="0" fillId="9" fontId="64" numFmtId="0" xfId="0" applyAlignment="1" applyFill="1" applyFont="1">
      <alignment horizontal="center" vertical="center"/>
    </xf>
    <xf borderId="0" fillId="9" fontId="37" numFmtId="0" xfId="0" applyAlignment="1" applyFill="1" applyFont="1">
      <alignment readingOrder="0" shrinkToFit="0" vertical="center" wrapText="1"/>
    </xf>
    <xf borderId="0" fillId="19" fontId="65" numFmtId="0" xfId="0" applyAlignment="1" applyFill="1" applyFont="1">
      <alignment horizontal="center" readingOrder="0"/>
    </xf>
    <xf borderId="0" fillId="9" fontId="66" numFmtId="0" xfId="0" applyAlignment="1" applyFill="1" applyFont="1">
      <alignment horizontal="center" readingOrder="0" shrinkToFit="0" vertical="center" wrapText="0"/>
    </xf>
    <xf borderId="0" fillId="9" fontId="66" numFmtId="0" xfId="0" applyAlignment="1" applyFill="1" applyFont="1">
      <alignment horizontal="center" readingOrder="0" vertical="center"/>
    </xf>
    <xf borderId="26" fillId="0" fontId="4" numFmtId="0" xfId="0" applyAlignment="1" applyBorder="1" applyFont="1">
      <alignment shrinkToFit="0" textRotation="0" wrapText="1"/>
    </xf>
    <xf borderId="26" fillId="0" fontId="4" numFmtId="0" xfId="0" applyAlignment="1" applyBorder="1" applyFont="1">
      <alignment textRotation="0" vertical="bottom"/>
    </xf>
    <xf borderId="20" fillId="4" fontId="6" numFmtId="0" xfId="0" applyAlignment="1" applyBorder="1" applyFill="1" applyFont="1">
      <alignment readingOrder="0" vertical="center"/>
    </xf>
    <xf borderId="0" fillId="19" fontId="67" numFmtId="0" xfId="0" applyAlignment="1" applyFill="1" applyFont="1">
      <alignment readingOrder="0"/>
    </xf>
    <xf borderId="21" fillId="9" fontId="37" numFmtId="0" xfId="0" applyAlignment="1" applyBorder="1" applyFill="1" applyFont="1">
      <alignment readingOrder="0" shrinkToFit="0" vertical="center" wrapText="1"/>
    </xf>
    <xf borderId="23" fillId="5" fontId="12" numFmtId="0" xfId="0" applyAlignment="1" applyBorder="1" applyFill="1" applyFont="1">
      <alignment readingOrder="0" textRotation="0" vertical="center"/>
    </xf>
    <xf borderId="0" fillId="9" fontId="14" numFmtId="0" xfId="0" applyAlignment="1" applyFill="1" applyFont="1">
      <alignment readingOrder="0" shrinkToFit="0" textRotation="0" vertical="top" wrapText="1"/>
    </xf>
    <xf borderId="0" fillId="0" fontId="15" numFmtId="0" xfId="0" applyAlignment="1" applyFont="1">
      <alignment readingOrder="0" vertical="bottom"/>
    </xf>
    <xf borderId="0" fillId="13" fontId="15" numFmtId="0" xfId="0" applyAlignment="1" applyFill="1" applyFont="1">
      <alignment vertical="bottom"/>
    </xf>
    <xf borderId="0" fillId="20" fontId="15" numFmtId="0" xfId="0" applyAlignment="1" applyFill="1" applyFont="1">
      <alignment vertical="bottom"/>
    </xf>
    <xf borderId="0" fillId="21" fontId="15" numFmtId="0" xfId="0" applyAlignment="1" applyFill="1" applyFont="1">
      <alignment vertical="bottom"/>
    </xf>
    <xf borderId="0" fillId="22" fontId="56" numFmtId="0" xfId="0" applyAlignment="1" applyFill="1" applyFont="1">
      <alignment vertical="bottom"/>
    </xf>
    <xf borderId="0" fillId="23" fontId="56" numFmtId="0" xfId="0" applyAlignment="1" applyFill="1" applyFont="1">
      <alignment vertical="bottom"/>
    </xf>
    <xf borderId="0" fillId="9" fontId="66" numFmtId="0" xfId="0" applyAlignment="1" applyFill="1" applyFont="1">
      <alignment horizontal="center" vertical="center"/>
    </xf>
    <xf borderId="0" fillId="0" fontId="68" numFmtId="0" xfId="0" applyAlignment="1" applyFont="1">
      <alignment readingOrder="0" textRotation="0"/>
    </xf>
    <xf borderId="23" fillId="4" fontId="29" numFmtId="0" xfId="0" applyAlignment="1" applyBorder="1" applyFill="1" applyFont="1">
      <alignment horizontal="left" readingOrder="0" textRotation="0" vertical="center"/>
    </xf>
    <xf borderId="0" fillId="4" fontId="12" numFmtId="0" xfId="0" applyAlignment="1" applyFill="1" applyFont="1">
      <alignment horizontal="center" readingOrder="0" shrinkToFit="0" textRotation="0" vertical="center" wrapText="1"/>
    </xf>
    <xf borderId="0" fillId="5" fontId="37" numFmtId="0" xfId="0" applyAlignment="1" applyFill="1" applyFont="1">
      <alignment readingOrder="0" textRotation="0" vertical="center"/>
    </xf>
    <xf borderId="0" fillId="4" fontId="13" numFmtId="0" xfId="0" applyAlignment="1" applyFill="1" applyFont="1">
      <alignment horizontal="right" readingOrder="0" textRotation="0"/>
    </xf>
    <xf borderId="0" fillId="9" fontId="14" numFmtId="0" xfId="0" applyAlignment="1" applyFill="1" applyFont="1">
      <alignment readingOrder="0" shrinkToFit="0" textRotation="0" vertical="top" wrapText="0"/>
    </xf>
    <xf borderId="0" fillId="5" fontId="37" numFmtId="0" xfId="0" applyAlignment="1" applyFill="1" applyFont="1">
      <alignment horizontal="center" readingOrder="0" shrinkToFit="0" textRotation="0" vertical="center" wrapText="1"/>
    </xf>
    <xf borderId="21" fillId="5" fontId="6" numFmtId="0" xfId="0" applyAlignment="1" applyBorder="1" applyFill="1" applyFont="1">
      <alignment horizontal="center" readingOrder="0" textRotation="0" vertical="center"/>
    </xf>
    <xf borderId="21" fillId="9" fontId="69" numFmtId="167" xfId="0" applyAlignment="1" applyBorder="1" applyFill="1" applyFont="1" applyNumberFormat="1">
      <alignment horizontal="center" readingOrder="0" textRotation="0" vertical="center"/>
    </xf>
    <xf borderId="0" fillId="24" fontId="15" numFmtId="0" xfId="0" applyAlignment="1" applyFill="1" applyFont="1">
      <alignment vertical="bottom"/>
    </xf>
    <xf borderId="0" fillId="5" fontId="15" numFmtId="0" xfId="0" applyAlignment="1" applyFill="1" applyFont="1">
      <alignment vertical="bottom"/>
    </xf>
    <xf borderId="0" fillId="25" fontId="15" numFmtId="0" xfId="0" applyAlignment="1" applyFill="1" applyFont="1">
      <alignment vertical="bottom"/>
    </xf>
    <xf borderId="0" fillId="26" fontId="70" numFmtId="0" xfId="0" applyAlignment="1" applyFill="1" applyFont="1">
      <alignment horizontal="right" vertical="bottom"/>
    </xf>
    <xf borderId="0" fillId="27" fontId="70" numFmtId="0" xfId="0" applyAlignment="1" applyFill="1" applyFont="1">
      <alignment horizontal="right" vertical="bottom"/>
    </xf>
    <xf borderId="0" fillId="28" fontId="15" numFmtId="49" xfId="0" applyAlignment="1" applyFill="1" applyFont="1" applyNumberFormat="1">
      <alignment vertical="bottom"/>
    </xf>
    <xf borderId="0" fillId="0" fontId="15" numFmtId="49" xfId="0" applyAlignment="1" applyFont="1" applyNumberFormat="1">
      <alignment vertical="bottom"/>
    </xf>
    <xf borderId="0" fillId="0" fontId="1" numFmtId="49" xfId="0" applyFont="1" applyNumberFormat="1"/>
    <xf borderId="0" fillId="17" fontId="15" numFmtId="49" xfId="0" applyAlignment="1" applyFill="1" applyFont="1" applyNumberFormat="1">
      <alignment vertical="bottom"/>
    </xf>
    <xf borderId="0" fillId="29" fontId="15" numFmtId="49" xfId="0" applyAlignment="1" applyFill="1" applyFont="1" applyNumberFormat="1">
      <alignment vertical="bottom"/>
    </xf>
    <xf borderId="0" fillId="30" fontId="15" numFmtId="49" xfId="0" applyAlignment="1" applyFill="1" applyFont="1" applyNumberFormat="1">
      <alignment vertical="bottom"/>
    </xf>
    <xf borderId="0" fillId="31" fontId="56" numFmtId="0" xfId="0" applyAlignment="1" applyFill="1" applyFont="1">
      <alignment horizontal="right" vertical="bottom"/>
    </xf>
    <xf borderId="0" fillId="32" fontId="56" numFmtId="0" xfId="0" applyAlignment="1" applyFill="1" applyFont="1">
      <alignment horizontal="right" vertical="bottom"/>
    </xf>
    <xf borderId="0" fillId="33" fontId="56" numFmtId="0" xfId="0" applyAlignment="1" applyFill="1" applyFont="1">
      <alignment horizontal="right" vertical="bottom"/>
    </xf>
    <xf borderId="0" fillId="31" fontId="70" numFmtId="0" xfId="0" applyAlignment="1" applyFill="1" applyFont="1">
      <alignment horizontal="right" vertical="bottom"/>
    </xf>
    <xf borderId="0" fillId="32" fontId="70" numFmtId="0" xfId="0" applyAlignment="1" applyFill="1" applyFont="1">
      <alignment horizontal="right" vertical="bottom"/>
    </xf>
    <xf borderId="0" fillId="33" fontId="70" numFmtId="0" xfId="0" applyAlignment="1" applyFill="1" applyFont="1">
      <alignment horizontal="right" vertical="bottom"/>
    </xf>
    <xf borderId="0" fillId="31" fontId="70" numFmtId="49" xfId="0" applyAlignment="1" applyFill="1" applyFont="1" applyNumberFormat="1">
      <alignment vertical="bottom"/>
    </xf>
    <xf borderId="0" fillId="31" fontId="70" numFmtId="0" xfId="0" applyAlignment="1" applyFill="1" applyFont="1">
      <alignment horizontal="right" readingOrder="0" vertical="bottom"/>
    </xf>
    <xf borderId="0" fillId="32" fontId="70" numFmtId="49" xfId="0" applyAlignment="1" applyFill="1" applyFont="1" applyNumberFormat="1">
      <alignment vertical="bottom"/>
    </xf>
    <xf borderId="0" fillId="33" fontId="70" numFmtId="49" xfId="0" applyAlignment="1" applyFill="1" applyFont="1" applyNumberFormat="1">
      <alignment vertical="bottom"/>
    </xf>
    <xf borderId="0" fillId="19" fontId="71" numFmtId="0" xfId="0" applyAlignment="1" applyFill="1" applyFont="1">
      <alignment horizontal="center" readingOrder="0" shrinkToFit="0" wrapText="0"/>
    </xf>
    <xf borderId="0" fillId="0" fontId="72" numFmtId="0" xfId="0" applyFont="1"/>
    <xf borderId="0" fillId="0" fontId="72" numFmtId="0" xfId="0" applyAlignment="1" applyFont="1">
      <alignment vertical="center"/>
    </xf>
    <xf borderId="0" fillId="0" fontId="73" numFmtId="0" xfId="0" applyAlignment="1" applyFont="1">
      <alignment horizontal="center" vertical="center"/>
    </xf>
    <xf borderId="0" fillId="0" fontId="72" numFmtId="0" xfId="0" applyAlignment="1" applyFont="1">
      <alignment horizontal="center" vertical="center"/>
    </xf>
    <xf borderId="0" fillId="0" fontId="73" numFmtId="0" xfId="0" applyAlignment="1" applyFont="1">
      <alignment vertical="center"/>
    </xf>
    <xf borderId="0" fillId="0" fontId="72" numFmtId="0" xfId="0" applyAlignment="1" applyFont="1">
      <alignment shrinkToFit="0" vertical="center" wrapText="1"/>
    </xf>
    <xf borderId="0" fillId="0" fontId="72" numFmtId="0" xfId="0" applyAlignment="1" applyFont="1">
      <alignment horizontal="left" readingOrder="0" shrinkToFit="0" vertical="center" wrapText="0"/>
    </xf>
    <xf borderId="0" fillId="0" fontId="73" numFmtId="0" xfId="0" applyAlignment="1" applyFont="1">
      <alignment horizontal="center" readingOrder="0" shrinkToFit="0" vertical="center" wrapText="0"/>
    </xf>
    <xf borderId="0" fillId="0" fontId="72" numFmtId="0" xfId="0" applyAlignment="1" applyFont="1">
      <alignment horizontal="center" readingOrder="0" shrinkToFit="0" vertical="center" wrapText="0"/>
    </xf>
    <xf borderId="0" fillId="0" fontId="73" numFmtId="0" xfId="0" applyAlignment="1" applyFont="1">
      <alignment horizontal="left" readingOrder="0" shrinkToFit="0" vertical="center" wrapText="0"/>
    </xf>
    <xf borderId="0" fillId="0" fontId="72" numFmtId="0" xfId="0" applyAlignment="1" applyFont="1">
      <alignment horizontal="left" readingOrder="0" shrinkToFit="0" vertical="center" wrapText="1"/>
    </xf>
    <xf borderId="0" fillId="0" fontId="74" numFmtId="0" xfId="0" applyAlignment="1" applyFont="1">
      <alignment readingOrder="0" shrinkToFit="0" vertical="center" wrapText="0"/>
    </xf>
    <xf borderId="0" fillId="0" fontId="72" numFmtId="0" xfId="0" applyAlignment="1" applyFont="1">
      <alignment readingOrder="0" shrinkToFit="0" vertical="center" wrapText="0"/>
    </xf>
    <xf borderId="0" fillId="0" fontId="75" numFmtId="0" xfId="0" applyAlignment="1" applyFont="1">
      <alignment readingOrder="0" shrinkToFit="0" vertical="center" wrapText="0"/>
    </xf>
    <xf borderId="0" fillId="0" fontId="73" numFmtId="0" xfId="0" applyAlignment="1" applyFont="1">
      <alignment horizontal="center" shrinkToFit="0" vertical="center" wrapText="0"/>
    </xf>
    <xf borderId="0" fillId="0" fontId="73" numFmtId="0" xfId="0" applyAlignment="1" applyFont="1">
      <alignment shrinkToFit="0" vertical="center" wrapText="0"/>
    </xf>
    <xf borderId="0" fillId="0" fontId="75" numFmtId="0" xfId="0" applyAlignment="1" applyFont="1">
      <alignment readingOrder="0" shrinkToFit="0" vertical="center" wrapText="1"/>
    </xf>
    <xf borderId="0" fillId="0" fontId="74" numFmtId="0" xfId="0" applyAlignment="1" applyFont="1">
      <alignment shrinkToFit="0" vertical="center" wrapText="0"/>
    </xf>
    <xf borderId="0" fillId="0" fontId="76" numFmtId="0" xfId="0" applyAlignment="1" applyFont="1">
      <alignment horizontal="left" shrinkToFit="0" vertical="center" wrapText="0"/>
    </xf>
    <xf borderId="0" fillId="0" fontId="75" numFmtId="0" xfId="0" applyAlignment="1" applyFont="1">
      <alignment shrinkToFit="0" vertical="center" wrapText="0"/>
    </xf>
    <xf borderId="0" fillId="0" fontId="4" numFmtId="0" xfId="0" applyAlignment="1" applyFont="1">
      <alignment horizontal="center" shrinkToFit="0" vertical="center" wrapText="0"/>
    </xf>
    <xf borderId="0" fillId="0" fontId="72" numFmtId="0" xfId="0" applyAlignment="1" applyFont="1">
      <alignment horizontal="center" shrinkToFit="0" vertical="center" wrapText="0"/>
    </xf>
    <xf borderId="0" fillId="0" fontId="75" numFmtId="0" xfId="0" applyAlignment="1" applyFont="1">
      <alignment shrinkToFit="0" vertical="center" wrapText="1"/>
    </xf>
    <xf borderId="0" fillId="5" fontId="31" numFmtId="0" xfId="0" applyAlignment="1" applyFill="1" applyFont="1">
      <alignment horizontal="left" readingOrder="0" shrinkToFit="0" vertical="center" wrapText="0"/>
    </xf>
    <xf borderId="0" fillId="0" fontId="75" numFmtId="0" xfId="0" applyAlignment="1" applyFont="1">
      <alignment horizontal="center" shrinkToFit="0" vertical="center" wrapText="0"/>
    </xf>
    <xf borderId="0" fillId="0" fontId="72" numFmtId="0" xfId="0" applyAlignment="1" applyFont="1">
      <alignment shrinkToFit="0" vertical="center" wrapText="1"/>
    </xf>
    <xf borderId="0" fillId="0" fontId="73" numFmtId="0" xfId="0" applyAlignment="1" applyFont="1">
      <alignment horizontal="center" shrinkToFit="0" vertical="center" wrapText="0"/>
    </xf>
    <xf borderId="0" fillId="5" fontId="31" numFmtId="0" xfId="0" applyAlignment="1" applyFill="1" applyFont="1">
      <alignment horizontal="left" shrinkToFit="0" vertical="center" wrapText="0"/>
    </xf>
    <xf borderId="0" fillId="0" fontId="72" numFmtId="0" xfId="0" applyAlignment="1" applyFont="1">
      <alignment readingOrder="0" shrinkToFit="0" vertical="center" wrapText="1"/>
    </xf>
    <xf borderId="0" fillId="0" fontId="4" numFmtId="0" xfId="0" applyAlignment="1" applyFont="1">
      <alignment horizontal="center" readingOrder="0" shrinkToFit="0" vertical="center" wrapText="0"/>
    </xf>
    <xf borderId="0" fillId="0" fontId="72" numFmtId="0" xfId="0" applyAlignment="1" applyFont="1">
      <alignment shrinkToFit="0" vertical="center" wrapText="0"/>
    </xf>
    <xf borderId="0" fillId="0" fontId="75" numFmtId="0" xfId="0" applyAlignment="1" applyFont="1">
      <alignment horizontal="left" shrinkToFit="0" vertical="center" wrapText="0"/>
    </xf>
    <xf borderId="0" fillId="0" fontId="77" numFmtId="0" xfId="0" applyAlignment="1" applyFont="1">
      <alignment horizontal="left" shrinkToFit="0" vertical="center" wrapText="0"/>
    </xf>
    <xf borderId="0" fillId="0" fontId="75" numFmtId="0" xfId="0" applyAlignment="1" applyFont="1">
      <alignment horizontal="left" readingOrder="0" shrinkToFit="0" vertical="center" wrapText="0"/>
    </xf>
    <xf borderId="0" fillId="5" fontId="76" numFmtId="0" xfId="0" applyAlignment="1" applyFill="1" applyFont="1">
      <alignment horizontal="left" readingOrder="0" shrinkToFit="0" vertical="center" wrapText="0"/>
    </xf>
    <xf borderId="0" fillId="0" fontId="73" numFmtId="0" xfId="0" applyAlignment="1" applyFont="1">
      <alignment shrinkToFit="0" vertical="center" wrapText="0"/>
    </xf>
    <xf borderId="0" fillId="34" fontId="72" numFmtId="0" xfId="0" applyFill="1" applyFont="1"/>
    <xf borderId="23" fillId="4" fontId="78" numFmtId="0" xfId="0" applyAlignment="1" applyBorder="1" applyFill="1" applyFont="1">
      <alignment horizontal="center" readingOrder="0" textRotation="0" vertical="center"/>
    </xf>
    <xf borderId="23" fillId="4" fontId="13" numFmtId="0" xfId="0" applyAlignment="1" applyBorder="1" applyFill="1" applyFont="1">
      <alignment horizontal="right" readingOrder="0" textRotation="0"/>
    </xf>
    <xf borderId="23" fillId="4" fontId="35" numFmtId="0" xfId="0" applyAlignment="1" applyBorder="1" applyFill="1" applyFont="1">
      <alignment horizontal="center" readingOrder="0" shrinkToFit="0" textRotation="0" wrapText="0"/>
    </xf>
    <xf borderId="23" fillId="5" fontId="14" numFmtId="0" xfId="0" applyAlignment="1" applyBorder="1" applyFill="1" applyFont="1">
      <alignment textRotation="0"/>
    </xf>
    <xf borderId="23" fillId="4" fontId="35" numFmtId="0" xfId="0" applyAlignment="1" applyBorder="1" applyFill="1" applyFont="1">
      <alignment horizontal="center" readingOrder="0" textRotation="0"/>
    </xf>
    <xf borderId="0" fillId="4" fontId="78" numFmtId="0" xfId="0" applyAlignment="1" applyFill="1" applyFont="1">
      <alignment horizontal="center" readingOrder="0" textRotation="0" vertical="center"/>
    </xf>
    <xf borderId="0" fillId="5" fontId="12" numFmtId="0" xfId="0" applyAlignment="1" applyFill="1" applyFont="1">
      <alignment readingOrder="0" textRotation="0" vertical="center"/>
    </xf>
    <xf borderId="0" fillId="4" fontId="35" numFmtId="0" xfId="0" applyAlignment="1" applyFill="1" applyFont="1">
      <alignment horizontal="center" readingOrder="0" textRotation="0"/>
    </xf>
    <xf borderId="0" fillId="5" fontId="14" numFmtId="0" xfId="0" applyAlignment="1" applyFill="1" applyFont="1">
      <alignment textRotation="0"/>
    </xf>
    <xf borderId="18" fillId="4" fontId="78" numFmtId="0" xfId="0" applyAlignment="1" applyBorder="1" applyFill="1" applyFont="1">
      <alignment horizontal="center" readingOrder="0" textRotation="0" vertical="center"/>
    </xf>
    <xf borderId="0" fillId="0" fontId="77" numFmtId="0" xfId="0" applyAlignment="1" applyFont="1">
      <alignment readingOrder="0" shrinkToFit="0" vertical="center" wrapText="1"/>
    </xf>
    <xf borderId="21" fillId="9" fontId="14" numFmtId="0" xfId="0" applyAlignment="1" applyBorder="1" applyFill="1" applyFont="1">
      <alignment readingOrder="0" shrinkToFit="0" textRotation="0" vertical="top" wrapText="0"/>
    </xf>
    <xf borderId="0" fillId="0" fontId="72" numFmtId="0" xfId="0" applyAlignment="1" applyFont="1">
      <alignment readingOrder="0" shrinkToFit="0" wrapText="1"/>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1"/>
    </xf>
    <xf borderId="0" fillId="0" fontId="4" numFmtId="0" xfId="0" applyFont="1"/>
    <xf borderId="0" fillId="0" fontId="4" numFmtId="0" xfId="0" applyAlignment="1" applyFont="1">
      <alignment shrinkToFit="0" vertical="center" wrapText="0"/>
    </xf>
    <xf borderId="0" fillId="0" fontId="4" numFmtId="0" xfId="0" applyAlignment="1" applyFont="1">
      <alignment shrinkToFit="0" vertical="center" wrapText="1"/>
    </xf>
    <xf borderId="0" fillId="0" fontId="72" numFmtId="0" xfId="0" applyAlignment="1" applyFont="1">
      <alignment horizontal="left" readingOrder="0" shrinkToFit="0" vertical="center" wrapText="0"/>
    </xf>
    <xf borderId="0" fillId="0" fontId="72" numFmtId="0" xfId="0" applyAlignment="1" applyFont="1">
      <alignment horizontal="left" readingOrder="0" shrinkToFit="0" vertical="center" wrapText="1"/>
    </xf>
    <xf borderId="0" fillId="0" fontId="72" numFmtId="0" xfId="0" applyAlignment="1" applyFont="1">
      <alignment horizontal="left" readingOrder="0" shrinkToFit="0" vertical="center" wrapText="1"/>
    </xf>
    <xf borderId="0" fillId="0" fontId="72" numFmtId="0" xfId="0" applyAlignment="1" applyFont="1">
      <alignment shrinkToFit="0" vertical="center" wrapText="1"/>
    </xf>
    <xf borderId="0" fillId="0" fontId="4" numFmtId="0" xfId="0" applyAlignment="1" applyFont="1">
      <alignment shrinkToFit="0" vertical="center" wrapText="0"/>
    </xf>
    <xf borderId="0" fillId="0" fontId="72" numFmtId="0" xfId="0" applyAlignment="1" applyFont="1">
      <alignment readingOrder="0" shrinkToFit="0" vertical="center" wrapText="1"/>
    </xf>
    <xf borderId="0" fillId="0" fontId="4" numFmtId="0" xfId="0" applyAlignment="1" applyFont="1">
      <alignment readingOrder="0" shrinkToFit="0" vertical="center" wrapText="1"/>
    </xf>
    <xf borderId="23" fillId="5" fontId="13" numFmtId="0" xfId="0" applyAlignment="1" applyBorder="1" applyFill="1" applyFont="1">
      <alignment horizontal="right" readingOrder="0" textRotation="0" vertical="center"/>
    </xf>
    <xf borderId="23" fillId="9" fontId="14" numFmtId="0" xfId="0" applyAlignment="1" applyBorder="1" applyFill="1" applyFont="1">
      <alignment readingOrder="0" shrinkToFit="0" textRotation="0" vertical="top" wrapText="0"/>
    </xf>
    <xf borderId="18" fillId="5" fontId="13" numFmtId="0" xfId="0" applyAlignment="1" applyBorder="1" applyFill="1" applyFont="1">
      <alignment horizontal="right" readingOrder="0" textRotation="0" vertical="center"/>
    </xf>
    <xf borderId="20" fillId="5" fontId="13" numFmtId="0" xfId="0" applyAlignment="1" applyBorder="1" applyFill="1" applyFont="1">
      <alignment horizontal="right" readingOrder="0" textRotation="0" vertical="center"/>
    </xf>
    <xf borderId="0" fillId="0" fontId="4" numFmtId="0" xfId="0" applyAlignment="1" applyFont="1">
      <alignment shrinkToFit="0" vertical="center" wrapText="1"/>
    </xf>
    <xf borderId="0" fillId="0" fontId="4" numFmtId="0" xfId="0" applyAlignment="1" applyFont="1">
      <alignment shrinkToFit="0" wrapText="1"/>
    </xf>
    <xf borderId="21" fillId="5" fontId="13" numFmtId="0" xfId="0" applyAlignment="1" applyBorder="1" applyFill="1" applyFont="1">
      <alignment horizontal="right" readingOrder="0" textRotation="0" vertical="center"/>
    </xf>
    <xf borderId="0" fillId="0" fontId="72" numFmtId="0" xfId="0" applyAlignment="1" applyFont="1">
      <alignment readingOrder="0" shrinkToFit="0" vertical="center" wrapText="1"/>
    </xf>
    <xf borderId="23" fillId="9" fontId="6" numFmtId="0" xfId="0" applyAlignment="1" applyBorder="1" applyFill="1" applyFont="1">
      <alignment readingOrder="0" shrinkToFit="0" textRotation="0" vertical="top" wrapText="0"/>
    </xf>
    <xf borderId="0" fillId="5" fontId="6" numFmtId="0" xfId="0" applyAlignment="1" applyFill="1" applyFont="1">
      <alignment horizontal="right" readingOrder="0" textRotation="0" vertical="center"/>
    </xf>
    <xf borderId="0" fillId="0" fontId="72" numFmtId="0" xfId="0" applyAlignment="1" applyFont="1">
      <alignment horizontal="center" readingOrder="0" shrinkToFit="0" vertical="center" wrapText="0"/>
    </xf>
    <xf borderId="0" fillId="0" fontId="72" numFmtId="0" xfId="0" applyAlignment="1" applyFont="1">
      <alignment readingOrder="0" shrinkToFit="0" vertical="center" wrapText="0"/>
    </xf>
    <xf borderId="0" fillId="0" fontId="72" numFmtId="0" xfId="0" applyAlignment="1" applyFont="1">
      <alignment shrinkToFit="0" vertical="center" wrapText="0"/>
    </xf>
    <xf borderId="0" fillId="9" fontId="6" numFmtId="0" xfId="0" applyAlignment="1" applyFill="1" applyFont="1">
      <alignment readingOrder="0" shrinkToFit="0" textRotation="0" vertical="top" wrapText="0"/>
    </xf>
    <xf borderId="18" fillId="5" fontId="6" numFmtId="0" xfId="0" applyAlignment="1" applyBorder="1" applyFill="1" applyFont="1">
      <alignment horizontal="right" readingOrder="0" textRotation="0" vertical="center"/>
    </xf>
    <xf borderId="18" fillId="9" fontId="6" numFmtId="0" xfId="0" applyAlignment="1" applyBorder="1" applyFill="1" applyFont="1">
      <alignment readingOrder="0" shrinkToFit="0" textRotation="0" vertical="top" wrapText="0"/>
    </xf>
    <xf borderId="0" fillId="0" fontId="72" numFmtId="0" xfId="0" applyAlignment="1" applyFont="1">
      <alignment shrinkToFit="0" wrapText="1"/>
    </xf>
    <xf borderId="20" fillId="5" fontId="6" numFmtId="0" xfId="0" applyAlignment="1" applyBorder="1" applyFill="1" applyFont="1">
      <alignment horizontal="right" readingOrder="0" textRotation="0" vertical="center"/>
    </xf>
    <xf borderId="21" fillId="5" fontId="6" numFmtId="0" xfId="0" applyAlignment="1" applyBorder="1" applyFill="1" applyFont="1">
      <alignment horizontal="right" readingOrder="0" textRotation="0" vertical="center"/>
    </xf>
    <xf borderId="20" fillId="9" fontId="6" numFmtId="0" xfId="0" applyAlignment="1" applyBorder="1" applyFill="1" applyFont="1">
      <alignment readingOrder="0" shrinkToFit="0" textRotation="0" vertical="top" wrapText="0"/>
    </xf>
    <xf borderId="21" fillId="9" fontId="6" numFmtId="0" xfId="0" applyAlignment="1" applyBorder="1" applyFill="1" applyFont="1">
      <alignment readingOrder="0" shrinkToFit="0" textRotation="0" vertical="top" wrapText="0"/>
    </xf>
    <xf borderId="23" fillId="4" fontId="35" numFmtId="0" xfId="0" applyAlignment="1" applyBorder="1" applyFill="1" applyFont="1">
      <alignment horizontal="center" readingOrder="0" textRotation="0" vertical="center"/>
    </xf>
    <xf borderId="23" fillId="4" fontId="12" numFmtId="0" xfId="0" applyAlignment="1" applyBorder="1" applyFill="1" applyFont="1">
      <alignment horizontal="right" readingOrder="0" textRotation="0" vertical="center"/>
    </xf>
    <xf borderId="23" fillId="4" fontId="37" numFmtId="0" xfId="0" applyAlignment="1" applyBorder="1" applyFill="1" applyFont="1">
      <alignment horizontal="right" readingOrder="0" textRotation="0" vertical="center"/>
    </xf>
    <xf borderId="23" fillId="9" fontId="69" numFmtId="49" xfId="0" applyAlignment="1" applyBorder="1" applyFill="1" applyFont="1" applyNumberFormat="1">
      <alignment horizontal="center" readingOrder="0" textRotation="0" vertical="center"/>
    </xf>
    <xf borderId="23" fillId="4" fontId="35" numFmtId="0" xfId="0" applyAlignment="1" applyBorder="1" applyFill="1" applyFont="1">
      <alignment horizontal="right" readingOrder="0" textRotation="0" vertical="center"/>
    </xf>
    <xf borderId="23" fillId="4" fontId="6" numFmtId="0" xfId="0" applyAlignment="1" applyBorder="1" applyFill="1" applyFont="1">
      <alignment horizontal="right" readingOrder="0" textRotation="0" vertical="center"/>
    </xf>
    <xf borderId="23" fillId="35" fontId="69" numFmtId="49" xfId="0" applyAlignment="1" applyBorder="1" applyFill="1" applyFont="1" applyNumberFormat="1">
      <alignment horizontal="center" readingOrder="0" textRotation="0" vertical="center"/>
    </xf>
    <xf borderId="0" fillId="9" fontId="37" numFmtId="0" xfId="0" applyAlignment="1" applyFill="1" applyFont="1">
      <alignment readingOrder="0" shrinkToFit="0" textRotation="0" vertical="top" wrapText="1"/>
    </xf>
    <xf borderId="23" fillId="9" fontId="37" numFmtId="0" xfId="0" applyAlignment="1" applyBorder="1" applyFill="1" applyFont="1">
      <alignment readingOrder="0" shrinkToFit="0" textRotation="0" vertical="top" wrapText="1"/>
    </xf>
    <xf borderId="23" fillId="4" fontId="42" numFmtId="0" xfId="0" applyAlignment="1" applyBorder="1" applyFill="1" applyFont="1">
      <alignment horizontal="center" readingOrder="0" textRotation="0" vertical="center"/>
    </xf>
    <xf borderId="23" fillId="9" fontId="37" numFmtId="0" xfId="0" applyAlignment="1" applyBorder="1" applyFill="1" applyFont="1">
      <alignment readingOrder="0" textRotation="0" vertical="center"/>
    </xf>
    <xf borderId="0" fillId="5" fontId="14" numFmtId="0" xfId="0" applyAlignment="1" applyFill="1" applyFont="1">
      <alignment readingOrder="0" textRotation="0" vertical="bottom"/>
    </xf>
    <xf borderId="0" fillId="4" fontId="42" numFmtId="0" xfId="0" applyAlignment="1" applyFill="1" applyFont="1">
      <alignment horizontal="center" readingOrder="0" textRotation="0" vertical="center"/>
    </xf>
    <xf borderId="0" fillId="9" fontId="37" numFmtId="0" xfId="0" applyAlignment="1" applyFill="1" applyFont="1">
      <alignment readingOrder="0" textRotation="0" vertical="bottom"/>
    </xf>
    <xf borderId="0" fillId="4" fontId="42" numFmtId="0" xfId="0" applyAlignment="1" applyFill="1" applyFont="1">
      <alignment horizontal="center" textRotation="0" vertical="center"/>
    </xf>
    <xf borderId="18" fillId="4" fontId="42" numFmtId="0" xfId="0" applyAlignment="1" applyBorder="1" applyFill="1" applyFont="1">
      <alignment horizontal="center" readingOrder="0" textRotation="0" vertical="center"/>
    </xf>
    <xf borderId="0" fillId="9" fontId="37" numFmtId="0" xfId="0" applyAlignment="1" applyFill="1" applyFont="1">
      <alignment readingOrder="0" textRotation="0" vertical="center"/>
    </xf>
    <xf borderId="21" fillId="5" fontId="14" numFmtId="0" xfId="0" applyAlignment="1" applyBorder="1" applyFill="1" applyFont="1">
      <alignment readingOrder="0" textRotation="0" vertical="bottom"/>
    </xf>
    <xf borderId="0" fillId="0" fontId="4" numFmtId="0" xfId="0" applyAlignment="1" applyFont="1">
      <alignment horizontal="center" textRotation="0"/>
    </xf>
    <xf borderId="23" fillId="5" fontId="12" numFmtId="0" xfId="0" applyAlignment="1" applyBorder="1" applyFill="1" applyFont="1">
      <alignment horizontal="right" textRotation="0" vertical="center"/>
    </xf>
    <xf borderId="23" fillId="9" fontId="13" numFmtId="0" xfId="0" applyAlignment="1" applyBorder="1" applyFill="1" applyFont="1">
      <alignment shrinkToFit="0" textRotation="0" vertical="top" wrapText="0"/>
    </xf>
    <xf borderId="23" fillId="9" fontId="35" numFmtId="0" xfId="0" applyAlignment="1" applyBorder="1" applyFill="1" applyFont="1">
      <alignment shrinkToFit="0" textRotation="0" vertical="top" wrapText="0"/>
    </xf>
    <xf borderId="23" fillId="9" fontId="13" numFmtId="0" xfId="0" applyAlignment="1" applyBorder="1" applyFill="1" applyFont="1">
      <alignment shrinkToFit="0" textRotation="0" vertical="center" wrapText="0"/>
    </xf>
    <xf borderId="0" fillId="5" fontId="12" numFmtId="0" xfId="0" applyAlignment="1" applyFill="1" applyFont="1">
      <alignment horizontal="right" textRotation="0" vertical="top"/>
    </xf>
    <xf borderId="0" fillId="9" fontId="13" numFmtId="0" xfId="0" applyAlignment="1" applyFill="1" applyFont="1">
      <alignment shrinkToFit="0" textRotation="0" vertical="top" wrapText="1"/>
    </xf>
    <xf borderId="0" fillId="9" fontId="35" numFmtId="0" xfId="0" applyAlignment="1" applyFill="1" applyFont="1">
      <alignment shrinkToFit="0" textRotation="0" vertical="top" wrapText="1"/>
    </xf>
    <xf borderId="0" fillId="5" fontId="12" numFmtId="0" xfId="0" applyAlignment="1" applyFill="1" applyFont="1">
      <alignment horizontal="right" textRotation="0" vertical="center"/>
    </xf>
    <xf borderId="0" fillId="9" fontId="13" numFmtId="0" xfId="0" applyAlignment="1" applyFill="1" applyFont="1">
      <alignment shrinkToFit="0" textRotation="0" vertical="center" wrapText="0"/>
    </xf>
    <xf borderId="0" fillId="5" fontId="37" numFmtId="0" xfId="0" applyAlignment="1" applyFill="1" applyFont="1">
      <alignment horizontal="right" textRotation="0" vertical="center"/>
    </xf>
    <xf borderId="20" fillId="5" fontId="13" numFmtId="0" xfId="0" applyAlignment="1" applyBorder="1" applyFill="1" applyFont="1">
      <alignment horizontal="center" readingOrder="0" vertical="center"/>
    </xf>
    <xf borderId="21" fillId="9" fontId="14" numFmtId="0" xfId="0" applyAlignment="1" applyBorder="1" applyFill="1" applyFont="1">
      <alignment horizontal="center" readingOrder="0" shrinkToFit="0" vertical="top" wrapText="0"/>
    </xf>
    <xf borderId="0" fillId="3" fontId="4" numFmtId="0" xfId="0" applyAlignment="1" applyFill="1" applyFont="1">
      <alignment horizontal="center" vertical="bottom"/>
    </xf>
    <xf borderId="0" fillId="0" fontId="79" numFmtId="0" xfId="0" applyAlignment="1" applyFont="1">
      <alignment horizontal="center" readingOrder="0" shrinkToFit="0" vertical="center" wrapText="0"/>
    </xf>
    <xf borderId="0" fillId="0" fontId="79" numFmtId="0" xfId="0" applyAlignment="1" applyFont="1">
      <alignment horizontal="center" readingOrder="0" shrinkToFit="0" vertical="center" wrapText="1"/>
    </xf>
    <xf borderId="19" fillId="3" fontId="4" numFmtId="0" xfId="0" applyAlignment="1" applyBorder="1" applyFill="1" applyFont="1">
      <alignment textRotation="0" vertical="bottom"/>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80" numFmtId="0" xfId="0" applyAlignment="1" applyFont="1">
      <alignment readingOrder="0" shrinkToFit="0" wrapText="0"/>
    </xf>
    <xf borderId="0" fillId="0" fontId="1" numFmtId="0" xfId="0" applyAlignment="1" applyFont="1">
      <alignment vertical="center"/>
    </xf>
    <xf borderId="0" fillId="0" fontId="1" numFmtId="0" xfId="0" applyAlignment="1" applyFont="1">
      <alignment shrinkToFit="0" vertical="center" wrapText="0"/>
    </xf>
    <xf borderId="0" fillId="0" fontId="1" numFmtId="0" xfId="0" applyAlignment="1" applyFont="1">
      <alignment readingOrder="0" vertical="center"/>
    </xf>
    <xf borderId="23" fillId="29" fontId="81" numFmtId="0" xfId="0" applyAlignment="1" applyBorder="1" applyFill="1" applyFont="1">
      <alignment readingOrder="0" vertical="center"/>
    </xf>
    <xf borderId="39" fillId="36" fontId="1" numFmtId="0" xfId="0" applyAlignment="1" applyBorder="1" applyFill="1" applyFont="1">
      <alignment readingOrder="0" vertical="center"/>
    </xf>
    <xf borderId="40" fillId="0" fontId="3" numFmtId="0" xfId="0" applyBorder="1" applyFont="1"/>
    <xf borderId="41" fillId="0" fontId="3" numFmtId="0" xfId="0" applyBorder="1" applyFont="1"/>
    <xf borderId="39" fillId="36" fontId="1" numFmtId="0" xfId="0" applyAlignment="1" applyBorder="1" applyFill="1" applyFont="1">
      <alignment readingOrder="0" shrinkToFit="0" vertical="center" wrapText="1"/>
    </xf>
    <xf borderId="39" fillId="36" fontId="1" numFmtId="0" xfId="0" applyAlignment="1" applyBorder="1" applyFill="1" applyFont="1">
      <alignment readingOrder="0"/>
    </xf>
    <xf borderId="42" fillId="0" fontId="3" numFmtId="0" xfId="0" applyBorder="1" applyFont="1"/>
    <xf borderId="0" fillId="0" fontId="1" numFmtId="0" xfId="0" applyFont="1"/>
    <xf borderId="0" fillId="0" fontId="82"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wrapText="1"/>
    </xf>
    <xf borderId="0" fillId="5" fontId="12" numFmtId="0" xfId="0" applyAlignment="1" applyFill="1" applyFont="1">
      <alignment horizontal="right" readingOrder="0" textRotation="0" vertical="top"/>
    </xf>
    <xf borderId="0" fillId="0" fontId="82" numFmtId="0" xfId="0" applyFont="1"/>
    <xf borderId="21" fillId="5" fontId="12" numFmtId="0" xfId="0" applyAlignment="1" applyBorder="1" applyFill="1" applyFont="1">
      <alignment horizontal="right" textRotation="0" vertical="center"/>
    </xf>
    <xf borderId="21" fillId="9" fontId="13" numFmtId="0" xfId="0" applyAlignment="1" applyBorder="1" applyFill="1" applyFont="1">
      <alignment shrinkToFit="0" textRotation="0" vertical="center" wrapText="0"/>
    </xf>
    <xf borderId="0" fillId="3" fontId="4" numFmtId="0" xfId="0" applyAlignment="1" applyFill="1" applyFont="1">
      <alignment textRotation="0" vertical="bottom"/>
    </xf>
    <xf borderId="0" fillId="0" fontId="4" numFmtId="0" xfId="0" applyAlignment="1" applyFont="1">
      <alignment readingOrder="0" textRotation="0"/>
    </xf>
    <xf borderId="0" fillId="9" fontId="35" numFmtId="0" xfId="0" applyAlignment="1" applyFill="1" applyFont="1">
      <alignment shrinkToFit="0" textRotation="0" vertical="top" wrapText="0"/>
    </xf>
    <xf borderId="0" fillId="9" fontId="13" numFmtId="0" xfId="0" applyAlignment="1" applyFill="1" applyFont="1">
      <alignment shrinkToFit="0" textRotation="0" vertical="top" wrapText="0"/>
    </xf>
    <xf borderId="0" fillId="0" fontId="1" numFmtId="0" xfId="0" applyAlignment="1" applyFont="1">
      <alignment readingOrder="0" shrinkToFit="0" vertical="center" wrapText="0"/>
    </xf>
    <xf borderId="0" fillId="0" fontId="8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43" fillId="0" fontId="3" numFmtId="0" xfId="0" applyBorder="1" applyFont="1"/>
    <xf borderId="44" fillId="0" fontId="3" numFmtId="0" xfId="0" applyBorder="1" applyFont="1"/>
    <xf borderId="23" fillId="5" fontId="12" numFmtId="0" xfId="0" applyAlignment="1" applyBorder="1" applyFill="1" applyFont="1">
      <alignment horizontal="right" readingOrder="0" textRotation="0" vertical="center"/>
    </xf>
    <xf borderId="23" fillId="5" fontId="37" numFmtId="0" xfId="0" applyAlignment="1" applyBorder="1" applyFill="1" applyFont="1">
      <alignment horizontal="center" textRotation="0" vertical="center"/>
    </xf>
    <xf borderId="23" fillId="9" fontId="6" numFmtId="0" xfId="0" applyAlignment="1" applyBorder="1" applyFill="1" applyFont="1">
      <alignment shrinkToFit="0" textRotation="0" vertical="center" wrapText="1"/>
    </xf>
    <xf borderId="23" fillId="4" fontId="14" numFmtId="0" xfId="0" applyAlignment="1" applyBorder="1" applyFill="1" applyFont="1">
      <alignment horizontal="right" textRotation="0" vertical="center"/>
    </xf>
    <xf borderId="23" fillId="5" fontId="69" numFmtId="0" xfId="0" applyAlignment="1" applyBorder="1" applyFill="1" applyFont="1">
      <alignment horizontal="center" textRotation="0" vertical="center"/>
    </xf>
    <xf borderId="23" fillId="9" fontId="13" numFmtId="0" xfId="0" applyAlignment="1" applyBorder="1" applyFill="1" applyFont="1">
      <alignment shrinkToFit="0" textRotation="0" vertical="center" wrapText="1"/>
    </xf>
    <xf borderId="0" fillId="5" fontId="83" numFmtId="0" xfId="0" applyAlignment="1" applyFill="1" applyFont="1">
      <alignment horizontal="center" textRotation="0" vertical="center"/>
    </xf>
    <xf borderId="0" fillId="4" fontId="14" numFmtId="0" xfId="0" applyAlignment="1" applyFill="1" applyFont="1">
      <alignment horizontal="right" textRotation="0" vertical="center"/>
    </xf>
    <xf borderId="0" fillId="5" fontId="69" numFmtId="0" xfId="0" applyAlignment="1" applyFill="1" applyFont="1">
      <alignment horizontal="center" textRotation="0" vertical="center"/>
    </xf>
    <xf borderId="0" fillId="9" fontId="13" numFmtId="0" xfId="0" applyAlignment="1" applyFill="1" applyFont="1">
      <alignment shrinkToFit="0" textRotation="0" vertical="center" wrapText="1"/>
    </xf>
    <xf borderId="0" fillId="5" fontId="12" numFmtId="0" xfId="0" applyAlignment="1" applyFill="1" applyFont="1">
      <alignment horizontal="right" readingOrder="0" textRotation="0" vertical="center"/>
    </xf>
    <xf borderId="0" fillId="5" fontId="37" numFmtId="0" xfId="0" applyAlignment="1" applyFill="1" applyFont="1">
      <alignment horizontal="center" textRotation="0" vertical="center"/>
    </xf>
    <xf borderId="0" fillId="9" fontId="6" numFmtId="0" xfId="0" applyAlignment="1" applyFill="1" applyFont="1">
      <alignment shrinkToFit="0" textRotation="0" vertical="center" wrapText="1"/>
    </xf>
    <xf borderId="21" fillId="4" fontId="14" numFmtId="0" xfId="0" applyAlignment="1" applyBorder="1" applyFill="1" applyFont="1">
      <alignment horizontal="right" textRotation="0" vertical="center"/>
    </xf>
    <xf borderId="21" fillId="5" fontId="69" numFmtId="0" xfId="0" applyAlignment="1" applyBorder="1" applyFill="1" applyFont="1">
      <alignment horizontal="center" textRotation="0" vertical="center"/>
    </xf>
    <xf borderId="21" fillId="9" fontId="13" numFmtId="0" xfId="0" applyAlignment="1" applyBorder="1" applyFill="1" applyFont="1">
      <alignment shrinkToFit="0" textRotation="0" vertical="center" wrapText="1"/>
    </xf>
    <xf borderId="0" fillId="0" fontId="84" numFmtId="0" xfId="0" applyAlignment="1" applyFont="1">
      <alignment shrinkToFit="0" vertical="center" wrapText="1"/>
    </xf>
    <xf borderId="0" fillId="0" fontId="85" numFmtId="0" xfId="0" applyAlignment="1" applyFont="1">
      <alignment shrinkToFit="0" vertical="center" wrapText="1"/>
    </xf>
    <xf borderId="45" fillId="37" fontId="86" numFmtId="0" xfId="0" applyAlignment="1" applyBorder="1" applyFill="1" applyFont="1">
      <alignment shrinkToFit="0" vertical="center" wrapText="1"/>
    </xf>
    <xf borderId="32" fillId="3" fontId="4" numFmtId="0" xfId="0" applyAlignment="1" applyBorder="1" applyFill="1" applyFont="1">
      <alignment textRotation="0" vertical="bottom"/>
    </xf>
    <xf borderId="0" fillId="0" fontId="86" numFmtId="0" xfId="0" applyAlignment="1" applyFont="1">
      <alignment shrinkToFit="0" vertical="center" wrapText="1"/>
    </xf>
    <xf borderId="0" fillId="0" fontId="86" numFmtId="0" xfId="0" applyAlignment="1" applyFont="1">
      <alignment readingOrder="0" shrinkToFit="0" vertical="center" wrapText="1"/>
    </xf>
    <xf borderId="21" fillId="5" fontId="83" numFmtId="0" xfId="0" applyAlignment="1" applyBorder="1" applyFill="1" applyFont="1">
      <alignment horizontal="center" textRotation="0" vertical="center"/>
    </xf>
    <xf borderId="0" fillId="9" fontId="6" numFmtId="0" xfId="0" applyAlignment="1" applyFill="1" applyFont="1">
      <alignment readingOrder="0" shrinkToFit="0" textRotation="0" vertical="center" wrapText="1"/>
    </xf>
    <xf borderId="0" fillId="5" fontId="83" numFmtId="0" xfId="0" applyAlignment="1" applyFill="1" applyFont="1">
      <alignment horizontal="center" readingOrder="0" textRotation="0" vertical="center"/>
    </xf>
    <xf borderId="0" fillId="0" fontId="87" numFmtId="0" xfId="0" applyAlignment="1" applyFont="1">
      <alignment readingOrder="0"/>
    </xf>
    <xf borderId="0" fillId="0" fontId="1" numFmtId="0" xfId="0" applyAlignment="1" applyFont="1">
      <alignment horizontal="center" vertical="center"/>
    </xf>
    <xf borderId="0" fillId="0" fontId="1" numFmtId="0" xfId="0" applyAlignment="1" applyFont="1">
      <alignment readingOrder="0" shrinkToFit="0" vertical="top" wrapText="1"/>
    </xf>
    <xf borderId="0" fillId="0" fontId="79" numFmtId="0" xfId="0" applyAlignment="1" applyFont="1">
      <alignment readingOrder="0" shrinkToFit="0" vertical="top" wrapText="1"/>
    </xf>
    <xf borderId="0" fillId="0" fontId="79" numFmtId="0" xfId="0" applyAlignment="1" applyFont="1">
      <alignment horizontal="center" readingOrder="0" shrinkToFit="0" vertical="center" wrapText="1"/>
    </xf>
    <xf borderId="0" fillId="4" fontId="14" numFmtId="0" xfId="0" applyAlignment="1" applyFill="1" applyFont="1">
      <alignment horizontal="right" readingOrder="0" textRotation="0" vertical="center"/>
    </xf>
    <xf borderId="0" fillId="9" fontId="13" numFmtId="0" xfId="0" applyAlignment="1" applyFill="1" applyFont="1">
      <alignment readingOrder="0" shrinkToFit="0" textRotation="0" vertical="center" wrapText="1"/>
    </xf>
    <xf borderId="0" fillId="5" fontId="69" numFmtId="0" xfId="0" applyAlignment="1" applyFill="1" applyFont="1">
      <alignment horizontal="center" readingOrder="0" textRotation="0" vertical="center"/>
    </xf>
    <xf borderId="46" fillId="38" fontId="88" numFmtId="0" xfId="0" applyAlignment="1" applyBorder="1" applyFill="1" applyFont="1">
      <alignment readingOrder="0"/>
    </xf>
    <xf borderId="47" fillId="38" fontId="88" numFmtId="0" xfId="0" applyAlignment="1" applyBorder="1" applyFill="1" applyFont="1">
      <alignment readingOrder="0"/>
    </xf>
    <xf borderId="47" fillId="38" fontId="88" numFmtId="0" xfId="0" applyAlignment="1" applyBorder="1" applyFill="1" applyFont="1">
      <alignment horizontal="center" readingOrder="0" vertical="center"/>
    </xf>
    <xf borderId="48" fillId="38" fontId="88" numFmtId="0" xfId="0" applyAlignment="1" applyBorder="1" applyFill="1" applyFont="1">
      <alignment readingOrder="0"/>
    </xf>
    <xf borderId="46" fillId="0" fontId="1" numFmtId="0" xfId="0" applyAlignment="1" applyBorder="1" applyFont="1">
      <alignment readingOrder="0" shrinkToFit="0" vertical="center" wrapText="1"/>
    </xf>
    <xf borderId="47" fillId="0" fontId="1" numFmtId="0" xfId="0" applyAlignment="1" applyBorder="1" applyFont="1">
      <alignment readingOrder="0" shrinkToFit="0" vertical="center" wrapText="1"/>
    </xf>
    <xf borderId="47" fillId="0" fontId="1" numFmtId="0" xfId="0" applyAlignment="1" applyBorder="1" applyFont="1">
      <alignment horizontal="center" readingOrder="0" shrinkToFit="0" vertical="center" wrapText="1"/>
    </xf>
    <xf borderId="48" fillId="0" fontId="1" numFmtId="0" xfId="0" applyAlignment="1" applyBorder="1" applyFont="1">
      <alignment readingOrder="0" shrinkToFit="0" wrapText="1"/>
    </xf>
    <xf borderId="49" fillId="0" fontId="3" numFmtId="0" xfId="0" applyBorder="1" applyFont="1"/>
    <xf borderId="50" fillId="0" fontId="3" numFmtId="0" xfId="0" applyBorder="1" applyFont="1"/>
    <xf borderId="50" fillId="0" fontId="1" numFmtId="168" xfId="0" applyAlignment="1" applyBorder="1" applyFont="1" applyNumberFormat="1">
      <alignment horizontal="center" readingOrder="0" shrinkToFit="0" vertical="center" wrapText="1"/>
    </xf>
    <xf borderId="51" fillId="0" fontId="1" numFmtId="0" xfId="0" applyAlignment="1" applyBorder="1" applyFont="1">
      <alignment readingOrder="0" shrinkToFit="0" wrapText="1"/>
    </xf>
    <xf borderId="52" fillId="0" fontId="1" numFmtId="0" xfId="0" applyAlignment="1" applyBorder="1" applyFont="1">
      <alignment readingOrder="0" shrinkToFit="0" vertical="center" wrapText="1"/>
    </xf>
    <xf borderId="0" fillId="0" fontId="1" numFmtId="0" xfId="0" applyAlignment="1" applyFont="1">
      <alignment readingOrder="0" shrinkToFit="0" vertical="center" wrapText="1"/>
    </xf>
    <xf borderId="0" fillId="0" fontId="1" numFmtId="168" xfId="0" applyAlignment="1" applyFont="1" applyNumberFormat="1">
      <alignment horizontal="center" readingOrder="0" shrinkToFit="0" vertical="center" wrapText="1"/>
    </xf>
    <xf borderId="53" fillId="0" fontId="1" numFmtId="0" xfId="0" applyAlignment="1" applyBorder="1" applyFont="1">
      <alignment readingOrder="0" shrinkToFit="0" wrapText="1"/>
    </xf>
    <xf borderId="21" fillId="4" fontId="14" numFmtId="0" xfId="0" applyAlignment="1" applyBorder="1" applyFill="1" applyFont="1">
      <alignment horizontal="right" readingOrder="0" textRotation="0" vertical="center"/>
    </xf>
    <xf borderId="0" fillId="0" fontId="1" numFmtId="0" xfId="0" applyAlignment="1" applyFont="1">
      <alignment readingOrder="0" shrinkToFit="0" wrapText="1"/>
    </xf>
    <xf borderId="21" fillId="5" fontId="69" numFmtId="0" xfId="0" applyAlignment="1" applyBorder="1" applyFill="1" applyFont="1">
      <alignment horizontal="center" readingOrder="0" textRotation="0" vertical="center"/>
    </xf>
    <xf borderId="0" fillId="0" fontId="1" numFmtId="0" xfId="0" applyAlignment="1" applyFont="1">
      <alignment horizontal="center" readingOrder="0" shrinkToFit="0" vertical="center" wrapText="1"/>
    </xf>
    <xf borderId="21" fillId="9" fontId="13" numFmtId="0" xfId="0" applyAlignment="1" applyBorder="1" applyFill="1" applyFont="1">
      <alignment readingOrder="0" shrinkToFit="0" textRotation="0" vertical="center" wrapText="1"/>
    </xf>
    <xf borderId="52" fillId="0" fontId="3" numFmtId="0" xfId="0" applyBorder="1" applyFont="1"/>
    <xf borderId="48" fillId="0" fontId="1" numFmtId="0" xfId="0" applyAlignment="1" applyBorder="1" applyFont="1">
      <alignment shrinkToFit="0" wrapText="1"/>
    </xf>
    <xf borderId="53" fillId="0" fontId="1" numFmtId="0" xfId="0" applyAlignment="1" applyBorder="1" applyFont="1">
      <alignment shrinkToFit="0" wrapText="1"/>
    </xf>
    <xf borderId="50" fillId="0" fontId="1" numFmtId="0" xfId="0" applyAlignment="1" applyBorder="1" applyFont="1">
      <alignment horizontal="center" readingOrder="0" shrinkToFit="0" vertical="center" wrapText="1"/>
    </xf>
    <xf borderId="21" fillId="5" fontId="83" numFmtId="0" xfId="0" applyAlignment="1" applyBorder="1" applyFill="1" applyFont="1">
      <alignment horizontal="center" readingOrder="0" textRotation="0" vertical="center"/>
    </xf>
    <xf borderId="54" fillId="0" fontId="1" numFmtId="0" xfId="0" applyAlignment="1" applyBorder="1" applyFont="1">
      <alignment readingOrder="0" shrinkToFit="0" vertical="center" wrapText="1"/>
    </xf>
    <xf borderId="55" fillId="0" fontId="1" numFmtId="0" xfId="0" applyAlignment="1" applyBorder="1" applyFont="1">
      <alignment readingOrder="0" shrinkToFit="0" vertical="center" wrapText="1"/>
    </xf>
    <xf borderId="55" fillId="0" fontId="1" numFmtId="168" xfId="0" applyAlignment="1" applyBorder="1" applyFont="1" applyNumberFormat="1">
      <alignment horizontal="center" readingOrder="0" shrinkToFit="0" vertical="center" wrapText="1"/>
    </xf>
    <xf borderId="56" fillId="0" fontId="1" numFmtId="0" xfId="0" applyAlignment="1" applyBorder="1" applyFont="1">
      <alignment readingOrder="0" shrinkToFit="0" wrapText="1"/>
    </xf>
    <xf borderId="47" fillId="0" fontId="1" numFmtId="168" xfId="0" applyAlignment="1" applyBorder="1" applyFont="1" applyNumberFormat="1">
      <alignment horizontal="center" readingOrder="0" shrinkToFit="0" vertical="center" wrapText="1"/>
    </xf>
    <xf borderId="0" fillId="0" fontId="1" numFmtId="0" xfId="0" applyAlignment="1" applyFont="1">
      <alignment horizontal="center" readingOrder="0" shrinkToFit="0" wrapText="1"/>
    </xf>
    <xf borderId="23" fillId="5" fontId="6" numFmtId="0" xfId="0" applyAlignment="1" applyBorder="1" applyFill="1" applyFont="1">
      <alignment horizontal="right" textRotation="0" vertical="center"/>
    </xf>
    <xf borderId="49" fillId="0" fontId="1" numFmtId="0" xfId="0" applyAlignment="1" applyBorder="1" applyFont="1">
      <alignment readingOrder="0" shrinkToFit="0" vertical="center" wrapText="1"/>
    </xf>
    <xf borderId="50" fillId="0" fontId="1" numFmtId="0" xfId="0" applyAlignment="1" applyBorder="1" applyFont="1">
      <alignment readingOrder="0" shrinkToFit="0" vertical="center" wrapText="1"/>
    </xf>
    <xf borderId="0" fillId="5" fontId="6" numFmtId="0" xfId="0" applyAlignment="1" applyFill="1" applyFont="1">
      <alignment horizontal="right" textRotation="0" vertical="center"/>
    </xf>
    <xf borderId="46" fillId="0" fontId="1" numFmtId="0" xfId="0" applyAlignment="1" applyBorder="1" applyFont="1">
      <alignment readingOrder="0"/>
    </xf>
    <xf borderId="57" fillId="0" fontId="1" numFmtId="0" xfId="0" applyAlignment="1" applyBorder="1" applyFont="1">
      <alignment readingOrder="0"/>
    </xf>
    <xf borderId="48" fillId="0" fontId="1" numFmtId="0" xfId="0" applyAlignment="1" applyBorder="1" applyFont="1">
      <alignment readingOrder="0"/>
    </xf>
    <xf borderId="46" fillId="0" fontId="1" numFmtId="0" xfId="0" applyAlignment="1" applyBorder="1" applyFont="1">
      <alignment readingOrder="0" vertical="center"/>
    </xf>
    <xf borderId="58" fillId="0" fontId="1" numFmtId="0" xfId="0" applyAlignment="1" applyBorder="1" applyFont="1">
      <alignment readingOrder="0"/>
    </xf>
    <xf borderId="53" fillId="0" fontId="1" numFmtId="0" xfId="0" applyAlignment="1" applyBorder="1" applyFont="1">
      <alignment readingOrder="0"/>
    </xf>
    <xf borderId="59" fillId="0" fontId="1" numFmtId="0" xfId="0" applyAlignment="1" applyBorder="1" applyFont="1">
      <alignment readingOrder="0"/>
    </xf>
    <xf borderId="51" fillId="0" fontId="1" numFmtId="0" xfId="0" applyAlignment="1" applyBorder="1" applyFont="1">
      <alignment readingOrder="0"/>
    </xf>
    <xf borderId="52" fillId="0" fontId="1" numFmtId="0" xfId="0" applyAlignment="1" applyBorder="1" applyFont="1">
      <alignment readingOrder="0" vertical="center"/>
    </xf>
    <xf borderId="0" fillId="0" fontId="89" numFmtId="0" xfId="0" applyFont="1"/>
    <xf borderId="0" fillId="0" fontId="89" numFmtId="0" xfId="0" applyAlignment="1" applyFont="1">
      <alignment readingOrder="0"/>
    </xf>
    <xf borderId="0" fillId="9" fontId="35" numFmtId="0" xfId="0" applyAlignment="1" applyFill="1" applyFont="1">
      <alignment shrinkToFit="0" textRotation="0" vertical="center" wrapText="1"/>
    </xf>
    <xf borderId="0" fillId="5" fontId="13" numFmtId="0" xfId="0" applyAlignment="1" applyFill="1" applyFont="1">
      <alignment horizontal="right" textRotation="0" vertical="center"/>
    </xf>
    <xf borderId="23" fillId="4" fontId="37" numFmtId="0" xfId="0" applyAlignment="1" applyBorder="1" applyFill="1" applyFont="1">
      <alignment horizontal="left" readingOrder="0" textRotation="0" vertical="center"/>
    </xf>
    <xf borderId="23" fillId="4" fontId="12" numFmtId="0" xfId="0" applyAlignment="1" applyBorder="1" applyFill="1" applyFont="1">
      <alignment horizontal="center" readingOrder="0" textRotation="0" vertical="center"/>
    </xf>
    <xf borderId="23" fillId="5" fontId="12" numFmtId="0" xfId="0" applyAlignment="1" applyBorder="1" applyFill="1" applyFont="1">
      <alignment horizontal="left" readingOrder="0" textRotation="0" vertical="center"/>
    </xf>
    <xf borderId="23" fillId="5" fontId="37" numFmtId="0" xfId="0" applyAlignment="1" applyBorder="1" applyFill="1" applyFont="1">
      <alignment horizontal="right" textRotation="0" vertical="center"/>
    </xf>
    <xf borderId="0" fillId="5" fontId="6" numFmtId="0" xfId="0" applyAlignment="1" applyFill="1" applyFont="1">
      <alignment horizontal="left" textRotation="0" vertical="center"/>
    </xf>
    <xf borderId="0" fillId="9" fontId="13" numFmtId="0" xfId="0" applyAlignment="1" applyFill="1" applyFont="1">
      <alignment horizontal="center" readingOrder="0" shrinkToFit="0" textRotation="0" vertical="center" wrapText="0"/>
    </xf>
    <xf borderId="0" fillId="0" fontId="90" numFmtId="0" xfId="0" applyFont="1"/>
    <xf borderId="0" fillId="0" fontId="90" numFmtId="0" xfId="0" applyAlignment="1" applyFont="1">
      <alignment readingOrder="0"/>
    </xf>
    <xf borderId="0" fillId="0" fontId="1" numFmtId="0" xfId="0" applyAlignment="1" applyFont="1">
      <alignment horizontal="center" readingOrder="0"/>
    </xf>
    <xf borderId="60" fillId="29" fontId="79" numFmtId="0" xfId="0" applyAlignment="1" applyBorder="1" applyFill="1" applyFont="1">
      <alignment readingOrder="0"/>
    </xf>
    <xf borderId="60" fillId="29" fontId="79" numFmtId="0" xfId="0" applyAlignment="1" applyBorder="1" applyFill="1" applyFont="1">
      <alignment horizontal="center" readingOrder="0" vertical="center"/>
    </xf>
    <xf borderId="60" fillId="29" fontId="79" numFmtId="0" xfId="0" applyAlignment="1" applyBorder="1" applyFill="1" applyFont="1">
      <alignment horizontal="center" readingOrder="0"/>
    </xf>
    <xf borderId="54" fillId="29" fontId="79" numFmtId="0" xfId="0" applyAlignment="1" applyBorder="1" applyFill="1" applyFont="1">
      <alignment readingOrder="0"/>
    </xf>
    <xf borderId="55" fillId="0" fontId="3" numFmtId="0" xfId="0" applyBorder="1" applyFont="1"/>
    <xf borderId="56" fillId="0" fontId="3" numFmtId="0" xfId="0" applyBorder="1" applyFont="1"/>
    <xf borderId="60" fillId="0" fontId="91" numFmtId="0" xfId="0" applyAlignment="1" applyBorder="1" applyFont="1">
      <alignment readingOrder="0" vertical="center"/>
    </xf>
    <xf borderId="60" fillId="0" fontId="1" numFmtId="0" xfId="0" applyAlignment="1" applyBorder="1" applyFont="1">
      <alignment horizontal="center" readingOrder="0" vertical="center"/>
    </xf>
    <xf borderId="60" fillId="0" fontId="91" numFmtId="0" xfId="0" applyAlignment="1" applyBorder="1" applyFont="1">
      <alignment horizontal="center" readingOrder="0" vertical="center"/>
    </xf>
    <xf borderId="54" fillId="0" fontId="91" numFmtId="0" xfId="0" applyAlignment="1" applyBorder="1" applyFont="1">
      <alignment readingOrder="0"/>
    </xf>
    <xf borderId="60" fillId="29" fontId="92" numFmtId="0" xfId="0" applyAlignment="1" applyBorder="1" applyFill="1" applyFont="1">
      <alignment readingOrder="0"/>
    </xf>
    <xf borderId="60" fillId="29" fontId="92" numFmtId="0" xfId="0" applyAlignment="1" applyBorder="1" applyFill="1" applyFont="1">
      <alignment horizontal="center" readingOrder="0"/>
    </xf>
    <xf borderId="60" fillId="0" fontId="93" numFmtId="0" xfId="0" applyAlignment="1" applyBorder="1" applyFont="1">
      <alignment readingOrder="0"/>
    </xf>
    <xf borderId="60" fillId="0" fontId="93" numFmtId="0" xfId="0" applyAlignment="1" applyBorder="1" applyFont="1">
      <alignment horizontal="center" readingOrder="0"/>
    </xf>
    <xf borderId="18" fillId="4" fontId="37" numFmtId="0" xfId="0" applyAlignment="1" applyBorder="1" applyFill="1" applyFont="1">
      <alignment horizontal="left" readingOrder="0" textRotation="0" vertical="center"/>
    </xf>
    <xf borderId="0" fillId="4" fontId="12" numFmtId="0" xfId="0" applyAlignment="1" applyFill="1" applyFont="1">
      <alignment horizontal="center" readingOrder="0" textRotation="0" vertical="center"/>
    </xf>
    <xf borderId="0" fillId="0" fontId="89" numFmtId="0" xfId="0" applyAlignment="1" applyFont="1">
      <alignment horizontal="center"/>
    </xf>
    <xf borderId="18" fillId="5" fontId="6" numFmtId="0" xfId="0" applyAlignment="1" applyBorder="1" applyFill="1" applyFont="1">
      <alignment horizontal="left" textRotation="0" vertical="center"/>
    </xf>
    <xf borderId="0" fillId="9" fontId="6" numFmtId="0" xfId="0" applyAlignment="1" applyFill="1" applyFont="1">
      <alignment horizontal="center" readingOrder="0" shrinkToFit="0" textRotation="0" vertical="center" wrapText="0"/>
    </xf>
    <xf borderId="0" fillId="9" fontId="13" numFmtId="0" xfId="0" applyAlignment="1" applyFill="1" applyFont="1">
      <alignment horizontal="left" shrinkToFit="0" textRotation="0" vertical="center" wrapText="1"/>
    </xf>
    <xf borderId="54" fillId="29" fontId="92" numFmtId="0" xfId="0" applyAlignment="1" applyBorder="1" applyFill="1" applyFont="1">
      <alignment readingOrder="0"/>
    </xf>
    <xf borderId="60" fillId="0" fontId="56" numFmtId="0" xfId="0" applyAlignment="1" applyBorder="1" applyFont="1">
      <alignment vertical="bottom"/>
    </xf>
    <xf borderId="54" fillId="0" fontId="93" numFmtId="0" xfId="0" applyAlignment="1" applyBorder="1" applyFont="1">
      <alignment readingOrder="0"/>
    </xf>
    <xf borderId="0" fillId="0" fontId="93" numFmtId="0" xfId="0" applyAlignment="1" applyFont="1">
      <alignment readingOrder="0"/>
    </xf>
    <xf borderId="0" fillId="0" fontId="92" numFmtId="0" xfId="0" applyAlignment="1" applyFont="1">
      <alignment readingOrder="0"/>
    </xf>
    <xf borderId="54" fillId="0" fontId="56" numFmtId="0" xfId="0" applyAlignment="1" applyBorder="1" applyFont="1">
      <alignment vertical="bottom"/>
    </xf>
    <xf borderId="60" fillId="0" fontId="56" numFmtId="0" xfId="0" applyAlignment="1" applyBorder="1" applyFont="1">
      <alignment vertical="center"/>
    </xf>
    <xf borderId="60" fillId="0" fontId="93" numFmtId="0" xfId="0" applyAlignment="1" applyBorder="1" applyFont="1">
      <alignment horizontal="center" readingOrder="0" vertical="center"/>
    </xf>
    <xf borderId="54" fillId="0" fontId="1" numFmtId="0" xfId="0" applyAlignment="1" applyBorder="1" applyFont="1">
      <alignment readingOrder="0"/>
    </xf>
    <xf borderId="54" fillId="0" fontId="1" numFmtId="0" xfId="0" applyBorder="1" applyFont="1"/>
    <xf borderId="60" fillId="17" fontId="92" numFmtId="0" xfId="0" applyAlignment="1" applyBorder="1" applyFill="1" applyFont="1">
      <alignment readingOrder="0"/>
    </xf>
    <xf borderId="54" fillId="17" fontId="92" numFmtId="0" xfId="0" applyAlignment="1" applyBorder="1" applyFill="1" applyFont="1">
      <alignment horizontal="center" readingOrder="0"/>
    </xf>
    <xf borderId="54" fillId="17" fontId="92" numFmtId="0" xfId="0" applyAlignment="1" applyBorder="1" applyFill="1" applyFont="1">
      <alignment readingOrder="0"/>
    </xf>
    <xf borderId="60" fillId="0" fontId="93" numFmtId="0" xfId="0" applyAlignment="1" applyBorder="1" applyFont="1">
      <alignment readingOrder="0" vertical="center"/>
    </xf>
    <xf borderId="54" fillId="0" fontId="93" numFmtId="0" xfId="0" applyAlignment="1" applyBorder="1" applyFont="1">
      <alignment horizontal="center" readingOrder="0" vertical="center"/>
    </xf>
    <xf borderId="60" fillId="0" fontId="1" numFmtId="0" xfId="0" applyAlignment="1" applyBorder="1" applyFont="1">
      <alignment readingOrder="0" vertical="center"/>
    </xf>
    <xf borderId="0" fillId="0" fontId="11" numFmtId="0" xfId="0" applyAlignment="1" applyFont="1">
      <alignment readingOrder="0" textRotation="0"/>
    </xf>
    <xf borderId="23" fillId="5" fontId="6" numFmtId="0" xfId="0" applyAlignment="1" applyBorder="1" applyFill="1" applyFont="1">
      <alignment horizontal="right" shrinkToFit="0" textRotation="0" vertical="top" wrapText="1"/>
    </xf>
    <xf borderId="25" fillId="4" fontId="29" numFmtId="0" xfId="0" applyAlignment="1" applyBorder="1" applyFill="1" applyFont="1">
      <alignment horizontal="center" shrinkToFit="0" textRotation="0" vertical="center" wrapText="1"/>
    </xf>
    <xf borderId="23" fillId="5" fontId="6" numFmtId="0" xfId="0" applyAlignment="1" applyBorder="1" applyFill="1" applyFont="1">
      <alignment horizontal="right" readingOrder="0" shrinkToFit="0" textRotation="0" vertical="top" wrapText="1"/>
    </xf>
    <xf borderId="23" fillId="9" fontId="35" numFmtId="0" xfId="0" applyAlignment="1" applyBorder="1" applyFill="1" applyFont="1">
      <alignment horizontal="left" readingOrder="0" shrinkToFit="0" textRotation="0" vertical="center" wrapText="1"/>
    </xf>
    <xf borderId="0" fillId="0" fontId="4" numFmtId="0" xfId="0" applyAlignment="1" applyFont="1">
      <alignment shrinkToFit="0" textRotation="0" wrapText="0"/>
    </xf>
    <xf borderId="0" fillId="5" fontId="6" numFmtId="0" xfId="0" applyAlignment="1" applyFill="1" applyFont="1">
      <alignment horizontal="right" shrinkToFit="0" textRotation="0" vertical="top" wrapText="1"/>
    </xf>
    <xf borderId="0" fillId="9" fontId="35" numFmtId="0" xfId="0" applyAlignment="1" applyFill="1" applyFont="1">
      <alignment horizontal="left" shrinkToFit="0" textRotation="0" vertical="center" wrapText="1"/>
    </xf>
    <xf borderId="0" fillId="5" fontId="6" numFmtId="0" xfId="0" applyAlignment="1" applyFill="1" applyFont="1">
      <alignment horizontal="right" textRotation="0" vertical="top"/>
    </xf>
    <xf borderId="0" fillId="5" fontId="6" numFmtId="0" xfId="0" applyAlignment="1" applyFill="1" applyFont="1">
      <alignment horizontal="right" readingOrder="0" shrinkToFit="0" textRotation="0" vertical="top" wrapText="1"/>
    </xf>
    <xf borderId="0" fillId="5" fontId="6" numFmtId="0" xfId="0" applyAlignment="1" applyFill="1" applyFont="1">
      <alignment horizontal="right" shrinkToFit="0" textRotation="0" vertical="top" wrapText="1"/>
    </xf>
    <xf borderId="0" fillId="9" fontId="35" numFmtId="0" xfId="0" applyAlignment="1" applyFill="1" applyFont="1">
      <alignment horizontal="left" readingOrder="0" shrinkToFit="0" textRotation="0" vertical="center" wrapText="1"/>
    </xf>
    <xf borderId="0" fillId="5" fontId="6" numFmtId="0" xfId="0" applyAlignment="1" applyFill="1" applyFont="1">
      <alignment horizontal="right" shrinkToFit="0" textRotation="0" vertical="top" wrapText="0"/>
    </xf>
    <xf borderId="0" fillId="0" fontId="94" numFmtId="0" xfId="0" applyAlignment="1" applyFont="1">
      <alignment readingOrder="0" textRotation="0" vertical="bottom"/>
    </xf>
    <xf borderId="0" fillId="0" fontId="11" numFmtId="0" xfId="0" applyAlignment="1" applyFont="1">
      <alignment readingOrder="0" textRotation="0" vertical="top"/>
    </xf>
    <xf borderId="23" fillId="4" fontId="37" numFmtId="0" xfId="0" applyAlignment="1" applyBorder="1" applyFill="1" applyFont="1">
      <alignment horizontal="center" readingOrder="0" textRotation="0" vertical="center"/>
    </xf>
    <xf borderId="23" fillId="5" fontId="6" numFmtId="0" xfId="0" applyAlignment="1" applyBorder="1" applyFill="1" applyFont="1">
      <alignment horizontal="left" textRotation="0" vertical="center"/>
    </xf>
    <xf borderId="23" fillId="5" fontId="6" numFmtId="0" xfId="0" applyAlignment="1" applyBorder="1" applyFill="1" applyFont="1">
      <alignment horizontal="right" readingOrder="0" textRotation="0" vertical="center"/>
    </xf>
    <xf borderId="23" fillId="9" fontId="13" numFmtId="0" xfId="0" applyAlignment="1" applyBorder="1" applyFill="1" applyFont="1">
      <alignment readingOrder="0" shrinkToFit="0" textRotation="0" vertical="center" wrapText="1"/>
    </xf>
    <xf borderId="0" fillId="5" fontId="17" numFmtId="49" xfId="0" applyAlignment="1" applyFill="1" applyFont="1" applyNumberFormat="1">
      <alignment horizontal="center" readingOrder="0" textRotation="0" vertical="center"/>
    </xf>
    <xf borderId="0" fillId="5" fontId="27" numFmtId="49" xfId="0" applyAlignment="1" applyFill="1" applyFont="1" applyNumberFormat="1">
      <alignment horizontal="center" readingOrder="0" textRotation="0" vertical="center"/>
    </xf>
    <xf borderId="0" fillId="5" fontId="6" numFmtId="168" xfId="0" applyAlignment="1" applyFill="1" applyFont="1" applyNumberFormat="1">
      <alignment horizontal="right" readingOrder="0" textRotation="0" vertical="center"/>
    </xf>
    <xf borderId="0" fillId="5" fontId="51" numFmtId="49" xfId="0" applyAlignment="1" applyFill="1" applyFont="1" applyNumberFormat="1">
      <alignment horizontal="center" readingOrder="0" textRotation="0" vertical="center"/>
    </xf>
    <xf borderId="0" fillId="4" fontId="24" numFmtId="0" xfId="0" applyAlignment="1" applyFill="1" applyFont="1">
      <alignment horizontal="center" readingOrder="0" textRotation="0" vertical="center"/>
    </xf>
    <xf borderId="0" fillId="5" fontId="17" numFmtId="0" xfId="0" applyAlignment="1" applyFill="1" applyFont="1">
      <alignment horizontal="left" readingOrder="0" textRotation="0" vertical="center"/>
    </xf>
    <xf borderId="0" fillId="9" fontId="13" numFmtId="0" xfId="0" applyAlignment="1" applyFill="1" applyFont="1">
      <alignment shrinkToFit="0" textRotation="0" vertical="center" wrapText="1"/>
    </xf>
    <xf borderId="0" fillId="5" fontId="17" numFmtId="0" xfId="0" applyAlignment="1" applyFill="1" applyFont="1">
      <alignment horizontal="right" readingOrder="0" textRotation="0" vertical="center"/>
    </xf>
    <xf borderId="18" fillId="5" fontId="17" numFmtId="0" xfId="0" applyAlignment="1" applyBorder="1" applyFill="1" applyFont="1">
      <alignment horizontal="right" readingOrder="0" textRotation="0" vertical="center"/>
    </xf>
    <xf borderId="23" fillId="4" fontId="14" numFmtId="0" xfId="0" applyAlignment="1" applyBorder="1" applyFill="1" applyFont="1">
      <alignment horizontal="right" readingOrder="0" textRotation="0" vertical="bottom"/>
    </xf>
    <xf borderId="23" fillId="5" fontId="6" numFmtId="0" xfId="0" applyAlignment="1" applyBorder="1" applyFill="1" applyFont="1">
      <alignment horizontal="center" readingOrder="0" textRotation="0" vertical="center"/>
    </xf>
    <xf borderId="23" fillId="9" fontId="13" numFmtId="0" xfId="0" applyAlignment="1" applyBorder="1" applyFill="1" applyFont="1">
      <alignment readingOrder="0" shrinkToFit="0" textRotation="0" vertical="center" wrapText="0"/>
    </xf>
    <xf borderId="0" fillId="4" fontId="35" numFmtId="0" xfId="0" applyAlignment="1" applyFill="1" applyFont="1">
      <alignment horizontal="right" readingOrder="0" textRotation="0" vertical="top"/>
    </xf>
    <xf borderId="0" fillId="5" fontId="6" numFmtId="0" xfId="0" applyAlignment="1" applyFill="1" applyFont="1">
      <alignment horizontal="center" readingOrder="0" textRotation="0" vertical="center"/>
    </xf>
    <xf borderId="0" fillId="9" fontId="13" numFmtId="0" xfId="0" applyAlignment="1" applyFill="1" applyFont="1">
      <alignment readingOrder="0" shrinkToFit="0" textRotation="0" vertical="center" wrapText="0"/>
    </xf>
    <xf borderId="0" fillId="4" fontId="14" numFmtId="0" xfId="0" applyAlignment="1" applyFill="1" applyFont="1">
      <alignment horizontal="right" readingOrder="0" textRotation="0" vertical="bottom"/>
    </xf>
    <xf borderId="0" fillId="5" fontId="6" numFmtId="0" xfId="0" applyAlignment="1" applyFill="1" applyFont="1">
      <alignment horizontal="center" readingOrder="0" textRotation="0" vertical="bottom"/>
    </xf>
    <xf borderId="0" fillId="9" fontId="13" numFmtId="0" xfId="0" applyAlignment="1" applyFill="1" applyFont="1">
      <alignment shrinkToFit="0" textRotation="0" vertical="center" wrapText="0"/>
    </xf>
    <xf borderId="21" fillId="4" fontId="35" numFmtId="0" xfId="0" applyAlignment="1" applyBorder="1" applyFill="1" applyFont="1">
      <alignment horizontal="right" readingOrder="0" textRotation="0" vertical="top"/>
    </xf>
    <xf borderId="21" fillId="5" fontId="6" numFmtId="0" xfId="0" applyAlignment="1" applyBorder="1" applyFill="1" applyFont="1">
      <alignment horizontal="center" readingOrder="0" textRotation="0" vertical="bottom"/>
    </xf>
    <xf borderId="21" fillId="9" fontId="13" numFmtId="0" xfId="0" applyAlignment="1" applyBorder="1" applyFill="1" applyFont="1">
      <alignment readingOrder="0" shrinkToFit="0" textRotation="0" vertical="center" wrapText="0"/>
    </xf>
    <xf borderId="18" fillId="5" fontId="27" numFmtId="0" xfId="0" applyAlignment="1" applyBorder="1" applyFill="1" applyFont="1">
      <alignment horizontal="right" readingOrder="0" textRotation="0" vertical="center"/>
    </xf>
    <xf borderId="23" fillId="5" fontId="13" numFmtId="0" xfId="0" applyAlignment="1" applyBorder="1" applyFill="1" applyFont="1">
      <alignment horizontal="center" readingOrder="0" textRotation="0" vertical="bottom"/>
    </xf>
    <xf borderId="24" fillId="5" fontId="13" numFmtId="0" xfId="0" applyAlignment="1" applyBorder="1" applyFill="1" applyFont="1">
      <alignment horizontal="center" readingOrder="0" textRotation="0" vertical="bottom"/>
    </xf>
    <xf borderId="0" fillId="4" fontId="14" numFmtId="0" xfId="0" applyAlignment="1" applyFill="1" applyFont="1">
      <alignment horizontal="left" readingOrder="0" textRotation="0" vertical="center"/>
    </xf>
    <xf borderId="0" fillId="5" fontId="35" numFmtId="0" xfId="0" applyAlignment="1" applyFill="1" applyFont="1">
      <alignment horizontal="left" readingOrder="0" textRotation="0" vertical="bottom"/>
    </xf>
    <xf borderId="23" fillId="5" fontId="13" numFmtId="0" xfId="0" applyAlignment="1" applyBorder="1" applyFill="1" applyFont="1">
      <alignment horizontal="center" readingOrder="0" textRotation="0" vertical="center"/>
    </xf>
    <xf borderId="20" fillId="5" fontId="17" numFmtId="0" xfId="0" applyAlignment="1" applyBorder="1" applyFill="1" applyFont="1">
      <alignment horizontal="right" readingOrder="0" textRotation="0" vertical="center"/>
    </xf>
    <xf borderId="0" fillId="0" fontId="95" numFmtId="0" xfId="0" applyAlignment="1" applyFont="1">
      <alignment readingOrder="0"/>
    </xf>
    <xf borderId="60" fillId="39" fontId="96" numFmtId="0" xfId="0" applyAlignment="1" applyBorder="1" applyFill="1" applyFont="1">
      <alignment horizontal="center" readingOrder="0" shrinkToFit="0" vertical="center" wrapText="0"/>
    </xf>
    <xf borderId="54" fillId="39" fontId="96" numFmtId="0" xfId="0" applyAlignment="1" applyBorder="1" applyFill="1" applyFont="1">
      <alignment horizontal="center" readingOrder="0" shrinkToFit="0" vertical="center" wrapText="0"/>
    </xf>
    <xf borderId="0" fillId="5" fontId="35" numFmtId="0" xfId="0" applyAlignment="1" applyFill="1" applyFont="1">
      <alignment horizontal="left" readingOrder="0" textRotation="0" vertical="center"/>
    </xf>
    <xf borderId="60" fillId="29" fontId="79" numFmtId="0" xfId="0" applyAlignment="1" applyBorder="1" applyFill="1" applyFont="1">
      <alignment readingOrder="0" vertical="center"/>
    </xf>
    <xf borderId="0" fillId="5" fontId="13" numFmtId="0" xfId="0" applyAlignment="1" applyFill="1" applyFont="1">
      <alignment horizontal="center" readingOrder="0" textRotation="0" vertical="center"/>
    </xf>
    <xf borderId="54" fillId="0" fontId="1" numFmtId="0" xfId="0" applyAlignment="1" applyBorder="1" applyFont="1">
      <alignment readingOrder="0" vertical="center"/>
    </xf>
    <xf borderId="46" fillId="0" fontId="1" numFmtId="0" xfId="0" applyAlignment="1" applyBorder="1" applyFont="1">
      <alignment shrinkToFit="0" vertical="center" wrapText="1"/>
    </xf>
    <xf borderId="47" fillId="0" fontId="3" numFmtId="0" xfId="0" applyBorder="1" applyFont="1"/>
    <xf borderId="48" fillId="0" fontId="3" numFmtId="0" xfId="0" applyBorder="1" applyFont="1"/>
    <xf borderId="0" fillId="17" fontId="97" numFmtId="0" xfId="0" applyAlignment="1" applyFill="1" applyFont="1">
      <alignment horizontal="center" readingOrder="0" shrinkToFit="0" wrapText="0"/>
    </xf>
    <xf borderId="0" fillId="0" fontId="97" numFmtId="0" xfId="0" applyAlignment="1" applyFont="1">
      <alignment readingOrder="0"/>
    </xf>
    <xf borderId="60" fillId="0" fontId="97" numFmtId="0" xfId="0" applyAlignment="1" applyBorder="1" applyFont="1">
      <alignment horizontal="center" readingOrder="0" vertical="center"/>
    </xf>
    <xf borderId="54" fillId="0" fontId="97" numFmtId="0" xfId="0" applyAlignment="1" applyBorder="1" applyFont="1">
      <alignment readingOrder="0" vertical="center"/>
    </xf>
    <xf borderId="52" fillId="0" fontId="1" numFmtId="0" xfId="0" applyAlignment="1" applyBorder="1" applyFont="1">
      <alignment shrinkToFit="0" vertical="center" wrapText="1"/>
    </xf>
    <xf borderId="53" fillId="0" fontId="3" numFmtId="0" xfId="0" applyBorder="1" applyFont="1"/>
    <xf borderId="18" fillId="4" fontId="14" numFmtId="0" xfId="0" applyAlignment="1" applyBorder="1" applyFill="1" applyFont="1">
      <alignment horizontal="left" readingOrder="0" textRotation="0" vertical="center"/>
    </xf>
    <xf borderId="51" fillId="0" fontId="3" numFmtId="0" xfId="0" applyBorder="1" applyFont="1"/>
    <xf borderId="0" fillId="5" fontId="13" numFmtId="0" xfId="0" applyAlignment="1" applyFill="1" applyFont="1">
      <alignment horizontal="right" readingOrder="0" textRotation="0" vertical="top"/>
    </xf>
    <xf borderId="18" fillId="9" fontId="13" numFmtId="0" xfId="0" applyAlignment="1" applyBorder="1" applyFill="1" applyFont="1">
      <alignment readingOrder="0" shrinkToFit="0" textRotation="0" vertical="center" wrapText="1"/>
    </xf>
    <xf borderId="60" fillId="39" fontId="96" numFmtId="0" xfId="0" applyAlignment="1" applyBorder="1" applyFill="1" applyFont="1">
      <alignment horizontal="center" readingOrder="0" shrinkToFit="0" wrapText="0"/>
    </xf>
    <xf borderId="0" fillId="5" fontId="14" numFmtId="0" xfId="0" applyAlignment="1" applyFill="1" applyFont="1">
      <alignment horizontal="right" readingOrder="0" textRotation="0" vertical="center"/>
    </xf>
    <xf borderId="60" fillId="39" fontId="98" numFmtId="0" xfId="0" applyAlignment="1" applyBorder="1" applyFill="1" applyFont="1">
      <alignment horizontal="center" readingOrder="0" shrinkToFit="0" wrapText="0"/>
    </xf>
    <xf borderId="60" fillId="39" fontId="99" numFmtId="0" xfId="0" applyAlignment="1" applyBorder="1" applyFill="1" applyFont="1">
      <alignment horizontal="center" readingOrder="0" shrinkToFit="0" wrapText="0"/>
    </xf>
    <xf borderId="60" fillId="39" fontId="100" numFmtId="0" xfId="0" applyAlignment="1" applyBorder="1" applyFill="1" applyFont="1">
      <alignment horizontal="center" readingOrder="0" shrinkToFit="0" wrapText="0"/>
    </xf>
    <xf borderId="60" fillId="39" fontId="101" numFmtId="0" xfId="0" applyAlignment="1" applyBorder="1" applyFill="1" applyFont="1">
      <alignment horizontal="center" readingOrder="0" shrinkToFit="0" wrapText="0"/>
    </xf>
    <xf borderId="60" fillId="0" fontId="97" numFmtId="0" xfId="0" applyAlignment="1" applyBorder="1" applyFont="1">
      <alignment horizontal="center" readingOrder="0"/>
    </xf>
    <xf borderId="0" fillId="9" fontId="35" numFmtId="0" xfId="0" applyAlignment="1" applyFill="1" applyFont="1">
      <alignment readingOrder="0" shrinkToFit="0" textRotation="0" vertical="center" wrapText="1"/>
    </xf>
    <xf borderId="0" fillId="5" fontId="35" numFmtId="0" xfId="0" applyAlignment="1" applyFill="1" applyFont="1">
      <alignment horizontal="center" readingOrder="0" textRotation="0" vertical="center"/>
    </xf>
    <xf borderId="0" fillId="4" fontId="37" numFmtId="0" xfId="0" applyAlignment="1" applyFill="1" applyFont="1">
      <alignment horizontal="center" readingOrder="0" textRotation="0" vertical="center"/>
    </xf>
    <xf borderId="54" fillId="39" fontId="96" numFmtId="0" xfId="0" applyAlignment="1" applyBorder="1" applyFill="1" applyFont="1">
      <alignment horizontal="left" readingOrder="0" shrinkToFit="0" wrapText="1"/>
    </xf>
    <xf borderId="60" fillId="0" fontId="97" numFmtId="0" xfId="0" applyAlignment="1" applyBorder="1" applyFont="1">
      <alignment readingOrder="0" vertical="center"/>
    </xf>
    <xf borderId="54" fillId="0" fontId="97" numFmtId="0" xfId="0" applyAlignment="1" applyBorder="1" applyFont="1">
      <alignment readingOrder="0" shrinkToFit="0" vertical="center" wrapText="1"/>
    </xf>
    <xf borderId="0" fillId="0" fontId="102" numFmtId="0" xfId="0" applyAlignment="1" applyFont="1">
      <alignment horizontal="right" readingOrder="0" textRotation="0" vertical="top"/>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4" numFmtId="0" xfId="0" applyAlignment="1" applyFont="1">
      <alignment shrinkToFit="0" textRotation="0" wrapText="1"/>
    </xf>
    <xf borderId="21" fillId="5" fontId="14" numFmtId="0" xfId="0" applyAlignment="1" applyBorder="1" applyFill="1" applyFont="1">
      <alignment horizontal="right" readingOrder="0" textRotation="0" vertical="center"/>
    </xf>
    <xf borderId="0" fillId="0" fontId="4" numFmtId="0" xfId="0" applyAlignment="1" applyFont="1">
      <alignment shrinkToFit="0" textRotation="0" wrapText="1"/>
    </xf>
    <xf borderId="26" fillId="0" fontId="4" numFmtId="0" xfId="0" applyAlignment="1" applyBorder="1" applyFont="1">
      <alignment textRotation="0" vertical="bottom"/>
    </xf>
    <xf borderId="0" fillId="0" fontId="4" numFmtId="0" xfId="0" applyAlignment="1" applyFont="1">
      <alignment textRotation="0" vertical="bottom"/>
    </xf>
    <xf borderId="0" fillId="0" fontId="103" numFmtId="0" xfId="0" applyAlignment="1" applyFont="1">
      <alignment horizontal="center" textRotation="0" vertical="bottom"/>
    </xf>
    <xf borderId="23" fillId="4" fontId="42" numFmtId="0" xfId="0" applyAlignment="1" applyBorder="1" applyFill="1" applyFont="1">
      <alignment horizontal="right" readingOrder="0" textRotation="0" vertical="center"/>
    </xf>
    <xf borderId="23" fillId="5" fontId="6" numFmtId="0" xfId="0" applyAlignment="1" applyBorder="1" applyFill="1" applyFont="1">
      <alignment textRotation="0" vertical="center"/>
    </xf>
    <xf borderId="0" fillId="4" fontId="42" numFmtId="0" xfId="0" applyAlignment="1" applyFill="1" applyFont="1">
      <alignment horizontal="right" readingOrder="0" textRotation="0" vertical="center"/>
    </xf>
    <xf borderId="18" fillId="4" fontId="42" numFmtId="0" xfId="0" applyAlignment="1" applyBorder="1" applyFill="1" applyFont="1">
      <alignment horizontal="right" readingOrder="0" textRotation="0" vertical="center"/>
    </xf>
    <xf borderId="0" fillId="0" fontId="103" numFmtId="0" xfId="0" applyAlignment="1" applyFont="1">
      <alignment horizontal="center" textRotation="0"/>
    </xf>
    <xf borderId="0" fillId="5" fontId="12" numFmtId="0" xfId="0" applyAlignment="1" applyFill="1" applyFont="1">
      <alignment readingOrder="0" textRotation="0"/>
    </xf>
    <xf borderId="21" fillId="4" fontId="14" numFmtId="0" xfId="0" applyAlignment="1" applyBorder="1" applyFill="1" applyFont="1">
      <alignment horizontal="right" readingOrder="0" textRotation="0" vertical="top"/>
    </xf>
    <xf borderId="23" fillId="5" fontId="14" numFmtId="0" xfId="0" applyAlignment="1" applyBorder="1" applyFill="1" applyFont="1">
      <alignment readingOrder="0" textRotation="0"/>
    </xf>
    <xf borderId="23" fillId="4" fontId="35" numFmtId="0" xfId="0" applyAlignment="1" applyBorder="1" applyFill="1" applyFont="1">
      <alignment horizontal="center" readingOrder="0" textRotation="0" vertical="bottom"/>
    </xf>
    <xf borderId="23" fillId="9" fontId="104" numFmtId="0" xfId="0" applyAlignment="1" applyBorder="1" applyFill="1" applyFont="1">
      <alignment readingOrder="0" shrinkToFit="0" textRotation="0" vertical="bottom" wrapText="0"/>
    </xf>
    <xf borderId="23" fillId="4" fontId="78" numFmtId="0" xfId="0" applyAlignment="1" applyBorder="1" applyFill="1" applyFont="1">
      <alignment horizontal="right" textRotation="0" vertical="bottom"/>
    </xf>
    <xf borderId="23" fillId="9" fontId="105" numFmtId="0" xfId="0" applyAlignment="1" applyBorder="1" applyFill="1" applyFont="1">
      <alignment horizontal="right" readingOrder="0" textRotation="0" vertical="bottom"/>
    </xf>
    <xf borderId="23" fillId="5" fontId="106" numFmtId="164" xfId="0" applyAlignment="1" applyBorder="1" applyFill="1" applyFont="1" applyNumberFormat="1">
      <alignment horizontal="left" readingOrder="0" textRotation="0" vertical="bottom"/>
    </xf>
    <xf borderId="23" fillId="4" fontId="13" numFmtId="0" xfId="0" applyAlignment="1" applyBorder="1" applyFill="1" applyFont="1">
      <alignment horizontal="center" readingOrder="0" textRotation="0" vertical="bottom"/>
    </xf>
    <xf borderId="0" fillId="4" fontId="6" numFmtId="0" xfId="0" applyAlignment="1" applyFill="1" applyFont="1">
      <alignment horizontal="right" readingOrder="0" textRotation="0" vertical="bottom"/>
    </xf>
    <xf borderId="0" fillId="4" fontId="107" numFmtId="0" xfId="0" applyAlignment="1" applyFill="1" applyFont="1">
      <alignment horizontal="right" readingOrder="0" textRotation="0" vertical="center"/>
    </xf>
    <xf borderId="0" fillId="9" fontId="69" numFmtId="165" xfId="0" applyAlignment="1" applyFill="1" applyFont="1" applyNumberFormat="1">
      <alignment horizontal="center" readingOrder="0" textRotation="0" vertical="center"/>
    </xf>
    <xf borderId="0" fillId="4" fontId="104" numFmtId="165" xfId="0" applyAlignment="1" applyFill="1" applyFont="1" applyNumberFormat="1">
      <alignment horizontal="center" readingOrder="0" textRotation="0" vertical="center"/>
    </xf>
    <xf borderId="0" fillId="4" fontId="108" numFmtId="0" xfId="0" applyAlignment="1" applyFill="1" applyFont="1">
      <alignment horizontal="left" readingOrder="0" textRotation="0" vertical="bottom"/>
    </xf>
    <xf borderId="19" fillId="4" fontId="108" numFmtId="0" xfId="0" applyAlignment="1" applyBorder="1" applyFill="1" applyFont="1">
      <alignment horizontal="left" readingOrder="0" textRotation="0" vertical="bottom"/>
    </xf>
    <xf borderId="0" fillId="4" fontId="108" numFmtId="0" xfId="0" applyAlignment="1" applyFill="1" applyFont="1">
      <alignment horizontal="left" readingOrder="0" textRotation="0" vertical="top"/>
    </xf>
    <xf borderId="19" fillId="4" fontId="108" numFmtId="0" xfId="0" applyAlignment="1" applyBorder="1" applyFill="1" applyFont="1">
      <alignment horizontal="left" readingOrder="0" textRotation="0" vertical="top"/>
    </xf>
    <xf borderId="0" fillId="4" fontId="78" numFmtId="0" xfId="0" applyAlignment="1" applyFill="1" applyFont="1">
      <alignment horizontal="right" readingOrder="0" textRotation="0" vertical="center"/>
    </xf>
    <xf borderId="0" fillId="4" fontId="109" numFmtId="0" xfId="0" applyAlignment="1" applyFill="1" applyFont="1">
      <alignment horizontal="right" readingOrder="0" textRotation="0" vertical="center"/>
    </xf>
    <xf borderId="0" fillId="4" fontId="37" numFmtId="0" xfId="0" applyAlignment="1" applyFill="1" applyFont="1">
      <alignment horizontal="left" readingOrder="0" textRotation="0" vertical="center"/>
    </xf>
    <xf borderId="0" fillId="4" fontId="6" numFmtId="0" xfId="0" applyAlignment="1" applyFill="1" applyFont="1">
      <alignment horizontal="center" readingOrder="0" textRotation="0" vertical="center"/>
    </xf>
    <xf borderId="0" fillId="5" fontId="110" numFmtId="49" xfId="0" applyAlignment="1" applyFill="1" applyFont="1" applyNumberFormat="1">
      <alignment horizontal="left" readingOrder="0" textRotation="0"/>
    </xf>
    <xf borderId="0" fillId="9" fontId="69" numFmtId="167" xfId="0" applyAlignment="1" applyFill="1" applyFont="1" applyNumberFormat="1">
      <alignment horizontal="center" readingOrder="0" textRotation="0" vertical="center"/>
    </xf>
    <xf borderId="61" fillId="4" fontId="6" numFmtId="0" xfId="0" applyAlignment="1" applyBorder="1" applyFill="1" applyFont="1">
      <alignment horizontal="right" readingOrder="0" textRotation="0" vertical="bottom"/>
    </xf>
    <xf borderId="61" fillId="0" fontId="3" numFmtId="0" xfId="0" applyBorder="1" applyFont="1"/>
    <xf borderId="61" fillId="5" fontId="6" numFmtId="0" xfId="0" applyAlignment="1" applyBorder="1" applyFill="1" applyFont="1">
      <alignment horizontal="center" readingOrder="0" textRotation="0" vertical="center"/>
    </xf>
    <xf borderId="61" fillId="9" fontId="69" numFmtId="167" xfId="0" applyAlignment="1" applyBorder="1" applyFill="1" applyFont="1" applyNumberFormat="1">
      <alignment horizontal="center" readingOrder="0" textRotation="0" vertical="center"/>
    </xf>
    <xf borderId="62" fillId="0" fontId="3" numFmtId="0" xfId="0" applyBorder="1" applyFont="1"/>
    <xf borderId="0" fillId="0" fontId="111" numFmtId="0" xfId="0" applyAlignment="1" applyFont="1">
      <alignment textRotation="0"/>
    </xf>
    <xf borderId="63" fillId="4" fontId="42" numFmtId="0" xfId="0" applyAlignment="1" applyBorder="1" applyFill="1" applyFont="1">
      <alignment horizontal="right" readingOrder="0" textRotation="0" vertical="center"/>
    </xf>
    <xf borderId="23" fillId="5" fontId="14" numFmtId="0" xfId="0" applyAlignment="1" applyBorder="1" applyFill="1" applyFont="1">
      <alignment readingOrder="0" textRotation="0" vertical="center"/>
    </xf>
    <xf borderId="64" fillId="0" fontId="3" numFmtId="0" xfId="0" applyBorder="1" applyFont="1"/>
    <xf borderId="0" fillId="9" fontId="14" numFmtId="0" xfId="0" applyAlignment="1" applyFill="1" applyFont="1">
      <alignment readingOrder="0" shrinkToFit="0" textRotation="0" vertical="center" wrapText="0"/>
    </xf>
    <xf borderId="0" fillId="4" fontId="13" numFmtId="0" xfId="0" applyAlignment="1" applyFill="1" applyFont="1">
      <alignment horizontal="center" readingOrder="0" textRotation="0" vertical="center"/>
    </xf>
    <xf borderId="19" fillId="9" fontId="35" numFmtId="0" xfId="0" applyAlignment="1" applyBorder="1" applyFill="1" applyFont="1">
      <alignment readingOrder="0" shrinkToFit="0" textRotation="0" vertical="center" wrapText="0"/>
    </xf>
    <xf borderId="64" fillId="4" fontId="42" numFmtId="0" xfId="0" applyAlignment="1" applyBorder="1" applyFill="1" applyFont="1">
      <alignment horizontal="right" readingOrder="0" textRotation="0" vertical="center"/>
    </xf>
    <xf borderId="0" fillId="5" fontId="14" numFmtId="0" xfId="0" applyAlignment="1" applyFill="1" applyFont="1">
      <alignment readingOrder="0" textRotation="0" vertical="center"/>
    </xf>
    <xf borderId="19" fillId="9" fontId="14" numFmtId="0" xfId="0" applyAlignment="1" applyBorder="1" applyFill="1" applyFont="1">
      <alignment readingOrder="0" shrinkToFit="0" textRotation="0" vertical="center" wrapText="0"/>
    </xf>
    <xf borderId="65" fillId="4" fontId="13" numFmtId="0" xfId="0" applyAlignment="1" applyBorder="1" applyFill="1" applyFont="1">
      <alignment horizontal="center" readingOrder="0" textRotation="0"/>
    </xf>
    <xf borderId="66" fillId="0" fontId="3" numFmtId="0" xfId="0" applyBorder="1" applyFont="1"/>
    <xf borderId="66" fillId="4" fontId="13" numFmtId="0" xfId="0" applyAlignment="1" applyBorder="1" applyFill="1" applyFont="1">
      <alignment horizontal="center" readingOrder="0" textRotation="0"/>
    </xf>
    <xf borderId="66" fillId="4" fontId="13" numFmtId="0" xfId="0" applyAlignment="1" applyBorder="1" applyFill="1" applyFont="1">
      <alignment horizontal="left" readingOrder="0" textRotation="0"/>
    </xf>
    <xf borderId="67" fillId="0" fontId="3" numFmtId="0" xfId="0" applyBorder="1" applyFont="1"/>
    <xf borderId="64" fillId="4" fontId="12" numFmtId="0" xfId="0" applyAlignment="1" applyBorder="1" applyFill="1" applyFont="1">
      <alignment horizontal="center" readingOrder="0" textRotation="0" vertical="center"/>
    </xf>
    <xf borderId="0" fillId="5" fontId="112" numFmtId="0" xfId="0" applyAlignment="1" applyFill="1" applyFont="1">
      <alignment horizontal="center" readingOrder="0" textRotation="0" vertical="center"/>
    </xf>
    <xf borderId="0" fillId="5" fontId="13" numFmtId="0" xfId="0" applyAlignment="1" applyFill="1" applyFont="1">
      <alignment readingOrder="0" textRotation="0"/>
    </xf>
    <xf borderId="0" fillId="5" fontId="14" numFmtId="0" xfId="0" applyAlignment="1" applyFill="1" applyFont="1">
      <alignment readingOrder="0" textRotation="0"/>
    </xf>
    <xf borderId="68" fillId="4" fontId="12" numFmtId="0" xfId="0" applyAlignment="1" applyBorder="1" applyFill="1" applyFont="1">
      <alignment horizontal="center" readingOrder="0" textRotation="0" vertical="center"/>
    </xf>
    <xf borderId="21" fillId="5" fontId="112" numFmtId="0" xfId="0" applyAlignment="1" applyBorder="1" applyFill="1" applyFont="1">
      <alignment horizontal="center" readingOrder="0" textRotation="0" vertical="center"/>
    </xf>
    <xf borderId="21" fillId="5" fontId="14" numFmtId="0" xfId="0" applyAlignment="1" applyBorder="1" applyFill="1" applyFont="1">
      <alignment readingOrder="0" textRotation="0"/>
    </xf>
    <xf borderId="38" fillId="3" fontId="4" numFmtId="0" xfId="0" applyAlignment="1" applyBorder="1" applyFill="1" applyFont="1">
      <alignment textRotation="0" vertical="bottom"/>
    </xf>
    <xf borderId="23" fillId="5" fontId="6" numFmtId="0" xfId="0" applyAlignment="1" applyBorder="1" applyFill="1" applyFont="1">
      <alignment readingOrder="0" textRotation="0" vertical="center"/>
    </xf>
    <xf borderId="0" fillId="5" fontId="6" numFmtId="0" xfId="0" applyAlignment="1" applyFill="1" applyFont="1">
      <alignment readingOrder="0" textRotation="0" vertical="center"/>
    </xf>
    <xf borderId="68" fillId="0" fontId="3" numFmtId="0" xfId="0" applyBorder="1" applyFont="1"/>
    <xf borderId="0" fillId="0" fontId="103" numFmtId="0" xfId="0" applyAlignment="1" applyFont="1">
      <alignment horizontal="center" textRotation="0" vertical="center"/>
    </xf>
    <xf borderId="0" fillId="4" fontId="14" numFmtId="0" xfId="0" applyAlignment="1" applyFill="1" applyFont="1">
      <alignment horizontal="center" readingOrder="0" textRotation="0" vertical="top"/>
    </xf>
    <xf borderId="21" fillId="4" fontId="14" numFmtId="0" xfId="0" applyAlignment="1" applyBorder="1" applyFill="1" applyFont="1">
      <alignment horizontal="center" readingOrder="0" textRotation="0" vertical="top"/>
    </xf>
    <xf borderId="0" fillId="4" fontId="14" numFmtId="168" xfId="0" applyAlignment="1" applyFill="1" applyFont="1" applyNumberFormat="1">
      <alignment horizontal="center" readingOrder="0" textRotation="0" vertical="top"/>
    </xf>
    <xf borderId="21" fillId="4" fontId="14" numFmtId="168" xfId="0" applyAlignment="1" applyBorder="1" applyFill="1" applyFont="1" applyNumberFormat="1">
      <alignment horizontal="center" readingOrder="0" textRotation="0" vertical="top"/>
    </xf>
    <xf borderId="63" fillId="4" fontId="38" numFmtId="0" xfId="0" applyAlignment="1" applyBorder="1" applyFill="1" applyFont="1">
      <alignment horizontal="center" readingOrder="0" textRotation="0" vertical="top"/>
    </xf>
    <xf borderId="23" fillId="9" fontId="14" numFmtId="0" xfId="0" applyAlignment="1" applyBorder="1" applyFill="1" applyFont="1">
      <alignment readingOrder="0" shrinkToFit="0" textRotation="0" vertical="center" wrapText="0"/>
    </xf>
    <xf borderId="23" fillId="4" fontId="13" numFmtId="0" xfId="0" applyAlignment="1" applyBorder="1" applyFill="1" applyFont="1">
      <alignment horizontal="center" readingOrder="0" textRotation="0" vertical="center"/>
    </xf>
    <xf borderId="64" fillId="4" fontId="38" numFmtId="0" xfId="0" applyAlignment="1" applyBorder="1" applyFill="1" applyFont="1">
      <alignment horizontal="center" readingOrder="0" textRotation="0" vertical="top"/>
    </xf>
    <xf borderId="69" fillId="0" fontId="3" numFmtId="0" xfId="0" applyBorder="1" applyFont="1"/>
    <xf borderId="61" fillId="4" fontId="14" numFmtId="0" xfId="0" applyAlignment="1" applyBorder="1" applyFill="1" applyFont="1">
      <alignment horizontal="right" readingOrder="0" textRotation="0" vertical="top"/>
    </xf>
    <xf borderId="61" fillId="9" fontId="14" numFmtId="0" xfId="0" applyAlignment="1" applyBorder="1" applyFill="1" applyFont="1">
      <alignment readingOrder="0" shrinkToFit="0" textRotation="0" vertical="top" wrapText="0"/>
    </xf>
    <xf borderId="68" fillId="4" fontId="38" numFmtId="0" xfId="0" applyAlignment="1" applyBorder="1" applyFill="1" applyFont="1">
      <alignment horizontal="center" readingOrder="0" textRotation="0" vertical="top"/>
    </xf>
    <xf borderId="21" fillId="4" fontId="35" numFmtId="0" xfId="0" applyAlignment="1" applyBorder="1" applyFill="1" applyFont="1">
      <alignment horizontal="center" readingOrder="0" textRotation="0" vertical="center"/>
    </xf>
    <xf borderId="21" fillId="9" fontId="14" numFmtId="0" xfId="0" applyAlignment="1" applyBorder="1" applyFill="1" applyFont="1">
      <alignment readingOrder="0" shrinkToFit="0" textRotation="0" vertical="center" wrapText="0"/>
    </xf>
    <xf borderId="21" fillId="4" fontId="13" numFmtId="0" xfId="0" applyAlignment="1" applyBorder="1" applyFill="1" applyFont="1">
      <alignment horizontal="center" readingOrder="0" textRotation="0" vertical="center"/>
    </xf>
    <xf borderId="70" fillId="0" fontId="4" numFmtId="0" xfId="0" applyAlignment="1" applyBorder="1" applyFont="1">
      <alignment textRotation="0"/>
    </xf>
    <xf borderId="70" fillId="0" fontId="4" numFmtId="0" xfId="0" applyAlignment="1" applyBorder="1" applyFont="1">
      <alignment textRotation="0" vertical="bottom"/>
    </xf>
    <xf borderId="70" fillId="0" fontId="4" numFmtId="0" xfId="0" applyAlignment="1" applyBorder="1" applyFont="1">
      <alignment textRotation="0" vertical="bottom"/>
    </xf>
    <xf borderId="70" fillId="0" fontId="4" numFmtId="0" xfId="0" applyAlignment="1" applyBorder="1" applyFont="1">
      <alignment textRotation="0" vertical="center"/>
    </xf>
    <xf borderId="71" fillId="40" fontId="29" numFmtId="0" xfId="0" applyAlignment="1" applyBorder="1" applyFill="1" applyFont="1">
      <alignment horizontal="center" readingOrder="0" shrinkToFit="0" textRotation="0" vertical="center" wrapText="1"/>
    </xf>
    <xf borderId="23" fillId="40" fontId="14" numFmtId="0" xfId="0" applyAlignment="1" applyBorder="1" applyFill="1" applyFont="1">
      <alignment horizontal="right" readingOrder="0" textRotation="0" vertical="bottom"/>
    </xf>
    <xf borderId="23" fillId="35" fontId="104" numFmtId="0" xfId="0" applyAlignment="1" applyBorder="1" applyFill="1" applyFont="1">
      <alignment textRotation="0" vertical="bottom"/>
    </xf>
    <xf borderId="23" fillId="40" fontId="13" numFmtId="0" xfId="0" applyAlignment="1" applyBorder="1" applyFill="1" applyFont="1">
      <alignment horizontal="right" readingOrder="0" textRotation="0" vertical="bottom"/>
    </xf>
    <xf borderId="23" fillId="41" fontId="110" numFmtId="49" xfId="0" applyAlignment="1" applyBorder="1" applyFill="1" applyFont="1" applyNumberFormat="1">
      <alignment textRotation="0" vertical="bottom"/>
    </xf>
    <xf borderId="23" fillId="41" fontId="110" numFmtId="0" xfId="0" applyAlignment="1" applyBorder="1" applyFill="1" applyFont="1">
      <alignment horizontal="right" textRotation="0" vertical="bottom"/>
    </xf>
    <xf borderId="23" fillId="40" fontId="106" numFmtId="164" xfId="0" applyAlignment="1" applyBorder="1" applyFill="1" applyFont="1" applyNumberFormat="1">
      <alignment textRotation="0" vertical="bottom"/>
    </xf>
    <xf borderId="72" fillId="0" fontId="3" numFmtId="0" xfId="0" applyBorder="1" applyFont="1"/>
    <xf borderId="0" fillId="40" fontId="14" numFmtId="0" xfId="0" applyAlignment="1" applyFill="1" applyFont="1">
      <alignment horizontal="right" readingOrder="0" textRotation="0" vertical="top"/>
    </xf>
    <xf borderId="0" fillId="35" fontId="14" numFmtId="0" xfId="0" applyAlignment="1" applyFill="1" applyFont="1">
      <alignment readingOrder="0" textRotation="0"/>
    </xf>
    <xf borderId="0" fillId="40" fontId="13" numFmtId="0" xfId="0" applyAlignment="1" applyFill="1" applyFont="1">
      <alignment horizontal="right" readingOrder="0" textRotation="0" vertical="bottom"/>
    </xf>
    <xf borderId="0" fillId="41" fontId="14" numFmtId="0" xfId="0" applyAlignment="1" applyFill="1" applyFont="1">
      <alignment textRotation="0"/>
    </xf>
    <xf borderId="61" fillId="41" fontId="12" numFmtId="0" xfId="0" applyAlignment="1" applyBorder="1" applyFill="1" applyFont="1">
      <alignment textRotation="0"/>
    </xf>
    <xf borderId="61" fillId="40" fontId="14" numFmtId="0" xfId="0" applyAlignment="1" applyBorder="1" applyFill="1" applyFont="1">
      <alignment horizontal="right" readingOrder="0" textRotation="0" vertical="top"/>
    </xf>
    <xf borderId="61" fillId="40" fontId="35" numFmtId="0" xfId="0" applyAlignment="1" applyBorder="1" applyFill="1" applyFont="1">
      <alignment horizontal="center" textRotation="0"/>
    </xf>
    <xf borderId="61" fillId="35" fontId="14" numFmtId="0" xfId="0" applyAlignment="1" applyBorder="1" applyFill="1" applyFont="1">
      <alignment readingOrder="0" textRotation="0" vertical="top"/>
    </xf>
    <xf borderId="0" fillId="40" fontId="35" numFmtId="0" xfId="0" applyAlignment="1" applyFill="1" applyFont="1">
      <alignment horizontal="center" textRotation="0"/>
    </xf>
    <xf borderId="0" fillId="35" fontId="14" numFmtId="0" xfId="0" applyAlignment="1" applyFill="1" applyFont="1">
      <alignment readingOrder="0" textRotation="0" vertical="top"/>
    </xf>
    <xf borderId="73" fillId="40" fontId="37" numFmtId="0" xfId="0" applyAlignment="1" applyBorder="1" applyFill="1" applyFont="1">
      <alignment horizontal="right" textRotation="0"/>
    </xf>
    <xf borderId="73" fillId="40" fontId="13" numFmtId="169" xfId="0" applyAlignment="1" applyBorder="1" applyFill="1" applyFont="1" applyNumberFormat="1">
      <alignment textRotation="0"/>
    </xf>
    <xf borderId="73" fillId="40" fontId="12" numFmtId="0" xfId="0" applyAlignment="1" applyBorder="1" applyFill="1" applyFont="1">
      <alignment horizontal="center" readingOrder="0" textRotation="0"/>
    </xf>
    <xf borderId="73" fillId="0" fontId="3" numFmtId="0" xfId="0" applyBorder="1" applyFont="1"/>
    <xf borderId="0" fillId="40" fontId="37" numFmtId="0" xfId="0" applyAlignment="1" applyFill="1" applyFont="1">
      <alignment horizontal="right" textRotation="0"/>
    </xf>
    <xf borderId="0" fillId="40" fontId="12" numFmtId="0" xfId="0" applyAlignment="1" applyFill="1" applyFont="1">
      <alignment horizontal="center" readingOrder="0" textRotation="0"/>
    </xf>
    <xf borderId="74" fillId="0" fontId="3" numFmtId="0" xfId="0" applyBorder="1" applyFont="1"/>
    <xf borderId="0" fillId="40" fontId="35" numFmtId="0" xfId="0" applyAlignment="1" applyFill="1" applyFont="1">
      <alignment horizontal="center" readingOrder="0" textRotation="0"/>
    </xf>
    <xf borderId="0" fillId="41" fontId="12" numFmtId="0" xfId="0" applyAlignment="1" applyFill="1" applyFont="1">
      <alignment readingOrder="0" textRotation="0"/>
    </xf>
    <xf borderId="0" fillId="40" fontId="42" numFmtId="0" xfId="0" applyAlignment="1" applyFill="1" applyFont="1">
      <alignment horizontal="right" textRotation="0"/>
    </xf>
    <xf borderId="75" fillId="0" fontId="3" numFmtId="0" xfId="0" applyBorder="1" applyFont="1"/>
    <xf borderId="0" fillId="40" fontId="51" numFmtId="0" xfId="0" applyAlignment="1" applyFill="1" applyFont="1">
      <alignment horizontal="center" textRotation="0"/>
    </xf>
    <xf borderId="0" fillId="41" fontId="4" numFmtId="0" xfId="0" applyAlignment="1" applyFill="1" applyFont="1">
      <alignment textRotation="0"/>
    </xf>
    <xf borderId="18" fillId="40" fontId="42" numFmtId="0" xfId="0" applyAlignment="1" applyBorder="1" applyFill="1" applyFont="1">
      <alignment horizontal="right" textRotation="0"/>
    </xf>
    <xf borderId="0" fillId="35" fontId="4" numFmtId="0" xfId="0" applyAlignment="1" applyFill="1" applyFont="1">
      <alignment textRotation="0" vertical="top"/>
    </xf>
    <xf borderId="18" fillId="40" fontId="51" numFmtId="0" xfId="0" applyAlignment="1" applyBorder="1" applyFill="1" applyFont="1">
      <alignment horizontal="center" textRotation="0"/>
    </xf>
    <xf borderId="0" fillId="35" fontId="14" numFmtId="0" xfId="0" applyAlignment="1" applyFill="1" applyFont="1">
      <alignment textRotation="0"/>
    </xf>
  </cellXfs>
  <cellStyles count="1">
    <cellStyle xfId="0" name="Normal" builtinId="0"/>
  </cellStyles>
  <dxfs count="57">
    <dxf>
      <font/>
      <fill>
        <patternFill patternType="solid">
          <fgColor rgb="FFB6D7A8"/>
          <bgColor rgb="FFB6D7A8"/>
        </patternFill>
      </fill>
      <border/>
    </dxf>
    <dxf>
      <font/>
      <fill>
        <patternFill patternType="solid">
          <fgColor theme="1"/>
          <bgColor theme="1"/>
        </patternFill>
      </fill>
      <border/>
    </dxf>
    <dxf>
      <font>
        <color rgb="FF000000"/>
      </font>
      <fill>
        <patternFill patternType="solid">
          <fgColor rgb="FFEA9999"/>
          <bgColor rgb="FFEA9999"/>
        </patternFill>
      </fill>
      <border/>
    </dxf>
    <dxf>
      <font>
        <color rgb="FFEA4335"/>
      </font>
      <fill>
        <patternFill patternType="solid">
          <fgColor rgb="FF1E1F1F"/>
          <bgColor rgb="FF1E1F1F"/>
        </patternFill>
      </fill>
      <border/>
    </dxf>
    <dxf>
      <font>
        <color rgb="FF34A853"/>
      </font>
      <fill>
        <patternFill patternType="solid">
          <fgColor rgb="FF1E1F1F"/>
          <bgColor rgb="FF1E1F1F"/>
        </patternFill>
      </fill>
      <border/>
    </dxf>
    <dxf>
      <font/>
      <fill>
        <patternFill patternType="solid">
          <fgColor rgb="FF4D2717"/>
          <bgColor rgb="FF4D2717"/>
        </patternFill>
      </fill>
      <border/>
    </dxf>
    <dxf>
      <font/>
      <fill>
        <patternFill patternType="solid">
          <fgColor rgb="FF673F22"/>
          <bgColor rgb="FF673F22"/>
        </patternFill>
      </fill>
      <border/>
    </dxf>
    <dxf>
      <font/>
      <fill>
        <patternFill patternType="solid">
          <fgColor rgb="FF875B2E"/>
          <bgColor rgb="FF875B2E"/>
        </patternFill>
      </fill>
      <border/>
    </dxf>
    <dxf>
      <font/>
      <fill>
        <patternFill patternType="solid">
          <fgColor rgb="FF4A6018"/>
          <bgColor rgb="FF4A6018"/>
        </patternFill>
      </fill>
      <border/>
    </dxf>
    <dxf>
      <font/>
      <fill>
        <patternFill patternType="solid">
          <fgColor rgb="FF5F7A21"/>
          <bgColor rgb="FF5F7A21"/>
        </patternFill>
      </fill>
      <border/>
    </dxf>
    <dxf>
      <font/>
      <fill>
        <patternFill patternType="solid">
          <fgColor rgb="FF708928"/>
          <bgColor rgb="FF708928"/>
        </patternFill>
      </fill>
      <border/>
    </dxf>
    <dxf>
      <font>
        <color rgb="FF000000"/>
      </font>
      <fill>
        <patternFill patternType="solid">
          <fgColor rgb="FF77BCAC"/>
          <bgColor rgb="FF77BCAC"/>
        </patternFill>
      </fill>
      <border/>
    </dxf>
    <dxf>
      <font>
        <color rgb="FF000000"/>
      </font>
      <fill>
        <patternFill patternType="solid">
          <fgColor rgb="FFC89CD4"/>
          <bgColor rgb="FFC89CD4"/>
        </patternFill>
      </fill>
      <border/>
    </dxf>
    <dxf>
      <font>
        <color rgb="FF000000"/>
      </font>
      <fill>
        <patternFill patternType="solid">
          <fgColor rgb="FFB7E1CD"/>
          <bgColor rgb="FFB7E1CD"/>
        </patternFill>
      </fill>
      <border/>
    </dxf>
    <dxf>
      <font/>
      <fill>
        <patternFill patternType="solid">
          <fgColor rgb="FF4C1313"/>
          <bgColor rgb="FF4C1313"/>
        </patternFill>
      </fill>
      <border/>
    </dxf>
    <dxf>
      <font/>
      <fill>
        <patternFill patternType="solid">
          <fgColor rgb="FF671E1E"/>
          <bgColor rgb="FF671E1E"/>
        </patternFill>
      </fill>
      <border/>
    </dxf>
    <dxf>
      <font/>
      <fill>
        <patternFill patternType="solid">
          <fgColor rgb="FF8E2B2B"/>
          <bgColor rgb="FF8E2B2B"/>
        </patternFill>
      </fill>
      <border/>
    </dxf>
    <dxf>
      <font/>
      <fill>
        <patternFill patternType="solid">
          <fgColor rgb="FF4C1130"/>
          <bgColor rgb="FF4C1130"/>
        </patternFill>
      </fill>
      <border/>
    </dxf>
    <dxf>
      <font/>
      <fill>
        <patternFill patternType="solid">
          <fgColor rgb="FF60173B"/>
          <bgColor rgb="FF60173B"/>
        </patternFill>
      </fill>
      <border/>
    </dxf>
    <dxf>
      <font/>
      <fill>
        <patternFill patternType="solid">
          <fgColor rgb="FF741B47"/>
          <bgColor rgb="FF741B47"/>
        </patternFill>
      </fill>
      <border/>
    </dxf>
    <dxf>
      <font/>
      <fill>
        <patternFill patternType="solid">
          <fgColor rgb="FF20124D"/>
          <bgColor rgb="FF20124D"/>
        </patternFill>
      </fill>
      <border/>
    </dxf>
    <dxf>
      <font/>
      <fill>
        <patternFill patternType="solid">
          <fgColor rgb="FF301C67"/>
          <bgColor rgb="FF301C67"/>
        </patternFill>
      </fill>
      <border/>
    </dxf>
    <dxf>
      <font/>
      <fill>
        <patternFill patternType="solid">
          <fgColor rgb="FF3F2B71"/>
          <bgColor rgb="FF3F2B71"/>
        </patternFill>
      </fill>
      <border/>
    </dxf>
    <dxf>
      <font/>
      <fill>
        <patternFill patternType="solid">
          <fgColor rgb="FF20262D"/>
          <bgColor rgb="FF20262D"/>
        </patternFill>
      </fill>
      <border/>
    </dxf>
    <dxf>
      <font/>
      <fill>
        <patternFill patternType="solid">
          <fgColor rgb="FF2C343E"/>
          <bgColor rgb="FF2C343E"/>
        </patternFill>
      </fill>
      <border/>
    </dxf>
    <dxf>
      <font/>
      <fill>
        <patternFill patternType="solid">
          <fgColor rgb="FF383F4A"/>
          <bgColor rgb="FF383F4A"/>
        </patternFill>
      </fill>
      <border/>
    </dxf>
    <dxf>
      <font/>
      <fill>
        <patternFill patternType="solid">
          <fgColor rgb="FF116574"/>
          <bgColor rgb="FF116574"/>
        </patternFill>
      </fill>
      <border/>
    </dxf>
    <dxf>
      <font/>
      <fill>
        <patternFill patternType="solid">
          <fgColor rgb="FF1F7685"/>
          <bgColor rgb="FF1F7685"/>
        </patternFill>
      </fill>
      <border/>
    </dxf>
    <dxf>
      <font/>
      <fill>
        <patternFill patternType="solid">
          <fgColor rgb="FF115565"/>
          <bgColor rgb="FF115565"/>
        </patternFill>
      </fill>
      <border/>
    </dxf>
    <dxf>
      <font>
        <color rgb="FF000000"/>
      </font>
      <fill>
        <patternFill patternType="solid">
          <fgColor rgb="FFE0A615"/>
          <bgColor rgb="FFE0A615"/>
        </patternFill>
      </fill>
      <border/>
    </dxf>
    <dxf>
      <font>
        <color rgb="FF000000"/>
      </font>
      <fill>
        <patternFill patternType="solid">
          <fgColor rgb="FFF6C659"/>
          <bgColor rgb="FFF6C659"/>
        </patternFill>
      </fill>
      <border/>
    </dxf>
    <dxf>
      <font>
        <color rgb="FF000000"/>
      </font>
      <fill>
        <patternFill patternType="solid">
          <fgColor rgb="FFFFDB88"/>
          <bgColor rgb="FFFFDB88"/>
        </patternFill>
      </fill>
      <border/>
    </dxf>
    <dxf>
      <font>
        <color rgb="FF000000"/>
      </font>
      <fill>
        <patternFill patternType="solid">
          <fgColor rgb="FFDCD6CF"/>
          <bgColor rgb="FFDCD6CF"/>
        </patternFill>
      </fill>
      <border/>
    </dxf>
    <dxf>
      <font>
        <color rgb="FF000000"/>
      </font>
      <fill>
        <patternFill patternType="solid">
          <fgColor rgb="FFEFEAE7"/>
          <bgColor rgb="FFEFEAE7"/>
        </patternFill>
      </fill>
      <border/>
    </dxf>
    <dxf>
      <font>
        <color rgb="FF000000"/>
      </font>
      <fill>
        <patternFill patternType="solid">
          <fgColor rgb="FFFFFFFF"/>
          <bgColor rgb="FFFFFFFF"/>
        </patternFill>
      </fill>
      <border/>
    </dxf>
    <dxf>
      <font>
        <color rgb="FF000000"/>
      </font>
      <fill>
        <patternFill patternType="solid">
          <fgColor rgb="FFF4761B"/>
          <bgColor rgb="FFF4761B"/>
        </patternFill>
      </fill>
      <border/>
    </dxf>
    <dxf>
      <font>
        <color rgb="FF000000"/>
      </font>
      <fill>
        <patternFill patternType="solid">
          <fgColor rgb="FFFFAA62"/>
          <bgColor rgb="FFFFAA62"/>
        </patternFill>
      </fill>
      <border/>
    </dxf>
    <dxf>
      <font>
        <color rgb="FF000000"/>
      </font>
      <fill>
        <patternFill patternType="solid">
          <fgColor rgb="FFFFC488"/>
          <bgColor rgb="FFFFC488"/>
        </patternFill>
      </fill>
      <border/>
    </dxf>
    <dxf>
      <font>
        <color rgb="FF000000"/>
      </font>
      <fill>
        <patternFill patternType="solid">
          <fgColor rgb="FFAD78BF"/>
          <bgColor rgb="FFAD78BF"/>
        </patternFill>
      </fill>
      <border/>
    </dxf>
    <dxf>
      <font>
        <color rgb="FF000000"/>
      </font>
      <fill>
        <patternFill patternType="solid">
          <fgColor rgb="FFE8C8EA"/>
          <bgColor rgb="FFE8C8EA"/>
        </patternFill>
      </fill>
      <border/>
    </dxf>
    <dxf>
      <font>
        <color rgb="FF000000"/>
      </font>
      <fill>
        <patternFill patternType="solid">
          <fgColor rgb="FF8CCBBA"/>
          <bgColor rgb="FF8CCBBA"/>
        </patternFill>
      </fill>
      <border/>
    </dxf>
    <dxf>
      <font>
        <color rgb="FF000000"/>
      </font>
      <fill>
        <patternFill patternType="solid">
          <fgColor rgb="FFF177A0"/>
          <bgColor rgb="FFF177A0"/>
        </patternFill>
      </fill>
      <border/>
    </dxf>
    <dxf>
      <font>
        <color rgb="FF000000"/>
      </font>
      <fill>
        <patternFill patternType="solid">
          <fgColor rgb="FFF999B9"/>
          <bgColor rgb="FFF999B9"/>
        </patternFill>
      </fill>
      <border/>
    </dxf>
    <dxf>
      <font>
        <color rgb="FF000000"/>
      </font>
      <fill>
        <patternFill patternType="solid">
          <fgColor rgb="FFFFC3DC"/>
          <bgColor rgb="FFFFC3DC"/>
        </patternFill>
      </fill>
      <border/>
    </dxf>
    <dxf>
      <font/>
      <fill>
        <patternFill patternType="solid">
          <fgColor rgb="FF116555"/>
          <bgColor rgb="FF116555"/>
        </patternFill>
      </fill>
      <border/>
    </dxf>
    <dxf>
      <font/>
      <fill>
        <patternFill patternType="solid">
          <fgColor rgb="FF1F8572"/>
          <bgColor rgb="FF1F8572"/>
        </patternFill>
      </fill>
      <border/>
    </dxf>
    <dxf>
      <font/>
      <fill>
        <patternFill patternType="solid">
          <fgColor rgb="FF117461"/>
          <bgColor rgb="FF117461"/>
        </patternFill>
      </fill>
      <border/>
    </dxf>
    <dxf>
      <font/>
      <fill>
        <patternFill patternType="solid">
          <fgColor rgb="FF2F4A10"/>
          <bgColor rgb="FF2F4A10"/>
        </patternFill>
      </fill>
      <border/>
    </dxf>
    <dxf>
      <font/>
      <fill>
        <patternFill patternType="solid">
          <fgColor rgb="FF375D13"/>
          <bgColor rgb="FF375D13"/>
        </patternFill>
      </fill>
      <border/>
    </dxf>
    <dxf>
      <font/>
      <fill>
        <patternFill patternType="solid">
          <fgColor rgb="FF45761D"/>
          <bgColor rgb="FF45761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
      <font/>
      <fill>
        <patternFill patternType="solid">
          <fgColor rgb="FF535FC1"/>
          <bgColor rgb="FF535FC1"/>
        </patternFill>
      </fill>
      <border/>
    </dxf>
    <dxf>
      <border>
        <left style="thin">
          <color rgb="FF356854"/>
        </left>
        <right style="thin">
          <color rgb="FF356854"/>
        </right>
        <top style="thin">
          <color rgb="FF356854"/>
        </top>
        <bottom style="thin">
          <color rgb="FF356854"/>
        </bottom>
      </border>
    </dxf>
  </dxfs>
  <tableStyles count="5">
    <tableStyle count="4" pivot="0" name="職業技能合集-style">
      <tableStyleElement dxfId="51" type="headerRow"/>
      <tableStyleElement dxfId="52" type="firstRowStripe"/>
      <tableStyleElement dxfId="53" type="secondRowStripe"/>
      <tableStyleElement dxfId="54" size="0" type="wholeTable"/>
    </tableStyle>
    <tableStyle count="4" pivot="0" name="咒語合集-style">
      <tableStyleElement dxfId="55" type="headerRow"/>
      <tableStyleElement dxfId="52" type="firstRowStripe"/>
      <tableStyleElement dxfId="53" type="secondRowStripe"/>
      <tableStyleElement dxfId="54" size="0" type="wholeTable"/>
    </tableStyle>
    <tableStyle count="4" pivot="0" name="DLC技能-style">
      <tableStyleElement dxfId="51" type="headerRow"/>
      <tableStyleElement dxfId="52" type="firstRowStripe"/>
      <tableStyleElement dxfId="53" type="secondRowStripe"/>
      <tableStyleElement dxfId="54" size="0" type="wholeTable"/>
    </tableStyle>
    <tableStyle count="4" pivot="0" name="英雄技能列表-style">
      <tableStyleElement dxfId="51" type="headerRow"/>
      <tableStyleElement dxfId="52" type="firstRowStripe"/>
      <tableStyleElement dxfId="53" type="secondRowStripe"/>
      <tableStyleElement dxfId="54" size="0" type="wholeTable"/>
    </tableStyle>
    <tableStyle count="4" pivot="0" name="阿爾克納-style">
      <tableStyleElement dxfId="51" type="headerRow"/>
      <tableStyleElement dxfId="52" type="firstRowStripe"/>
      <tableStyleElement dxfId="53" type="secondRowStripe"/>
      <tableStyleElement dxfId="56"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373636"/>
              </a:solidFill>
            </c:spPr>
          </c:dPt>
          <c:dLbls>
            <c:showLegendKey val="0"/>
            <c:showVal val="0"/>
            <c:showCatName val="0"/>
            <c:showSerName val="0"/>
            <c:showPercent val="0"/>
            <c:showBubbleSize val="0"/>
            <c:showLeaderLines val="1"/>
          </c:dLbls>
          <c:val>
            <c:numRef>
              <c:f>'主要表格'!$CF$120:$CG$120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explosion val="0"/>
            <c:spPr>
              <a:solidFill>
                <a:srgbClr val="373636"/>
              </a:solidFill>
            </c:spPr>
          </c:dPt>
          <c:dLbls>
            <c:showLegendKey val="0"/>
            <c:showVal val="0"/>
            <c:showCatName val="0"/>
            <c:showSerName val="0"/>
            <c:showPercent val="0"/>
            <c:showBubbleSize val="0"/>
            <c:showLeaderLines val="1"/>
          </c:dLbls>
          <c:val>
            <c:numRef>
              <c:f>'主要表格'!$CF$121:$CG$121</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373636"/>
              </a:solidFill>
            </c:spPr>
          </c:dPt>
          <c:dLbls>
            <c:showLegendKey val="0"/>
            <c:showVal val="0"/>
            <c:showCatName val="0"/>
            <c:showSerName val="0"/>
            <c:showPercent val="0"/>
            <c:showBubbleSize val="0"/>
            <c:showLeaderLines val="1"/>
          </c:dLbls>
          <c:val>
            <c:numRef>
              <c:f>'主要表格'!$CF$122:$CG$122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373636"/>
              </a:solidFill>
            </c:spPr>
          </c:dPt>
          <c:dLbls>
            <c:showLegendKey val="0"/>
            <c:showVal val="0"/>
            <c:showCatName val="0"/>
            <c:showSerName val="0"/>
            <c:showPercent val="0"/>
            <c:showBubbleSize val="0"/>
            <c:showLeaderLines val="1"/>
          </c:dLbls>
          <c:val>
            <c:numRef>
              <c:f>'主要表格'!$CF$123:$CG$123</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percentStacked"/>
        <c:ser>
          <c:idx val="0"/>
          <c:order val="0"/>
          <c:spPr>
            <a:solidFill>
              <a:srgbClr val="34A853">
                <a:alpha val="70196"/>
              </a:srgbClr>
            </a:solidFill>
            <a:ln cmpd="sng" w="38100">
              <a:noFill/>
              <a:prstDash val="solid"/>
            </a:ln>
          </c:spPr>
          <c:val>
            <c:numRef>
              <c:f>'主要表格'!$CG$124:$CG$129</c:f>
              <c:numCache/>
            </c:numRef>
          </c:val>
        </c:ser>
        <c:ser>
          <c:idx val="1"/>
          <c:order val="1"/>
          <c:spPr>
            <a:solidFill>
              <a:srgbClr val="1155CC">
                <a:alpha val="70196"/>
              </a:srgbClr>
            </a:solidFill>
            <a:ln cmpd="sng" w="38100">
              <a:noFill/>
            </a:ln>
          </c:spPr>
          <c:val>
            <c:numRef>
              <c:f>'主要表格'!$CH$124:$CH$129</c:f>
              <c:numCache/>
            </c:numRef>
          </c:val>
        </c:ser>
        <c:ser>
          <c:idx val="2"/>
          <c:order val="2"/>
          <c:spPr>
            <a:solidFill>
              <a:srgbClr val="FBBC04">
                <a:alpha val="70196"/>
              </a:srgbClr>
            </a:solidFill>
            <a:ln cmpd="sng">
              <a:noFill/>
            </a:ln>
          </c:spPr>
          <c:val>
            <c:numRef>
              <c:f>'主要表格'!$CI$124:$CI$129</c:f>
              <c:numCache/>
            </c:numRef>
          </c:val>
        </c:ser>
        <c:ser>
          <c:idx val="3"/>
          <c:order val="3"/>
          <c:spPr>
            <a:solidFill>
              <a:srgbClr val="CC4125">
                <a:alpha val="70196"/>
              </a:srgbClr>
            </a:solidFill>
            <a:ln cmpd="sng">
              <a:noFill/>
            </a:ln>
          </c:spPr>
          <c:val>
            <c:numRef>
              <c:f>'主要表格'!$CF$124:$CF$129</c:f>
              <c:numCache/>
            </c:numRef>
          </c:val>
        </c:ser>
        <c:ser>
          <c:idx val="4"/>
          <c:order val="4"/>
          <c:spPr>
            <a:solidFill>
              <a:srgbClr val="434343">
                <a:alpha val="70196"/>
              </a:srgbClr>
            </a:solidFill>
            <a:ln cmpd="sng">
              <a:noFill/>
            </a:ln>
          </c:spPr>
          <c:val>
            <c:numRef>
              <c:f>'主要表格'!$CE$124:$CE$129</c:f>
              <c:numCache/>
            </c:numRef>
          </c:val>
        </c:ser>
        <c:overlap val="100"/>
        <c:axId val="1182339747"/>
        <c:axId val="1986933655"/>
      </c:barChart>
      <c:catAx>
        <c:axId val="118233974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86933655"/>
      </c:catAx>
      <c:valAx>
        <c:axId val="19869336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quot; &quot;;&quot; &quot;" sourceLinked="0"/>
        <c:majorTickMark val="none"/>
        <c:minorTickMark val="cross"/>
        <c:tickLblPos val="nextTo"/>
        <c:spPr>
          <a:ln/>
        </c:spPr>
        <c:txPr>
          <a:bodyPr rot="0"/>
          <a:lstStyle/>
          <a:p>
            <a:pPr lvl="0">
              <a:defRPr b="0" i="0" sz="600">
                <a:solidFill>
                  <a:srgbClr val="000000"/>
                </a:solidFill>
                <a:latin typeface="Arial black"/>
              </a:defRPr>
            </a:pPr>
          </a:p>
        </c:txPr>
        <c:crossAx val="1182339747"/>
        <c:crosses val="max"/>
        <c:majorUnit val="1.0"/>
        <c:minorUnit val="0.3333333333333333"/>
      </c:valAx>
    </c:plotArea>
    <c:plotVisOnly val="0"/>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percentStacked"/>
        <c:ser>
          <c:idx val="0"/>
          <c:order val="0"/>
          <c:spPr>
            <a:solidFill>
              <a:srgbClr val="34A853">
                <a:alpha val="70196"/>
              </a:srgbClr>
            </a:solidFill>
            <a:ln cmpd="sng" w="38100">
              <a:noFill/>
              <a:prstDash val="solid"/>
            </a:ln>
          </c:spPr>
          <c:dPt>
            <c:idx val="5"/>
          </c:dPt>
          <c:val>
            <c:numRef>
              <c:f>'主要表格'!$CL$124:$CL$129</c:f>
              <c:numCache/>
            </c:numRef>
          </c:val>
        </c:ser>
        <c:ser>
          <c:idx val="1"/>
          <c:order val="1"/>
          <c:spPr>
            <a:solidFill>
              <a:srgbClr val="1155CC">
                <a:alpha val="70196"/>
              </a:srgbClr>
            </a:solidFill>
            <a:ln cmpd="sng" w="38100">
              <a:noFill/>
            </a:ln>
          </c:spPr>
          <c:val>
            <c:numRef>
              <c:f>'主要表格'!$CM$124:$CM$129</c:f>
              <c:numCache/>
            </c:numRef>
          </c:val>
        </c:ser>
        <c:ser>
          <c:idx val="2"/>
          <c:order val="2"/>
          <c:spPr>
            <a:solidFill>
              <a:srgbClr val="CC4125">
                <a:alpha val="70196"/>
              </a:srgbClr>
            </a:solidFill>
            <a:ln cmpd="sng">
              <a:noFill/>
            </a:ln>
          </c:spPr>
          <c:val>
            <c:numRef>
              <c:f>'主要表格'!$CK$124:$CK$129</c:f>
              <c:numCache/>
            </c:numRef>
          </c:val>
        </c:ser>
        <c:ser>
          <c:idx val="3"/>
          <c:order val="3"/>
          <c:spPr>
            <a:solidFill>
              <a:srgbClr val="434343">
                <a:alpha val="70196"/>
              </a:srgbClr>
            </a:solidFill>
            <a:ln cmpd="sng">
              <a:noFill/>
            </a:ln>
          </c:spPr>
          <c:dPt>
            <c:idx val="5"/>
          </c:dPt>
          <c:val>
            <c:numRef>
              <c:f>'主要表格'!$CJ$124:$CJ$129</c:f>
              <c:numCache/>
            </c:numRef>
          </c:val>
        </c:ser>
        <c:overlap val="100"/>
        <c:axId val="631472513"/>
        <c:axId val="1021731375"/>
      </c:barChart>
      <c:catAx>
        <c:axId val="63147251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21731375"/>
      </c:catAx>
      <c:valAx>
        <c:axId val="10217313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quot; &quot;;&quot; &quot;" sourceLinked="0"/>
        <c:majorTickMark val="none"/>
        <c:minorTickMark val="cross"/>
        <c:tickLblPos val="nextTo"/>
        <c:spPr>
          <a:ln/>
        </c:spPr>
        <c:txPr>
          <a:bodyPr rot="0"/>
          <a:lstStyle/>
          <a:p>
            <a:pPr lvl="0">
              <a:defRPr b="0" i="0" sz="600">
                <a:solidFill>
                  <a:srgbClr val="000000"/>
                </a:solidFill>
                <a:latin typeface="Arial black"/>
              </a:defRPr>
            </a:pPr>
          </a:p>
        </c:txPr>
        <c:crossAx val="631472513"/>
        <c:crosses val="max"/>
        <c:majorUnit val="1.0"/>
        <c:minorUnit val="0.3333333333333333"/>
      </c:valAx>
    </c:plotArea>
    <c:plotVisOnly val="0"/>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percentStacked"/>
        <c:ser>
          <c:idx val="0"/>
          <c:order val="0"/>
          <c:spPr>
            <a:solidFill>
              <a:srgbClr val="34A853">
                <a:alpha val="70196"/>
              </a:srgbClr>
            </a:solidFill>
            <a:ln cmpd="sng" w="38100">
              <a:noFill/>
              <a:prstDash val="solid"/>
            </a:ln>
          </c:spPr>
          <c:val>
            <c:numRef>
              <c:f>'主要表格'!$CP$124:$CP$129</c:f>
              <c:numCache/>
            </c:numRef>
          </c:val>
        </c:ser>
        <c:ser>
          <c:idx val="1"/>
          <c:order val="1"/>
          <c:spPr>
            <a:solidFill>
              <a:srgbClr val="CC4125">
                <a:alpha val="70196"/>
              </a:srgbClr>
            </a:solidFill>
            <a:ln cmpd="sng" w="38100">
              <a:noFill/>
            </a:ln>
          </c:spPr>
          <c:val>
            <c:numRef>
              <c:f>'主要表格'!$CO$124:$CO$129</c:f>
              <c:numCache/>
            </c:numRef>
          </c:val>
        </c:ser>
        <c:ser>
          <c:idx val="2"/>
          <c:order val="2"/>
          <c:spPr>
            <a:solidFill>
              <a:srgbClr val="434343">
                <a:alpha val="70196"/>
              </a:srgbClr>
            </a:solidFill>
            <a:ln cmpd="sng">
              <a:noFill/>
            </a:ln>
          </c:spPr>
          <c:val>
            <c:numRef>
              <c:f>'主要表格'!$CN$124:$CN$129</c:f>
              <c:numCache/>
            </c:numRef>
          </c:val>
        </c:ser>
        <c:overlap val="100"/>
        <c:axId val="1932650833"/>
        <c:axId val="688429955"/>
      </c:barChart>
      <c:catAx>
        <c:axId val="193265083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88429955"/>
      </c:catAx>
      <c:valAx>
        <c:axId val="6884299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quot; &quot;;&quot; &quot;" sourceLinked="0"/>
        <c:majorTickMark val="none"/>
        <c:minorTickMark val="cross"/>
        <c:tickLblPos val="nextTo"/>
        <c:spPr>
          <a:ln/>
        </c:spPr>
        <c:txPr>
          <a:bodyPr rot="0"/>
          <a:lstStyle/>
          <a:p>
            <a:pPr lvl="0">
              <a:defRPr b="0" i="0" sz="600">
                <a:solidFill>
                  <a:srgbClr val="000000"/>
                </a:solidFill>
                <a:latin typeface="Arial black"/>
              </a:defRPr>
            </a:pPr>
          </a:p>
        </c:txPr>
        <c:crossAx val="1932650833"/>
        <c:crosses val="max"/>
        <c:majorUnit val="1.0"/>
        <c:minorUnit val="0.3333333333333333"/>
      </c:valAx>
    </c:plotArea>
    <c:plotVisOnly val="0"/>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373636"/>
              </a:solidFill>
            </c:spPr>
          </c:dPt>
          <c:dLbls>
            <c:showLegendKey val="0"/>
            <c:showVal val="0"/>
            <c:showCatName val="0"/>
            <c:showSerName val="0"/>
            <c:showPercent val="0"/>
            <c:showBubbleSize val="0"/>
            <c:showLeaderLines val="1"/>
          </c:dLbls>
          <c:val>
            <c:numRef>
              <c:f>'Main Sheet (No Reworks)'!$CF$89:$CG$89</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explosion val="0"/>
            <c:spPr>
              <a:solidFill>
                <a:srgbClr val="373636"/>
              </a:solidFill>
            </c:spPr>
          </c:dPt>
          <c:dLbls>
            <c:showLegendKey val="0"/>
            <c:showVal val="0"/>
            <c:showCatName val="0"/>
            <c:showSerName val="0"/>
            <c:showPercent val="0"/>
            <c:showBubbleSize val="0"/>
            <c:showLeaderLines val="1"/>
          </c:dLbls>
          <c:val>
            <c:numRef>
              <c:f>'Main Sheet (No Reworks)'!$CF$90:$CG$90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373636"/>
              </a:solidFill>
            </c:spPr>
          </c:dPt>
          <c:dLbls>
            <c:showLegendKey val="0"/>
            <c:showVal val="0"/>
            <c:showCatName val="0"/>
            <c:showSerName val="0"/>
            <c:showPercent val="0"/>
            <c:showBubbleSize val="0"/>
            <c:showLeaderLines val="1"/>
          </c:dLbls>
          <c:val>
            <c:numRef>
              <c:f>'Main Sheet (No Reworks)'!$CF$91:$CG$91</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373636"/>
              </a:solidFill>
            </c:spPr>
          </c:dPt>
          <c:dLbls>
            <c:showLegendKey val="0"/>
            <c:showVal val="0"/>
            <c:showCatName val="0"/>
            <c:showSerName val="0"/>
            <c:showPercent val="0"/>
            <c:showBubbleSize val="0"/>
            <c:showLeaderLines val="1"/>
          </c:dLbls>
          <c:val>
            <c:numRef>
              <c:f>'Main Sheet (No Reworks)'!$CF$92:$CG$92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percentStacked"/>
        <c:ser>
          <c:idx val="0"/>
          <c:order val="0"/>
          <c:spPr>
            <a:solidFill>
              <a:srgbClr val="34A853">
                <a:alpha val="70196"/>
              </a:srgbClr>
            </a:solidFill>
            <a:ln cmpd="sng" w="38100">
              <a:noFill/>
              <a:prstDash val="solid"/>
            </a:ln>
          </c:spPr>
          <c:val>
            <c:numRef>
              <c:f>'Main Sheet (No Reworks)'!$CG$93:$CG$98</c:f>
              <c:numCache/>
            </c:numRef>
          </c:val>
        </c:ser>
        <c:ser>
          <c:idx val="1"/>
          <c:order val="1"/>
          <c:spPr>
            <a:solidFill>
              <a:srgbClr val="1155CC">
                <a:alpha val="70196"/>
              </a:srgbClr>
            </a:solidFill>
            <a:ln cmpd="sng" w="38100">
              <a:noFill/>
            </a:ln>
          </c:spPr>
          <c:val>
            <c:numRef>
              <c:f>'Main Sheet (No Reworks)'!$CH$93:$CH$98</c:f>
              <c:numCache/>
            </c:numRef>
          </c:val>
        </c:ser>
        <c:ser>
          <c:idx val="2"/>
          <c:order val="2"/>
          <c:spPr>
            <a:solidFill>
              <a:srgbClr val="FBBC04">
                <a:alpha val="70196"/>
              </a:srgbClr>
            </a:solidFill>
            <a:ln cmpd="sng">
              <a:noFill/>
            </a:ln>
          </c:spPr>
          <c:val>
            <c:numRef>
              <c:f>'Main Sheet (No Reworks)'!$CI$93:$CI$98</c:f>
              <c:numCache/>
            </c:numRef>
          </c:val>
        </c:ser>
        <c:ser>
          <c:idx val="3"/>
          <c:order val="3"/>
          <c:spPr>
            <a:solidFill>
              <a:srgbClr val="CC4125">
                <a:alpha val="70196"/>
              </a:srgbClr>
            </a:solidFill>
            <a:ln cmpd="sng">
              <a:noFill/>
            </a:ln>
          </c:spPr>
          <c:val>
            <c:numRef>
              <c:f>'Main Sheet (No Reworks)'!$CF$93:$CF$98</c:f>
              <c:numCache/>
            </c:numRef>
          </c:val>
        </c:ser>
        <c:ser>
          <c:idx val="4"/>
          <c:order val="4"/>
          <c:spPr>
            <a:solidFill>
              <a:srgbClr val="434343">
                <a:alpha val="70196"/>
              </a:srgbClr>
            </a:solidFill>
            <a:ln cmpd="sng">
              <a:noFill/>
            </a:ln>
          </c:spPr>
          <c:val>
            <c:numRef>
              <c:f>'Main Sheet (No Reworks)'!$CE$93:$CE$98</c:f>
              <c:numCache/>
            </c:numRef>
          </c:val>
        </c:ser>
        <c:overlap val="100"/>
        <c:axId val="1373307699"/>
        <c:axId val="895123492"/>
      </c:barChart>
      <c:catAx>
        <c:axId val="137330769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95123492"/>
      </c:catAx>
      <c:valAx>
        <c:axId val="8951234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quot; &quot;;&quot; &quot;" sourceLinked="0"/>
        <c:majorTickMark val="none"/>
        <c:minorTickMark val="cross"/>
        <c:tickLblPos val="nextTo"/>
        <c:spPr>
          <a:ln/>
        </c:spPr>
        <c:txPr>
          <a:bodyPr rot="0"/>
          <a:lstStyle/>
          <a:p>
            <a:pPr lvl="0">
              <a:defRPr b="0" i="0" sz="600">
                <a:solidFill>
                  <a:srgbClr val="000000"/>
                </a:solidFill>
                <a:latin typeface="Arial black"/>
              </a:defRPr>
            </a:pPr>
          </a:p>
        </c:txPr>
        <c:crossAx val="1373307699"/>
        <c:crosses val="max"/>
        <c:majorUnit val="1.0"/>
        <c:minorUnit val="0.3333333333333333"/>
      </c:valAx>
    </c:plotArea>
    <c:plotVisOnly val="0"/>
  </c:chart>
  <c:spPr>
    <a:solidFill>
      <a:srgbClr val="FFFFFF">
        <a:alpha val="0"/>
      </a:srgbClr>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percentStacked"/>
        <c:ser>
          <c:idx val="0"/>
          <c:order val="0"/>
          <c:spPr>
            <a:solidFill>
              <a:srgbClr val="34A853">
                <a:alpha val="70196"/>
              </a:srgbClr>
            </a:solidFill>
            <a:ln cmpd="sng" w="38100">
              <a:noFill/>
              <a:prstDash val="solid"/>
            </a:ln>
          </c:spPr>
          <c:dPt>
            <c:idx val="5"/>
          </c:dPt>
          <c:val>
            <c:numRef>
              <c:f>'Main Sheet (No Reworks)'!$CL$93:$CL$98</c:f>
              <c:numCache/>
            </c:numRef>
          </c:val>
        </c:ser>
        <c:ser>
          <c:idx val="1"/>
          <c:order val="1"/>
          <c:spPr>
            <a:solidFill>
              <a:srgbClr val="1155CC">
                <a:alpha val="70196"/>
              </a:srgbClr>
            </a:solidFill>
            <a:ln cmpd="sng" w="38100">
              <a:noFill/>
            </a:ln>
          </c:spPr>
          <c:val>
            <c:numRef>
              <c:f>'Main Sheet (No Reworks)'!$CM$93:$CM$98</c:f>
              <c:numCache/>
            </c:numRef>
          </c:val>
        </c:ser>
        <c:ser>
          <c:idx val="2"/>
          <c:order val="2"/>
          <c:spPr>
            <a:solidFill>
              <a:srgbClr val="CC4125">
                <a:alpha val="70196"/>
              </a:srgbClr>
            </a:solidFill>
            <a:ln cmpd="sng">
              <a:noFill/>
            </a:ln>
          </c:spPr>
          <c:val>
            <c:numRef>
              <c:f>'Main Sheet (No Reworks)'!$CK$93:$CK$98</c:f>
              <c:numCache/>
            </c:numRef>
          </c:val>
        </c:ser>
        <c:ser>
          <c:idx val="3"/>
          <c:order val="3"/>
          <c:spPr>
            <a:solidFill>
              <a:srgbClr val="434343">
                <a:alpha val="70196"/>
              </a:srgbClr>
            </a:solidFill>
            <a:ln cmpd="sng">
              <a:noFill/>
            </a:ln>
          </c:spPr>
          <c:dPt>
            <c:idx val="5"/>
          </c:dPt>
          <c:val>
            <c:numRef>
              <c:f>'Main Sheet (No Reworks)'!$CJ$93:$CJ$98</c:f>
              <c:numCache/>
            </c:numRef>
          </c:val>
        </c:ser>
        <c:overlap val="100"/>
        <c:axId val="856266727"/>
        <c:axId val="1290581163"/>
      </c:barChart>
      <c:catAx>
        <c:axId val="85626672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90581163"/>
      </c:catAx>
      <c:valAx>
        <c:axId val="12905811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quot; &quot;;&quot; &quot;" sourceLinked="0"/>
        <c:majorTickMark val="none"/>
        <c:minorTickMark val="cross"/>
        <c:tickLblPos val="nextTo"/>
        <c:spPr>
          <a:ln/>
        </c:spPr>
        <c:txPr>
          <a:bodyPr rot="0"/>
          <a:lstStyle/>
          <a:p>
            <a:pPr lvl="0">
              <a:defRPr b="0" i="0" sz="600">
                <a:solidFill>
                  <a:srgbClr val="000000"/>
                </a:solidFill>
                <a:latin typeface="Arial black"/>
              </a:defRPr>
            </a:pPr>
          </a:p>
        </c:txPr>
        <c:crossAx val="856266727"/>
        <c:crosses val="max"/>
        <c:majorUnit val="1.0"/>
        <c:minorUnit val="0.3333333333333333"/>
      </c:valAx>
    </c:plotArea>
    <c:plotVisOnly val="0"/>
  </c:chart>
  <c:spPr>
    <a:solidFill>
      <a:srgbClr val="FFFFFF">
        <a:alpha val="0"/>
      </a:srgbClr>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percentStacked"/>
        <c:ser>
          <c:idx val="0"/>
          <c:order val="0"/>
          <c:spPr>
            <a:solidFill>
              <a:srgbClr val="34A853">
                <a:alpha val="70196"/>
              </a:srgbClr>
            </a:solidFill>
            <a:ln cmpd="sng" w="38100">
              <a:noFill/>
              <a:prstDash val="solid"/>
            </a:ln>
          </c:spPr>
          <c:val>
            <c:numRef>
              <c:f>'Main Sheet (No Reworks)'!$CP$93:$CP$98</c:f>
              <c:numCache/>
            </c:numRef>
          </c:val>
        </c:ser>
        <c:ser>
          <c:idx val="1"/>
          <c:order val="1"/>
          <c:spPr>
            <a:solidFill>
              <a:srgbClr val="CC4125">
                <a:alpha val="70196"/>
              </a:srgbClr>
            </a:solidFill>
            <a:ln cmpd="sng" w="38100">
              <a:noFill/>
            </a:ln>
          </c:spPr>
          <c:val>
            <c:numRef>
              <c:f>'Main Sheet (No Reworks)'!$CO$93:$CO$98</c:f>
              <c:numCache/>
            </c:numRef>
          </c:val>
        </c:ser>
        <c:ser>
          <c:idx val="2"/>
          <c:order val="2"/>
          <c:spPr>
            <a:solidFill>
              <a:srgbClr val="434343">
                <a:alpha val="70196"/>
              </a:srgbClr>
            </a:solidFill>
            <a:ln cmpd="sng">
              <a:noFill/>
            </a:ln>
          </c:spPr>
          <c:val>
            <c:numRef>
              <c:f>'Main Sheet (No Reworks)'!$CN$93:$CN$98</c:f>
              <c:numCache/>
            </c:numRef>
          </c:val>
        </c:ser>
        <c:overlap val="100"/>
        <c:axId val="1588837753"/>
        <c:axId val="1988376408"/>
      </c:barChart>
      <c:catAx>
        <c:axId val="158883775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88376408"/>
      </c:catAx>
      <c:valAx>
        <c:axId val="19883764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quot; &quot;;&quot; &quot;" sourceLinked="0"/>
        <c:majorTickMark val="none"/>
        <c:minorTickMark val="cross"/>
        <c:tickLblPos val="nextTo"/>
        <c:spPr>
          <a:ln/>
        </c:spPr>
        <c:txPr>
          <a:bodyPr rot="0"/>
          <a:lstStyle/>
          <a:p>
            <a:pPr lvl="0">
              <a:defRPr b="0" i="0" sz="600">
                <a:solidFill>
                  <a:srgbClr val="000000"/>
                </a:solidFill>
                <a:latin typeface="Arial black"/>
              </a:defRPr>
            </a:pPr>
          </a:p>
        </c:txPr>
        <c:crossAx val="1588837753"/>
        <c:crosses val="max"/>
        <c:majorUnit val="1.0"/>
        <c:minorUnit val="0.3333333333333333"/>
      </c:valAx>
    </c:plotArea>
    <c:plotVisOnly val="0"/>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image" Target="../media/image49.png"/><Relationship Id="rId5" Type="http://schemas.openxmlformats.org/officeDocument/2006/relationships/chart" Target="../charts/chart5.xml"/><Relationship Id="rId6" Type="http://schemas.openxmlformats.org/officeDocument/2006/relationships/image" Target="../media/Chart11.png"/><Relationship Id="rId7" Type="http://schemas.openxmlformats.org/officeDocument/2006/relationships/chart" Target="../charts/chart6.xml"/><Relationship Id="rId8"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 Id="rId11" Type="http://schemas.openxmlformats.org/officeDocument/2006/relationships/image" Target="../media/image49.png"/><Relationship Id="rId10" Type="http://schemas.openxmlformats.org/officeDocument/2006/relationships/image" Target="../media/image25.png"/><Relationship Id="rId9" Type="http://schemas.openxmlformats.org/officeDocument/2006/relationships/image" Target="../media/image29.png"/><Relationship Id="rId5" Type="http://schemas.openxmlformats.org/officeDocument/2006/relationships/chart" Target="../charts/chart12.xml"/><Relationship Id="rId6" Type="http://schemas.openxmlformats.org/officeDocument/2006/relationships/image" Target="../media/Chart11.png"/><Relationship Id="rId7" Type="http://schemas.openxmlformats.org/officeDocument/2006/relationships/chart" Target="../charts/chart13.xml"/><Relationship Id="rId8"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4.png"/><Relationship Id="rId3" Type="http://schemas.openxmlformats.org/officeDocument/2006/relationships/image" Target="../media/image8.png"/></Relationships>
</file>

<file path=xl/drawings/_rels/drawing5.xml.rels><?xml version="1.0" encoding="UTF-8" standalone="yes"?><Relationships xmlns="http://schemas.openxmlformats.org/package/2006/relationships"><Relationship Id="rId40" Type="http://schemas.openxmlformats.org/officeDocument/2006/relationships/image" Target="../media/image20.png"/><Relationship Id="rId42" Type="http://schemas.openxmlformats.org/officeDocument/2006/relationships/image" Target="../media/image45.png"/><Relationship Id="rId41" Type="http://schemas.openxmlformats.org/officeDocument/2006/relationships/image" Target="../media/image24.png"/><Relationship Id="rId44" Type="http://schemas.openxmlformats.org/officeDocument/2006/relationships/image" Target="../media/image41.png"/><Relationship Id="rId43" Type="http://schemas.openxmlformats.org/officeDocument/2006/relationships/image" Target="../media/image37.png"/><Relationship Id="rId46" Type="http://schemas.openxmlformats.org/officeDocument/2006/relationships/image" Target="../media/image50.png"/><Relationship Id="rId45" Type="http://schemas.openxmlformats.org/officeDocument/2006/relationships/image" Target="../media/image48.png"/><Relationship Id="rId48" Type="http://schemas.openxmlformats.org/officeDocument/2006/relationships/image" Target="../media/image52.png"/><Relationship Id="rId47" Type="http://schemas.openxmlformats.org/officeDocument/2006/relationships/image" Target="../media/image18.png"/><Relationship Id="rId49" Type="http://schemas.openxmlformats.org/officeDocument/2006/relationships/image" Target="../media/image21.png"/><Relationship Id="rId102" Type="http://schemas.openxmlformats.org/officeDocument/2006/relationships/image" Target="../media/image106.png"/><Relationship Id="rId101" Type="http://schemas.openxmlformats.org/officeDocument/2006/relationships/image" Target="../media/image104.png"/><Relationship Id="rId100" Type="http://schemas.openxmlformats.org/officeDocument/2006/relationships/image" Target="../media/image103.png"/><Relationship Id="rId31" Type="http://schemas.openxmlformats.org/officeDocument/2006/relationships/image" Target="../media/image14.png"/><Relationship Id="rId30" Type="http://schemas.openxmlformats.org/officeDocument/2006/relationships/image" Target="../media/image67.png"/><Relationship Id="rId33" Type="http://schemas.openxmlformats.org/officeDocument/2006/relationships/image" Target="../media/image12.png"/><Relationship Id="rId32" Type="http://schemas.openxmlformats.org/officeDocument/2006/relationships/image" Target="../media/image38.png"/><Relationship Id="rId35" Type="http://schemas.openxmlformats.org/officeDocument/2006/relationships/image" Target="../media/image31.png"/><Relationship Id="rId34" Type="http://schemas.openxmlformats.org/officeDocument/2006/relationships/image" Target="../media/image30.png"/><Relationship Id="rId37" Type="http://schemas.openxmlformats.org/officeDocument/2006/relationships/image" Target="../media/image34.png"/><Relationship Id="rId36" Type="http://schemas.openxmlformats.org/officeDocument/2006/relationships/image" Target="../media/image35.png"/><Relationship Id="rId39" Type="http://schemas.openxmlformats.org/officeDocument/2006/relationships/image" Target="../media/image54.png"/><Relationship Id="rId38" Type="http://schemas.openxmlformats.org/officeDocument/2006/relationships/image" Target="../media/image16.png"/><Relationship Id="rId20" Type="http://schemas.openxmlformats.org/officeDocument/2006/relationships/image" Target="../media/image19.png"/><Relationship Id="rId22" Type="http://schemas.openxmlformats.org/officeDocument/2006/relationships/image" Target="../media/image15.png"/><Relationship Id="rId21" Type="http://schemas.openxmlformats.org/officeDocument/2006/relationships/image" Target="../media/image39.png"/><Relationship Id="rId24" Type="http://schemas.openxmlformats.org/officeDocument/2006/relationships/image" Target="../media/image36.png"/><Relationship Id="rId23" Type="http://schemas.openxmlformats.org/officeDocument/2006/relationships/image" Target="../media/image40.png"/><Relationship Id="rId26" Type="http://schemas.openxmlformats.org/officeDocument/2006/relationships/image" Target="../media/image32.png"/><Relationship Id="rId25" Type="http://schemas.openxmlformats.org/officeDocument/2006/relationships/image" Target="../media/image61.png"/><Relationship Id="rId28" Type="http://schemas.openxmlformats.org/officeDocument/2006/relationships/image" Target="../media/image43.png"/><Relationship Id="rId27" Type="http://schemas.openxmlformats.org/officeDocument/2006/relationships/image" Target="../media/image53.png"/><Relationship Id="rId29" Type="http://schemas.openxmlformats.org/officeDocument/2006/relationships/image" Target="../media/image26.png"/><Relationship Id="rId95" Type="http://schemas.openxmlformats.org/officeDocument/2006/relationships/image" Target="../media/image85.png"/><Relationship Id="rId94" Type="http://schemas.openxmlformats.org/officeDocument/2006/relationships/image" Target="../media/image92.png"/><Relationship Id="rId97" Type="http://schemas.openxmlformats.org/officeDocument/2006/relationships/image" Target="../media/image94.png"/><Relationship Id="rId96" Type="http://schemas.openxmlformats.org/officeDocument/2006/relationships/image" Target="../media/image84.png"/><Relationship Id="rId11" Type="http://schemas.openxmlformats.org/officeDocument/2006/relationships/image" Target="../media/image13.png"/><Relationship Id="rId99" Type="http://schemas.openxmlformats.org/officeDocument/2006/relationships/image" Target="../media/image102.png"/><Relationship Id="rId10" Type="http://schemas.openxmlformats.org/officeDocument/2006/relationships/image" Target="../media/image27.png"/><Relationship Id="rId98" Type="http://schemas.openxmlformats.org/officeDocument/2006/relationships/image" Target="../media/image105.png"/><Relationship Id="rId13" Type="http://schemas.openxmlformats.org/officeDocument/2006/relationships/image" Target="../media/image22.png"/><Relationship Id="rId12" Type="http://schemas.openxmlformats.org/officeDocument/2006/relationships/image" Target="../media/image44.png"/><Relationship Id="rId91" Type="http://schemas.openxmlformats.org/officeDocument/2006/relationships/image" Target="../media/image79.png"/><Relationship Id="rId90" Type="http://schemas.openxmlformats.org/officeDocument/2006/relationships/image" Target="../media/image88.png"/><Relationship Id="rId93" Type="http://schemas.openxmlformats.org/officeDocument/2006/relationships/image" Target="../media/image96.png"/><Relationship Id="rId92" Type="http://schemas.openxmlformats.org/officeDocument/2006/relationships/image" Target="../media/image100.png"/><Relationship Id="rId15" Type="http://schemas.openxmlformats.org/officeDocument/2006/relationships/image" Target="../media/image17.png"/><Relationship Id="rId14" Type="http://schemas.openxmlformats.org/officeDocument/2006/relationships/image" Target="../media/image64.png"/><Relationship Id="rId17" Type="http://schemas.openxmlformats.org/officeDocument/2006/relationships/image" Target="../media/image23.png"/><Relationship Id="rId16" Type="http://schemas.openxmlformats.org/officeDocument/2006/relationships/image" Target="../media/image56.png"/><Relationship Id="rId19" Type="http://schemas.openxmlformats.org/officeDocument/2006/relationships/image" Target="../media/image51.png"/><Relationship Id="rId18" Type="http://schemas.openxmlformats.org/officeDocument/2006/relationships/image" Target="../media/image49.png"/><Relationship Id="rId84" Type="http://schemas.openxmlformats.org/officeDocument/2006/relationships/image" Target="../media/image98.png"/><Relationship Id="rId83" Type="http://schemas.openxmlformats.org/officeDocument/2006/relationships/image" Target="../media/image83.png"/><Relationship Id="rId86" Type="http://schemas.openxmlformats.org/officeDocument/2006/relationships/image" Target="../media/image90.png"/><Relationship Id="rId85" Type="http://schemas.openxmlformats.org/officeDocument/2006/relationships/image" Target="../media/image81.png"/><Relationship Id="rId88" Type="http://schemas.openxmlformats.org/officeDocument/2006/relationships/image" Target="../media/image82.png"/><Relationship Id="rId87" Type="http://schemas.openxmlformats.org/officeDocument/2006/relationships/image" Target="../media/image99.png"/><Relationship Id="rId89" Type="http://schemas.openxmlformats.org/officeDocument/2006/relationships/image" Target="../media/image97.png"/><Relationship Id="rId80" Type="http://schemas.openxmlformats.org/officeDocument/2006/relationships/image" Target="../media/image101.png"/><Relationship Id="rId82" Type="http://schemas.openxmlformats.org/officeDocument/2006/relationships/image" Target="../media/image76.png"/><Relationship Id="rId81" Type="http://schemas.openxmlformats.org/officeDocument/2006/relationships/image" Target="../media/image72.png"/><Relationship Id="rId1" Type="http://schemas.openxmlformats.org/officeDocument/2006/relationships/image" Target="../media/image28.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9.png"/><Relationship Id="rId9" Type="http://schemas.openxmlformats.org/officeDocument/2006/relationships/image" Target="../media/image10.png"/><Relationship Id="rId5" Type="http://schemas.openxmlformats.org/officeDocument/2006/relationships/image" Target="../media/image1.png"/><Relationship Id="rId6" Type="http://schemas.openxmlformats.org/officeDocument/2006/relationships/image" Target="../media/image5.png"/><Relationship Id="rId7" Type="http://schemas.openxmlformats.org/officeDocument/2006/relationships/image" Target="../media/image7.png"/><Relationship Id="rId8" Type="http://schemas.openxmlformats.org/officeDocument/2006/relationships/image" Target="../media/image6.png"/><Relationship Id="rId73" Type="http://schemas.openxmlformats.org/officeDocument/2006/relationships/image" Target="../media/image75.png"/><Relationship Id="rId72" Type="http://schemas.openxmlformats.org/officeDocument/2006/relationships/image" Target="../media/image86.png"/><Relationship Id="rId75" Type="http://schemas.openxmlformats.org/officeDocument/2006/relationships/image" Target="../media/image91.png"/><Relationship Id="rId74" Type="http://schemas.openxmlformats.org/officeDocument/2006/relationships/image" Target="../media/image87.png"/><Relationship Id="rId77" Type="http://schemas.openxmlformats.org/officeDocument/2006/relationships/image" Target="../media/image80.png"/><Relationship Id="rId76" Type="http://schemas.openxmlformats.org/officeDocument/2006/relationships/image" Target="../media/image89.png"/><Relationship Id="rId79" Type="http://schemas.openxmlformats.org/officeDocument/2006/relationships/image" Target="../media/image93.png"/><Relationship Id="rId78" Type="http://schemas.openxmlformats.org/officeDocument/2006/relationships/image" Target="../media/image74.png"/><Relationship Id="rId71" Type="http://schemas.openxmlformats.org/officeDocument/2006/relationships/image" Target="../media/image73.png"/><Relationship Id="rId70" Type="http://schemas.openxmlformats.org/officeDocument/2006/relationships/image" Target="../media/image77.png"/><Relationship Id="rId62" Type="http://schemas.openxmlformats.org/officeDocument/2006/relationships/image" Target="../media/image55.png"/><Relationship Id="rId61" Type="http://schemas.openxmlformats.org/officeDocument/2006/relationships/image" Target="../media/image60.png"/><Relationship Id="rId64" Type="http://schemas.openxmlformats.org/officeDocument/2006/relationships/image" Target="../media/image65.png"/><Relationship Id="rId63" Type="http://schemas.openxmlformats.org/officeDocument/2006/relationships/image" Target="../media/image68.png"/><Relationship Id="rId66" Type="http://schemas.openxmlformats.org/officeDocument/2006/relationships/image" Target="../media/image71.png"/><Relationship Id="rId65" Type="http://schemas.openxmlformats.org/officeDocument/2006/relationships/image" Target="../media/image63.png"/><Relationship Id="rId68" Type="http://schemas.openxmlformats.org/officeDocument/2006/relationships/image" Target="../media/image70.png"/><Relationship Id="rId67" Type="http://schemas.openxmlformats.org/officeDocument/2006/relationships/image" Target="../media/image78.png"/><Relationship Id="rId60" Type="http://schemas.openxmlformats.org/officeDocument/2006/relationships/image" Target="../media/image57.png"/><Relationship Id="rId69" Type="http://schemas.openxmlformats.org/officeDocument/2006/relationships/image" Target="../media/image107.png"/><Relationship Id="rId51" Type="http://schemas.openxmlformats.org/officeDocument/2006/relationships/image" Target="../media/image47.png"/><Relationship Id="rId50" Type="http://schemas.openxmlformats.org/officeDocument/2006/relationships/image" Target="../media/image46.png"/><Relationship Id="rId53" Type="http://schemas.openxmlformats.org/officeDocument/2006/relationships/image" Target="../media/image58.png"/><Relationship Id="rId52" Type="http://schemas.openxmlformats.org/officeDocument/2006/relationships/image" Target="../media/image66.png"/><Relationship Id="rId55" Type="http://schemas.openxmlformats.org/officeDocument/2006/relationships/image" Target="../media/image69.png"/><Relationship Id="rId54" Type="http://schemas.openxmlformats.org/officeDocument/2006/relationships/image" Target="../media/image42.png"/><Relationship Id="rId57" Type="http://schemas.openxmlformats.org/officeDocument/2006/relationships/image" Target="../media/image95.png"/><Relationship Id="rId56" Type="http://schemas.openxmlformats.org/officeDocument/2006/relationships/image" Target="../media/image33.png"/><Relationship Id="rId59" Type="http://schemas.openxmlformats.org/officeDocument/2006/relationships/image" Target="../media/image59.png"/><Relationship Id="rId58" Type="http://schemas.openxmlformats.org/officeDocument/2006/relationships/image" Target="../media/image6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32</xdr:col>
      <xdr:colOff>28575</xdr:colOff>
      <xdr:row>4</xdr:row>
      <xdr:rowOff>47625</xdr:rowOff>
    </xdr:from>
    <xdr:ext cx="1171575" cy="11430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32</xdr:col>
      <xdr:colOff>28575</xdr:colOff>
      <xdr:row>12</xdr:row>
      <xdr:rowOff>47625</xdr:rowOff>
    </xdr:from>
    <xdr:ext cx="1171575" cy="114300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32</xdr:col>
      <xdr:colOff>28575</xdr:colOff>
      <xdr:row>20</xdr:row>
      <xdr:rowOff>47625</xdr:rowOff>
    </xdr:from>
    <xdr:ext cx="1171575" cy="1143000"/>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32</xdr:col>
      <xdr:colOff>28575</xdr:colOff>
      <xdr:row>28</xdr:row>
      <xdr:rowOff>47625</xdr:rowOff>
    </xdr:from>
    <xdr:ext cx="1171575" cy="1143000"/>
    <xdr:graphicFrame>
      <xdr:nvGraphicFramePr>
        <xdr:cNvPr id="7" name="Chart 7"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0</xdr:colOff>
      <xdr:row>8</xdr:row>
      <xdr:rowOff>142875</xdr:rowOff>
    </xdr:from>
    <xdr:ext cx="1647825" cy="476250"/>
    <xdr:graphicFrame>
      <xdr:nvGraphicFramePr>
        <xdr:cNvPr id="9"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xdr:col>
      <xdr:colOff>200025</xdr:colOff>
      <xdr:row>2</xdr:row>
      <xdr:rowOff>200025</xdr:rowOff>
    </xdr:from>
    <xdr:ext cx="1647825" cy="476250"/>
    <xdr:pic>
      <xdr:nvPicPr>
        <xdr:cNvPr id="671507277" name="Chart11"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190500</xdr:colOff>
      <xdr:row>2</xdr:row>
      <xdr:rowOff>200025</xdr:rowOff>
    </xdr:from>
    <xdr:ext cx="1647825" cy="476250"/>
    <xdr:pic>
      <xdr:nvPicPr>
        <xdr:cNvPr id="1011907320" name="Chart14"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2</xdr:row>
      <xdr:rowOff>200025</xdr:rowOff>
    </xdr:from>
    <xdr:ext cx="1647825" cy="476250"/>
    <xdr:pic>
      <xdr:nvPicPr>
        <xdr:cNvPr id="287189149" name="Chart1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190500</xdr:colOff>
      <xdr:row>2</xdr:row>
      <xdr:rowOff>190500</xdr:rowOff>
    </xdr:from>
    <xdr:ext cx="1647825" cy="476250"/>
    <xdr:pic>
      <xdr:nvPicPr>
        <xdr:cNvPr id="1506874460" name="Chart1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2</xdr:row>
      <xdr:rowOff>190500</xdr:rowOff>
    </xdr:from>
    <xdr:ext cx="1647825" cy="476250"/>
    <xdr:pic>
      <xdr:nvPicPr>
        <xdr:cNvPr id="569306282" name="Chart20"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8</xdr:row>
      <xdr:rowOff>95250</xdr:rowOff>
    </xdr:from>
    <xdr:ext cx="1647825" cy="476250"/>
    <xdr:graphicFrame>
      <xdr:nvGraphicFramePr>
        <xdr:cNvPr id="22" name="Chart 22"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xdr:col>
      <xdr:colOff>0</xdr:colOff>
      <xdr:row>8</xdr:row>
      <xdr:rowOff>47625</xdr:rowOff>
    </xdr:from>
    <xdr:ext cx="1647825" cy="476250"/>
    <xdr:graphicFrame>
      <xdr:nvGraphicFramePr>
        <xdr:cNvPr id="24" name="Chart 24"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32</xdr:col>
      <xdr:colOff>0</xdr:colOff>
      <xdr:row>4</xdr:row>
      <xdr:rowOff>0</xdr:rowOff>
    </xdr:from>
    <xdr:ext cx="209550" cy="209550"/>
    <xdr:pic>
      <xdr:nvPicPr>
        <xdr:cNvPr id="0" name="image49.png"/>
        <xdr:cNvPicPr preferRelativeResize="0"/>
      </xdr:nvPicPr>
      <xdr:blipFill>
        <a:blip cstate="print" r:embed="rId9"/>
        <a:stretch>
          <a:fillRect/>
        </a:stretch>
      </xdr:blipFill>
      <xdr:spPr>
        <a:prstGeom prst="rect">
          <a:avLst/>
        </a:prstGeom>
        <a:noFill/>
      </xdr:spPr>
    </xdr:pic>
    <xdr:clientData fLocksWithSheet="0"/>
  </xdr:oneCellAnchor>
  <xdr:oneCellAnchor>
    <xdr:from>
      <xdr:col>32</xdr:col>
      <xdr:colOff>0</xdr:colOff>
      <xdr:row>12</xdr:row>
      <xdr:rowOff>0</xdr:rowOff>
    </xdr:from>
    <xdr:ext cx="209550" cy="209550"/>
    <xdr:pic>
      <xdr:nvPicPr>
        <xdr:cNvPr id="0" name="image49.png"/>
        <xdr:cNvPicPr preferRelativeResize="0"/>
      </xdr:nvPicPr>
      <xdr:blipFill>
        <a:blip cstate="print" r:embed="rId9"/>
        <a:stretch>
          <a:fillRect/>
        </a:stretch>
      </xdr:blipFill>
      <xdr:spPr>
        <a:prstGeom prst="rect">
          <a:avLst/>
        </a:prstGeom>
        <a:noFill/>
      </xdr:spPr>
    </xdr:pic>
    <xdr:clientData fLocksWithSheet="0"/>
  </xdr:oneCellAnchor>
  <xdr:oneCellAnchor>
    <xdr:from>
      <xdr:col>32</xdr:col>
      <xdr:colOff>0</xdr:colOff>
      <xdr:row>20</xdr:row>
      <xdr:rowOff>0</xdr:rowOff>
    </xdr:from>
    <xdr:ext cx="209550" cy="209550"/>
    <xdr:pic>
      <xdr:nvPicPr>
        <xdr:cNvPr id="0" name="image49.png"/>
        <xdr:cNvPicPr preferRelativeResize="0"/>
      </xdr:nvPicPr>
      <xdr:blipFill>
        <a:blip cstate="print" r:embed="rId9"/>
        <a:stretch>
          <a:fillRect/>
        </a:stretch>
      </xdr:blipFill>
      <xdr:spPr>
        <a:prstGeom prst="rect">
          <a:avLst/>
        </a:prstGeom>
        <a:noFill/>
      </xdr:spPr>
    </xdr:pic>
    <xdr:clientData fLocksWithSheet="0"/>
  </xdr:oneCellAnchor>
  <xdr:oneCellAnchor>
    <xdr:from>
      <xdr:col>32</xdr:col>
      <xdr:colOff>0</xdr:colOff>
      <xdr:row>28</xdr:row>
      <xdr:rowOff>0</xdr:rowOff>
    </xdr:from>
    <xdr:ext cx="209550" cy="209550"/>
    <xdr:pic>
      <xdr:nvPicPr>
        <xdr:cNvPr id="0" name="image49.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32</xdr:col>
      <xdr:colOff>28575</xdr:colOff>
      <xdr:row>4</xdr:row>
      <xdr:rowOff>38100</xdr:rowOff>
    </xdr:from>
    <xdr:ext cx="1171575" cy="1143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32</xdr:col>
      <xdr:colOff>28575</xdr:colOff>
      <xdr:row>12</xdr:row>
      <xdr:rowOff>47625</xdr:rowOff>
    </xdr:from>
    <xdr:ext cx="1171575" cy="114300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32</xdr:col>
      <xdr:colOff>28575</xdr:colOff>
      <xdr:row>20</xdr:row>
      <xdr:rowOff>38100</xdr:rowOff>
    </xdr:from>
    <xdr:ext cx="1171575" cy="11430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32</xdr:col>
      <xdr:colOff>28575</xdr:colOff>
      <xdr:row>28</xdr:row>
      <xdr:rowOff>38100</xdr:rowOff>
    </xdr:from>
    <xdr:ext cx="1171575" cy="1143000"/>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0</xdr:colOff>
      <xdr:row>8</xdr:row>
      <xdr:rowOff>142875</xdr:rowOff>
    </xdr:from>
    <xdr:ext cx="1647825" cy="476250"/>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xdr:col>
      <xdr:colOff>200025</xdr:colOff>
      <xdr:row>2</xdr:row>
      <xdr:rowOff>200025</xdr:rowOff>
    </xdr:from>
    <xdr:ext cx="1647825" cy="476250"/>
    <xdr:pic>
      <xdr:nvPicPr>
        <xdr:cNvPr id="2097029597" name="Chart12"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190500</xdr:colOff>
      <xdr:row>2</xdr:row>
      <xdr:rowOff>200025</xdr:rowOff>
    </xdr:from>
    <xdr:ext cx="1647825" cy="476250"/>
    <xdr:pic>
      <xdr:nvPicPr>
        <xdr:cNvPr id="1571431510" name="Chart13"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2</xdr:row>
      <xdr:rowOff>200025</xdr:rowOff>
    </xdr:from>
    <xdr:ext cx="1647825" cy="476250"/>
    <xdr:pic>
      <xdr:nvPicPr>
        <xdr:cNvPr id="1596936948" name="Chart15"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190500</xdr:colOff>
      <xdr:row>2</xdr:row>
      <xdr:rowOff>190500</xdr:rowOff>
    </xdr:from>
    <xdr:ext cx="1647825" cy="476250"/>
    <xdr:pic>
      <xdr:nvPicPr>
        <xdr:cNvPr id="1781183433" name="Chart17"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2</xdr:row>
      <xdr:rowOff>190500</xdr:rowOff>
    </xdr:from>
    <xdr:ext cx="1647825" cy="476250"/>
    <xdr:pic>
      <xdr:nvPicPr>
        <xdr:cNvPr id="1563013368" name="Chart1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8</xdr:row>
      <xdr:rowOff>95250</xdr:rowOff>
    </xdr:from>
    <xdr:ext cx="1647825" cy="476250"/>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xdr:col>
      <xdr:colOff>0</xdr:colOff>
      <xdr:row>8</xdr:row>
      <xdr:rowOff>47625</xdr:rowOff>
    </xdr:from>
    <xdr:ext cx="1647825" cy="476250"/>
    <xdr:graphicFrame>
      <xdr:nvGraphicFramePr>
        <xdr:cNvPr id="23" name="Chart 23"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30</xdr:col>
      <xdr:colOff>200025</xdr:colOff>
      <xdr:row>2</xdr:row>
      <xdr:rowOff>9525</xdr:rowOff>
    </xdr:from>
    <xdr:ext cx="2085975" cy="2752725"/>
    <xdr:pic>
      <xdr:nvPicPr>
        <xdr:cNvPr id="0" name="image29.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114300</xdr:colOff>
      <xdr:row>9</xdr:row>
      <xdr:rowOff>114300</xdr:rowOff>
    </xdr:from>
    <xdr:ext cx="1257300" cy="2428875"/>
    <xdr:pic>
      <xdr:nvPicPr>
        <xdr:cNvPr id="0" name="image2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32</xdr:col>
      <xdr:colOff>0</xdr:colOff>
      <xdr:row>4</xdr:row>
      <xdr:rowOff>0</xdr:rowOff>
    </xdr:from>
    <xdr:ext cx="209550" cy="209550"/>
    <xdr:pic>
      <xdr:nvPicPr>
        <xdr:cNvPr id="0" name="image49.png"/>
        <xdr:cNvPicPr preferRelativeResize="0"/>
      </xdr:nvPicPr>
      <xdr:blipFill>
        <a:blip cstate="print" r:embed="rId11"/>
        <a:stretch>
          <a:fillRect/>
        </a:stretch>
      </xdr:blipFill>
      <xdr:spPr>
        <a:prstGeom prst="rect">
          <a:avLst/>
        </a:prstGeom>
        <a:noFill/>
      </xdr:spPr>
    </xdr:pic>
    <xdr:clientData fLocksWithSheet="0"/>
  </xdr:oneCellAnchor>
  <xdr:oneCellAnchor>
    <xdr:from>
      <xdr:col>32</xdr:col>
      <xdr:colOff>0</xdr:colOff>
      <xdr:row>12</xdr:row>
      <xdr:rowOff>0</xdr:rowOff>
    </xdr:from>
    <xdr:ext cx="209550" cy="209550"/>
    <xdr:pic>
      <xdr:nvPicPr>
        <xdr:cNvPr id="0" name="image49.png"/>
        <xdr:cNvPicPr preferRelativeResize="0"/>
      </xdr:nvPicPr>
      <xdr:blipFill>
        <a:blip cstate="print" r:embed="rId11"/>
        <a:stretch>
          <a:fillRect/>
        </a:stretch>
      </xdr:blipFill>
      <xdr:spPr>
        <a:prstGeom prst="rect">
          <a:avLst/>
        </a:prstGeom>
        <a:noFill/>
      </xdr:spPr>
    </xdr:pic>
    <xdr:clientData fLocksWithSheet="0"/>
  </xdr:oneCellAnchor>
  <xdr:oneCellAnchor>
    <xdr:from>
      <xdr:col>32</xdr:col>
      <xdr:colOff>0</xdr:colOff>
      <xdr:row>20</xdr:row>
      <xdr:rowOff>0</xdr:rowOff>
    </xdr:from>
    <xdr:ext cx="209550" cy="209550"/>
    <xdr:pic>
      <xdr:nvPicPr>
        <xdr:cNvPr id="0" name="image49.png"/>
        <xdr:cNvPicPr preferRelativeResize="0"/>
      </xdr:nvPicPr>
      <xdr:blipFill>
        <a:blip cstate="print" r:embed="rId11"/>
        <a:stretch>
          <a:fillRect/>
        </a:stretch>
      </xdr:blipFill>
      <xdr:spPr>
        <a:prstGeom prst="rect">
          <a:avLst/>
        </a:prstGeom>
        <a:noFill/>
      </xdr:spPr>
    </xdr:pic>
    <xdr:clientData fLocksWithSheet="0"/>
  </xdr:oneCellAnchor>
  <xdr:oneCellAnchor>
    <xdr:from>
      <xdr:col>32</xdr:col>
      <xdr:colOff>0</xdr:colOff>
      <xdr:row>28</xdr:row>
      <xdr:rowOff>0</xdr:rowOff>
    </xdr:from>
    <xdr:ext cx="209550" cy="209550"/>
    <xdr:pic>
      <xdr:nvPicPr>
        <xdr:cNvPr id="0" name="image49.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00025" cy="200025"/>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0</xdr:row>
      <xdr:rowOff>0</xdr:rowOff>
    </xdr:from>
    <xdr:ext cx="200025" cy="2000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37</xdr:col>
      <xdr:colOff>0</xdr:colOff>
      <xdr:row>0</xdr:row>
      <xdr:rowOff>0</xdr:rowOff>
    </xdr:from>
    <xdr:ext cx="200025" cy="200025"/>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4</xdr:row>
      <xdr:rowOff>200025</xdr:rowOff>
    </xdr:from>
    <xdr:ext cx="2390775" cy="2886075"/>
    <xdr:pic>
      <xdr:nvPicPr>
        <xdr:cNvPr id="0" name="image2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85725</xdr:colOff>
      <xdr:row>19</xdr:row>
      <xdr:rowOff>161925</xdr:rowOff>
    </xdr:from>
    <xdr:ext cx="2390775" cy="30003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21</xdr:col>
      <xdr:colOff>47625</xdr:colOff>
      <xdr:row>5</xdr:row>
      <xdr:rowOff>76200</xdr:rowOff>
    </xdr:from>
    <xdr:ext cx="1838325" cy="7524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209550</xdr:colOff>
      <xdr:row>9</xdr:row>
      <xdr:rowOff>152400</xdr:rowOff>
    </xdr:from>
    <xdr:ext cx="1952625" cy="2819400"/>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23</xdr:col>
      <xdr:colOff>76200</xdr:colOff>
      <xdr:row>20</xdr:row>
      <xdr:rowOff>180975</xdr:rowOff>
    </xdr:from>
    <xdr:ext cx="2066925" cy="278130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35</xdr:col>
      <xdr:colOff>66675</xdr:colOff>
      <xdr:row>5</xdr:row>
      <xdr:rowOff>76200</xdr:rowOff>
    </xdr:from>
    <xdr:ext cx="3095625" cy="1914525"/>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36</xdr:col>
      <xdr:colOff>104775</xdr:colOff>
      <xdr:row>16</xdr:row>
      <xdr:rowOff>171450</xdr:rowOff>
    </xdr:from>
    <xdr:ext cx="2600325" cy="3467100"/>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57</xdr:col>
      <xdr:colOff>19050</xdr:colOff>
      <xdr:row>19</xdr:row>
      <xdr:rowOff>123825</xdr:rowOff>
    </xdr:from>
    <xdr:ext cx="2600325" cy="3076575"/>
    <xdr:pic>
      <xdr:nvPicPr>
        <xdr:cNvPr id="0" name="image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51</xdr:col>
      <xdr:colOff>171450</xdr:colOff>
      <xdr:row>5</xdr:row>
      <xdr:rowOff>38100</xdr:rowOff>
    </xdr:from>
    <xdr:ext cx="2343150" cy="2886075"/>
    <xdr:pic>
      <xdr:nvPicPr>
        <xdr:cNvPr id="0" name="image10.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38</xdr:row>
      <xdr:rowOff>0</xdr:rowOff>
    </xdr:from>
    <xdr:ext cx="209550" cy="209550"/>
    <xdr:pic>
      <xdr:nvPicPr>
        <xdr:cNvPr id="0" name="image27.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38</xdr:row>
      <xdr:rowOff>0</xdr:rowOff>
    </xdr:from>
    <xdr:ext cx="209550" cy="209550"/>
    <xdr:pic>
      <xdr:nvPicPr>
        <xdr:cNvPr id="0" name="image13.png"/>
        <xdr:cNvPicPr preferRelativeResize="0"/>
      </xdr:nvPicPr>
      <xdr:blipFill>
        <a:blip cstate="print" r:embed="rId11"/>
        <a:stretch>
          <a:fillRect/>
        </a:stretch>
      </xdr:blipFill>
      <xdr:spPr>
        <a:prstGeom prst="rect">
          <a:avLst/>
        </a:prstGeom>
        <a:noFill/>
      </xdr:spPr>
    </xdr:pic>
    <xdr:clientData fLocksWithSheet="0"/>
  </xdr:oneCellAnchor>
  <xdr:oneCellAnchor>
    <xdr:from>
      <xdr:col>17</xdr:col>
      <xdr:colOff>0</xdr:colOff>
      <xdr:row>38</xdr:row>
      <xdr:rowOff>0</xdr:rowOff>
    </xdr:from>
    <xdr:ext cx="209550" cy="209550"/>
    <xdr:pic>
      <xdr:nvPicPr>
        <xdr:cNvPr id="0" name="image44.png"/>
        <xdr:cNvPicPr preferRelativeResize="0"/>
      </xdr:nvPicPr>
      <xdr:blipFill>
        <a:blip cstate="print" r:embed="rId12"/>
        <a:stretch>
          <a:fillRect/>
        </a:stretch>
      </xdr:blipFill>
      <xdr:spPr>
        <a:prstGeom prst="rect">
          <a:avLst/>
        </a:prstGeom>
        <a:noFill/>
      </xdr:spPr>
    </xdr:pic>
    <xdr:clientData fLocksWithSheet="0"/>
  </xdr:oneCellAnchor>
  <xdr:oneCellAnchor>
    <xdr:from>
      <xdr:col>24</xdr:col>
      <xdr:colOff>0</xdr:colOff>
      <xdr:row>38</xdr:row>
      <xdr:rowOff>0</xdr:rowOff>
    </xdr:from>
    <xdr:ext cx="209550" cy="209550"/>
    <xdr:pic>
      <xdr:nvPicPr>
        <xdr:cNvPr id="0" name="image22.png"/>
        <xdr:cNvPicPr preferRelativeResize="0"/>
      </xdr:nvPicPr>
      <xdr:blipFill>
        <a:blip cstate="print" r:embed="rId13"/>
        <a:stretch>
          <a:fillRect/>
        </a:stretch>
      </xdr:blipFill>
      <xdr:spPr>
        <a:prstGeom prst="rect">
          <a:avLst/>
        </a:prstGeom>
        <a:noFill/>
      </xdr:spPr>
    </xdr:pic>
    <xdr:clientData fLocksWithSheet="0"/>
  </xdr:oneCellAnchor>
  <xdr:oneCellAnchor>
    <xdr:from>
      <xdr:col>32</xdr:col>
      <xdr:colOff>0</xdr:colOff>
      <xdr:row>38</xdr:row>
      <xdr:rowOff>0</xdr:rowOff>
    </xdr:from>
    <xdr:ext cx="209550" cy="209550"/>
    <xdr:pic>
      <xdr:nvPicPr>
        <xdr:cNvPr id="0" name="image64.png"/>
        <xdr:cNvPicPr preferRelativeResize="0"/>
      </xdr:nvPicPr>
      <xdr:blipFill>
        <a:blip cstate="print" r:embed="rId14"/>
        <a:stretch>
          <a:fillRect/>
        </a:stretch>
      </xdr:blipFill>
      <xdr:spPr>
        <a:prstGeom prst="rect">
          <a:avLst/>
        </a:prstGeom>
        <a:noFill/>
      </xdr:spPr>
    </xdr:pic>
    <xdr:clientData fLocksWithSheet="0"/>
  </xdr:oneCellAnchor>
  <xdr:oneCellAnchor>
    <xdr:from>
      <xdr:col>39</xdr:col>
      <xdr:colOff>0</xdr:colOff>
      <xdr:row>38</xdr:row>
      <xdr:rowOff>0</xdr:rowOff>
    </xdr:from>
    <xdr:ext cx="209550" cy="209550"/>
    <xdr:pic>
      <xdr:nvPicPr>
        <xdr:cNvPr id="0" name="image17.png"/>
        <xdr:cNvPicPr preferRelativeResize="0"/>
      </xdr:nvPicPr>
      <xdr:blipFill>
        <a:blip cstate="print" r:embed="rId15"/>
        <a:stretch>
          <a:fillRect/>
        </a:stretch>
      </xdr:blipFill>
      <xdr:spPr>
        <a:prstGeom prst="rect">
          <a:avLst/>
        </a:prstGeom>
        <a:noFill/>
      </xdr:spPr>
    </xdr:pic>
    <xdr:clientData fLocksWithSheet="0"/>
  </xdr:oneCellAnchor>
  <xdr:oneCellAnchor>
    <xdr:from>
      <xdr:col>47</xdr:col>
      <xdr:colOff>0</xdr:colOff>
      <xdr:row>38</xdr:row>
      <xdr:rowOff>0</xdr:rowOff>
    </xdr:from>
    <xdr:ext cx="209550" cy="209550"/>
    <xdr:pic>
      <xdr:nvPicPr>
        <xdr:cNvPr id="0" name="image56.png"/>
        <xdr:cNvPicPr preferRelativeResize="0"/>
      </xdr:nvPicPr>
      <xdr:blipFill>
        <a:blip cstate="print" r:embed="rId16"/>
        <a:stretch>
          <a:fillRect/>
        </a:stretch>
      </xdr:blipFill>
      <xdr:spPr>
        <a:prstGeom prst="rect">
          <a:avLst/>
        </a:prstGeom>
        <a:noFill/>
      </xdr:spPr>
    </xdr:pic>
    <xdr:clientData fLocksWithSheet="0"/>
  </xdr:oneCellAnchor>
  <xdr:oneCellAnchor>
    <xdr:from>
      <xdr:col>54</xdr:col>
      <xdr:colOff>0</xdr:colOff>
      <xdr:row>38</xdr:row>
      <xdr:rowOff>0</xdr:rowOff>
    </xdr:from>
    <xdr:ext cx="209550" cy="209550"/>
    <xdr:pic>
      <xdr:nvPicPr>
        <xdr:cNvPr id="0" name="image23.png"/>
        <xdr:cNvPicPr preferRelativeResize="0"/>
      </xdr:nvPicPr>
      <xdr:blipFill>
        <a:blip cstate="print" r:embed="rId17"/>
        <a:stretch>
          <a:fillRect/>
        </a:stretch>
      </xdr:blipFill>
      <xdr:spPr>
        <a:prstGeom prst="rect">
          <a:avLst/>
        </a:prstGeom>
        <a:noFill/>
      </xdr:spPr>
    </xdr:pic>
    <xdr:clientData fLocksWithSheet="0"/>
  </xdr:oneCellAnchor>
  <xdr:oneCellAnchor>
    <xdr:from>
      <xdr:col>63</xdr:col>
      <xdr:colOff>0</xdr:colOff>
      <xdr:row>39</xdr:row>
      <xdr:rowOff>0</xdr:rowOff>
    </xdr:from>
    <xdr:ext cx="209550" cy="209550"/>
    <xdr:pic>
      <xdr:nvPicPr>
        <xdr:cNvPr id="0" name="image49.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45</xdr:row>
      <xdr:rowOff>0</xdr:rowOff>
    </xdr:from>
    <xdr:ext cx="209550" cy="209550"/>
    <xdr:pic>
      <xdr:nvPicPr>
        <xdr:cNvPr id="0" name="image51.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45</xdr:row>
      <xdr:rowOff>0</xdr:rowOff>
    </xdr:from>
    <xdr:ext cx="209550" cy="209550"/>
    <xdr:pic>
      <xdr:nvPicPr>
        <xdr:cNvPr id="0" name="image19.png"/>
        <xdr:cNvPicPr preferRelativeResize="0"/>
      </xdr:nvPicPr>
      <xdr:blipFill>
        <a:blip cstate="print" r:embed="rId20"/>
        <a:stretch>
          <a:fillRect/>
        </a:stretch>
      </xdr:blipFill>
      <xdr:spPr>
        <a:prstGeom prst="rect">
          <a:avLst/>
        </a:prstGeom>
        <a:noFill/>
      </xdr:spPr>
    </xdr:pic>
    <xdr:clientData fLocksWithSheet="0"/>
  </xdr:oneCellAnchor>
  <xdr:oneCellAnchor>
    <xdr:from>
      <xdr:col>17</xdr:col>
      <xdr:colOff>0</xdr:colOff>
      <xdr:row>45</xdr:row>
      <xdr:rowOff>0</xdr:rowOff>
    </xdr:from>
    <xdr:ext cx="209550" cy="209550"/>
    <xdr:pic>
      <xdr:nvPicPr>
        <xdr:cNvPr id="0" name="image39.png"/>
        <xdr:cNvPicPr preferRelativeResize="0"/>
      </xdr:nvPicPr>
      <xdr:blipFill>
        <a:blip cstate="print" r:embed="rId21"/>
        <a:stretch>
          <a:fillRect/>
        </a:stretch>
      </xdr:blipFill>
      <xdr:spPr>
        <a:prstGeom prst="rect">
          <a:avLst/>
        </a:prstGeom>
        <a:noFill/>
      </xdr:spPr>
    </xdr:pic>
    <xdr:clientData fLocksWithSheet="0"/>
  </xdr:oneCellAnchor>
  <xdr:oneCellAnchor>
    <xdr:from>
      <xdr:col>24</xdr:col>
      <xdr:colOff>0</xdr:colOff>
      <xdr:row>45</xdr:row>
      <xdr:rowOff>0</xdr:rowOff>
    </xdr:from>
    <xdr:ext cx="209550" cy="209550"/>
    <xdr:pic>
      <xdr:nvPicPr>
        <xdr:cNvPr id="0" name="image15.png"/>
        <xdr:cNvPicPr preferRelativeResize="0"/>
      </xdr:nvPicPr>
      <xdr:blipFill>
        <a:blip cstate="print" r:embed="rId22"/>
        <a:stretch>
          <a:fillRect/>
        </a:stretch>
      </xdr:blipFill>
      <xdr:spPr>
        <a:prstGeom prst="rect">
          <a:avLst/>
        </a:prstGeom>
        <a:noFill/>
      </xdr:spPr>
    </xdr:pic>
    <xdr:clientData fLocksWithSheet="0"/>
  </xdr:oneCellAnchor>
  <xdr:oneCellAnchor>
    <xdr:from>
      <xdr:col>32</xdr:col>
      <xdr:colOff>0</xdr:colOff>
      <xdr:row>45</xdr:row>
      <xdr:rowOff>0</xdr:rowOff>
    </xdr:from>
    <xdr:ext cx="209550" cy="209550"/>
    <xdr:pic>
      <xdr:nvPicPr>
        <xdr:cNvPr id="0" name="image40.png"/>
        <xdr:cNvPicPr preferRelativeResize="0"/>
      </xdr:nvPicPr>
      <xdr:blipFill>
        <a:blip cstate="print" r:embed="rId23"/>
        <a:stretch>
          <a:fillRect/>
        </a:stretch>
      </xdr:blipFill>
      <xdr:spPr>
        <a:prstGeom prst="rect">
          <a:avLst/>
        </a:prstGeom>
        <a:noFill/>
      </xdr:spPr>
    </xdr:pic>
    <xdr:clientData fLocksWithSheet="0"/>
  </xdr:oneCellAnchor>
  <xdr:oneCellAnchor>
    <xdr:from>
      <xdr:col>39</xdr:col>
      <xdr:colOff>0</xdr:colOff>
      <xdr:row>45</xdr:row>
      <xdr:rowOff>0</xdr:rowOff>
    </xdr:from>
    <xdr:ext cx="209550" cy="209550"/>
    <xdr:pic>
      <xdr:nvPicPr>
        <xdr:cNvPr id="0" name="image36.png"/>
        <xdr:cNvPicPr preferRelativeResize="0"/>
      </xdr:nvPicPr>
      <xdr:blipFill>
        <a:blip cstate="print" r:embed="rId24"/>
        <a:stretch>
          <a:fillRect/>
        </a:stretch>
      </xdr:blipFill>
      <xdr:spPr>
        <a:prstGeom prst="rect">
          <a:avLst/>
        </a:prstGeom>
        <a:noFill/>
      </xdr:spPr>
    </xdr:pic>
    <xdr:clientData fLocksWithSheet="0"/>
  </xdr:oneCellAnchor>
  <xdr:oneCellAnchor>
    <xdr:from>
      <xdr:col>47</xdr:col>
      <xdr:colOff>0</xdr:colOff>
      <xdr:row>45</xdr:row>
      <xdr:rowOff>0</xdr:rowOff>
    </xdr:from>
    <xdr:ext cx="209550" cy="209550"/>
    <xdr:pic>
      <xdr:nvPicPr>
        <xdr:cNvPr id="0" name="image61.png"/>
        <xdr:cNvPicPr preferRelativeResize="0"/>
      </xdr:nvPicPr>
      <xdr:blipFill>
        <a:blip cstate="print" r:embed="rId25"/>
        <a:stretch>
          <a:fillRect/>
        </a:stretch>
      </xdr:blipFill>
      <xdr:spPr>
        <a:prstGeom prst="rect">
          <a:avLst/>
        </a:prstGeom>
        <a:noFill/>
      </xdr:spPr>
    </xdr:pic>
    <xdr:clientData fLocksWithSheet="0"/>
  </xdr:oneCellAnchor>
  <xdr:oneCellAnchor>
    <xdr:from>
      <xdr:col>54</xdr:col>
      <xdr:colOff>0</xdr:colOff>
      <xdr:row>45</xdr:row>
      <xdr:rowOff>0</xdr:rowOff>
    </xdr:from>
    <xdr:ext cx="209550" cy="209550"/>
    <xdr:pic>
      <xdr:nvPicPr>
        <xdr:cNvPr id="0" name="image32.png"/>
        <xdr:cNvPicPr preferRelativeResize="0"/>
      </xdr:nvPicPr>
      <xdr:blipFill>
        <a:blip cstate="print" r:embed="rId26"/>
        <a:stretch>
          <a:fillRect/>
        </a:stretch>
      </xdr:blipFill>
      <xdr:spPr>
        <a:prstGeom prst="rect">
          <a:avLst/>
        </a:prstGeom>
        <a:noFill/>
      </xdr:spPr>
    </xdr:pic>
    <xdr:clientData fLocksWithSheet="0"/>
  </xdr:oneCellAnchor>
  <xdr:oneCellAnchor>
    <xdr:from>
      <xdr:col>63</xdr:col>
      <xdr:colOff>0</xdr:colOff>
      <xdr:row>47</xdr:row>
      <xdr:rowOff>0</xdr:rowOff>
    </xdr:from>
    <xdr:ext cx="209550" cy="209550"/>
    <xdr:pic>
      <xdr:nvPicPr>
        <xdr:cNvPr id="0" name="image53.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52</xdr:row>
      <xdr:rowOff>0</xdr:rowOff>
    </xdr:from>
    <xdr:ext cx="209550" cy="209550"/>
    <xdr:pic>
      <xdr:nvPicPr>
        <xdr:cNvPr id="0" name="image43.png"/>
        <xdr:cNvPicPr preferRelativeResize="0"/>
      </xdr:nvPicPr>
      <xdr:blipFill>
        <a:blip cstate="print" r:embed="rId28"/>
        <a:stretch>
          <a:fillRect/>
        </a:stretch>
      </xdr:blipFill>
      <xdr:spPr>
        <a:prstGeom prst="rect">
          <a:avLst/>
        </a:prstGeom>
        <a:noFill/>
      </xdr:spPr>
    </xdr:pic>
    <xdr:clientData fLocksWithSheet="0"/>
  </xdr:oneCellAnchor>
  <xdr:oneCellAnchor>
    <xdr:from>
      <xdr:col>9</xdr:col>
      <xdr:colOff>0</xdr:colOff>
      <xdr:row>52</xdr:row>
      <xdr:rowOff>0</xdr:rowOff>
    </xdr:from>
    <xdr:ext cx="209550" cy="209550"/>
    <xdr:pic>
      <xdr:nvPicPr>
        <xdr:cNvPr id="0" name="image26.png"/>
        <xdr:cNvPicPr preferRelativeResize="0"/>
      </xdr:nvPicPr>
      <xdr:blipFill>
        <a:blip cstate="print" r:embed="rId29"/>
        <a:stretch>
          <a:fillRect/>
        </a:stretch>
      </xdr:blipFill>
      <xdr:spPr>
        <a:prstGeom prst="rect">
          <a:avLst/>
        </a:prstGeom>
        <a:noFill/>
      </xdr:spPr>
    </xdr:pic>
    <xdr:clientData fLocksWithSheet="0"/>
  </xdr:oneCellAnchor>
  <xdr:oneCellAnchor>
    <xdr:from>
      <xdr:col>17</xdr:col>
      <xdr:colOff>0</xdr:colOff>
      <xdr:row>52</xdr:row>
      <xdr:rowOff>0</xdr:rowOff>
    </xdr:from>
    <xdr:ext cx="209550" cy="209550"/>
    <xdr:pic>
      <xdr:nvPicPr>
        <xdr:cNvPr id="0" name="image67.png"/>
        <xdr:cNvPicPr preferRelativeResize="0"/>
      </xdr:nvPicPr>
      <xdr:blipFill>
        <a:blip cstate="print" r:embed="rId30"/>
        <a:stretch>
          <a:fillRect/>
        </a:stretch>
      </xdr:blipFill>
      <xdr:spPr>
        <a:prstGeom prst="rect">
          <a:avLst/>
        </a:prstGeom>
        <a:noFill/>
      </xdr:spPr>
    </xdr:pic>
    <xdr:clientData fLocksWithSheet="0"/>
  </xdr:oneCellAnchor>
  <xdr:oneCellAnchor>
    <xdr:from>
      <xdr:col>24</xdr:col>
      <xdr:colOff>0</xdr:colOff>
      <xdr:row>52</xdr:row>
      <xdr:rowOff>0</xdr:rowOff>
    </xdr:from>
    <xdr:ext cx="209550" cy="209550"/>
    <xdr:pic>
      <xdr:nvPicPr>
        <xdr:cNvPr id="0" name="image14.png"/>
        <xdr:cNvPicPr preferRelativeResize="0"/>
      </xdr:nvPicPr>
      <xdr:blipFill>
        <a:blip cstate="print" r:embed="rId31"/>
        <a:stretch>
          <a:fillRect/>
        </a:stretch>
      </xdr:blipFill>
      <xdr:spPr>
        <a:prstGeom prst="rect">
          <a:avLst/>
        </a:prstGeom>
        <a:noFill/>
      </xdr:spPr>
    </xdr:pic>
    <xdr:clientData fLocksWithSheet="0"/>
  </xdr:oneCellAnchor>
  <xdr:oneCellAnchor>
    <xdr:from>
      <xdr:col>32</xdr:col>
      <xdr:colOff>0</xdr:colOff>
      <xdr:row>52</xdr:row>
      <xdr:rowOff>0</xdr:rowOff>
    </xdr:from>
    <xdr:ext cx="209550" cy="209550"/>
    <xdr:pic>
      <xdr:nvPicPr>
        <xdr:cNvPr id="0" name="image38.png"/>
        <xdr:cNvPicPr preferRelativeResize="0"/>
      </xdr:nvPicPr>
      <xdr:blipFill>
        <a:blip cstate="print" r:embed="rId32"/>
        <a:stretch>
          <a:fillRect/>
        </a:stretch>
      </xdr:blipFill>
      <xdr:spPr>
        <a:prstGeom prst="rect">
          <a:avLst/>
        </a:prstGeom>
        <a:noFill/>
      </xdr:spPr>
    </xdr:pic>
    <xdr:clientData fLocksWithSheet="0"/>
  </xdr:oneCellAnchor>
  <xdr:oneCellAnchor>
    <xdr:from>
      <xdr:col>39</xdr:col>
      <xdr:colOff>0</xdr:colOff>
      <xdr:row>52</xdr:row>
      <xdr:rowOff>0</xdr:rowOff>
    </xdr:from>
    <xdr:ext cx="209550" cy="209550"/>
    <xdr:pic>
      <xdr:nvPicPr>
        <xdr:cNvPr id="0" name="image12.png"/>
        <xdr:cNvPicPr preferRelativeResize="0"/>
      </xdr:nvPicPr>
      <xdr:blipFill>
        <a:blip cstate="print" r:embed="rId33"/>
        <a:stretch>
          <a:fillRect/>
        </a:stretch>
      </xdr:blipFill>
      <xdr:spPr>
        <a:prstGeom prst="rect">
          <a:avLst/>
        </a:prstGeom>
        <a:noFill/>
      </xdr:spPr>
    </xdr:pic>
    <xdr:clientData fLocksWithSheet="0"/>
  </xdr:oneCellAnchor>
  <xdr:oneCellAnchor>
    <xdr:from>
      <xdr:col>47</xdr:col>
      <xdr:colOff>0</xdr:colOff>
      <xdr:row>52</xdr:row>
      <xdr:rowOff>0</xdr:rowOff>
    </xdr:from>
    <xdr:ext cx="209550" cy="209550"/>
    <xdr:pic>
      <xdr:nvPicPr>
        <xdr:cNvPr id="0" name="image30.png"/>
        <xdr:cNvPicPr preferRelativeResize="0"/>
      </xdr:nvPicPr>
      <xdr:blipFill>
        <a:blip cstate="print" r:embed="rId34"/>
        <a:stretch>
          <a:fillRect/>
        </a:stretch>
      </xdr:blipFill>
      <xdr:spPr>
        <a:prstGeom prst="rect">
          <a:avLst/>
        </a:prstGeom>
        <a:noFill/>
      </xdr:spPr>
    </xdr:pic>
    <xdr:clientData fLocksWithSheet="0"/>
  </xdr:oneCellAnchor>
  <xdr:oneCellAnchor>
    <xdr:from>
      <xdr:col>54</xdr:col>
      <xdr:colOff>0</xdr:colOff>
      <xdr:row>52</xdr:row>
      <xdr:rowOff>0</xdr:rowOff>
    </xdr:from>
    <xdr:ext cx="209550" cy="209550"/>
    <xdr:pic>
      <xdr:nvPicPr>
        <xdr:cNvPr id="0" name="image31.png"/>
        <xdr:cNvPicPr preferRelativeResize="0"/>
      </xdr:nvPicPr>
      <xdr:blipFill>
        <a:blip cstate="print" r:embed="rId35"/>
        <a:stretch>
          <a:fillRect/>
        </a:stretch>
      </xdr:blipFill>
      <xdr:spPr>
        <a:prstGeom prst="rect">
          <a:avLst/>
        </a:prstGeom>
        <a:noFill/>
      </xdr:spPr>
    </xdr:pic>
    <xdr:clientData fLocksWithSheet="0"/>
  </xdr:oneCellAnchor>
  <xdr:oneCellAnchor>
    <xdr:from>
      <xdr:col>63</xdr:col>
      <xdr:colOff>0</xdr:colOff>
      <xdr:row>54</xdr:row>
      <xdr:rowOff>0</xdr:rowOff>
    </xdr:from>
    <xdr:ext cx="209550" cy="209550"/>
    <xdr:pic>
      <xdr:nvPicPr>
        <xdr:cNvPr id="0" name="image35.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59</xdr:row>
      <xdr:rowOff>0</xdr:rowOff>
    </xdr:from>
    <xdr:ext cx="209550" cy="209550"/>
    <xdr:pic>
      <xdr:nvPicPr>
        <xdr:cNvPr id="0" name="image34.png"/>
        <xdr:cNvPicPr preferRelativeResize="0"/>
      </xdr:nvPicPr>
      <xdr:blipFill>
        <a:blip cstate="print" r:embed="rId37"/>
        <a:stretch>
          <a:fillRect/>
        </a:stretch>
      </xdr:blipFill>
      <xdr:spPr>
        <a:prstGeom prst="rect">
          <a:avLst/>
        </a:prstGeom>
        <a:noFill/>
      </xdr:spPr>
    </xdr:pic>
    <xdr:clientData fLocksWithSheet="0"/>
  </xdr:oneCellAnchor>
  <xdr:oneCellAnchor>
    <xdr:from>
      <xdr:col>9</xdr:col>
      <xdr:colOff>0</xdr:colOff>
      <xdr:row>59</xdr:row>
      <xdr:rowOff>0</xdr:rowOff>
    </xdr:from>
    <xdr:ext cx="209550" cy="209550"/>
    <xdr:pic>
      <xdr:nvPicPr>
        <xdr:cNvPr id="0" name="image16.png"/>
        <xdr:cNvPicPr preferRelativeResize="0"/>
      </xdr:nvPicPr>
      <xdr:blipFill>
        <a:blip cstate="print" r:embed="rId38"/>
        <a:stretch>
          <a:fillRect/>
        </a:stretch>
      </xdr:blipFill>
      <xdr:spPr>
        <a:prstGeom prst="rect">
          <a:avLst/>
        </a:prstGeom>
        <a:noFill/>
      </xdr:spPr>
    </xdr:pic>
    <xdr:clientData fLocksWithSheet="0"/>
  </xdr:oneCellAnchor>
  <xdr:oneCellAnchor>
    <xdr:from>
      <xdr:col>17</xdr:col>
      <xdr:colOff>0</xdr:colOff>
      <xdr:row>59</xdr:row>
      <xdr:rowOff>0</xdr:rowOff>
    </xdr:from>
    <xdr:ext cx="209550" cy="209550"/>
    <xdr:pic>
      <xdr:nvPicPr>
        <xdr:cNvPr id="0" name="image54.png"/>
        <xdr:cNvPicPr preferRelativeResize="0"/>
      </xdr:nvPicPr>
      <xdr:blipFill>
        <a:blip cstate="print" r:embed="rId39"/>
        <a:stretch>
          <a:fillRect/>
        </a:stretch>
      </xdr:blipFill>
      <xdr:spPr>
        <a:prstGeom prst="rect">
          <a:avLst/>
        </a:prstGeom>
        <a:noFill/>
      </xdr:spPr>
    </xdr:pic>
    <xdr:clientData fLocksWithSheet="0"/>
  </xdr:oneCellAnchor>
  <xdr:oneCellAnchor>
    <xdr:from>
      <xdr:col>24</xdr:col>
      <xdr:colOff>0</xdr:colOff>
      <xdr:row>59</xdr:row>
      <xdr:rowOff>0</xdr:rowOff>
    </xdr:from>
    <xdr:ext cx="209550" cy="209550"/>
    <xdr:pic>
      <xdr:nvPicPr>
        <xdr:cNvPr id="0" name="image20.png"/>
        <xdr:cNvPicPr preferRelativeResize="0"/>
      </xdr:nvPicPr>
      <xdr:blipFill>
        <a:blip cstate="print" r:embed="rId40"/>
        <a:stretch>
          <a:fillRect/>
        </a:stretch>
      </xdr:blipFill>
      <xdr:spPr>
        <a:prstGeom prst="rect">
          <a:avLst/>
        </a:prstGeom>
        <a:noFill/>
      </xdr:spPr>
    </xdr:pic>
    <xdr:clientData fLocksWithSheet="0"/>
  </xdr:oneCellAnchor>
  <xdr:oneCellAnchor>
    <xdr:from>
      <xdr:col>32</xdr:col>
      <xdr:colOff>0</xdr:colOff>
      <xdr:row>59</xdr:row>
      <xdr:rowOff>0</xdr:rowOff>
    </xdr:from>
    <xdr:ext cx="209550" cy="209550"/>
    <xdr:pic>
      <xdr:nvPicPr>
        <xdr:cNvPr id="0" name="image24.png"/>
        <xdr:cNvPicPr preferRelativeResize="0"/>
      </xdr:nvPicPr>
      <xdr:blipFill>
        <a:blip cstate="print" r:embed="rId41"/>
        <a:stretch>
          <a:fillRect/>
        </a:stretch>
      </xdr:blipFill>
      <xdr:spPr>
        <a:prstGeom prst="rect">
          <a:avLst/>
        </a:prstGeom>
        <a:noFill/>
      </xdr:spPr>
    </xdr:pic>
    <xdr:clientData fLocksWithSheet="0"/>
  </xdr:oneCellAnchor>
  <xdr:oneCellAnchor>
    <xdr:from>
      <xdr:col>39</xdr:col>
      <xdr:colOff>0</xdr:colOff>
      <xdr:row>59</xdr:row>
      <xdr:rowOff>0</xdr:rowOff>
    </xdr:from>
    <xdr:ext cx="209550" cy="209550"/>
    <xdr:pic>
      <xdr:nvPicPr>
        <xdr:cNvPr id="0" name="image45.png"/>
        <xdr:cNvPicPr preferRelativeResize="0"/>
      </xdr:nvPicPr>
      <xdr:blipFill>
        <a:blip cstate="print" r:embed="rId42"/>
        <a:stretch>
          <a:fillRect/>
        </a:stretch>
      </xdr:blipFill>
      <xdr:spPr>
        <a:prstGeom prst="rect">
          <a:avLst/>
        </a:prstGeom>
        <a:noFill/>
      </xdr:spPr>
    </xdr:pic>
    <xdr:clientData fLocksWithSheet="0"/>
  </xdr:oneCellAnchor>
  <xdr:oneCellAnchor>
    <xdr:from>
      <xdr:col>47</xdr:col>
      <xdr:colOff>0</xdr:colOff>
      <xdr:row>59</xdr:row>
      <xdr:rowOff>0</xdr:rowOff>
    </xdr:from>
    <xdr:ext cx="209550" cy="209550"/>
    <xdr:pic>
      <xdr:nvPicPr>
        <xdr:cNvPr id="0" name="image37.png"/>
        <xdr:cNvPicPr preferRelativeResize="0"/>
      </xdr:nvPicPr>
      <xdr:blipFill>
        <a:blip cstate="print" r:embed="rId43"/>
        <a:stretch>
          <a:fillRect/>
        </a:stretch>
      </xdr:blipFill>
      <xdr:spPr>
        <a:prstGeom prst="rect">
          <a:avLst/>
        </a:prstGeom>
        <a:noFill/>
      </xdr:spPr>
    </xdr:pic>
    <xdr:clientData fLocksWithSheet="0"/>
  </xdr:oneCellAnchor>
  <xdr:oneCellAnchor>
    <xdr:from>
      <xdr:col>54</xdr:col>
      <xdr:colOff>0</xdr:colOff>
      <xdr:row>59</xdr:row>
      <xdr:rowOff>0</xdr:rowOff>
    </xdr:from>
    <xdr:ext cx="209550" cy="209550"/>
    <xdr:pic>
      <xdr:nvPicPr>
        <xdr:cNvPr id="0" name="image41.png"/>
        <xdr:cNvPicPr preferRelativeResize="0"/>
      </xdr:nvPicPr>
      <xdr:blipFill>
        <a:blip cstate="print" r:embed="rId44"/>
        <a:stretch>
          <a:fillRect/>
        </a:stretch>
      </xdr:blipFill>
      <xdr:spPr>
        <a:prstGeom prst="rect">
          <a:avLst/>
        </a:prstGeom>
        <a:noFill/>
      </xdr:spPr>
    </xdr:pic>
    <xdr:clientData fLocksWithSheet="0"/>
  </xdr:oneCellAnchor>
  <xdr:oneCellAnchor>
    <xdr:from>
      <xdr:col>63</xdr:col>
      <xdr:colOff>0</xdr:colOff>
      <xdr:row>62</xdr:row>
      <xdr:rowOff>0</xdr:rowOff>
    </xdr:from>
    <xdr:ext cx="209550" cy="209550"/>
    <xdr:pic>
      <xdr:nvPicPr>
        <xdr:cNvPr id="0" name="image48.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66</xdr:row>
      <xdr:rowOff>0</xdr:rowOff>
    </xdr:from>
    <xdr:ext cx="209550" cy="209550"/>
    <xdr:pic>
      <xdr:nvPicPr>
        <xdr:cNvPr id="0" name="image50.png"/>
        <xdr:cNvPicPr preferRelativeResize="0"/>
      </xdr:nvPicPr>
      <xdr:blipFill>
        <a:blip cstate="print" r:embed="rId46"/>
        <a:stretch>
          <a:fillRect/>
        </a:stretch>
      </xdr:blipFill>
      <xdr:spPr>
        <a:prstGeom prst="rect">
          <a:avLst/>
        </a:prstGeom>
        <a:noFill/>
      </xdr:spPr>
    </xdr:pic>
    <xdr:clientData fLocksWithSheet="0"/>
  </xdr:oneCellAnchor>
  <xdr:oneCellAnchor>
    <xdr:from>
      <xdr:col>9</xdr:col>
      <xdr:colOff>0</xdr:colOff>
      <xdr:row>66</xdr:row>
      <xdr:rowOff>0</xdr:rowOff>
    </xdr:from>
    <xdr:ext cx="209550" cy="209550"/>
    <xdr:pic>
      <xdr:nvPicPr>
        <xdr:cNvPr id="0" name="image18.png"/>
        <xdr:cNvPicPr preferRelativeResize="0"/>
      </xdr:nvPicPr>
      <xdr:blipFill>
        <a:blip cstate="print" r:embed="rId47"/>
        <a:stretch>
          <a:fillRect/>
        </a:stretch>
      </xdr:blipFill>
      <xdr:spPr>
        <a:prstGeom prst="rect">
          <a:avLst/>
        </a:prstGeom>
        <a:noFill/>
      </xdr:spPr>
    </xdr:pic>
    <xdr:clientData fLocksWithSheet="0"/>
  </xdr:oneCellAnchor>
  <xdr:oneCellAnchor>
    <xdr:from>
      <xdr:col>17</xdr:col>
      <xdr:colOff>0</xdr:colOff>
      <xdr:row>66</xdr:row>
      <xdr:rowOff>0</xdr:rowOff>
    </xdr:from>
    <xdr:ext cx="209550" cy="209550"/>
    <xdr:pic>
      <xdr:nvPicPr>
        <xdr:cNvPr id="0" name="image52.png"/>
        <xdr:cNvPicPr preferRelativeResize="0"/>
      </xdr:nvPicPr>
      <xdr:blipFill>
        <a:blip cstate="print" r:embed="rId48"/>
        <a:stretch>
          <a:fillRect/>
        </a:stretch>
      </xdr:blipFill>
      <xdr:spPr>
        <a:prstGeom prst="rect">
          <a:avLst/>
        </a:prstGeom>
        <a:noFill/>
      </xdr:spPr>
    </xdr:pic>
    <xdr:clientData fLocksWithSheet="0"/>
  </xdr:oneCellAnchor>
  <xdr:oneCellAnchor>
    <xdr:from>
      <xdr:col>24</xdr:col>
      <xdr:colOff>0</xdr:colOff>
      <xdr:row>66</xdr:row>
      <xdr:rowOff>0</xdr:rowOff>
    </xdr:from>
    <xdr:ext cx="209550" cy="209550"/>
    <xdr:pic>
      <xdr:nvPicPr>
        <xdr:cNvPr id="0" name="image21.png"/>
        <xdr:cNvPicPr preferRelativeResize="0"/>
      </xdr:nvPicPr>
      <xdr:blipFill>
        <a:blip cstate="print" r:embed="rId49"/>
        <a:stretch>
          <a:fillRect/>
        </a:stretch>
      </xdr:blipFill>
      <xdr:spPr>
        <a:prstGeom prst="rect">
          <a:avLst/>
        </a:prstGeom>
        <a:noFill/>
      </xdr:spPr>
    </xdr:pic>
    <xdr:clientData fLocksWithSheet="0"/>
  </xdr:oneCellAnchor>
  <xdr:oneCellAnchor>
    <xdr:from>
      <xdr:col>32</xdr:col>
      <xdr:colOff>0</xdr:colOff>
      <xdr:row>66</xdr:row>
      <xdr:rowOff>0</xdr:rowOff>
    </xdr:from>
    <xdr:ext cx="209550" cy="209550"/>
    <xdr:pic>
      <xdr:nvPicPr>
        <xdr:cNvPr id="0" name="image46.png"/>
        <xdr:cNvPicPr preferRelativeResize="0"/>
      </xdr:nvPicPr>
      <xdr:blipFill>
        <a:blip cstate="print" r:embed="rId50"/>
        <a:stretch>
          <a:fillRect/>
        </a:stretch>
      </xdr:blipFill>
      <xdr:spPr>
        <a:prstGeom prst="rect">
          <a:avLst/>
        </a:prstGeom>
        <a:noFill/>
      </xdr:spPr>
    </xdr:pic>
    <xdr:clientData fLocksWithSheet="0"/>
  </xdr:oneCellAnchor>
  <xdr:oneCellAnchor>
    <xdr:from>
      <xdr:col>39</xdr:col>
      <xdr:colOff>0</xdr:colOff>
      <xdr:row>66</xdr:row>
      <xdr:rowOff>0</xdr:rowOff>
    </xdr:from>
    <xdr:ext cx="209550" cy="209550"/>
    <xdr:pic>
      <xdr:nvPicPr>
        <xdr:cNvPr id="0" name="image47.png"/>
        <xdr:cNvPicPr preferRelativeResize="0"/>
      </xdr:nvPicPr>
      <xdr:blipFill>
        <a:blip cstate="print" r:embed="rId51"/>
        <a:stretch>
          <a:fillRect/>
        </a:stretch>
      </xdr:blipFill>
      <xdr:spPr>
        <a:prstGeom prst="rect">
          <a:avLst/>
        </a:prstGeom>
        <a:noFill/>
      </xdr:spPr>
    </xdr:pic>
    <xdr:clientData fLocksWithSheet="0"/>
  </xdr:oneCellAnchor>
  <xdr:oneCellAnchor>
    <xdr:from>
      <xdr:col>47</xdr:col>
      <xdr:colOff>0</xdr:colOff>
      <xdr:row>66</xdr:row>
      <xdr:rowOff>0</xdr:rowOff>
    </xdr:from>
    <xdr:ext cx="209550" cy="209550"/>
    <xdr:pic>
      <xdr:nvPicPr>
        <xdr:cNvPr id="0" name="image66.png"/>
        <xdr:cNvPicPr preferRelativeResize="0"/>
      </xdr:nvPicPr>
      <xdr:blipFill>
        <a:blip cstate="print" r:embed="rId52"/>
        <a:stretch>
          <a:fillRect/>
        </a:stretch>
      </xdr:blipFill>
      <xdr:spPr>
        <a:prstGeom prst="rect">
          <a:avLst/>
        </a:prstGeom>
        <a:noFill/>
      </xdr:spPr>
    </xdr:pic>
    <xdr:clientData fLocksWithSheet="0"/>
  </xdr:oneCellAnchor>
  <xdr:oneCellAnchor>
    <xdr:from>
      <xdr:col>54</xdr:col>
      <xdr:colOff>0</xdr:colOff>
      <xdr:row>66</xdr:row>
      <xdr:rowOff>0</xdr:rowOff>
    </xdr:from>
    <xdr:ext cx="209550" cy="209550"/>
    <xdr:pic>
      <xdr:nvPicPr>
        <xdr:cNvPr id="0" name="image58.png"/>
        <xdr:cNvPicPr preferRelativeResize="0"/>
      </xdr:nvPicPr>
      <xdr:blipFill>
        <a:blip cstate="print" r:embed="rId53"/>
        <a:stretch>
          <a:fillRect/>
        </a:stretch>
      </xdr:blipFill>
      <xdr:spPr>
        <a:prstGeom prst="rect">
          <a:avLst/>
        </a:prstGeom>
        <a:noFill/>
      </xdr:spPr>
    </xdr:pic>
    <xdr:clientData fLocksWithSheet="0"/>
  </xdr:oneCellAnchor>
  <xdr:oneCellAnchor>
    <xdr:from>
      <xdr:col>63</xdr:col>
      <xdr:colOff>0</xdr:colOff>
      <xdr:row>69</xdr:row>
      <xdr:rowOff>0</xdr:rowOff>
    </xdr:from>
    <xdr:ext cx="209550" cy="209550"/>
    <xdr:pic>
      <xdr:nvPicPr>
        <xdr:cNvPr id="0" name="image42.pn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73</xdr:row>
      <xdr:rowOff>0</xdr:rowOff>
    </xdr:from>
    <xdr:ext cx="209550" cy="209550"/>
    <xdr:pic>
      <xdr:nvPicPr>
        <xdr:cNvPr id="0" name="image69.png"/>
        <xdr:cNvPicPr preferRelativeResize="0"/>
      </xdr:nvPicPr>
      <xdr:blipFill>
        <a:blip cstate="print" r:embed="rId55"/>
        <a:stretch>
          <a:fillRect/>
        </a:stretch>
      </xdr:blipFill>
      <xdr:spPr>
        <a:prstGeom prst="rect">
          <a:avLst/>
        </a:prstGeom>
        <a:noFill/>
      </xdr:spPr>
    </xdr:pic>
    <xdr:clientData fLocksWithSheet="0"/>
  </xdr:oneCellAnchor>
  <xdr:oneCellAnchor>
    <xdr:from>
      <xdr:col>9</xdr:col>
      <xdr:colOff>0</xdr:colOff>
      <xdr:row>73</xdr:row>
      <xdr:rowOff>0</xdr:rowOff>
    </xdr:from>
    <xdr:ext cx="209550" cy="209550"/>
    <xdr:pic>
      <xdr:nvPicPr>
        <xdr:cNvPr id="0" name="image33.png"/>
        <xdr:cNvPicPr preferRelativeResize="0"/>
      </xdr:nvPicPr>
      <xdr:blipFill>
        <a:blip cstate="print" r:embed="rId56"/>
        <a:stretch>
          <a:fillRect/>
        </a:stretch>
      </xdr:blipFill>
      <xdr:spPr>
        <a:prstGeom prst="rect">
          <a:avLst/>
        </a:prstGeom>
        <a:noFill/>
      </xdr:spPr>
    </xdr:pic>
    <xdr:clientData fLocksWithSheet="0"/>
  </xdr:oneCellAnchor>
  <xdr:oneCellAnchor>
    <xdr:from>
      <xdr:col>17</xdr:col>
      <xdr:colOff>0</xdr:colOff>
      <xdr:row>73</xdr:row>
      <xdr:rowOff>0</xdr:rowOff>
    </xdr:from>
    <xdr:ext cx="209550" cy="209550"/>
    <xdr:pic>
      <xdr:nvPicPr>
        <xdr:cNvPr id="0" name="image95.png"/>
        <xdr:cNvPicPr preferRelativeResize="0"/>
      </xdr:nvPicPr>
      <xdr:blipFill>
        <a:blip cstate="print" r:embed="rId57"/>
        <a:stretch>
          <a:fillRect/>
        </a:stretch>
      </xdr:blipFill>
      <xdr:spPr>
        <a:prstGeom prst="rect">
          <a:avLst/>
        </a:prstGeom>
        <a:noFill/>
      </xdr:spPr>
    </xdr:pic>
    <xdr:clientData fLocksWithSheet="0"/>
  </xdr:oneCellAnchor>
  <xdr:oneCellAnchor>
    <xdr:from>
      <xdr:col>24</xdr:col>
      <xdr:colOff>0</xdr:colOff>
      <xdr:row>73</xdr:row>
      <xdr:rowOff>0</xdr:rowOff>
    </xdr:from>
    <xdr:ext cx="209550" cy="209550"/>
    <xdr:pic>
      <xdr:nvPicPr>
        <xdr:cNvPr id="0" name="image62.png"/>
        <xdr:cNvPicPr preferRelativeResize="0"/>
      </xdr:nvPicPr>
      <xdr:blipFill>
        <a:blip cstate="print" r:embed="rId58"/>
        <a:stretch>
          <a:fillRect/>
        </a:stretch>
      </xdr:blipFill>
      <xdr:spPr>
        <a:prstGeom prst="rect">
          <a:avLst/>
        </a:prstGeom>
        <a:noFill/>
      </xdr:spPr>
    </xdr:pic>
    <xdr:clientData fLocksWithSheet="0"/>
  </xdr:oneCellAnchor>
  <xdr:oneCellAnchor>
    <xdr:from>
      <xdr:col>32</xdr:col>
      <xdr:colOff>0</xdr:colOff>
      <xdr:row>73</xdr:row>
      <xdr:rowOff>0</xdr:rowOff>
    </xdr:from>
    <xdr:ext cx="209550" cy="209550"/>
    <xdr:pic>
      <xdr:nvPicPr>
        <xdr:cNvPr id="0" name="image59.png"/>
        <xdr:cNvPicPr preferRelativeResize="0"/>
      </xdr:nvPicPr>
      <xdr:blipFill>
        <a:blip cstate="print" r:embed="rId59"/>
        <a:stretch>
          <a:fillRect/>
        </a:stretch>
      </xdr:blipFill>
      <xdr:spPr>
        <a:prstGeom prst="rect">
          <a:avLst/>
        </a:prstGeom>
        <a:noFill/>
      </xdr:spPr>
    </xdr:pic>
    <xdr:clientData fLocksWithSheet="0"/>
  </xdr:oneCellAnchor>
  <xdr:oneCellAnchor>
    <xdr:from>
      <xdr:col>39</xdr:col>
      <xdr:colOff>0</xdr:colOff>
      <xdr:row>73</xdr:row>
      <xdr:rowOff>0</xdr:rowOff>
    </xdr:from>
    <xdr:ext cx="209550" cy="209550"/>
    <xdr:pic>
      <xdr:nvPicPr>
        <xdr:cNvPr id="0" name="image57.png"/>
        <xdr:cNvPicPr preferRelativeResize="0"/>
      </xdr:nvPicPr>
      <xdr:blipFill>
        <a:blip cstate="print" r:embed="rId60"/>
        <a:stretch>
          <a:fillRect/>
        </a:stretch>
      </xdr:blipFill>
      <xdr:spPr>
        <a:prstGeom prst="rect">
          <a:avLst/>
        </a:prstGeom>
        <a:noFill/>
      </xdr:spPr>
    </xdr:pic>
    <xdr:clientData fLocksWithSheet="0"/>
  </xdr:oneCellAnchor>
  <xdr:oneCellAnchor>
    <xdr:from>
      <xdr:col>47</xdr:col>
      <xdr:colOff>0</xdr:colOff>
      <xdr:row>73</xdr:row>
      <xdr:rowOff>0</xdr:rowOff>
    </xdr:from>
    <xdr:ext cx="209550" cy="209550"/>
    <xdr:pic>
      <xdr:nvPicPr>
        <xdr:cNvPr id="0" name="image60.png"/>
        <xdr:cNvPicPr preferRelativeResize="0"/>
      </xdr:nvPicPr>
      <xdr:blipFill>
        <a:blip cstate="print" r:embed="rId61"/>
        <a:stretch>
          <a:fillRect/>
        </a:stretch>
      </xdr:blipFill>
      <xdr:spPr>
        <a:prstGeom prst="rect">
          <a:avLst/>
        </a:prstGeom>
        <a:noFill/>
      </xdr:spPr>
    </xdr:pic>
    <xdr:clientData fLocksWithSheet="0"/>
  </xdr:oneCellAnchor>
  <xdr:oneCellAnchor>
    <xdr:from>
      <xdr:col>54</xdr:col>
      <xdr:colOff>0</xdr:colOff>
      <xdr:row>73</xdr:row>
      <xdr:rowOff>0</xdr:rowOff>
    </xdr:from>
    <xdr:ext cx="209550" cy="209550"/>
    <xdr:pic>
      <xdr:nvPicPr>
        <xdr:cNvPr id="0" name="image55.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80</xdr:row>
      <xdr:rowOff>0</xdr:rowOff>
    </xdr:from>
    <xdr:ext cx="209550" cy="209550"/>
    <xdr:pic>
      <xdr:nvPicPr>
        <xdr:cNvPr id="0" name="image68.png"/>
        <xdr:cNvPicPr preferRelativeResize="0"/>
      </xdr:nvPicPr>
      <xdr:blipFill>
        <a:blip cstate="print" r:embed="rId63"/>
        <a:stretch>
          <a:fillRect/>
        </a:stretch>
      </xdr:blipFill>
      <xdr:spPr>
        <a:prstGeom prst="rect">
          <a:avLst/>
        </a:prstGeom>
        <a:noFill/>
      </xdr:spPr>
    </xdr:pic>
    <xdr:clientData fLocksWithSheet="0"/>
  </xdr:oneCellAnchor>
  <xdr:oneCellAnchor>
    <xdr:from>
      <xdr:col>9</xdr:col>
      <xdr:colOff>0</xdr:colOff>
      <xdr:row>80</xdr:row>
      <xdr:rowOff>0</xdr:rowOff>
    </xdr:from>
    <xdr:ext cx="209550" cy="209550"/>
    <xdr:pic>
      <xdr:nvPicPr>
        <xdr:cNvPr id="0" name="image65.png"/>
        <xdr:cNvPicPr preferRelativeResize="0"/>
      </xdr:nvPicPr>
      <xdr:blipFill>
        <a:blip cstate="print" r:embed="rId64"/>
        <a:stretch>
          <a:fillRect/>
        </a:stretch>
      </xdr:blipFill>
      <xdr:spPr>
        <a:prstGeom prst="rect">
          <a:avLst/>
        </a:prstGeom>
        <a:noFill/>
      </xdr:spPr>
    </xdr:pic>
    <xdr:clientData fLocksWithSheet="0"/>
  </xdr:oneCellAnchor>
  <xdr:oneCellAnchor>
    <xdr:from>
      <xdr:col>17</xdr:col>
      <xdr:colOff>0</xdr:colOff>
      <xdr:row>80</xdr:row>
      <xdr:rowOff>0</xdr:rowOff>
    </xdr:from>
    <xdr:ext cx="209550" cy="209550"/>
    <xdr:pic>
      <xdr:nvPicPr>
        <xdr:cNvPr id="0" name="image63.png"/>
        <xdr:cNvPicPr preferRelativeResize="0"/>
      </xdr:nvPicPr>
      <xdr:blipFill>
        <a:blip cstate="print" r:embed="rId65"/>
        <a:stretch>
          <a:fillRect/>
        </a:stretch>
      </xdr:blipFill>
      <xdr:spPr>
        <a:prstGeom prst="rect">
          <a:avLst/>
        </a:prstGeom>
        <a:noFill/>
      </xdr:spPr>
    </xdr:pic>
    <xdr:clientData fLocksWithSheet="0"/>
  </xdr:oneCellAnchor>
  <xdr:oneCellAnchor>
    <xdr:from>
      <xdr:col>24</xdr:col>
      <xdr:colOff>0</xdr:colOff>
      <xdr:row>80</xdr:row>
      <xdr:rowOff>0</xdr:rowOff>
    </xdr:from>
    <xdr:ext cx="209550" cy="209550"/>
    <xdr:pic>
      <xdr:nvPicPr>
        <xdr:cNvPr id="0" name="image71.png"/>
        <xdr:cNvPicPr preferRelativeResize="0"/>
      </xdr:nvPicPr>
      <xdr:blipFill>
        <a:blip cstate="print" r:embed="rId66"/>
        <a:stretch>
          <a:fillRect/>
        </a:stretch>
      </xdr:blipFill>
      <xdr:spPr>
        <a:prstGeom prst="rect">
          <a:avLst/>
        </a:prstGeom>
        <a:noFill/>
      </xdr:spPr>
    </xdr:pic>
    <xdr:clientData fLocksWithSheet="0"/>
  </xdr:oneCellAnchor>
  <xdr:oneCellAnchor>
    <xdr:from>
      <xdr:col>32</xdr:col>
      <xdr:colOff>0</xdr:colOff>
      <xdr:row>80</xdr:row>
      <xdr:rowOff>0</xdr:rowOff>
    </xdr:from>
    <xdr:ext cx="209550" cy="209550"/>
    <xdr:pic>
      <xdr:nvPicPr>
        <xdr:cNvPr id="0" name="image78.png"/>
        <xdr:cNvPicPr preferRelativeResize="0"/>
      </xdr:nvPicPr>
      <xdr:blipFill>
        <a:blip cstate="print" r:embed="rId67"/>
        <a:stretch>
          <a:fillRect/>
        </a:stretch>
      </xdr:blipFill>
      <xdr:spPr>
        <a:prstGeom prst="rect">
          <a:avLst/>
        </a:prstGeom>
        <a:noFill/>
      </xdr:spPr>
    </xdr:pic>
    <xdr:clientData fLocksWithSheet="0"/>
  </xdr:oneCellAnchor>
  <xdr:oneCellAnchor>
    <xdr:from>
      <xdr:col>39</xdr:col>
      <xdr:colOff>0</xdr:colOff>
      <xdr:row>80</xdr:row>
      <xdr:rowOff>0</xdr:rowOff>
    </xdr:from>
    <xdr:ext cx="209550" cy="209550"/>
    <xdr:pic>
      <xdr:nvPicPr>
        <xdr:cNvPr id="0" name="image70.png"/>
        <xdr:cNvPicPr preferRelativeResize="0"/>
      </xdr:nvPicPr>
      <xdr:blipFill>
        <a:blip cstate="print" r:embed="rId68"/>
        <a:stretch>
          <a:fillRect/>
        </a:stretch>
      </xdr:blipFill>
      <xdr:spPr>
        <a:prstGeom prst="rect">
          <a:avLst/>
        </a:prstGeom>
        <a:noFill/>
      </xdr:spPr>
    </xdr:pic>
    <xdr:clientData fLocksWithSheet="0"/>
  </xdr:oneCellAnchor>
  <xdr:oneCellAnchor>
    <xdr:from>
      <xdr:col>47</xdr:col>
      <xdr:colOff>0</xdr:colOff>
      <xdr:row>80</xdr:row>
      <xdr:rowOff>0</xdr:rowOff>
    </xdr:from>
    <xdr:ext cx="209550" cy="209550"/>
    <xdr:pic>
      <xdr:nvPicPr>
        <xdr:cNvPr id="0" name="image107.png"/>
        <xdr:cNvPicPr preferRelativeResize="0"/>
      </xdr:nvPicPr>
      <xdr:blipFill>
        <a:blip cstate="print" r:embed="rId69"/>
        <a:stretch>
          <a:fillRect/>
        </a:stretch>
      </xdr:blipFill>
      <xdr:spPr>
        <a:prstGeom prst="rect">
          <a:avLst/>
        </a:prstGeom>
        <a:noFill/>
      </xdr:spPr>
    </xdr:pic>
    <xdr:clientData fLocksWithSheet="0"/>
  </xdr:oneCellAnchor>
  <xdr:oneCellAnchor>
    <xdr:from>
      <xdr:col>54</xdr:col>
      <xdr:colOff>0</xdr:colOff>
      <xdr:row>80</xdr:row>
      <xdr:rowOff>0</xdr:rowOff>
    </xdr:from>
    <xdr:ext cx="209550" cy="209550"/>
    <xdr:pic>
      <xdr:nvPicPr>
        <xdr:cNvPr id="0" name="image77.png"/>
        <xdr:cNvPicPr preferRelativeResize="0"/>
      </xdr:nvPicPr>
      <xdr:blipFill>
        <a:blip cstate="print" r:embed="rId70"/>
        <a:stretch>
          <a:fillRect/>
        </a:stretch>
      </xdr:blipFill>
      <xdr:spPr>
        <a:prstGeom prst="rect">
          <a:avLst/>
        </a:prstGeom>
        <a:noFill/>
      </xdr:spPr>
    </xdr:pic>
    <xdr:clientData fLocksWithSheet="0"/>
  </xdr:oneCellAnchor>
  <xdr:oneCellAnchor>
    <xdr:from>
      <xdr:col>2</xdr:col>
      <xdr:colOff>0</xdr:colOff>
      <xdr:row>221</xdr:row>
      <xdr:rowOff>0</xdr:rowOff>
    </xdr:from>
    <xdr:ext cx="200025" cy="209550"/>
    <xdr:pic>
      <xdr:nvPicPr>
        <xdr:cNvPr id="0" name="image73.png"/>
        <xdr:cNvPicPr preferRelativeResize="0"/>
      </xdr:nvPicPr>
      <xdr:blipFill>
        <a:blip cstate="print" r:embed="rId71"/>
        <a:stretch>
          <a:fillRect/>
        </a:stretch>
      </xdr:blipFill>
      <xdr:spPr>
        <a:prstGeom prst="rect">
          <a:avLst/>
        </a:prstGeom>
        <a:noFill/>
      </xdr:spPr>
    </xdr:pic>
    <xdr:clientData fLocksWithSheet="0"/>
  </xdr:oneCellAnchor>
  <xdr:oneCellAnchor>
    <xdr:from>
      <xdr:col>5</xdr:col>
      <xdr:colOff>0</xdr:colOff>
      <xdr:row>221</xdr:row>
      <xdr:rowOff>0</xdr:rowOff>
    </xdr:from>
    <xdr:ext cx="200025" cy="209550"/>
    <xdr:pic>
      <xdr:nvPicPr>
        <xdr:cNvPr id="0" name="image86.png"/>
        <xdr:cNvPicPr preferRelativeResize="0"/>
      </xdr:nvPicPr>
      <xdr:blipFill>
        <a:blip cstate="print" r:embed="rId72"/>
        <a:stretch>
          <a:fillRect/>
        </a:stretch>
      </xdr:blipFill>
      <xdr:spPr>
        <a:prstGeom prst="rect">
          <a:avLst/>
        </a:prstGeom>
        <a:noFill/>
      </xdr:spPr>
    </xdr:pic>
    <xdr:clientData fLocksWithSheet="0"/>
  </xdr:oneCellAnchor>
  <xdr:oneCellAnchor>
    <xdr:from>
      <xdr:col>8</xdr:col>
      <xdr:colOff>0</xdr:colOff>
      <xdr:row>221</xdr:row>
      <xdr:rowOff>0</xdr:rowOff>
    </xdr:from>
    <xdr:ext cx="200025" cy="209550"/>
    <xdr:pic>
      <xdr:nvPicPr>
        <xdr:cNvPr id="0" name="image75.png"/>
        <xdr:cNvPicPr preferRelativeResize="0"/>
      </xdr:nvPicPr>
      <xdr:blipFill>
        <a:blip cstate="print" r:embed="rId73"/>
        <a:stretch>
          <a:fillRect/>
        </a:stretch>
      </xdr:blipFill>
      <xdr:spPr>
        <a:prstGeom prst="rect">
          <a:avLst/>
        </a:prstGeom>
        <a:noFill/>
      </xdr:spPr>
    </xdr:pic>
    <xdr:clientData fLocksWithSheet="0"/>
  </xdr:oneCellAnchor>
  <xdr:oneCellAnchor>
    <xdr:from>
      <xdr:col>11</xdr:col>
      <xdr:colOff>0</xdr:colOff>
      <xdr:row>221</xdr:row>
      <xdr:rowOff>0</xdr:rowOff>
    </xdr:from>
    <xdr:ext cx="200025" cy="209550"/>
    <xdr:pic>
      <xdr:nvPicPr>
        <xdr:cNvPr id="0" name="image87.png"/>
        <xdr:cNvPicPr preferRelativeResize="0"/>
      </xdr:nvPicPr>
      <xdr:blipFill>
        <a:blip cstate="print" r:embed="rId74"/>
        <a:stretch>
          <a:fillRect/>
        </a:stretch>
      </xdr:blipFill>
      <xdr:spPr>
        <a:prstGeom prst="rect">
          <a:avLst/>
        </a:prstGeom>
        <a:noFill/>
      </xdr:spPr>
    </xdr:pic>
    <xdr:clientData fLocksWithSheet="0"/>
  </xdr:oneCellAnchor>
  <xdr:oneCellAnchor>
    <xdr:from>
      <xdr:col>14</xdr:col>
      <xdr:colOff>0</xdr:colOff>
      <xdr:row>221</xdr:row>
      <xdr:rowOff>0</xdr:rowOff>
    </xdr:from>
    <xdr:ext cx="200025" cy="209550"/>
    <xdr:pic>
      <xdr:nvPicPr>
        <xdr:cNvPr id="0" name="image91.png"/>
        <xdr:cNvPicPr preferRelativeResize="0"/>
      </xdr:nvPicPr>
      <xdr:blipFill>
        <a:blip cstate="print" r:embed="rId75"/>
        <a:stretch>
          <a:fillRect/>
        </a:stretch>
      </xdr:blipFill>
      <xdr:spPr>
        <a:prstGeom prst="rect">
          <a:avLst/>
        </a:prstGeom>
        <a:noFill/>
      </xdr:spPr>
    </xdr:pic>
    <xdr:clientData fLocksWithSheet="0"/>
  </xdr:oneCellAnchor>
  <xdr:oneCellAnchor>
    <xdr:from>
      <xdr:col>17</xdr:col>
      <xdr:colOff>0</xdr:colOff>
      <xdr:row>221</xdr:row>
      <xdr:rowOff>0</xdr:rowOff>
    </xdr:from>
    <xdr:ext cx="200025" cy="209550"/>
    <xdr:pic>
      <xdr:nvPicPr>
        <xdr:cNvPr id="0" name="image89.png"/>
        <xdr:cNvPicPr preferRelativeResize="0"/>
      </xdr:nvPicPr>
      <xdr:blipFill>
        <a:blip cstate="print" r:embed="rId76"/>
        <a:stretch>
          <a:fillRect/>
        </a:stretch>
      </xdr:blipFill>
      <xdr:spPr>
        <a:prstGeom prst="rect">
          <a:avLst/>
        </a:prstGeom>
        <a:noFill/>
      </xdr:spPr>
    </xdr:pic>
    <xdr:clientData fLocksWithSheet="0"/>
  </xdr:oneCellAnchor>
  <xdr:oneCellAnchor>
    <xdr:from>
      <xdr:col>20</xdr:col>
      <xdr:colOff>0</xdr:colOff>
      <xdr:row>221</xdr:row>
      <xdr:rowOff>0</xdr:rowOff>
    </xdr:from>
    <xdr:ext cx="200025" cy="209550"/>
    <xdr:pic>
      <xdr:nvPicPr>
        <xdr:cNvPr id="0" name="image80.png"/>
        <xdr:cNvPicPr preferRelativeResize="0"/>
      </xdr:nvPicPr>
      <xdr:blipFill>
        <a:blip cstate="print" r:embed="rId77"/>
        <a:stretch>
          <a:fillRect/>
        </a:stretch>
      </xdr:blipFill>
      <xdr:spPr>
        <a:prstGeom prst="rect">
          <a:avLst/>
        </a:prstGeom>
        <a:noFill/>
      </xdr:spPr>
    </xdr:pic>
    <xdr:clientData fLocksWithSheet="0"/>
  </xdr:oneCellAnchor>
  <xdr:oneCellAnchor>
    <xdr:from>
      <xdr:col>23</xdr:col>
      <xdr:colOff>0</xdr:colOff>
      <xdr:row>221</xdr:row>
      <xdr:rowOff>0</xdr:rowOff>
    </xdr:from>
    <xdr:ext cx="200025" cy="209550"/>
    <xdr:pic>
      <xdr:nvPicPr>
        <xdr:cNvPr id="0" name="image74.png"/>
        <xdr:cNvPicPr preferRelativeResize="0"/>
      </xdr:nvPicPr>
      <xdr:blipFill>
        <a:blip cstate="print" r:embed="rId78"/>
        <a:stretch>
          <a:fillRect/>
        </a:stretch>
      </xdr:blipFill>
      <xdr:spPr>
        <a:prstGeom prst="rect">
          <a:avLst/>
        </a:prstGeom>
        <a:noFill/>
      </xdr:spPr>
    </xdr:pic>
    <xdr:clientData fLocksWithSheet="0"/>
  </xdr:oneCellAnchor>
  <xdr:oneCellAnchor>
    <xdr:from>
      <xdr:col>26</xdr:col>
      <xdr:colOff>0</xdr:colOff>
      <xdr:row>221</xdr:row>
      <xdr:rowOff>0</xdr:rowOff>
    </xdr:from>
    <xdr:ext cx="200025" cy="209550"/>
    <xdr:pic>
      <xdr:nvPicPr>
        <xdr:cNvPr id="0" name="image93.png"/>
        <xdr:cNvPicPr preferRelativeResize="0"/>
      </xdr:nvPicPr>
      <xdr:blipFill>
        <a:blip cstate="print" r:embed="rId79"/>
        <a:stretch>
          <a:fillRect/>
        </a:stretch>
      </xdr:blipFill>
      <xdr:spPr>
        <a:prstGeom prst="rect">
          <a:avLst/>
        </a:prstGeom>
        <a:noFill/>
      </xdr:spPr>
    </xdr:pic>
    <xdr:clientData fLocksWithSheet="0"/>
  </xdr:oneCellAnchor>
  <xdr:oneCellAnchor>
    <xdr:from>
      <xdr:col>33</xdr:col>
      <xdr:colOff>0</xdr:colOff>
      <xdr:row>221</xdr:row>
      <xdr:rowOff>0</xdr:rowOff>
    </xdr:from>
    <xdr:ext cx="200025" cy="209550"/>
    <xdr:pic>
      <xdr:nvPicPr>
        <xdr:cNvPr id="0" name="image101.png"/>
        <xdr:cNvPicPr preferRelativeResize="0"/>
      </xdr:nvPicPr>
      <xdr:blipFill>
        <a:blip cstate="print" r:embed="rId80"/>
        <a:stretch>
          <a:fillRect/>
        </a:stretch>
      </xdr:blipFill>
      <xdr:spPr>
        <a:prstGeom prst="rect">
          <a:avLst/>
        </a:prstGeom>
        <a:noFill/>
      </xdr:spPr>
    </xdr:pic>
    <xdr:clientData fLocksWithSheet="0"/>
  </xdr:oneCellAnchor>
  <xdr:oneCellAnchor>
    <xdr:from>
      <xdr:col>36</xdr:col>
      <xdr:colOff>0</xdr:colOff>
      <xdr:row>221</xdr:row>
      <xdr:rowOff>0</xdr:rowOff>
    </xdr:from>
    <xdr:ext cx="200025" cy="209550"/>
    <xdr:pic>
      <xdr:nvPicPr>
        <xdr:cNvPr id="0" name="image72.png"/>
        <xdr:cNvPicPr preferRelativeResize="0"/>
      </xdr:nvPicPr>
      <xdr:blipFill>
        <a:blip cstate="print" r:embed="rId81"/>
        <a:stretch>
          <a:fillRect/>
        </a:stretch>
      </xdr:blipFill>
      <xdr:spPr>
        <a:prstGeom prst="rect">
          <a:avLst/>
        </a:prstGeom>
        <a:noFill/>
      </xdr:spPr>
    </xdr:pic>
    <xdr:clientData fLocksWithSheet="0"/>
  </xdr:oneCellAnchor>
  <xdr:oneCellAnchor>
    <xdr:from>
      <xdr:col>39</xdr:col>
      <xdr:colOff>0</xdr:colOff>
      <xdr:row>221</xdr:row>
      <xdr:rowOff>0</xdr:rowOff>
    </xdr:from>
    <xdr:ext cx="200025" cy="209550"/>
    <xdr:pic>
      <xdr:nvPicPr>
        <xdr:cNvPr id="0" name="image76.png"/>
        <xdr:cNvPicPr preferRelativeResize="0"/>
      </xdr:nvPicPr>
      <xdr:blipFill>
        <a:blip cstate="print" r:embed="rId82"/>
        <a:stretch>
          <a:fillRect/>
        </a:stretch>
      </xdr:blipFill>
      <xdr:spPr>
        <a:prstGeom prst="rect">
          <a:avLst/>
        </a:prstGeom>
        <a:noFill/>
      </xdr:spPr>
    </xdr:pic>
    <xdr:clientData fLocksWithSheet="0"/>
  </xdr:oneCellAnchor>
  <xdr:oneCellAnchor>
    <xdr:from>
      <xdr:col>42</xdr:col>
      <xdr:colOff>0</xdr:colOff>
      <xdr:row>221</xdr:row>
      <xdr:rowOff>0</xdr:rowOff>
    </xdr:from>
    <xdr:ext cx="200025" cy="209550"/>
    <xdr:pic>
      <xdr:nvPicPr>
        <xdr:cNvPr id="0" name="image83.png"/>
        <xdr:cNvPicPr preferRelativeResize="0"/>
      </xdr:nvPicPr>
      <xdr:blipFill>
        <a:blip cstate="print" r:embed="rId83"/>
        <a:stretch>
          <a:fillRect/>
        </a:stretch>
      </xdr:blipFill>
      <xdr:spPr>
        <a:prstGeom prst="rect">
          <a:avLst/>
        </a:prstGeom>
        <a:noFill/>
      </xdr:spPr>
    </xdr:pic>
    <xdr:clientData fLocksWithSheet="0"/>
  </xdr:oneCellAnchor>
  <xdr:oneCellAnchor>
    <xdr:from>
      <xdr:col>45</xdr:col>
      <xdr:colOff>0</xdr:colOff>
      <xdr:row>221</xdr:row>
      <xdr:rowOff>0</xdr:rowOff>
    </xdr:from>
    <xdr:ext cx="200025" cy="209550"/>
    <xdr:pic>
      <xdr:nvPicPr>
        <xdr:cNvPr id="0" name="image98.png"/>
        <xdr:cNvPicPr preferRelativeResize="0"/>
      </xdr:nvPicPr>
      <xdr:blipFill>
        <a:blip cstate="print" r:embed="rId84"/>
        <a:stretch>
          <a:fillRect/>
        </a:stretch>
      </xdr:blipFill>
      <xdr:spPr>
        <a:prstGeom prst="rect">
          <a:avLst/>
        </a:prstGeom>
        <a:noFill/>
      </xdr:spPr>
    </xdr:pic>
    <xdr:clientData fLocksWithSheet="0"/>
  </xdr:oneCellAnchor>
  <xdr:oneCellAnchor>
    <xdr:from>
      <xdr:col>48</xdr:col>
      <xdr:colOff>0</xdr:colOff>
      <xdr:row>221</xdr:row>
      <xdr:rowOff>0</xdr:rowOff>
    </xdr:from>
    <xdr:ext cx="200025" cy="209550"/>
    <xdr:pic>
      <xdr:nvPicPr>
        <xdr:cNvPr id="0" name="image81.png"/>
        <xdr:cNvPicPr preferRelativeResize="0"/>
      </xdr:nvPicPr>
      <xdr:blipFill>
        <a:blip cstate="print" r:embed="rId85"/>
        <a:stretch>
          <a:fillRect/>
        </a:stretch>
      </xdr:blipFill>
      <xdr:spPr>
        <a:prstGeom prst="rect">
          <a:avLst/>
        </a:prstGeom>
        <a:noFill/>
      </xdr:spPr>
    </xdr:pic>
    <xdr:clientData fLocksWithSheet="0"/>
  </xdr:oneCellAnchor>
  <xdr:oneCellAnchor>
    <xdr:from>
      <xdr:col>51</xdr:col>
      <xdr:colOff>0</xdr:colOff>
      <xdr:row>221</xdr:row>
      <xdr:rowOff>0</xdr:rowOff>
    </xdr:from>
    <xdr:ext cx="200025" cy="209550"/>
    <xdr:pic>
      <xdr:nvPicPr>
        <xdr:cNvPr id="0" name="image90.png"/>
        <xdr:cNvPicPr preferRelativeResize="0"/>
      </xdr:nvPicPr>
      <xdr:blipFill>
        <a:blip cstate="print" r:embed="rId86"/>
        <a:stretch>
          <a:fillRect/>
        </a:stretch>
      </xdr:blipFill>
      <xdr:spPr>
        <a:prstGeom prst="rect">
          <a:avLst/>
        </a:prstGeom>
        <a:noFill/>
      </xdr:spPr>
    </xdr:pic>
    <xdr:clientData fLocksWithSheet="0"/>
  </xdr:oneCellAnchor>
  <xdr:oneCellAnchor>
    <xdr:from>
      <xdr:col>54</xdr:col>
      <xdr:colOff>0</xdr:colOff>
      <xdr:row>221</xdr:row>
      <xdr:rowOff>0</xdr:rowOff>
    </xdr:from>
    <xdr:ext cx="200025" cy="209550"/>
    <xdr:pic>
      <xdr:nvPicPr>
        <xdr:cNvPr id="0" name="image99.png"/>
        <xdr:cNvPicPr preferRelativeResize="0"/>
      </xdr:nvPicPr>
      <xdr:blipFill>
        <a:blip cstate="print" r:embed="rId87"/>
        <a:stretch>
          <a:fillRect/>
        </a:stretch>
      </xdr:blipFill>
      <xdr:spPr>
        <a:prstGeom prst="rect">
          <a:avLst/>
        </a:prstGeom>
        <a:noFill/>
      </xdr:spPr>
    </xdr:pic>
    <xdr:clientData fLocksWithSheet="0"/>
  </xdr:oneCellAnchor>
  <xdr:oneCellAnchor>
    <xdr:from>
      <xdr:col>57</xdr:col>
      <xdr:colOff>0</xdr:colOff>
      <xdr:row>221</xdr:row>
      <xdr:rowOff>0</xdr:rowOff>
    </xdr:from>
    <xdr:ext cx="200025" cy="209550"/>
    <xdr:pic>
      <xdr:nvPicPr>
        <xdr:cNvPr id="0" name="image82.png"/>
        <xdr:cNvPicPr preferRelativeResize="0"/>
      </xdr:nvPicPr>
      <xdr:blipFill>
        <a:blip cstate="print" r:embed="rId88"/>
        <a:stretch>
          <a:fillRect/>
        </a:stretch>
      </xdr:blipFill>
      <xdr:spPr>
        <a:prstGeom prst="rect">
          <a:avLst/>
        </a:prstGeom>
        <a:noFill/>
      </xdr:spPr>
    </xdr:pic>
    <xdr:clientData fLocksWithSheet="0"/>
  </xdr:oneCellAnchor>
  <xdr:oneCellAnchor>
    <xdr:from>
      <xdr:col>33</xdr:col>
      <xdr:colOff>0</xdr:colOff>
      <xdr:row>226</xdr:row>
      <xdr:rowOff>0</xdr:rowOff>
    </xdr:from>
    <xdr:ext cx="200025" cy="209550"/>
    <xdr:pic>
      <xdr:nvPicPr>
        <xdr:cNvPr id="0" name="image97.png"/>
        <xdr:cNvPicPr preferRelativeResize="0"/>
      </xdr:nvPicPr>
      <xdr:blipFill>
        <a:blip cstate="print" r:embed="rId89"/>
        <a:stretch>
          <a:fillRect/>
        </a:stretch>
      </xdr:blipFill>
      <xdr:spPr>
        <a:prstGeom prst="rect">
          <a:avLst/>
        </a:prstGeom>
        <a:noFill/>
      </xdr:spPr>
    </xdr:pic>
    <xdr:clientData fLocksWithSheet="0"/>
  </xdr:oneCellAnchor>
  <xdr:oneCellAnchor>
    <xdr:from>
      <xdr:col>36</xdr:col>
      <xdr:colOff>0</xdr:colOff>
      <xdr:row>226</xdr:row>
      <xdr:rowOff>0</xdr:rowOff>
    </xdr:from>
    <xdr:ext cx="200025" cy="209550"/>
    <xdr:pic>
      <xdr:nvPicPr>
        <xdr:cNvPr id="0" name="image88.png"/>
        <xdr:cNvPicPr preferRelativeResize="0"/>
      </xdr:nvPicPr>
      <xdr:blipFill>
        <a:blip cstate="print" r:embed="rId90"/>
        <a:stretch>
          <a:fillRect/>
        </a:stretch>
      </xdr:blipFill>
      <xdr:spPr>
        <a:prstGeom prst="rect">
          <a:avLst/>
        </a:prstGeom>
        <a:noFill/>
      </xdr:spPr>
    </xdr:pic>
    <xdr:clientData fLocksWithSheet="0"/>
  </xdr:oneCellAnchor>
  <xdr:oneCellAnchor>
    <xdr:from>
      <xdr:col>39</xdr:col>
      <xdr:colOff>0</xdr:colOff>
      <xdr:row>226</xdr:row>
      <xdr:rowOff>0</xdr:rowOff>
    </xdr:from>
    <xdr:ext cx="200025" cy="209550"/>
    <xdr:pic>
      <xdr:nvPicPr>
        <xdr:cNvPr id="0" name="image79.png"/>
        <xdr:cNvPicPr preferRelativeResize="0"/>
      </xdr:nvPicPr>
      <xdr:blipFill>
        <a:blip cstate="print" r:embed="rId91"/>
        <a:stretch>
          <a:fillRect/>
        </a:stretch>
      </xdr:blipFill>
      <xdr:spPr>
        <a:prstGeom prst="rect">
          <a:avLst/>
        </a:prstGeom>
        <a:noFill/>
      </xdr:spPr>
    </xdr:pic>
    <xdr:clientData fLocksWithSheet="0"/>
  </xdr:oneCellAnchor>
  <xdr:oneCellAnchor>
    <xdr:from>
      <xdr:col>42</xdr:col>
      <xdr:colOff>0</xdr:colOff>
      <xdr:row>226</xdr:row>
      <xdr:rowOff>0</xdr:rowOff>
    </xdr:from>
    <xdr:ext cx="200025" cy="209550"/>
    <xdr:pic>
      <xdr:nvPicPr>
        <xdr:cNvPr id="0" name="image100.png"/>
        <xdr:cNvPicPr preferRelativeResize="0"/>
      </xdr:nvPicPr>
      <xdr:blipFill>
        <a:blip cstate="print" r:embed="rId92"/>
        <a:stretch>
          <a:fillRect/>
        </a:stretch>
      </xdr:blipFill>
      <xdr:spPr>
        <a:prstGeom prst="rect">
          <a:avLst/>
        </a:prstGeom>
        <a:noFill/>
      </xdr:spPr>
    </xdr:pic>
    <xdr:clientData fLocksWithSheet="0"/>
  </xdr:oneCellAnchor>
  <xdr:oneCellAnchor>
    <xdr:from>
      <xdr:col>45</xdr:col>
      <xdr:colOff>0</xdr:colOff>
      <xdr:row>226</xdr:row>
      <xdr:rowOff>0</xdr:rowOff>
    </xdr:from>
    <xdr:ext cx="200025" cy="209550"/>
    <xdr:pic>
      <xdr:nvPicPr>
        <xdr:cNvPr id="0" name="image96.png"/>
        <xdr:cNvPicPr preferRelativeResize="0"/>
      </xdr:nvPicPr>
      <xdr:blipFill>
        <a:blip cstate="print" r:embed="rId93"/>
        <a:stretch>
          <a:fillRect/>
        </a:stretch>
      </xdr:blipFill>
      <xdr:spPr>
        <a:prstGeom prst="rect">
          <a:avLst/>
        </a:prstGeom>
        <a:noFill/>
      </xdr:spPr>
    </xdr:pic>
    <xdr:clientData fLocksWithSheet="0"/>
  </xdr:oneCellAnchor>
  <xdr:oneCellAnchor>
    <xdr:from>
      <xdr:col>48</xdr:col>
      <xdr:colOff>0</xdr:colOff>
      <xdr:row>226</xdr:row>
      <xdr:rowOff>0</xdr:rowOff>
    </xdr:from>
    <xdr:ext cx="200025" cy="209550"/>
    <xdr:pic>
      <xdr:nvPicPr>
        <xdr:cNvPr id="0" name="image92.png"/>
        <xdr:cNvPicPr preferRelativeResize="0"/>
      </xdr:nvPicPr>
      <xdr:blipFill>
        <a:blip cstate="print" r:embed="rId94"/>
        <a:stretch>
          <a:fillRect/>
        </a:stretch>
      </xdr:blipFill>
      <xdr:spPr>
        <a:prstGeom prst="rect">
          <a:avLst/>
        </a:prstGeom>
        <a:noFill/>
      </xdr:spPr>
    </xdr:pic>
    <xdr:clientData fLocksWithSheet="0"/>
  </xdr:oneCellAnchor>
  <xdr:oneCellAnchor>
    <xdr:from>
      <xdr:col>51</xdr:col>
      <xdr:colOff>0</xdr:colOff>
      <xdr:row>226</xdr:row>
      <xdr:rowOff>0</xdr:rowOff>
    </xdr:from>
    <xdr:ext cx="200025" cy="209550"/>
    <xdr:pic>
      <xdr:nvPicPr>
        <xdr:cNvPr id="0" name="image85.png"/>
        <xdr:cNvPicPr preferRelativeResize="0"/>
      </xdr:nvPicPr>
      <xdr:blipFill>
        <a:blip cstate="print" r:embed="rId95"/>
        <a:stretch>
          <a:fillRect/>
        </a:stretch>
      </xdr:blipFill>
      <xdr:spPr>
        <a:prstGeom prst="rect">
          <a:avLst/>
        </a:prstGeom>
        <a:noFill/>
      </xdr:spPr>
    </xdr:pic>
    <xdr:clientData fLocksWithSheet="0"/>
  </xdr:oneCellAnchor>
  <xdr:oneCellAnchor>
    <xdr:from>
      <xdr:col>54</xdr:col>
      <xdr:colOff>0</xdr:colOff>
      <xdr:row>226</xdr:row>
      <xdr:rowOff>0</xdr:rowOff>
    </xdr:from>
    <xdr:ext cx="200025" cy="209550"/>
    <xdr:pic>
      <xdr:nvPicPr>
        <xdr:cNvPr id="0" name="image84.png"/>
        <xdr:cNvPicPr preferRelativeResize="0"/>
      </xdr:nvPicPr>
      <xdr:blipFill>
        <a:blip cstate="print" r:embed="rId96"/>
        <a:stretch>
          <a:fillRect/>
        </a:stretch>
      </xdr:blipFill>
      <xdr:spPr>
        <a:prstGeom prst="rect">
          <a:avLst/>
        </a:prstGeom>
        <a:noFill/>
      </xdr:spPr>
    </xdr:pic>
    <xdr:clientData fLocksWithSheet="0"/>
  </xdr:oneCellAnchor>
  <xdr:oneCellAnchor>
    <xdr:from>
      <xdr:col>57</xdr:col>
      <xdr:colOff>0</xdr:colOff>
      <xdr:row>226</xdr:row>
      <xdr:rowOff>0</xdr:rowOff>
    </xdr:from>
    <xdr:ext cx="200025" cy="209550"/>
    <xdr:pic>
      <xdr:nvPicPr>
        <xdr:cNvPr id="0" name="image94.png"/>
        <xdr:cNvPicPr preferRelativeResize="0"/>
      </xdr:nvPicPr>
      <xdr:blipFill>
        <a:blip cstate="print" r:embed="rId97"/>
        <a:stretch>
          <a:fillRect/>
        </a:stretch>
      </xdr:blipFill>
      <xdr:spPr>
        <a:prstGeom prst="rect">
          <a:avLst/>
        </a:prstGeom>
        <a:noFill/>
      </xdr:spPr>
    </xdr:pic>
    <xdr:clientData fLocksWithSheet="0"/>
  </xdr:oneCellAnchor>
  <xdr:oneCellAnchor>
    <xdr:from>
      <xdr:col>2</xdr:col>
      <xdr:colOff>0</xdr:colOff>
      <xdr:row>445</xdr:row>
      <xdr:rowOff>0</xdr:rowOff>
    </xdr:from>
    <xdr:ext cx="209550" cy="209550"/>
    <xdr:pic>
      <xdr:nvPicPr>
        <xdr:cNvPr id="0" name="image105.png"/>
        <xdr:cNvPicPr preferRelativeResize="0"/>
      </xdr:nvPicPr>
      <xdr:blipFill>
        <a:blip cstate="print" r:embed="rId98"/>
        <a:stretch>
          <a:fillRect/>
        </a:stretch>
      </xdr:blipFill>
      <xdr:spPr>
        <a:prstGeom prst="rect">
          <a:avLst/>
        </a:prstGeom>
        <a:noFill/>
      </xdr:spPr>
    </xdr:pic>
    <xdr:clientData fLocksWithSheet="0"/>
  </xdr:oneCellAnchor>
  <xdr:oneCellAnchor>
    <xdr:from>
      <xdr:col>20</xdr:col>
      <xdr:colOff>0</xdr:colOff>
      <xdr:row>445</xdr:row>
      <xdr:rowOff>0</xdr:rowOff>
    </xdr:from>
    <xdr:ext cx="209550" cy="209550"/>
    <xdr:pic>
      <xdr:nvPicPr>
        <xdr:cNvPr id="0" name="image105.png"/>
        <xdr:cNvPicPr preferRelativeResize="0"/>
      </xdr:nvPicPr>
      <xdr:blipFill>
        <a:blip cstate="print" r:embed="rId98"/>
        <a:stretch>
          <a:fillRect/>
        </a:stretch>
      </xdr:blipFill>
      <xdr:spPr>
        <a:prstGeom prst="rect">
          <a:avLst/>
        </a:prstGeom>
        <a:noFill/>
      </xdr:spPr>
    </xdr:pic>
    <xdr:clientData fLocksWithSheet="0"/>
  </xdr:oneCellAnchor>
  <xdr:oneCellAnchor>
    <xdr:from>
      <xdr:col>2</xdr:col>
      <xdr:colOff>0</xdr:colOff>
      <xdr:row>447</xdr:row>
      <xdr:rowOff>0</xdr:rowOff>
    </xdr:from>
    <xdr:ext cx="209550" cy="209550"/>
    <xdr:pic>
      <xdr:nvPicPr>
        <xdr:cNvPr id="0" name="image102.png"/>
        <xdr:cNvPicPr preferRelativeResize="0"/>
      </xdr:nvPicPr>
      <xdr:blipFill>
        <a:blip cstate="print" r:embed="rId99"/>
        <a:stretch>
          <a:fillRect/>
        </a:stretch>
      </xdr:blipFill>
      <xdr:spPr>
        <a:prstGeom prst="rect">
          <a:avLst/>
        </a:prstGeom>
        <a:noFill/>
      </xdr:spPr>
    </xdr:pic>
    <xdr:clientData fLocksWithSheet="0"/>
  </xdr:oneCellAnchor>
  <xdr:oneCellAnchor>
    <xdr:from>
      <xdr:col>20</xdr:col>
      <xdr:colOff>0</xdr:colOff>
      <xdr:row>447</xdr:row>
      <xdr:rowOff>0</xdr:rowOff>
    </xdr:from>
    <xdr:ext cx="209550" cy="209550"/>
    <xdr:pic>
      <xdr:nvPicPr>
        <xdr:cNvPr id="0" name="image102.png"/>
        <xdr:cNvPicPr preferRelativeResize="0"/>
      </xdr:nvPicPr>
      <xdr:blipFill>
        <a:blip cstate="print" r:embed="rId99"/>
        <a:stretch>
          <a:fillRect/>
        </a:stretch>
      </xdr:blipFill>
      <xdr:spPr>
        <a:prstGeom prst="rect">
          <a:avLst/>
        </a:prstGeom>
        <a:noFill/>
      </xdr:spPr>
    </xdr:pic>
    <xdr:clientData fLocksWithSheet="0"/>
  </xdr:oneCellAnchor>
  <xdr:oneCellAnchor>
    <xdr:from>
      <xdr:col>2</xdr:col>
      <xdr:colOff>0</xdr:colOff>
      <xdr:row>449</xdr:row>
      <xdr:rowOff>0</xdr:rowOff>
    </xdr:from>
    <xdr:ext cx="209550" cy="209550"/>
    <xdr:pic>
      <xdr:nvPicPr>
        <xdr:cNvPr id="0" name="image103.png"/>
        <xdr:cNvPicPr preferRelativeResize="0"/>
      </xdr:nvPicPr>
      <xdr:blipFill>
        <a:blip cstate="print" r:embed="rId100"/>
        <a:stretch>
          <a:fillRect/>
        </a:stretch>
      </xdr:blipFill>
      <xdr:spPr>
        <a:prstGeom prst="rect">
          <a:avLst/>
        </a:prstGeom>
        <a:noFill/>
      </xdr:spPr>
    </xdr:pic>
    <xdr:clientData fLocksWithSheet="0"/>
  </xdr:oneCellAnchor>
  <xdr:oneCellAnchor>
    <xdr:from>
      <xdr:col>20</xdr:col>
      <xdr:colOff>0</xdr:colOff>
      <xdr:row>449</xdr:row>
      <xdr:rowOff>0</xdr:rowOff>
    </xdr:from>
    <xdr:ext cx="209550" cy="209550"/>
    <xdr:pic>
      <xdr:nvPicPr>
        <xdr:cNvPr id="0" name="image103.png"/>
        <xdr:cNvPicPr preferRelativeResize="0"/>
      </xdr:nvPicPr>
      <xdr:blipFill>
        <a:blip cstate="print" r:embed="rId100"/>
        <a:stretch>
          <a:fillRect/>
        </a:stretch>
      </xdr:blipFill>
      <xdr:spPr>
        <a:prstGeom prst="rect">
          <a:avLst/>
        </a:prstGeom>
        <a:noFill/>
      </xdr:spPr>
    </xdr:pic>
    <xdr:clientData fLocksWithSheet="0"/>
  </xdr:oneCellAnchor>
  <xdr:oneCellAnchor>
    <xdr:from>
      <xdr:col>2</xdr:col>
      <xdr:colOff>0</xdr:colOff>
      <xdr:row>451</xdr:row>
      <xdr:rowOff>0</xdr:rowOff>
    </xdr:from>
    <xdr:ext cx="209550" cy="209550"/>
    <xdr:pic>
      <xdr:nvPicPr>
        <xdr:cNvPr id="0" name="image104.png"/>
        <xdr:cNvPicPr preferRelativeResize="0"/>
      </xdr:nvPicPr>
      <xdr:blipFill>
        <a:blip cstate="print" r:embed="rId101"/>
        <a:stretch>
          <a:fillRect/>
        </a:stretch>
      </xdr:blipFill>
      <xdr:spPr>
        <a:prstGeom prst="rect">
          <a:avLst/>
        </a:prstGeom>
        <a:noFill/>
      </xdr:spPr>
    </xdr:pic>
    <xdr:clientData fLocksWithSheet="0"/>
  </xdr:oneCellAnchor>
  <xdr:oneCellAnchor>
    <xdr:from>
      <xdr:col>20</xdr:col>
      <xdr:colOff>0</xdr:colOff>
      <xdr:row>451</xdr:row>
      <xdr:rowOff>0</xdr:rowOff>
    </xdr:from>
    <xdr:ext cx="209550" cy="209550"/>
    <xdr:pic>
      <xdr:nvPicPr>
        <xdr:cNvPr id="0" name="image104.png"/>
        <xdr:cNvPicPr preferRelativeResize="0"/>
      </xdr:nvPicPr>
      <xdr:blipFill>
        <a:blip cstate="print" r:embed="rId101"/>
        <a:stretch>
          <a:fillRect/>
        </a:stretch>
      </xdr:blipFill>
      <xdr:spPr>
        <a:prstGeom prst="rect">
          <a:avLst/>
        </a:prstGeom>
        <a:noFill/>
      </xdr:spPr>
    </xdr:pic>
    <xdr:clientData fLocksWithSheet="0"/>
  </xdr:oneCellAnchor>
  <xdr:oneCellAnchor>
    <xdr:from>
      <xdr:col>2</xdr:col>
      <xdr:colOff>0</xdr:colOff>
      <xdr:row>453</xdr:row>
      <xdr:rowOff>0</xdr:rowOff>
    </xdr:from>
    <xdr:ext cx="209550" cy="209550"/>
    <xdr:pic>
      <xdr:nvPicPr>
        <xdr:cNvPr id="0" name="image106.png"/>
        <xdr:cNvPicPr preferRelativeResize="0"/>
      </xdr:nvPicPr>
      <xdr:blipFill>
        <a:blip cstate="print" r:embed="rId102"/>
        <a:stretch>
          <a:fillRect/>
        </a:stretch>
      </xdr:blipFill>
      <xdr:spPr>
        <a:prstGeom prst="rect">
          <a:avLst/>
        </a:prstGeom>
        <a:noFill/>
      </xdr:spPr>
    </xdr:pic>
    <xdr:clientData fLocksWithSheet="0"/>
  </xdr:oneCellAnchor>
  <xdr:oneCellAnchor>
    <xdr:from>
      <xdr:col>20</xdr:col>
      <xdr:colOff>0</xdr:colOff>
      <xdr:row>453</xdr:row>
      <xdr:rowOff>0</xdr:rowOff>
    </xdr:from>
    <xdr:ext cx="209550" cy="209550"/>
    <xdr:pic>
      <xdr:nvPicPr>
        <xdr:cNvPr id="0" name="image106.png"/>
        <xdr:cNvPicPr preferRelativeResize="0"/>
      </xdr:nvPicPr>
      <xdr:blipFill>
        <a:blip cstate="print" r:embed="rId102"/>
        <a:stretch>
          <a:fillRect/>
        </a:stretch>
      </xdr:blipFill>
      <xdr:spPr>
        <a:prstGeom prst="rect">
          <a:avLst/>
        </a:prstGeom>
        <a:noFill/>
      </xdr:spPr>
    </xdr:pic>
    <xdr:clientData fLocksWithSheet="0"/>
  </xdr:oneCellAnchor>
  <xdr:oneCellAnchor>
    <xdr:from>
      <xdr:col>5</xdr:col>
      <xdr:colOff>0</xdr:colOff>
      <xdr:row>910</xdr:row>
      <xdr:rowOff>0</xdr:rowOff>
    </xdr:from>
    <xdr:ext cx="200025" cy="209550"/>
    <xdr:pic>
      <xdr:nvPicPr>
        <xdr:cNvPr id="0" name="image73.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910</xdr:row>
      <xdr:rowOff>0</xdr:rowOff>
    </xdr:from>
    <xdr:ext cx="200025" cy="209550"/>
    <xdr:pic>
      <xdr:nvPicPr>
        <xdr:cNvPr id="0" name="image86.png"/>
        <xdr:cNvPicPr preferRelativeResize="0"/>
      </xdr:nvPicPr>
      <xdr:blipFill>
        <a:blip cstate="print" r:embed="rId72"/>
        <a:stretch>
          <a:fillRect/>
        </a:stretch>
      </xdr:blipFill>
      <xdr:spPr>
        <a:prstGeom prst="rect">
          <a:avLst/>
        </a:prstGeom>
        <a:noFill/>
      </xdr:spPr>
    </xdr:pic>
    <xdr:clientData fLocksWithSheet="0"/>
  </xdr:oneCellAnchor>
  <xdr:oneCellAnchor>
    <xdr:from>
      <xdr:col>11</xdr:col>
      <xdr:colOff>0</xdr:colOff>
      <xdr:row>910</xdr:row>
      <xdr:rowOff>0</xdr:rowOff>
    </xdr:from>
    <xdr:ext cx="200025" cy="209550"/>
    <xdr:pic>
      <xdr:nvPicPr>
        <xdr:cNvPr id="0" name="image75.png"/>
        <xdr:cNvPicPr preferRelativeResize="0"/>
      </xdr:nvPicPr>
      <xdr:blipFill>
        <a:blip cstate="print" r:embed="rId73"/>
        <a:stretch>
          <a:fillRect/>
        </a:stretch>
      </xdr:blipFill>
      <xdr:spPr>
        <a:prstGeom prst="rect">
          <a:avLst/>
        </a:prstGeom>
        <a:noFill/>
      </xdr:spPr>
    </xdr:pic>
    <xdr:clientData fLocksWithSheet="0"/>
  </xdr:oneCellAnchor>
  <xdr:oneCellAnchor>
    <xdr:from>
      <xdr:col>14</xdr:col>
      <xdr:colOff>0</xdr:colOff>
      <xdr:row>910</xdr:row>
      <xdr:rowOff>0</xdr:rowOff>
    </xdr:from>
    <xdr:ext cx="200025" cy="209550"/>
    <xdr:pic>
      <xdr:nvPicPr>
        <xdr:cNvPr id="0" name="image87.png"/>
        <xdr:cNvPicPr preferRelativeResize="0"/>
      </xdr:nvPicPr>
      <xdr:blipFill>
        <a:blip cstate="print" r:embed="rId74"/>
        <a:stretch>
          <a:fillRect/>
        </a:stretch>
      </xdr:blipFill>
      <xdr:spPr>
        <a:prstGeom prst="rect">
          <a:avLst/>
        </a:prstGeom>
        <a:noFill/>
      </xdr:spPr>
    </xdr:pic>
    <xdr:clientData fLocksWithSheet="0"/>
  </xdr:oneCellAnchor>
  <xdr:oneCellAnchor>
    <xdr:from>
      <xdr:col>17</xdr:col>
      <xdr:colOff>0</xdr:colOff>
      <xdr:row>910</xdr:row>
      <xdr:rowOff>0</xdr:rowOff>
    </xdr:from>
    <xdr:ext cx="200025" cy="209550"/>
    <xdr:pic>
      <xdr:nvPicPr>
        <xdr:cNvPr id="0" name="image91.png"/>
        <xdr:cNvPicPr preferRelativeResize="0"/>
      </xdr:nvPicPr>
      <xdr:blipFill>
        <a:blip cstate="print" r:embed="rId75"/>
        <a:stretch>
          <a:fillRect/>
        </a:stretch>
      </xdr:blipFill>
      <xdr:spPr>
        <a:prstGeom prst="rect">
          <a:avLst/>
        </a:prstGeom>
        <a:noFill/>
      </xdr:spPr>
    </xdr:pic>
    <xdr:clientData fLocksWithSheet="0"/>
  </xdr:oneCellAnchor>
  <xdr:oneCellAnchor>
    <xdr:from>
      <xdr:col>20</xdr:col>
      <xdr:colOff>0</xdr:colOff>
      <xdr:row>910</xdr:row>
      <xdr:rowOff>0</xdr:rowOff>
    </xdr:from>
    <xdr:ext cx="200025" cy="209550"/>
    <xdr:pic>
      <xdr:nvPicPr>
        <xdr:cNvPr id="0" name="image89.png"/>
        <xdr:cNvPicPr preferRelativeResize="0"/>
      </xdr:nvPicPr>
      <xdr:blipFill>
        <a:blip cstate="print" r:embed="rId76"/>
        <a:stretch>
          <a:fillRect/>
        </a:stretch>
      </xdr:blipFill>
      <xdr:spPr>
        <a:prstGeom prst="rect">
          <a:avLst/>
        </a:prstGeom>
        <a:noFill/>
      </xdr:spPr>
    </xdr:pic>
    <xdr:clientData fLocksWithSheet="0"/>
  </xdr:oneCellAnchor>
  <xdr:oneCellAnchor>
    <xdr:from>
      <xdr:col>23</xdr:col>
      <xdr:colOff>0</xdr:colOff>
      <xdr:row>910</xdr:row>
      <xdr:rowOff>0</xdr:rowOff>
    </xdr:from>
    <xdr:ext cx="200025" cy="209550"/>
    <xdr:pic>
      <xdr:nvPicPr>
        <xdr:cNvPr id="0" name="image80.png"/>
        <xdr:cNvPicPr preferRelativeResize="0"/>
      </xdr:nvPicPr>
      <xdr:blipFill>
        <a:blip cstate="print" r:embed="rId77"/>
        <a:stretch>
          <a:fillRect/>
        </a:stretch>
      </xdr:blipFill>
      <xdr:spPr>
        <a:prstGeom prst="rect">
          <a:avLst/>
        </a:prstGeom>
        <a:noFill/>
      </xdr:spPr>
    </xdr:pic>
    <xdr:clientData fLocksWithSheet="0"/>
  </xdr:oneCellAnchor>
  <xdr:oneCellAnchor>
    <xdr:from>
      <xdr:col>26</xdr:col>
      <xdr:colOff>0</xdr:colOff>
      <xdr:row>910</xdr:row>
      <xdr:rowOff>0</xdr:rowOff>
    </xdr:from>
    <xdr:ext cx="200025" cy="209550"/>
    <xdr:pic>
      <xdr:nvPicPr>
        <xdr:cNvPr id="0" name="image74.png"/>
        <xdr:cNvPicPr preferRelativeResize="0"/>
      </xdr:nvPicPr>
      <xdr:blipFill>
        <a:blip cstate="print" r:embed="rId78"/>
        <a:stretch>
          <a:fillRect/>
        </a:stretch>
      </xdr:blipFill>
      <xdr:spPr>
        <a:prstGeom prst="rect">
          <a:avLst/>
        </a:prstGeom>
        <a:noFill/>
      </xdr:spPr>
    </xdr:pic>
    <xdr:clientData fLocksWithSheet="0"/>
  </xdr:oneCellAnchor>
  <xdr:oneCellAnchor>
    <xdr:from>
      <xdr:col>29</xdr:col>
      <xdr:colOff>0</xdr:colOff>
      <xdr:row>910</xdr:row>
      <xdr:rowOff>0</xdr:rowOff>
    </xdr:from>
    <xdr:ext cx="200025" cy="209550"/>
    <xdr:pic>
      <xdr:nvPicPr>
        <xdr:cNvPr id="0" name="image93.png"/>
        <xdr:cNvPicPr preferRelativeResize="0"/>
      </xdr:nvPicPr>
      <xdr:blipFill>
        <a:blip cstate="print" r:embed="rId79"/>
        <a:stretch>
          <a:fillRect/>
        </a:stretch>
      </xdr:blipFill>
      <xdr:spPr>
        <a:prstGeom prst="rect">
          <a:avLst/>
        </a:prstGeom>
        <a:noFill/>
      </xdr:spPr>
    </xdr:pic>
    <xdr:clientData fLocksWithSheet="0"/>
  </xdr:oneCellAnchor>
  <xdr:oneCellAnchor>
    <xdr:from>
      <xdr:col>40</xdr:col>
      <xdr:colOff>0</xdr:colOff>
      <xdr:row>910</xdr:row>
      <xdr:rowOff>0</xdr:rowOff>
    </xdr:from>
    <xdr:ext cx="200025" cy="209550"/>
    <xdr:pic>
      <xdr:nvPicPr>
        <xdr:cNvPr id="0" name="image73.png"/>
        <xdr:cNvPicPr preferRelativeResize="0"/>
      </xdr:nvPicPr>
      <xdr:blipFill>
        <a:blip cstate="print" r:embed="rId71"/>
        <a:stretch>
          <a:fillRect/>
        </a:stretch>
      </xdr:blipFill>
      <xdr:spPr>
        <a:prstGeom prst="rect">
          <a:avLst/>
        </a:prstGeom>
        <a:noFill/>
      </xdr:spPr>
    </xdr:pic>
    <xdr:clientData fLocksWithSheet="0"/>
  </xdr:oneCellAnchor>
  <xdr:oneCellAnchor>
    <xdr:from>
      <xdr:col>43</xdr:col>
      <xdr:colOff>0</xdr:colOff>
      <xdr:row>910</xdr:row>
      <xdr:rowOff>0</xdr:rowOff>
    </xdr:from>
    <xdr:ext cx="200025" cy="209550"/>
    <xdr:pic>
      <xdr:nvPicPr>
        <xdr:cNvPr id="0" name="image86.png"/>
        <xdr:cNvPicPr preferRelativeResize="0"/>
      </xdr:nvPicPr>
      <xdr:blipFill>
        <a:blip cstate="print" r:embed="rId72"/>
        <a:stretch>
          <a:fillRect/>
        </a:stretch>
      </xdr:blipFill>
      <xdr:spPr>
        <a:prstGeom prst="rect">
          <a:avLst/>
        </a:prstGeom>
        <a:noFill/>
      </xdr:spPr>
    </xdr:pic>
    <xdr:clientData fLocksWithSheet="0"/>
  </xdr:oneCellAnchor>
  <xdr:oneCellAnchor>
    <xdr:from>
      <xdr:col>46</xdr:col>
      <xdr:colOff>0</xdr:colOff>
      <xdr:row>910</xdr:row>
      <xdr:rowOff>0</xdr:rowOff>
    </xdr:from>
    <xdr:ext cx="200025" cy="209550"/>
    <xdr:pic>
      <xdr:nvPicPr>
        <xdr:cNvPr id="0" name="image75.png"/>
        <xdr:cNvPicPr preferRelativeResize="0"/>
      </xdr:nvPicPr>
      <xdr:blipFill>
        <a:blip cstate="print" r:embed="rId73"/>
        <a:stretch>
          <a:fillRect/>
        </a:stretch>
      </xdr:blipFill>
      <xdr:spPr>
        <a:prstGeom prst="rect">
          <a:avLst/>
        </a:prstGeom>
        <a:noFill/>
      </xdr:spPr>
    </xdr:pic>
    <xdr:clientData fLocksWithSheet="0"/>
  </xdr:oneCellAnchor>
  <xdr:oneCellAnchor>
    <xdr:from>
      <xdr:col>49</xdr:col>
      <xdr:colOff>0</xdr:colOff>
      <xdr:row>910</xdr:row>
      <xdr:rowOff>0</xdr:rowOff>
    </xdr:from>
    <xdr:ext cx="200025" cy="209550"/>
    <xdr:pic>
      <xdr:nvPicPr>
        <xdr:cNvPr id="0" name="image87.png"/>
        <xdr:cNvPicPr preferRelativeResize="0"/>
      </xdr:nvPicPr>
      <xdr:blipFill>
        <a:blip cstate="print" r:embed="rId74"/>
        <a:stretch>
          <a:fillRect/>
        </a:stretch>
      </xdr:blipFill>
      <xdr:spPr>
        <a:prstGeom prst="rect">
          <a:avLst/>
        </a:prstGeom>
        <a:noFill/>
      </xdr:spPr>
    </xdr:pic>
    <xdr:clientData fLocksWithSheet="0"/>
  </xdr:oneCellAnchor>
  <xdr:oneCellAnchor>
    <xdr:from>
      <xdr:col>52</xdr:col>
      <xdr:colOff>0</xdr:colOff>
      <xdr:row>910</xdr:row>
      <xdr:rowOff>0</xdr:rowOff>
    </xdr:from>
    <xdr:ext cx="200025" cy="209550"/>
    <xdr:pic>
      <xdr:nvPicPr>
        <xdr:cNvPr id="0" name="image91.png"/>
        <xdr:cNvPicPr preferRelativeResize="0"/>
      </xdr:nvPicPr>
      <xdr:blipFill>
        <a:blip cstate="print" r:embed="rId75"/>
        <a:stretch>
          <a:fillRect/>
        </a:stretch>
      </xdr:blipFill>
      <xdr:spPr>
        <a:prstGeom prst="rect">
          <a:avLst/>
        </a:prstGeom>
        <a:noFill/>
      </xdr:spPr>
    </xdr:pic>
    <xdr:clientData fLocksWithSheet="0"/>
  </xdr:oneCellAnchor>
  <xdr:oneCellAnchor>
    <xdr:from>
      <xdr:col>55</xdr:col>
      <xdr:colOff>0</xdr:colOff>
      <xdr:row>910</xdr:row>
      <xdr:rowOff>0</xdr:rowOff>
    </xdr:from>
    <xdr:ext cx="200025" cy="209550"/>
    <xdr:pic>
      <xdr:nvPicPr>
        <xdr:cNvPr id="0" name="image89.png"/>
        <xdr:cNvPicPr preferRelativeResize="0"/>
      </xdr:nvPicPr>
      <xdr:blipFill>
        <a:blip cstate="print" r:embed="rId76"/>
        <a:stretch>
          <a:fillRect/>
        </a:stretch>
      </xdr:blipFill>
      <xdr:spPr>
        <a:prstGeom prst="rect">
          <a:avLst/>
        </a:prstGeom>
        <a:noFill/>
      </xdr:spPr>
    </xdr:pic>
    <xdr:clientData fLocksWithSheet="0"/>
  </xdr:oneCellAnchor>
  <xdr:oneCellAnchor>
    <xdr:from>
      <xdr:col>58</xdr:col>
      <xdr:colOff>0</xdr:colOff>
      <xdr:row>910</xdr:row>
      <xdr:rowOff>0</xdr:rowOff>
    </xdr:from>
    <xdr:ext cx="200025" cy="209550"/>
    <xdr:pic>
      <xdr:nvPicPr>
        <xdr:cNvPr id="0" name="image80.png"/>
        <xdr:cNvPicPr preferRelativeResize="0"/>
      </xdr:nvPicPr>
      <xdr:blipFill>
        <a:blip cstate="print" r:embed="rId77"/>
        <a:stretch>
          <a:fillRect/>
        </a:stretch>
      </xdr:blipFill>
      <xdr:spPr>
        <a:prstGeom prst="rect">
          <a:avLst/>
        </a:prstGeom>
        <a:noFill/>
      </xdr:spPr>
    </xdr:pic>
    <xdr:clientData fLocksWithSheet="0"/>
  </xdr:oneCellAnchor>
  <xdr:oneCellAnchor>
    <xdr:from>
      <xdr:col>61</xdr:col>
      <xdr:colOff>0</xdr:colOff>
      <xdr:row>910</xdr:row>
      <xdr:rowOff>0</xdr:rowOff>
    </xdr:from>
    <xdr:ext cx="200025" cy="209550"/>
    <xdr:pic>
      <xdr:nvPicPr>
        <xdr:cNvPr id="0" name="image74.png"/>
        <xdr:cNvPicPr preferRelativeResize="0"/>
      </xdr:nvPicPr>
      <xdr:blipFill>
        <a:blip cstate="print" r:embed="rId78"/>
        <a:stretch>
          <a:fillRect/>
        </a:stretch>
      </xdr:blipFill>
      <xdr:spPr>
        <a:prstGeom prst="rect">
          <a:avLst/>
        </a:prstGeom>
        <a:noFill/>
      </xdr:spPr>
    </xdr:pic>
    <xdr:clientData fLocksWithSheet="0"/>
  </xdr:oneCellAnchor>
  <xdr:oneCellAnchor>
    <xdr:from>
      <xdr:col>64</xdr:col>
      <xdr:colOff>0</xdr:colOff>
      <xdr:row>910</xdr:row>
      <xdr:rowOff>0</xdr:rowOff>
    </xdr:from>
    <xdr:ext cx="200025" cy="209550"/>
    <xdr:pic>
      <xdr:nvPicPr>
        <xdr:cNvPr id="0" name="image93.png"/>
        <xdr:cNvPicPr preferRelativeResize="0"/>
      </xdr:nvPicPr>
      <xdr:blipFill>
        <a:blip cstate="print" r:embed="rId7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H148" displayName="職業技能" name="職業技能" id="1">
  <tableColumns count="7">
    <tableColumn name="職業" id="1"/>
    <tableColumn name="免費增益" id="2"/>
    <tableColumn name="技能" id="3"/>
    <tableColumn name="Column 1" id="4"/>
    <tableColumn name="Max SL" id="5"/>
    <tableColumn name="最高技能等級" id="6"/>
    <tableColumn name="說明" id="7"/>
  </tableColumns>
  <tableStyleInfo name="職業技能合集-style" showColumnStripes="0" showFirstColumn="1" showLastColumn="1" showRowStripes="1"/>
</table>
</file>

<file path=xl/tables/table2.xml><?xml version="1.0" encoding="utf-8"?>
<table xmlns="http://schemas.openxmlformats.org/spreadsheetml/2006/main" ref="A1:F39" displayName="咒語" name="咒語" id="2">
  <tableColumns count="6">
    <tableColumn name="學派" id="1"/>
    <tableColumn name="咒語" id="2"/>
    <tableColumn name="MP" id="3"/>
    <tableColumn name="目標" id="4"/>
    <tableColumn name="持續時間" id="5"/>
    <tableColumn name="效果" id="6"/>
  </tableColumns>
  <tableStyleInfo name="咒語合集-style" showColumnStripes="0" showFirstColumn="1" showLastColumn="1" showRowStripes="1"/>
</table>
</file>

<file path=xl/tables/table3.xml><?xml version="1.0" encoding="utf-8"?>
<table xmlns="http://schemas.openxmlformats.org/spreadsheetml/2006/main" ref="A1:G58" displayName="DLC技能" name="DLC技能" id="3">
  <tableColumns count="7">
    <tableColumn name="類型" id="1"/>
    <tableColumn name="名稱" id="2"/>
    <tableColumn name="目標" id="3"/>
    <tableColumn name="持續" id="4"/>
    <tableColumn name="觸發事件/持續時間" id="5"/>
    <tableColumn name="描述" id="6"/>
    <tableColumn name="Column 1" id="7"/>
  </tableColumns>
  <tableStyleInfo name="DLC技能-style" showColumnStripes="0" showFirstColumn="1" showLastColumn="1" showRowStripes="1"/>
</table>
</file>

<file path=xl/tables/table4.xml><?xml version="1.0" encoding="utf-8"?>
<table xmlns="http://schemas.openxmlformats.org/spreadsheetml/2006/main" ref="A1:C119" displayName="Table3" name="Table3" id="4">
  <autoFilter ref="$A$1:$C$119"/>
  <tableColumns count="3">
    <tableColumn name="技能名称" id="1"/>
    <tableColumn name="学习要求" id="2"/>
    <tableColumn name="技能效果" id="3"/>
  </tableColumns>
  <tableStyleInfo name="英雄技能列表-style" showColumnStripes="0" showFirstColumn="1" showLastColumn="1" showRowStripes="1"/>
</table>
</file>

<file path=xl/tables/table5.xml><?xml version="1.0" encoding="utf-8"?>
<table xmlns="http://schemas.openxmlformats.org/spreadsheetml/2006/main" ref="A1:D10" displayName="阿爾克納" name="阿爾克納" id="5">
  <tableColumns count="4">
    <tableColumn name="名字" id="1"/>
    <tableColumn name="領域" id="2"/>
    <tableColumn name="連接" id="3"/>
    <tableColumn name="解除" id="4"/>
  </tableColumns>
  <tableStyleInfo name="阿爾克納-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Cabin"/>
        <a:ea typeface="Cabin"/>
        <a:cs typeface="Cabin"/>
      </a:majorFont>
      <a:minorFont>
        <a:latin typeface="Cabin"/>
        <a:ea typeface="Cabin"/>
        <a:cs typeface="Cabi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i.imgur.com/cWx9bjv.png"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iscord.com/channels/1080571485380415590/1322107568595796020/1328699184521412608"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i.imgur.com/cWx9bjv.png"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4.43" defaultRowHeight="15.75"/>
  <cols>
    <col customWidth="1" min="1" max="82" width="3.14"/>
    <col customWidth="1" hidden="1" min="83" max="94" width="3.14"/>
  </cols>
  <sheetData>
    <row r="1" ht="16.5" customHeight="1">
      <c r="A1" s="75"/>
      <c r="B1" s="75"/>
      <c r="C1" s="76"/>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7"/>
      <c r="BJ1" s="77"/>
      <c r="BK1" s="77"/>
      <c r="BL1" s="77"/>
      <c r="BM1" s="77"/>
      <c r="BN1" s="77"/>
      <c r="BO1" s="77"/>
      <c r="BP1" s="77"/>
      <c r="BQ1" s="77"/>
      <c r="BR1" s="77"/>
      <c r="BS1" s="77"/>
      <c r="BT1" s="77"/>
      <c r="BU1" s="77"/>
      <c r="BV1" s="77"/>
      <c r="BW1" s="77"/>
      <c r="BX1" s="77"/>
      <c r="BY1" s="77"/>
      <c r="BZ1" s="77"/>
      <c r="CA1" s="77"/>
      <c r="CB1" s="77"/>
      <c r="CC1" s="77"/>
      <c r="CD1" s="77"/>
      <c r="CE1" s="78"/>
      <c r="CF1" s="78"/>
      <c r="CG1" s="78"/>
      <c r="CH1" s="78"/>
      <c r="CI1" s="78"/>
      <c r="CJ1" s="78"/>
    </row>
    <row r="2" ht="16.5" customHeight="1">
      <c r="A2" s="75"/>
      <c r="B2" s="79" t="s">
        <v>40</v>
      </c>
      <c r="C2" s="28"/>
      <c r="D2" s="80" t="s">
        <v>81</v>
      </c>
      <c r="E2" s="28"/>
      <c r="F2" s="28"/>
      <c r="G2" s="28"/>
      <c r="H2" s="28"/>
      <c r="I2" s="30"/>
      <c r="J2" s="75"/>
      <c r="K2" s="79" t="s">
        <v>91</v>
      </c>
      <c r="L2" s="28"/>
      <c r="M2" s="28"/>
      <c r="N2" s="81" t="s">
        <v>83</v>
      </c>
      <c r="O2" s="28"/>
      <c r="P2" s="28"/>
      <c r="Q2" s="28"/>
      <c r="R2" s="28"/>
      <c r="S2" s="28"/>
      <c r="T2" s="28"/>
      <c r="U2" s="28"/>
      <c r="V2" s="28"/>
      <c r="W2" s="28"/>
      <c r="X2" s="30"/>
      <c r="Y2" s="75"/>
      <c r="Z2" s="79" t="s">
        <v>96</v>
      </c>
      <c r="AA2" s="28"/>
      <c r="AB2" s="28"/>
      <c r="AC2" s="82" t="s">
        <v>81</v>
      </c>
      <c r="AD2" s="28"/>
      <c r="AE2" s="28"/>
      <c r="AF2" s="28"/>
      <c r="AG2" s="30"/>
      <c r="AH2" s="75"/>
      <c r="AI2" s="83" t="b">
        <v>1</v>
      </c>
      <c r="AJ2" s="98" t="s">
        <v>100</v>
      </c>
      <c r="AN2" s="98" t="b">
        <v>1</v>
      </c>
      <c r="AO2" s="98" t="s">
        <v>101</v>
      </c>
      <c r="AS2" s="98" t="b">
        <v>1</v>
      </c>
      <c r="AT2" s="98" t="s">
        <v>104</v>
      </c>
      <c r="AX2" s="98" t="b">
        <v>1</v>
      </c>
      <c r="AY2" s="98" t="s">
        <v>105</v>
      </c>
      <c r="BD2" s="83"/>
      <c r="BE2" s="84"/>
      <c r="BF2" s="84"/>
      <c r="BG2" s="84"/>
      <c r="BH2" s="84"/>
      <c r="BI2" s="84"/>
      <c r="BJ2" s="84"/>
      <c r="BK2" s="84"/>
      <c r="BL2" s="84"/>
      <c r="BM2" s="84"/>
      <c r="BN2" s="84"/>
      <c r="BO2" s="84"/>
      <c r="BP2" s="84"/>
      <c r="BQ2" s="84"/>
      <c r="BR2" s="84"/>
      <c r="BS2" s="84"/>
      <c r="BT2" s="84"/>
      <c r="BU2" s="84"/>
      <c r="BV2" s="84"/>
      <c r="BW2" s="84"/>
      <c r="BX2" s="84"/>
      <c r="BY2" s="84"/>
      <c r="BZ2" s="84"/>
      <c r="CA2" s="84"/>
      <c r="CB2" s="86" t="s">
        <v>89</v>
      </c>
      <c r="CC2" s="84"/>
      <c r="CD2" s="77"/>
      <c r="CE2" s="78"/>
      <c r="CF2" s="78"/>
      <c r="CG2" s="78"/>
      <c r="CH2" s="78"/>
      <c r="CI2" s="78"/>
      <c r="CJ2" s="78"/>
    </row>
    <row r="3" ht="16.5" customHeight="1">
      <c r="A3" s="75"/>
      <c r="B3" s="75"/>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7"/>
      <c r="BK3" s="77"/>
      <c r="BL3" s="77"/>
      <c r="BM3" s="77"/>
      <c r="BN3" s="77"/>
      <c r="BO3" s="77"/>
      <c r="BP3" s="77"/>
      <c r="BQ3" s="77"/>
      <c r="BR3" s="77"/>
      <c r="BS3" s="77"/>
      <c r="BT3" s="77"/>
      <c r="BU3" s="77"/>
      <c r="BV3" s="77"/>
      <c r="BW3" s="77"/>
      <c r="BX3" s="77"/>
      <c r="BY3" s="77"/>
      <c r="BZ3" s="77"/>
      <c r="CA3" s="77"/>
      <c r="CB3" s="77"/>
      <c r="CC3" s="77"/>
      <c r="CD3" s="77"/>
      <c r="CE3" s="78"/>
      <c r="CF3" s="78"/>
      <c r="CG3" s="78"/>
      <c r="CH3" s="78"/>
      <c r="CI3" s="78"/>
      <c r="CJ3" s="78"/>
    </row>
    <row r="4" ht="16.5" customHeight="1">
      <c r="A4" s="75"/>
      <c r="B4" s="75"/>
      <c r="C4" s="90" t="str">
        <f>IMAGE($N$2,2)</f>
        <v/>
      </c>
      <c r="D4" s="66"/>
      <c r="E4" s="66"/>
      <c r="F4" s="66"/>
      <c r="G4" s="66"/>
      <c r="H4" s="66"/>
      <c r="I4" s="66"/>
      <c r="J4" s="69"/>
      <c r="K4" s="121" t="s">
        <v>113</v>
      </c>
      <c r="L4" s="66"/>
      <c r="M4" s="122" t="s">
        <v>93</v>
      </c>
      <c r="N4" s="66"/>
      <c r="O4" s="66"/>
      <c r="P4" s="66"/>
      <c r="Q4" s="66"/>
      <c r="R4" s="66"/>
      <c r="S4" s="66"/>
      <c r="T4" s="66"/>
      <c r="U4" s="66"/>
      <c r="V4" s="66"/>
      <c r="W4" s="66"/>
      <c r="X4" s="121" t="s">
        <v>114</v>
      </c>
      <c r="Y4" s="66"/>
      <c r="Z4" s="66"/>
      <c r="AA4" s="124"/>
      <c r="AB4" s="66"/>
      <c r="AC4" s="66"/>
      <c r="AD4" s="66"/>
      <c r="AE4" s="69"/>
      <c r="AF4" s="75"/>
      <c r="AG4" s="94" t="s">
        <v>115</v>
      </c>
      <c r="AH4" s="95"/>
      <c r="AI4" s="96" t="s">
        <v>116</v>
      </c>
      <c r="AJ4" s="95"/>
      <c r="AK4" s="95"/>
      <c r="AL4" s="95"/>
      <c r="AM4" s="95"/>
      <c r="AN4" s="97"/>
      <c r="AO4" s="75"/>
      <c r="AP4" s="75"/>
      <c r="AQ4" s="75"/>
      <c r="AR4" s="75"/>
      <c r="AS4" s="75"/>
      <c r="AT4" s="75"/>
      <c r="AU4" s="75"/>
      <c r="AV4" s="75"/>
      <c r="AW4" s="75"/>
      <c r="AX4" s="75"/>
      <c r="AY4" s="75"/>
      <c r="AZ4" s="75"/>
      <c r="BA4" s="75"/>
      <c r="BB4" s="75"/>
      <c r="BC4" s="75"/>
      <c r="BD4" s="75"/>
      <c r="BE4" s="75"/>
      <c r="BF4" s="75"/>
      <c r="BG4" s="75"/>
      <c r="BH4" s="75"/>
      <c r="BI4" s="77" t="str">
        <f>IF(AC2="BLUE",IMAGE("https://i.imgur.com/xkhfy0X.png"),
 IF(AC2="GOLD",IMAGE("https://i.imgur.com/QuxLO6P.png"),
 IF(AC2="GRAY",IMAGE("https://i.imgur.com/IEqoBhA.png"),
 IF(AC2="OLIVE",IMAGE("https://i.imgur.com/UE16yt4.png"),
 IF(AC2="GREEN",IMAGE("https://i.imgur.com/LjvZ9Qn.png"),
 IF(AC2="PINK",IMAGE("https://i.imgur.com/lFXL3AE.png"),
 IF(AC2="PURPLE",IMAGE("https://i.imgur.com/s0hSaGK.png"),
 IF(AC2="BROWN",IMAGE("https://i.imgur.com/Ji8LgEb.png"),
 IF(AC2="WHITE",IMAGE("https://i.imgur.com/UZCbg73.png"),
 IF(AC2="TEAL",IMAGE("https://i.imgur.com/UmmnxUG.png"),
 IF(AC2="BLACK",IMAGE("https://i.imgur.com/J1vataM.png"),
 IF(AC2="RED",IMAGE("https://i.imgur.com/VESnnF9.png")," "))))))))))))</f>
        <v/>
      </c>
      <c r="CE4" s="78"/>
      <c r="CF4" s="109"/>
      <c r="CG4" s="78"/>
      <c r="CH4" s="78"/>
      <c r="CI4" s="78"/>
      <c r="CJ4" s="78"/>
      <c r="CN4" s="110"/>
    </row>
    <row r="5" ht="16.5" customHeight="1">
      <c r="A5" s="75"/>
      <c r="B5" s="75"/>
      <c r="C5" s="51"/>
      <c r="J5" s="48"/>
      <c r="AE5" s="48"/>
      <c r="AF5" s="75"/>
      <c r="AG5" s="111"/>
      <c r="AL5" s="48"/>
      <c r="AM5" s="112">
        <v>0.0</v>
      </c>
      <c r="AN5" s="113">
        <v>4.0</v>
      </c>
      <c r="AO5" s="75"/>
      <c r="AP5" s="136" t="s">
        <v>125</v>
      </c>
      <c r="AQ5" s="137" t="s">
        <v>126</v>
      </c>
      <c r="AR5" s="66"/>
      <c r="AS5" s="66"/>
      <c r="AT5" s="66"/>
      <c r="AU5" s="66"/>
      <c r="AV5" s="66"/>
      <c r="AW5" s="66"/>
      <c r="AX5" s="66"/>
      <c r="AY5" s="66"/>
      <c r="AZ5" s="66"/>
      <c r="BA5" s="66"/>
      <c r="BB5" s="66"/>
      <c r="BC5" s="66"/>
      <c r="BD5" s="66"/>
      <c r="BE5" s="66"/>
      <c r="BF5" s="66"/>
      <c r="BG5" s="66"/>
      <c r="BH5" s="69"/>
      <c r="CE5" s="119"/>
      <c r="CF5" s="119"/>
      <c r="CG5" s="119"/>
      <c r="CH5" s="123" t="str">
        <f>IF($AX$2, IF($M$10&lt;=FLOOR($P$10/2,1), "!! 危機 !!", " ")," ")</f>
        <v> </v>
      </c>
      <c r="CI5" s="119"/>
      <c r="CJ5" s="119"/>
    </row>
    <row r="6" ht="16.5" customHeight="1">
      <c r="A6" s="75"/>
      <c r="B6" s="75"/>
      <c r="C6" s="51"/>
      <c r="J6" s="48"/>
      <c r="K6" s="138" t="s">
        <v>106</v>
      </c>
      <c r="M6" s="142">
        <f>SUM(K36,AV36,K44,AV44,K52,AV52,K60)</f>
        <v>0</v>
      </c>
      <c r="O6" s="143" t="s">
        <v>127</v>
      </c>
      <c r="R6" s="144"/>
      <c r="AE6" s="48"/>
      <c r="AF6" s="75"/>
      <c r="AG6" s="51"/>
      <c r="AL6" s="48"/>
      <c r="AM6" s="75"/>
      <c r="AN6" s="75"/>
      <c r="AO6" s="75"/>
      <c r="AP6" s="51"/>
      <c r="BH6" s="48"/>
      <c r="CE6" s="119"/>
      <c r="CF6" s="119"/>
      <c r="CG6" s="119"/>
      <c r="CH6" s="119"/>
      <c r="CI6" s="119"/>
      <c r="CJ6" s="119"/>
    </row>
    <row r="7" ht="16.5" customHeight="1">
      <c r="A7" s="75"/>
      <c r="B7" s="75"/>
      <c r="C7" s="51"/>
      <c r="J7" s="48"/>
      <c r="AE7" s="48"/>
      <c r="AF7" s="75"/>
      <c r="AG7" s="51"/>
      <c r="AL7" s="48"/>
      <c r="AM7" s="75"/>
      <c r="AN7" s="75"/>
      <c r="AO7" s="75"/>
      <c r="AP7" s="51"/>
      <c r="BH7" s="48"/>
      <c r="CE7" s="119">
        <f>COUNTIF($CG$7:$CG$13, "*HP +5*")</f>
        <v>0</v>
      </c>
      <c r="CF7" s="133" t="str">
        <f>C42</f>
        <v>-英雄技能-</v>
      </c>
      <c r="CG7" s="134" t="str">
        <f>N36</f>
        <v/>
      </c>
      <c r="CH7" s="119"/>
      <c r="CI7" s="119"/>
      <c r="CJ7" s="119"/>
    </row>
    <row r="8" ht="16.5" customHeight="1">
      <c r="A8" s="75"/>
      <c r="B8" s="75"/>
      <c r="C8" s="51"/>
      <c r="J8" s="48"/>
      <c r="K8" s="143" t="s">
        <v>40</v>
      </c>
      <c r="M8" s="148"/>
      <c r="R8" s="143" t="s">
        <v>130</v>
      </c>
      <c r="T8" s="148"/>
      <c r="AE8" s="48"/>
      <c r="AF8" s="75"/>
      <c r="AG8" s="51"/>
      <c r="AL8" s="48"/>
      <c r="AM8" s="75"/>
      <c r="AN8" s="75"/>
      <c r="AO8" s="75"/>
      <c r="AP8" s="53"/>
      <c r="BH8" s="48"/>
      <c r="CE8" s="119">
        <f>COUNTIF($CG$7:$CG$13, "*MP +5*")</f>
        <v>0</v>
      </c>
      <c r="CF8" s="133" t="str">
        <f>AN42</f>
        <v>-英雄技能-</v>
      </c>
      <c r="CG8" s="134" t="str">
        <f>AY36</f>
        <v/>
      </c>
      <c r="CH8" s="119"/>
      <c r="CI8" s="119"/>
      <c r="CJ8" s="119"/>
    </row>
    <row r="9" ht="16.5" customHeight="1">
      <c r="A9" s="75"/>
      <c r="B9" s="75"/>
      <c r="C9" s="51"/>
      <c r="J9" s="48"/>
      <c r="AE9" s="48"/>
      <c r="AF9" s="75"/>
      <c r="AG9" s="51"/>
      <c r="AL9" s="48"/>
      <c r="AM9" s="75"/>
      <c r="AN9" s="75"/>
      <c r="AO9" s="75"/>
      <c r="AP9" s="151"/>
      <c r="BH9" s="48"/>
      <c r="CE9" s="119">
        <f>COUNTIF($CG$7:$CG$13, "*IP +2*")</f>
        <v>0</v>
      </c>
      <c r="CF9" s="133" t="str">
        <f>C50</f>
        <v>-英雄技能-</v>
      </c>
      <c r="CG9" s="134" t="str">
        <f>N44</f>
        <v/>
      </c>
      <c r="CH9" s="119"/>
      <c r="CI9" s="139">
        <f>COUNTIF($CG$7:$CG$13, "*近戰*")</f>
        <v>0</v>
      </c>
      <c r="CJ9" s="119"/>
    </row>
    <row r="10" ht="16.5" customHeight="1">
      <c r="A10" s="75"/>
      <c r="B10" s="75"/>
      <c r="C10" s="51"/>
      <c r="J10" s="48"/>
      <c r="K10" s="155" t="s">
        <v>117</v>
      </c>
      <c r="M10" s="156">
        <v>40.0</v>
      </c>
      <c r="P10" s="158">
        <f>M6+IF(CE14&gt;0,H12*5,IF(CE15&gt;0,H14*5, H16*5))+(CE7*5)+(IF(M6&gt;=40,CE11*20,CE11*10))+(CE117*5)+IF(S22,AA24,0)+IF(S25,AA27,0)+IF(S28,AA30,0)+IF(S31,AA33,0)</f>
        <v>40</v>
      </c>
      <c r="R10" s="155" t="s">
        <v>118</v>
      </c>
      <c r="T10" s="156">
        <v>40.0</v>
      </c>
      <c r="W10" s="158">
        <f>M6+(5*H18)+(CE8*5)+(IF(M6&gt;=40,CE12*20,CE12*10))+(CF117*5)+IF(S22,AC24,0)+IF(S25,AC27,0)+IF(S28,AC30,0)+IF(S31,AC33,0)</f>
        <v>40</v>
      </c>
      <c r="Y10" s="163" t="s">
        <v>120</v>
      </c>
      <c r="AA10" s="156">
        <v>6.0</v>
      </c>
      <c r="AD10" s="169">
        <f>6+(CE9*2)+(CE13*4)+IF(S22,AE24,0)+IF(S25,AE27,0)+IF(S28,AE30,0)+IF(S31,AE33,0)</f>
        <v>6</v>
      </c>
      <c r="AE10" s="48"/>
      <c r="AF10" s="75"/>
      <c r="AG10" s="53"/>
      <c r="AH10" s="54"/>
      <c r="AI10" s="54"/>
      <c r="AJ10" s="54"/>
      <c r="AK10" s="54"/>
      <c r="AL10" s="55"/>
      <c r="AM10" s="75"/>
      <c r="AN10" s="75"/>
      <c r="AO10" s="75"/>
      <c r="AP10" s="151"/>
      <c r="BH10" s="48"/>
      <c r="CE10" s="119"/>
      <c r="CF10" s="133" t="str">
        <f>AN50</f>
        <v>-英雄技能-</v>
      </c>
      <c r="CG10" s="134" t="str">
        <f>AY44</f>
        <v/>
      </c>
      <c r="CH10" s="119"/>
      <c r="CI10" s="119">
        <f>COUNTIF($CG$7:$CG$13, "*遠程*")</f>
        <v>0</v>
      </c>
      <c r="CJ10" s="119"/>
    </row>
    <row r="11" ht="16.5" customHeight="1">
      <c r="A11" s="75"/>
      <c r="B11" s="75"/>
      <c r="C11" s="53"/>
      <c r="D11" s="54"/>
      <c r="E11" s="54"/>
      <c r="F11" s="54"/>
      <c r="G11" s="54"/>
      <c r="H11" s="54"/>
      <c r="I11" s="54"/>
      <c r="J11" s="55"/>
      <c r="K11" s="54"/>
      <c r="L11" s="54"/>
      <c r="M11" s="54"/>
      <c r="N11" s="54"/>
      <c r="O11" s="54"/>
      <c r="P11" s="54"/>
      <c r="Q11" s="54"/>
      <c r="R11" s="54"/>
      <c r="S11" s="54"/>
      <c r="T11" s="54"/>
      <c r="U11" s="54"/>
      <c r="V11" s="54"/>
      <c r="W11" s="54"/>
      <c r="X11" s="54"/>
      <c r="Y11" s="54"/>
      <c r="Z11" s="54"/>
      <c r="AA11" s="54"/>
      <c r="AB11" s="54"/>
      <c r="AC11" s="54"/>
      <c r="AD11" s="54"/>
      <c r="AE11" s="55"/>
      <c r="AF11" s="75"/>
      <c r="AG11" s="75"/>
      <c r="AH11" s="75"/>
      <c r="AI11" s="75"/>
      <c r="AJ11" s="75"/>
      <c r="AK11" s="75"/>
      <c r="AL11" s="75"/>
      <c r="AM11" s="75"/>
      <c r="AN11" s="75"/>
      <c r="AO11" s="75"/>
      <c r="AP11" s="151"/>
      <c r="BH11" s="48"/>
      <c r="CE11" s="157">
        <f>COUNTIF(CF7:CF13,"*額外HP*")</f>
        <v>0</v>
      </c>
      <c r="CF11" s="133" t="str">
        <f>C58</f>
        <v>-英雄技能-</v>
      </c>
      <c r="CG11" s="134" t="str">
        <f>N52</f>
        <v/>
      </c>
      <c r="CH11" s="119"/>
      <c r="CI11" s="119">
        <f>COUNTIF($CG$7:$CG$13, "*防具*")</f>
        <v>0</v>
      </c>
      <c r="CJ11" s="119"/>
    </row>
    <row r="12" ht="16.5" customHeight="1">
      <c r="A12" s="75"/>
      <c r="B12" s="75"/>
      <c r="C12" s="173" t="s">
        <v>139</v>
      </c>
      <c r="D12" s="174" t="s">
        <v>140</v>
      </c>
      <c r="H12" s="161">
        <v>8.0</v>
      </c>
      <c r="I12" s="164">
        <f>MIN(MAX(6, (H12 + IF($M$13, -2, 0) + IF(K12,2,0) + IF(K13,2,0) + IF($M$17, -2, 0))),12)</f>
        <v>8</v>
      </c>
      <c r="K12" s="165" t="b">
        <v>0</v>
      </c>
      <c r="L12" s="166"/>
      <c r="R12" s="167"/>
      <c r="S12" s="167"/>
      <c r="T12" s="167"/>
      <c r="U12" s="167"/>
      <c r="V12" s="167"/>
      <c r="W12" s="168"/>
      <c r="X12" s="138" t="s">
        <v>134</v>
      </c>
      <c r="Z12" s="170"/>
      <c r="AA12" s="181" t="s">
        <v>65</v>
      </c>
      <c r="AB12" s="170"/>
      <c r="AC12" s="171" t="s">
        <v>144</v>
      </c>
      <c r="AE12" s="48"/>
      <c r="AF12" s="75"/>
      <c r="AG12" s="94" t="s">
        <v>115</v>
      </c>
      <c r="AH12" s="95"/>
      <c r="AI12" s="96" t="s">
        <v>116</v>
      </c>
      <c r="AJ12" s="95"/>
      <c r="AK12" s="95"/>
      <c r="AL12" s="95"/>
      <c r="AM12" s="95"/>
      <c r="AN12" s="97"/>
      <c r="AO12" s="75"/>
      <c r="AP12" s="151"/>
      <c r="BH12" s="48"/>
      <c r="CE12" s="172">
        <f>COUNTIF(CF7:CF11,"*額外MP*")</f>
        <v>0</v>
      </c>
      <c r="CF12" s="133" t="str">
        <f>AN58</f>
        <v>-英雄技能-</v>
      </c>
      <c r="CG12" s="134" t="str">
        <f>AY52</f>
        <v/>
      </c>
      <c r="CH12" s="119"/>
      <c r="CI12" s="139" t="s">
        <v>145</v>
      </c>
      <c r="CJ12" s="119"/>
    </row>
    <row r="13" ht="16.5" customHeight="1">
      <c r="A13" s="75"/>
      <c r="B13" s="75"/>
      <c r="C13" s="51"/>
      <c r="K13" s="175" t="b">
        <v>0</v>
      </c>
      <c r="L13" s="166" t="s">
        <v>146</v>
      </c>
      <c r="M13" s="177" t="b">
        <v>0</v>
      </c>
      <c r="N13" s="187" t="s">
        <v>148</v>
      </c>
      <c r="P13" s="179"/>
      <c r="W13" s="168"/>
      <c r="X13" s="182">
        <f>sum('團務紀錄'!O:O)-M6*10</f>
        <v>50</v>
      </c>
      <c r="Z13" s="170"/>
      <c r="AA13" s="183">
        <f>sum('團務紀錄'!AG:AG)</f>
        <v>3</v>
      </c>
      <c r="AB13" s="170"/>
      <c r="AC13" s="184">
        <f>sum('團務紀錄'!AY:AY)</f>
        <v>500</v>
      </c>
      <c r="AE13" s="48"/>
      <c r="AF13" s="75"/>
      <c r="AG13" s="111"/>
      <c r="AL13" s="48"/>
      <c r="AM13" s="112">
        <v>0.0</v>
      </c>
      <c r="AN13" s="113">
        <v>6.0</v>
      </c>
      <c r="AO13" s="75"/>
      <c r="AP13" s="151"/>
      <c r="BH13" s="48"/>
      <c r="BI13" s="77"/>
      <c r="BJ13" s="77"/>
      <c r="BK13" s="77"/>
      <c r="BL13" s="77"/>
      <c r="BM13" s="77"/>
      <c r="BN13" s="77"/>
      <c r="BO13" s="77"/>
      <c r="BP13" s="77"/>
      <c r="BQ13" s="77"/>
      <c r="BR13" s="77"/>
      <c r="BS13" s="77"/>
      <c r="BT13" s="77"/>
      <c r="BU13" s="77"/>
      <c r="BV13" s="77"/>
      <c r="BW13" s="77"/>
      <c r="BX13" s="77"/>
      <c r="BY13" s="77"/>
      <c r="BZ13" s="77"/>
      <c r="CA13" s="77"/>
      <c r="CB13" s="77"/>
      <c r="CC13" s="77"/>
      <c r="CD13" s="77"/>
      <c r="CE13" s="185">
        <f>COUNTIF(CF7:CF13,"*額外IP*")</f>
        <v>0</v>
      </c>
      <c r="CF13" s="133" t="str">
        <f>C66</f>
        <v>-英雄技能-</v>
      </c>
      <c r="CG13" s="134" t="str">
        <f>N60</f>
        <v/>
      </c>
      <c r="CH13" s="119"/>
      <c r="CI13" s="119"/>
      <c r="CJ13" s="119"/>
    </row>
    <row r="14" ht="16.5" customHeight="1">
      <c r="A14" s="75"/>
      <c r="B14" s="75"/>
      <c r="C14" s="51"/>
      <c r="D14" s="174" t="s">
        <v>151</v>
      </c>
      <c r="H14" s="161">
        <v>8.0</v>
      </c>
      <c r="I14" s="164">
        <f>MIN(MAX(6, (H14 + IF($M$14, -2, 0) + IF(K14,2,0) + IF(K15,2,0) + IF($M$17, -2, 0))),12)</f>
        <v>8</v>
      </c>
      <c r="K14" s="165" t="b">
        <v>0</v>
      </c>
      <c r="M14" s="177" t="b">
        <v>0</v>
      </c>
      <c r="N14" s="187" t="s">
        <v>152</v>
      </c>
      <c r="W14" s="48"/>
      <c r="Z14" s="170"/>
      <c r="AA14" s="188"/>
      <c r="AB14" s="170"/>
      <c r="AC14" s="188"/>
      <c r="AE14" s="48"/>
      <c r="AF14" s="75"/>
      <c r="AG14" s="51"/>
      <c r="AL14" s="48"/>
      <c r="AM14" s="75"/>
      <c r="AN14" s="75"/>
      <c r="AO14" s="75"/>
      <c r="AP14" s="151"/>
      <c r="BH14" s="48"/>
      <c r="BI14" s="75"/>
      <c r="BJ14" s="75"/>
      <c r="BK14" s="75"/>
      <c r="BL14" s="75"/>
      <c r="BM14" s="75"/>
      <c r="BN14" s="75"/>
      <c r="BO14" s="75"/>
      <c r="BP14" s="75"/>
      <c r="BQ14" s="75"/>
      <c r="BR14" s="75"/>
      <c r="BS14" s="75"/>
      <c r="BT14" s="75"/>
      <c r="BU14" s="75"/>
      <c r="BV14" s="75"/>
      <c r="BW14" s="75"/>
      <c r="BX14" s="75"/>
      <c r="BY14" s="75"/>
      <c r="BZ14" s="75"/>
      <c r="CA14" s="75"/>
      <c r="CB14" s="75"/>
      <c r="CC14" s="75"/>
      <c r="CD14" s="75"/>
      <c r="CE14" s="190">
        <f>COUNTIF(CF7:CF13,"*敏捷守護之型*")</f>
        <v>0</v>
      </c>
      <c r="CF14" s="191"/>
      <c r="CG14" s="191"/>
      <c r="CH14" s="191"/>
      <c r="CI14" s="193" t="str">
        <f>CONCATENATE(IF(SUM(CI9:CI12) &gt; 0, "", "  "), IF(CI9&gt;0, "近戰 | ", ""), IF(CI10&gt;0, "遠程 | ", ""), IF(CI11&gt;0, "防具 | ", ""), IF(CI12&gt;0, "盾牌 | ", ""))</f>
        <v>  盾牌 | </v>
      </c>
      <c r="CJ14" s="191"/>
    </row>
    <row r="15" ht="16.5" customHeight="1">
      <c r="A15" s="75"/>
      <c r="B15" s="75"/>
      <c r="C15" s="51"/>
      <c r="K15" s="175" t="b">
        <v>0</v>
      </c>
      <c r="M15" s="177" t="b">
        <v>0</v>
      </c>
      <c r="N15" s="187" t="s">
        <v>155</v>
      </c>
      <c r="P15" s="194" t="s">
        <v>156</v>
      </c>
      <c r="U15" s="195">
        <f>IF(S20,I12,0)+IF(OR(AND(S25,AC25="職業"),AND(S28,AC28="盾牌"), AND(S31,AC31="盾牌")), 0, CG117)+IF(S22,AC23,0)+IF(S25,AC26,0)+IF(S28,AC29,0)+IF(S31,AC32,0)</f>
        <v>8</v>
      </c>
      <c r="W15" s="48"/>
      <c r="X15" s="196" t="s">
        <v>158</v>
      </c>
      <c r="Y15" s="197"/>
      <c r="Z15" s="197"/>
      <c r="AA15" s="197"/>
      <c r="AB15" s="197"/>
      <c r="AC15" s="197"/>
      <c r="AD15" s="197"/>
      <c r="AE15" s="198"/>
      <c r="AF15" s="75"/>
      <c r="AG15" s="51"/>
      <c r="AL15" s="48"/>
      <c r="AM15" s="75"/>
      <c r="AN15" s="75"/>
      <c r="AO15" s="75"/>
      <c r="AP15" s="151"/>
      <c r="BH15" s="48"/>
      <c r="BI15" s="75"/>
      <c r="BJ15" s="75"/>
      <c r="BK15" s="75"/>
      <c r="BL15" s="75"/>
      <c r="BM15" s="75"/>
      <c r="BN15" s="75"/>
      <c r="BO15" s="75"/>
      <c r="BP15" s="75"/>
      <c r="BQ15" s="75"/>
      <c r="BR15" s="75"/>
      <c r="BS15" s="75"/>
      <c r="BT15" s="75"/>
      <c r="BU15" s="75"/>
      <c r="BV15" s="75"/>
      <c r="BW15" s="75"/>
      <c r="BX15" s="75"/>
      <c r="BY15" s="75"/>
      <c r="BZ15" s="75"/>
      <c r="CA15" s="75"/>
      <c r="CB15" s="75"/>
      <c r="CC15" s="75"/>
      <c r="CD15" s="75"/>
      <c r="CE15" s="200">
        <f>COUNTIF(CF7:CF13,"*預知守護之型*")</f>
        <v>0</v>
      </c>
      <c r="CF15" s="201" t="str">
        <f t="shared" ref="CF15:CF19" si="1">C37</f>
        <v/>
      </c>
      <c r="CG15" s="201" t="str">
        <f t="shared" ref="CG15:CG19" si="2">H37</f>
        <v/>
      </c>
      <c r="CH15" s="191"/>
      <c r="CI15" s="191"/>
      <c r="CJ15" s="191"/>
    </row>
    <row r="16" ht="16.5" customHeight="1">
      <c r="A16" s="75"/>
      <c r="B16" s="75"/>
      <c r="C16" s="51"/>
      <c r="D16" s="174" t="s">
        <v>160</v>
      </c>
      <c r="H16" s="161">
        <v>8.0</v>
      </c>
      <c r="I16" s="164">
        <f>MIN(MAX(6, (H16 + IF($M$15, -2, 0) + IF(K16,2,0) + IF(K17,2,0) + IF($M$18, -2, 0))),12)</f>
        <v>8</v>
      </c>
      <c r="K16" s="165" t="b">
        <v>0</v>
      </c>
      <c r="M16" s="177" t="b">
        <v>0</v>
      </c>
      <c r="N16" s="187" t="s">
        <v>163</v>
      </c>
      <c r="W16" s="48"/>
      <c r="X16" s="202" t="s">
        <v>162</v>
      </c>
      <c r="AE16" s="48"/>
      <c r="AF16" s="75"/>
      <c r="AG16" s="51"/>
      <c r="AL16" s="48"/>
      <c r="AM16" s="75"/>
      <c r="AN16" s="75"/>
      <c r="AO16" s="75"/>
      <c r="AP16" s="151"/>
      <c r="BH16" s="48"/>
      <c r="BI16" s="75"/>
      <c r="BJ16" s="75"/>
      <c r="BK16" s="75"/>
      <c r="BL16" s="75"/>
      <c r="BM16" s="75"/>
      <c r="BN16" s="75"/>
      <c r="BO16" s="75"/>
      <c r="BP16" s="75"/>
      <c r="BQ16" s="75"/>
      <c r="BR16" s="75"/>
      <c r="BS16" s="75"/>
      <c r="BT16" s="75"/>
      <c r="BU16" s="75"/>
      <c r="BV16" s="75"/>
      <c r="BW16" s="75"/>
      <c r="BX16" s="75"/>
      <c r="BY16" s="75"/>
      <c r="BZ16" s="75"/>
      <c r="CA16" s="75"/>
      <c r="CB16" s="75"/>
      <c r="CC16" s="75"/>
      <c r="CD16" s="75"/>
      <c r="CE16" s="203">
        <f>COUNTIF(CF7:CF13,"*子彈時間*")</f>
        <v>0</v>
      </c>
      <c r="CF16" s="201" t="str">
        <f t="shared" si="1"/>
        <v/>
      </c>
      <c r="CG16" s="201" t="str">
        <f t="shared" si="2"/>
        <v/>
      </c>
      <c r="CH16" s="191"/>
      <c r="CI16" s="191"/>
      <c r="CJ16" s="191"/>
    </row>
    <row r="17" ht="16.5" customHeight="1">
      <c r="A17" s="75"/>
      <c r="B17" s="75"/>
      <c r="C17" s="51"/>
      <c r="K17" s="175" t="b">
        <v>0</v>
      </c>
      <c r="M17" s="204" t="b">
        <v>0</v>
      </c>
      <c r="N17" s="187" t="s">
        <v>165</v>
      </c>
      <c r="P17" s="194" t="s">
        <v>167</v>
      </c>
      <c r="U17" s="195">
        <f>IF(W20,I14,0)+IF(OR(AND(S25,AC25="職業"),AND(S28,AC28="盾牌"), AND(S31,AC31="盾牌")), 0, IF(CE14&gt;0,CG117,0)) +IF(S22,AE23,0)+IF(S25,AE26,0)+IF(S28,AE29,0)+IF(S31,AE32,0)</f>
        <v>8</v>
      </c>
      <c r="W17" s="48"/>
      <c r="X17" s="202" t="s">
        <v>162</v>
      </c>
      <c r="AE17" s="48"/>
      <c r="AF17" s="75"/>
      <c r="AG17" s="51"/>
      <c r="AL17" s="48"/>
      <c r="AM17" s="75"/>
      <c r="AN17" s="75"/>
      <c r="AO17" s="75"/>
      <c r="AP17" s="151"/>
      <c r="BH17" s="48"/>
      <c r="BI17" s="75"/>
      <c r="BJ17" s="75"/>
      <c r="BK17" s="75"/>
      <c r="BL17" s="75"/>
      <c r="BM17" s="75"/>
      <c r="BN17" s="75"/>
      <c r="BO17" s="75"/>
      <c r="BP17" s="75"/>
      <c r="BQ17" s="75"/>
      <c r="BR17" s="75"/>
      <c r="BS17" s="75"/>
      <c r="BT17" s="75"/>
      <c r="BU17" s="75"/>
      <c r="BV17" s="75"/>
      <c r="BW17" s="75"/>
      <c r="BX17" s="75"/>
      <c r="BY17" s="75"/>
      <c r="BZ17" s="75"/>
      <c r="CA17" s="75"/>
      <c r="CB17" s="75"/>
      <c r="CC17" s="75"/>
      <c r="CD17" s="75"/>
      <c r="CE17" s="191"/>
      <c r="CF17" s="201" t="str">
        <f t="shared" si="1"/>
        <v/>
      </c>
      <c r="CG17" s="201" t="str">
        <f t="shared" si="2"/>
        <v/>
      </c>
      <c r="CH17" s="191"/>
      <c r="CI17" s="191"/>
      <c r="CJ17" s="191"/>
    </row>
    <row r="18" ht="16.5" customHeight="1">
      <c r="A18" s="75"/>
      <c r="B18" s="75"/>
      <c r="C18" s="51"/>
      <c r="D18" s="174" t="s">
        <v>168</v>
      </c>
      <c r="H18" s="161">
        <v>8.0</v>
      </c>
      <c r="I18" s="164">
        <f>MIN(MAX(6, (H18 + IF($M$16, -2, 0) + IF(K18,2,0) + IF(K19,2,0) + IF($M$18, -2, 0))),12)</f>
        <v>8</v>
      </c>
      <c r="K18" s="165" t="b">
        <v>0</v>
      </c>
      <c r="M18" s="204" t="b">
        <v>0</v>
      </c>
      <c r="N18" s="187" t="s">
        <v>171</v>
      </c>
      <c r="W18" s="48"/>
      <c r="X18" s="202" t="s">
        <v>162</v>
      </c>
      <c r="AE18" s="48"/>
      <c r="AF18" s="75"/>
      <c r="AG18" s="53"/>
      <c r="AH18" s="54"/>
      <c r="AI18" s="54"/>
      <c r="AJ18" s="54"/>
      <c r="AK18" s="54"/>
      <c r="AL18" s="55"/>
      <c r="AM18" s="75"/>
      <c r="AN18" s="75"/>
      <c r="AO18" s="75"/>
      <c r="AP18" s="151"/>
      <c r="AQ18" s="54"/>
      <c r="AR18" s="54"/>
      <c r="AS18" s="54"/>
      <c r="AT18" s="54"/>
      <c r="AU18" s="54"/>
      <c r="AV18" s="54"/>
      <c r="AW18" s="54"/>
      <c r="AX18" s="54"/>
      <c r="AY18" s="54"/>
      <c r="AZ18" s="54"/>
      <c r="BA18" s="54"/>
      <c r="BB18" s="54"/>
      <c r="BC18" s="54"/>
      <c r="BD18" s="54"/>
      <c r="BE18" s="54"/>
      <c r="BF18" s="54"/>
      <c r="BG18" s="54"/>
      <c r="BH18" s="55"/>
      <c r="BI18" s="75"/>
      <c r="BJ18" s="75"/>
      <c r="BK18" s="75"/>
      <c r="BL18" s="75"/>
      <c r="BM18" s="75"/>
      <c r="BN18" s="75"/>
      <c r="BO18" s="75"/>
      <c r="BP18" s="75"/>
      <c r="BQ18" s="75"/>
      <c r="BR18" s="75"/>
      <c r="BS18" s="75"/>
      <c r="BT18" s="75"/>
      <c r="BU18" s="75"/>
      <c r="BV18" s="75"/>
      <c r="BW18" s="75"/>
      <c r="BX18" s="75"/>
      <c r="BY18" s="75"/>
      <c r="BZ18" s="75"/>
      <c r="CA18" s="75"/>
      <c r="CB18" s="75"/>
      <c r="CC18" s="75"/>
      <c r="CD18" s="75"/>
      <c r="CE18" s="191"/>
      <c r="CF18" s="201" t="str">
        <f t="shared" si="1"/>
        <v/>
      </c>
      <c r="CG18" s="201" t="str">
        <f t="shared" si="2"/>
        <v/>
      </c>
      <c r="CH18" s="191"/>
      <c r="CI18" s="191"/>
      <c r="CJ18" s="191"/>
    </row>
    <row r="19" ht="16.5" customHeight="1">
      <c r="A19" s="75"/>
      <c r="B19" s="75"/>
      <c r="C19" s="51"/>
      <c r="K19" s="175" t="b">
        <v>0</v>
      </c>
      <c r="L19" s="205"/>
      <c r="P19" s="167"/>
      <c r="W19" s="48"/>
      <c r="X19" s="202" t="s">
        <v>162</v>
      </c>
      <c r="AE19" s="48"/>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5"/>
      <c r="BS19" s="75"/>
      <c r="BT19" s="75"/>
      <c r="BU19" s="75"/>
      <c r="BV19" s="75"/>
      <c r="BW19" s="75"/>
      <c r="BX19" s="75"/>
      <c r="BY19" s="75"/>
      <c r="BZ19" s="75"/>
      <c r="CA19" s="75"/>
      <c r="CB19" s="75"/>
      <c r="CC19" s="75"/>
      <c r="CD19" s="75"/>
      <c r="CE19" s="191"/>
      <c r="CF19" s="201" t="str">
        <f t="shared" si="1"/>
        <v/>
      </c>
      <c r="CG19" s="201" t="str">
        <f t="shared" si="2"/>
        <v/>
      </c>
      <c r="CH19" s="191"/>
      <c r="CI19" s="191"/>
      <c r="CJ19" s="191"/>
    </row>
    <row r="20" ht="16.5" customHeight="1">
      <c r="A20" s="75"/>
      <c r="B20" s="75"/>
      <c r="C20" s="206"/>
      <c r="D20" s="54"/>
      <c r="E20" s="54"/>
      <c r="F20" s="54"/>
      <c r="G20" s="54"/>
      <c r="H20" s="207" t="s">
        <v>173</v>
      </c>
      <c r="I20" s="54"/>
      <c r="J20" s="54"/>
      <c r="K20" s="208" t="s">
        <v>176</v>
      </c>
      <c r="L20" s="54"/>
      <c r="M20" s="54"/>
      <c r="N20" s="54"/>
      <c r="O20" s="54"/>
      <c r="P20" s="209"/>
      <c r="Q20" s="209"/>
      <c r="R20" s="210" t="s">
        <v>177</v>
      </c>
      <c r="S20" s="211" t="b">
        <v>1</v>
      </c>
      <c r="T20" s="209"/>
      <c r="U20" s="212"/>
      <c r="V20" s="210" t="s">
        <v>179</v>
      </c>
      <c r="W20" s="213" t="b">
        <v>1</v>
      </c>
      <c r="X20" s="214" t="s">
        <v>162</v>
      </c>
      <c r="Y20" s="54"/>
      <c r="Z20" s="54"/>
      <c r="AA20" s="54"/>
      <c r="AB20" s="54"/>
      <c r="AC20" s="54"/>
      <c r="AD20" s="54"/>
      <c r="AE20" s="55"/>
      <c r="AF20" s="75"/>
      <c r="AG20" s="94" t="s">
        <v>115</v>
      </c>
      <c r="AH20" s="95"/>
      <c r="AI20" s="96" t="s">
        <v>116</v>
      </c>
      <c r="AJ20" s="95"/>
      <c r="AK20" s="95"/>
      <c r="AL20" s="95"/>
      <c r="AM20" s="95"/>
      <c r="AN20" s="97"/>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5"/>
      <c r="CD20" s="75"/>
      <c r="CE20" s="191"/>
      <c r="CF20" s="201" t="str">
        <f t="shared" ref="CF20:CF24" si="3">AN37</f>
        <v/>
      </c>
      <c r="CG20" s="201" t="str">
        <f t="shared" ref="CG20:CG24" si="4">AS37</f>
        <v/>
      </c>
      <c r="CH20" s="191"/>
      <c r="CI20" s="191"/>
      <c r="CJ20" s="191"/>
    </row>
    <row r="21" ht="16.5" customHeight="1">
      <c r="A21" s="75"/>
      <c r="B21" s="75"/>
      <c r="C21" s="75"/>
      <c r="D21" s="75"/>
      <c r="E21" s="75"/>
      <c r="F21" s="75"/>
      <c r="G21" s="75"/>
      <c r="H21" s="75"/>
      <c r="I21" s="75"/>
      <c r="J21" s="75"/>
      <c r="K21" s="75"/>
      <c r="L21" s="75"/>
      <c r="M21" s="75"/>
      <c r="N21" s="75"/>
      <c r="O21" s="75"/>
      <c r="P21" s="75"/>
      <c r="Q21" s="75"/>
      <c r="R21" s="75"/>
      <c r="S21" s="216"/>
      <c r="T21" s="216"/>
      <c r="U21" s="216"/>
      <c r="V21" s="216"/>
      <c r="W21" s="216"/>
      <c r="X21" s="217"/>
      <c r="Y21" s="217"/>
      <c r="Z21" s="217"/>
      <c r="AA21" s="217"/>
      <c r="AB21" s="218"/>
      <c r="AC21" s="218"/>
      <c r="AD21" s="218"/>
      <c r="AE21" s="218"/>
      <c r="AF21" s="75"/>
      <c r="AG21" s="111"/>
      <c r="AL21" s="48"/>
      <c r="AM21" s="112">
        <v>0.0</v>
      </c>
      <c r="AN21" s="113">
        <v>8.0</v>
      </c>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5"/>
      <c r="CD21" s="75"/>
      <c r="CE21" s="191"/>
      <c r="CF21" s="201" t="str">
        <f t="shared" si="3"/>
        <v/>
      </c>
      <c r="CG21" s="201" t="str">
        <f t="shared" si="4"/>
        <v/>
      </c>
      <c r="CH21" s="191"/>
      <c r="CI21" s="191"/>
      <c r="CJ21" s="191"/>
    </row>
    <row r="22" ht="16.5" customHeight="1">
      <c r="A22" s="75"/>
      <c r="B22" s="75"/>
      <c r="C22" s="136" t="s">
        <v>181</v>
      </c>
      <c r="D22" s="219">
        <v>1.0</v>
      </c>
      <c r="E22" s="220"/>
      <c r="F22" s="66"/>
      <c r="G22" s="66"/>
      <c r="H22" s="66"/>
      <c r="I22" s="66"/>
      <c r="J22" s="66"/>
      <c r="K22" s="66"/>
      <c r="L22" s="66"/>
      <c r="M22" s="66"/>
      <c r="N22" s="66"/>
      <c r="O22" s="66"/>
      <c r="P22" s="69"/>
      <c r="Q22" s="75"/>
      <c r="R22" s="136" t="s">
        <v>182</v>
      </c>
      <c r="S22" s="221" t="b">
        <v>0</v>
      </c>
      <c r="T22" s="222" t="s">
        <v>112</v>
      </c>
      <c r="V22" s="223" t="s">
        <v>183</v>
      </c>
      <c r="AF22" s="224"/>
      <c r="AG22" s="51"/>
      <c r="AL22" s="48"/>
      <c r="AM22" s="75"/>
      <c r="AN22" s="75"/>
      <c r="AO22" s="75"/>
      <c r="AP22" s="75"/>
      <c r="AQ22" s="75"/>
      <c r="AR22" s="75"/>
      <c r="AS22" s="22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c r="BW22" s="75"/>
      <c r="BX22" s="75"/>
      <c r="BY22" s="75"/>
      <c r="BZ22" s="75"/>
      <c r="CA22" s="75"/>
      <c r="CB22" s="75"/>
      <c r="CC22" s="75"/>
      <c r="CD22" s="75"/>
      <c r="CE22" s="191"/>
      <c r="CF22" s="201" t="str">
        <f t="shared" si="3"/>
        <v/>
      </c>
      <c r="CG22" s="201" t="str">
        <f t="shared" si="4"/>
        <v/>
      </c>
      <c r="CH22" s="191"/>
      <c r="CI22" s="191"/>
      <c r="CJ22" s="191"/>
    </row>
    <row r="23" ht="16.5" customHeight="1">
      <c r="A23" s="75"/>
      <c r="B23" s="75"/>
      <c r="C23" s="51"/>
      <c r="E23" s="228"/>
      <c r="I23" s="228"/>
      <c r="M23" s="228"/>
      <c r="P23" s="48"/>
      <c r="Q23" s="75"/>
      <c r="R23" s="51"/>
      <c r="S23" s="230" t="s">
        <v>185</v>
      </c>
      <c r="Z23" s="231" t="s">
        <v>186</v>
      </c>
      <c r="AB23" s="232" t="s">
        <v>122</v>
      </c>
      <c r="AC23" s="230"/>
      <c r="AD23" s="232" t="s">
        <v>123</v>
      </c>
      <c r="AE23" s="230"/>
      <c r="AF23" s="224"/>
      <c r="AG23" s="51"/>
      <c r="AL23" s="48"/>
      <c r="AM23" s="75"/>
      <c r="AN23" s="75"/>
      <c r="AO23" s="75"/>
      <c r="AP23" s="75"/>
      <c r="AQ23" s="75"/>
      <c r="AR23" s="75"/>
      <c r="AS23" s="75"/>
      <c r="AT23" s="75"/>
      <c r="AU23" s="75"/>
      <c r="AV23" s="75"/>
      <c r="AW23" s="75"/>
      <c r="AX23" s="75"/>
      <c r="AY23" s="75"/>
      <c r="AZ23" s="75"/>
      <c r="BA23" s="75"/>
      <c r="BB23" s="75"/>
      <c r="BC23" s="75"/>
      <c r="BD23" s="75"/>
      <c r="BE23" s="75"/>
      <c r="BF23" s="75"/>
      <c r="BG23" s="75"/>
      <c r="BH23" s="75"/>
      <c r="BI23" s="75"/>
      <c r="BJ23" s="75"/>
      <c r="BK23" s="75"/>
      <c r="BL23" s="75"/>
      <c r="BM23" s="75"/>
      <c r="BN23" s="75"/>
      <c r="BO23" s="75"/>
      <c r="BP23" s="75"/>
      <c r="BQ23" s="75"/>
      <c r="BR23" s="75"/>
      <c r="BS23" s="75"/>
      <c r="BT23" s="75"/>
      <c r="BU23" s="75"/>
      <c r="BV23" s="75"/>
      <c r="BW23" s="75"/>
      <c r="BX23" s="75"/>
      <c r="BY23" s="75"/>
      <c r="BZ23" s="75"/>
      <c r="CA23" s="75"/>
      <c r="CB23" s="75"/>
      <c r="CC23" s="75"/>
      <c r="CD23" s="75"/>
      <c r="CE23" s="191"/>
      <c r="CF23" s="201" t="str">
        <f t="shared" si="3"/>
        <v/>
      </c>
      <c r="CG23" s="201" t="str">
        <f t="shared" si="4"/>
        <v/>
      </c>
      <c r="CH23" s="191"/>
      <c r="CI23" s="191"/>
      <c r="CJ23" s="191"/>
    </row>
    <row r="24" ht="16.5" customHeight="1">
      <c r="A24" s="75"/>
      <c r="B24" s="75"/>
      <c r="C24" s="51"/>
      <c r="D24" s="174">
        <v>2.0</v>
      </c>
      <c r="E24" s="234"/>
      <c r="P24" s="48"/>
      <c r="Q24" s="75"/>
      <c r="R24" s="51"/>
      <c r="Z24" s="232" t="s">
        <v>117</v>
      </c>
      <c r="AA24" s="230"/>
      <c r="AB24" s="232" t="s">
        <v>118</v>
      </c>
      <c r="AC24" s="230"/>
      <c r="AD24" s="232" t="s">
        <v>120</v>
      </c>
      <c r="AE24" s="230"/>
      <c r="AF24" s="224"/>
      <c r="AG24" s="51"/>
      <c r="AL24" s="48"/>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5"/>
      <c r="BP24" s="75"/>
      <c r="BQ24" s="75"/>
      <c r="BR24" s="75"/>
      <c r="BS24" s="75"/>
      <c r="BT24" s="75"/>
      <c r="BU24" s="75"/>
      <c r="BV24" s="75"/>
      <c r="BW24" s="75"/>
      <c r="BX24" s="75"/>
      <c r="BY24" s="75"/>
      <c r="BZ24" s="75"/>
      <c r="CA24" s="75"/>
      <c r="CB24" s="75"/>
      <c r="CC24" s="75"/>
      <c r="CD24" s="75"/>
      <c r="CE24" s="191"/>
      <c r="CF24" s="201" t="str">
        <f t="shared" si="3"/>
        <v/>
      </c>
      <c r="CG24" s="201" t="str">
        <f t="shared" si="4"/>
        <v/>
      </c>
      <c r="CH24" s="191"/>
      <c r="CI24" s="191"/>
      <c r="CJ24" s="191"/>
    </row>
    <row r="25" ht="16.5" customHeight="1">
      <c r="A25" s="75"/>
      <c r="B25" s="75"/>
      <c r="C25" s="51"/>
      <c r="E25" s="228"/>
      <c r="I25" s="228"/>
      <c r="M25" s="228"/>
      <c r="P25" s="48"/>
      <c r="Q25" s="75"/>
      <c r="R25" s="51"/>
      <c r="S25" s="221" t="b">
        <v>0</v>
      </c>
      <c r="T25" s="222" t="s">
        <v>129</v>
      </c>
      <c r="V25" s="223"/>
      <c r="AC25" s="235" t="s">
        <v>190</v>
      </c>
      <c r="AF25" s="224"/>
      <c r="AG25" s="51"/>
      <c r="AL25" s="48"/>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c r="BM25" s="75"/>
      <c r="BN25" s="75"/>
      <c r="BO25" s="75"/>
      <c r="BP25" s="75"/>
      <c r="BQ25" s="75"/>
      <c r="BR25" s="75"/>
      <c r="BS25" s="75"/>
      <c r="BT25" s="75"/>
      <c r="BU25" s="75"/>
      <c r="BV25" s="75"/>
      <c r="BW25" s="75"/>
      <c r="BX25" s="75"/>
      <c r="BY25" s="75"/>
      <c r="BZ25" s="75"/>
      <c r="CA25" s="75"/>
      <c r="CB25" s="75"/>
      <c r="CC25" s="75"/>
      <c r="CD25" s="75"/>
      <c r="CE25" s="191"/>
      <c r="CF25" s="201" t="str">
        <f t="shared" ref="CF25:CF29" si="5">C45</f>
        <v/>
      </c>
      <c r="CG25" s="201" t="str">
        <f t="shared" ref="CG25:CG29" si="6">H45</f>
        <v/>
      </c>
      <c r="CH25" s="191"/>
      <c r="CI25" s="191"/>
      <c r="CJ25" s="191"/>
    </row>
    <row r="26" ht="16.5" customHeight="1">
      <c r="A26" s="75"/>
      <c r="B26" s="75"/>
      <c r="C26" s="51"/>
      <c r="D26" s="236">
        <v>3.0</v>
      </c>
      <c r="E26" s="234"/>
      <c r="P26" s="48"/>
      <c r="Q26" s="75"/>
      <c r="R26" s="51"/>
      <c r="S26" s="230"/>
      <c r="Z26" s="231"/>
      <c r="AB26" s="232" t="s">
        <v>122</v>
      </c>
      <c r="AC26" s="230"/>
      <c r="AD26" s="232" t="s">
        <v>123</v>
      </c>
      <c r="AE26" s="230"/>
      <c r="AF26" s="224"/>
      <c r="AG26" s="53"/>
      <c r="AH26" s="54"/>
      <c r="AI26" s="54"/>
      <c r="AJ26" s="54"/>
      <c r="AK26" s="54"/>
      <c r="AL26" s="5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c r="BO26" s="75"/>
      <c r="BP26" s="75"/>
      <c r="BQ26" s="75"/>
      <c r="BR26" s="75"/>
      <c r="BS26" s="75"/>
      <c r="BT26" s="75"/>
      <c r="BU26" s="75"/>
      <c r="BV26" s="75"/>
      <c r="BW26" s="75"/>
      <c r="BX26" s="75"/>
      <c r="BY26" s="75"/>
      <c r="BZ26" s="75"/>
      <c r="CA26" s="75"/>
      <c r="CB26" s="75"/>
      <c r="CC26" s="75"/>
      <c r="CD26" s="75"/>
      <c r="CE26" s="191"/>
      <c r="CF26" s="201" t="str">
        <f t="shared" si="5"/>
        <v/>
      </c>
      <c r="CG26" s="201" t="str">
        <f t="shared" si="6"/>
        <v/>
      </c>
      <c r="CH26" s="191"/>
      <c r="CI26" s="191"/>
      <c r="CJ26" s="191"/>
    </row>
    <row r="27" ht="16.5" customHeight="1">
      <c r="A27" s="75"/>
      <c r="B27" s="75"/>
      <c r="C27" s="51"/>
      <c r="E27" s="228"/>
      <c r="I27" s="228"/>
      <c r="M27" s="228"/>
      <c r="P27" s="48"/>
      <c r="Q27" s="75"/>
      <c r="R27" s="51"/>
      <c r="Z27" s="232" t="s">
        <v>117</v>
      </c>
      <c r="AA27" s="230"/>
      <c r="AB27" s="232" t="s">
        <v>118</v>
      </c>
      <c r="AC27" s="230"/>
      <c r="AD27" s="232" t="s">
        <v>120</v>
      </c>
      <c r="AE27" s="230"/>
      <c r="AF27" s="224"/>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c r="BJ27" s="75"/>
      <c r="BK27" s="75"/>
      <c r="BL27" s="75"/>
      <c r="BM27" s="75"/>
      <c r="BN27" s="75"/>
      <c r="BO27" s="75"/>
      <c r="BP27" s="75"/>
      <c r="BQ27" s="75"/>
      <c r="BR27" s="75"/>
      <c r="BS27" s="75"/>
      <c r="BT27" s="75"/>
      <c r="BU27" s="75"/>
      <c r="BV27" s="75"/>
      <c r="BW27" s="75"/>
      <c r="BX27" s="75"/>
      <c r="BY27" s="75"/>
      <c r="BZ27" s="75"/>
      <c r="CA27" s="75"/>
      <c r="CB27" s="75"/>
      <c r="CC27" s="75"/>
      <c r="CD27" s="75"/>
      <c r="CE27" s="191"/>
      <c r="CF27" s="201" t="str">
        <f t="shared" si="5"/>
        <v/>
      </c>
      <c r="CG27" s="201" t="str">
        <f t="shared" si="6"/>
        <v/>
      </c>
      <c r="CH27" s="191"/>
      <c r="CI27" s="191"/>
      <c r="CJ27" s="191"/>
    </row>
    <row r="28" ht="16.5" customHeight="1">
      <c r="A28" s="75"/>
      <c r="B28" s="75"/>
      <c r="C28" s="51"/>
      <c r="D28" s="174">
        <v>4.0</v>
      </c>
      <c r="E28" s="234"/>
      <c r="P28" s="48"/>
      <c r="Q28" s="75"/>
      <c r="R28" s="51"/>
      <c r="S28" s="221" t="b">
        <v>0</v>
      </c>
      <c r="T28" s="222" t="s">
        <v>192</v>
      </c>
      <c r="V28" s="223"/>
      <c r="AC28" s="235"/>
      <c r="AF28" s="224"/>
      <c r="AG28" s="94" t="s">
        <v>115</v>
      </c>
      <c r="AH28" s="95"/>
      <c r="AI28" s="96" t="s">
        <v>116</v>
      </c>
      <c r="AJ28" s="95"/>
      <c r="AK28" s="95"/>
      <c r="AL28" s="95"/>
      <c r="AM28" s="95"/>
      <c r="AN28" s="97"/>
      <c r="AO28" s="75"/>
      <c r="AP28" s="75"/>
      <c r="AQ28" s="75"/>
      <c r="AR28" s="75"/>
      <c r="AS28" s="75"/>
      <c r="AT28" s="75"/>
      <c r="AU28" s="75"/>
      <c r="AV28" s="75"/>
      <c r="AW28" s="75"/>
      <c r="AX28" s="75"/>
      <c r="AY28" s="75"/>
      <c r="AZ28" s="75"/>
      <c r="BA28" s="75"/>
      <c r="BB28" s="75"/>
      <c r="BC28" s="75"/>
      <c r="BD28" s="75"/>
      <c r="BE28" s="75"/>
      <c r="BF28" s="75"/>
      <c r="BG28" s="75"/>
      <c r="BH28" s="75"/>
      <c r="BI28" s="75"/>
      <c r="BJ28" s="75"/>
      <c r="BK28" s="75"/>
      <c r="BL28" s="75"/>
      <c r="BM28" s="75"/>
      <c r="BN28" s="75"/>
      <c r="BO28" s="75"/>
      <c r="BP28" s="75"/>
      <c r="BQ28" s="75"/>
      <c r="BR28" s="75"/>
      <c r="BS28" s="75"/>
      <c r="BT28" s="75"/>
      <c r="BU28" s="75"/>
      <c r="BV28" s="75"/>
      <c r="BW28" s="75"/>
      <c r="BX28" s="75"/>
      <c r="BY28" s="75"/>
      <c r="BZ28" s="75"/>
      <c r="CA28" s="75"/>
      <c r="CB28" s="75"/>
      <c r="CC28" s="75"/>
      <c r="CD28" s="75"/>
      <c r="CE28" s="191"/>
      <c r="CF28" s="201" t="str">
        <f t="shared" si="5"/>
        <v/>
      </c>
      <c r="CG28" s="201" t="str">
        <f t="shared" si="6"/>
        <v/>
      </c>
      <c r="CH28" s="191"/>
      <c r="CI28" s="191"/>
      <c r="CJ28" s="191"/>
    </row>
    <row r="29" ht="16.5" customHeight="1">
      <c r="A29" s="75"/>
      <c r="B29" s="75"/>
      <c r="C29" s="53"/>
      <c r="E29" s="228"/>
      <c r="I29" s="228"/>
      <c r="M29" s="228"/>
      <c r="P29" s="48"/>
      <c r="Q29" s="75"/>
      <c r="R29" s="51"/>
      <c r="S29" s="230"/>
      <c r="Z29" s="231"/>
      <c r="AB29" s="232" t="s">
        <v>122</v>
      </c>
      <c r="AC29" s="230"/>
      <c r="AD29" s="232" t="s">
        <v>123</v>
      </c>
      <c r="AE29" s="230"/>
      <c r="AF29" s="224"/>
      <c r="AG29" s="111"/>
      <c r="AL29" s="48"/>
      <c r="AM29" s="112">
        <v>0.0</v>
      </c>
      <c r="AN29" s="113">
        <v>10.0</v>
      </c>
      <c r="AO29" s="75"/>
      <c r="AP29" s="75"/>
      <c r="AQ29" s="75"/>
      <c r="AR29" s="75"/>
      <c r="AS29" s="75"/>
      <c r="AT29" s="75"/>
      <c r="AU29" s="75"/>
      <c r="AV29" s="75"/>
      <c r="AW29" s="75"/>
      <c r="AX29" s="75"/>
      <c r="AY29" s="75"/>
      <c r="AZ29" s="75"/>
      <c r="BA29" s="75"/>
      <c r="BB29" s="75"/>
      <c r="BC29" s="75"/>
      <c r="BD29" s="75"/>
      <c r="BE29" s="75"/>
      <c r="BF29" s="75"/>
      <c r="BG29" s="75"/>
      <c r="BH29" s="75"/>
      <c r="BI29" s="75"/>
      <c r="BJ29" s="75"/>
      <c r="BK29" s="75"/>
      <c r="BL29" s="75"/>
      <c r="BM29" s="75"/>
      <c r="BN29" s="75"/>
      <c r="BO29" s="75"/>
      <c r="BP29" s="75"/>
      <c r="BQ29" s="75"/>
      <c r="BR29" s="75"/>
      <c r="BS29" s="75"/>
      <c r="BT29" s="75"/>
      <c r="BU29" s="75"/>
      <c r="BV29" s="75"/>
      <c r="BW29" s="75"/>
      <c r="BX29" s="75"/>
      <c r="BY29" s="75"/>
      <c r="BZ29" s="75"/>
      <c r="CA29" s="75"/>
      <c r="CB29" s="75"/>
      <c r="CC29" s="75"/>
      <c r="CD29" s="75"/>
      <c r="CE29" s="191"/>
      <c r="CF29" s="201" t="str">
        <f t="shared" si="5"/>
        <v/>
      </c>
      <c r="CG29" s="201" t="str">
        <f t="shared" si="6"/>
        <v/>
      </c>
      <c r="CH29" s="191"/>
      <c r="CI29" s="191"/>
      <c r="CJ29" s="191"/>
    </row>
    <row r="30" ht="16.5" customHeight="1">
      <c r="A30" s="75"/>
      <c r="B30" s="75"/>
      <c r="C30" s="75"/>
      <c r="D30" s="240">
        <v>5.0</v>
      </c>
      <c r="E30" s="234"/>
      <c r="P30" s="48"/>
      <c r="Q30" s="75"/>
      <c r="R30" s="53"/>
      <c r="Z30" s="232" t="s">
        <v>117</v>
      </c>
      <c r="AA30" s="230"/>
      <c r="AB30" s="232" t="s">
        <v>118</v>
      </c>
      <c r="AC30" s="230"/>
      <c r="AD30" s="232" t="s">
        <v>120</v>
      </c>
      <c r="AE30" s="230"/>
      <c r="AF30" s="224"/>
      <c r="AG30" s="51"/>
      <c r="AL30" s="48"/>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c r="BK30" s="75"/>
      <c r="BL30" s="75"/>
      <c r="BM30" s="75"/>
      <c r="BN30" s="75"/>
      <c r="BO30" s="75"/>
      <c r="BP30" s="75"/>
      <c r="BQ30" s="75"/>
      <c r="BR30" s="75"/>
      <c r="BS30" s="75"/>
      <c r="BT30" s="75"/>
      <c r="BU30" s="75"/>
      <c r="BV30" s="75"/>
      <c r="BW30" s="75"/>
      <c r="BX30" s="75"/>
      <c r="BY30" s="75"/>
      <c r="BZ30" s="75"/>
      <c r="CA30" s="75"/>
      <c r="CB30" s="75"/>
      <c r="CC30" s="75"/>
      <c r="CD30" s="75"/>
      <c r="CE30" s="191"/>
      <c r="CF30" s="201" t="str">
        <f t="shared" ref="CF30:CF34" si="7">AN45</f>
        <v/>
      </c>
      <c r="CG30" s="201" t="str">
        <f t="shared" ref="CG30:CG34" si="8">AS45</f>
        <v/>
      </c>
      <c r="CH30" s="191"/>
      <c r="CI30" s="191"/>
      <c r="CJ30" s="191"/>
    </row>
    <row r="31" ht="16.5" customHeight="1">
      <c r="A31" s="75"/>
      <c r="B31" s="75"/>
      <c r="C31" s="75"/>
      <c r="D31" s="51"/>
      <c r="E31" s="228"/>
      <c r="I31" s="228"/>
      <c r="M31" s="228"/>
      <c r="P31" s="48"/>
      <c r="Q31" s="75"/>
      <c r="R31" s="151"/>
      <c r="S31" s="221" t="b">
        <v>0</v>
      </c>
      <c r="T31" s="222" t="s">
        <v>194</v>
      </c>
      <c r="V31" s="223"/>
      <c r="AC31" s="235"/>
      <c r="AF31" s="224"/>
      <c r="AG31" s="51"/>
      <c r="AL31" s="48"/>
      <c r="AM31" s="75"/>
      <c r="AN31" s="75"/>
      <c r="AO31" s="75"/>
      <c r="AP31" s="75"/>
      <c r="AQ31" s="75"/>
      <c r="AR31" s="75"/>
      <c r="AS31" s="75"/>
      <c r="AT31" s="75"/>
      <c r="AU31" s="75"/>
      <c r="AV31" s="75"/>
      <c r="AW31" s="75"/>
      <c r="AX31" s="75"/>
      <c r="AY31" s="75"/>
      <c r="AZ31" s="75"/>
      <c r="BA31" s="75"/>
      <c r="BB31" s="75"/>
      <c r="BC31" s="75"/>
      <c r="BD31" s="75"/>
      <c r="BE31" s="75"/>
      <c r="BF31" s="75"/>
      <c r="BG31" s="75"/>
      <c r="BH31" s="75"/>
      <c r="BI31" s="75"/>
      <c r="BJ31" s="75"/>
      <c r="BK31" s="75"/>
      <c r="BL31" s="75"/>
      <c r="BM31" s="75"/>
      <c r="BN31" s="75"/>
      <c r="BO31" s="75"/>
      <c r="BP31" s="75"/>
      <c r="BQ31" s="75"/>
      <c r="BR31" s="75"/>
      <c r="BS31" s="75"/>
      <c r="BT31" s="75"/>
      <c r="BU31" s="75"/>
      <c r="BV31" s="75"/>
      <c r="BW31" s="75"/>
      <c r="BX31" s="75"/>
      <c r="BY31" s="75"/>
      <c r="BZ31" s="75"/>
      <c r="CA31" s="75"/>
      <c r="CB31" s="75"/>
      <c r="CC31" s="75"/>
      <c r="CD31" s="75"/>
      <c r="CE31" s="191"/>
      <c r="CF31" s="201" t="str">
        <f t="shared" si="7"/>
        <v/>
      </c>
      <c r="CG31" s="201" t="str">
        <f t="shared" si="8"/>
        <v/>
      </c>
      <c r="CH31" s="191"/>
      <c r="CI31" s="191"/>
      <c r="CJ31" s="191"/>
    </row>
    <row r="32" ht="16.5" customHeight="1">
      <c r="A32" s="75"/>
      <c r="B32" s="75"/>
      <c r="C32" s="75"/>
      <c r="D32" s="240">
        <v>6.0</v>
      </c>
      <c r="E32" s="234"/>
      <c r="P32" s="48"/>
      <c r="Q32" s="75"/>
      <c r="R32" s="151"/>
      <c r="S32" s="230"/>
      <c r="Z32" s="231"/>
      <c r="AB32" s="232" t="s">
        <v>122</v>
      </c>
      <c r="AC32" s="230"/>
      <c r="AD32" s="232" t="s">
        <v>123</v>
      </c>
      <c r="AE32" s="230"/>
      <c r="AF32" s="224"/>
      <c r="AG32" s="51"/>
      <c r="AL32" s="48"/>
      <c r="AM32" s="75"/>
      <c r="AN32" s="75"/>
      <c r="AO32" s="75"/>
      <c r="AP32" s="75"/>
      <c r="AQ32" s="75"/>
      <c r="AR32" s="75"/>
      <c r="AS32" s="75"/>
      <c r="AT32" s="75"/>
      <c r="AU32" s="75"/>
      <c r="AV32" s="75"/>
      <c r="AW32" s="75"/>
      <c r="AX32" s="75"/>
      <c r="AY32" s="75"/>
      <c r="AZ32" s="75"/>
      <c r="BA32" s="75"/>
      <c r="BB32" s="75"/>
      <c r="BC32" s="75"/>
      <c r="BD32" s="75"/>
      <c r="BE32" s="75"/>
      <c r="BF32" s="75"/>
      <c r="BG32" s="75"/>
      <c r="BH32" s="75"/>
      <c r="BI32" s="75"/>
      <c r="BJ32" s="75"/>
      <c r="BK32" s="75"/>
      <c r="BL32" s="75"/>
      <c r="BM32" s="75"/>
      <c r="BN32" s="75"/>
      <c r="BO32" s="75"/>
      <c r="BP32" s="75"/>
      <c r="BQ32" s="75"/>
      <c r="BR32" s="75"/>
      <c r="BS32" s="75"/>
      <c r="BT32" s="75"/>
      <c r="BU32" s="75"/>
      <c r="BV32" s="75"/>
      <c r="BW32" s="75"/>
      <c r="BX32" s="75"/>
      <c r="BY32" s="75"/>
      <c r="BZ32" s="75"/>
      <c r="CA32" s="75"/>
      <c r="CB32" s="75"/>
      <c r="CC32" s="75"/>
      <c r="CD32" s="75"/>
      <c r="CE32" s="191"/>
      <c r="CF32" s="201" t="str">
        <f t="shared" si="7"/>
        <v/>
      </c>
      <c r="CG32" s="201" t="str">
        <f t="shared" si="8"/>
        <v/>
      </c>
      <c r="CH32" s="191"/>
      <c r="CI32" s="191"/>
      <c r="CJ32" s="191"/>
    </row>
    <row r="33" ht="16.5" customHeight="1">
      <c r="A33" s="75"/>
      <c r="B33" s="75"/>
      <c r="C33" s="75"/>
      <c r="D33" s="53"/>
      <c r="E33" s="242"/>
      <c r="F33" s="54"/>
      <c r="G33" s="54"/>
      <c r="H33" s="54"/>
      <c r="I33" s="242"/>
      <c r="J33" s="54"/>
      <c r="K33" s="54"/>
      <c r="L33" s="54"/>
      <c r="M33" s="242"/>
      <c r="N33" s="54"/>
      <c r="O33" s="54"/>
      <c r="P33" s="55"/>
      <c r="Q33" s="75"/>
      <c r="R33" s="151"/>
      <c r="Z33" s="232" t="s">
        <v>117</v>
      </c>
      <c r="AA33" s="230"/>
      <c r="AB33" s="232" t="s">
        <v>118</v>
      </c>
      <c r="AC33" s="230"/>
      <c r="AD33" s="232" t="s">
        <v>120</v>
      </c>
      <c r="AE33" s="230"/>
      <c r="AF33" s="224"/>
      <c r="AG33" s="51"/>
      <c r="AL33" s="48"/>
      <c r="AM33" s="75"/>
      <c r="AN33" s="75"/>
      <c r="AO33" s="75"/>
      <c r="AP33" s="75"/>
      <c r="AQ33" s="75"/>
      <c r="AR33" s="75"/>
      <c r="AS33" s="75"/>
      <c r="AT33" s="75"/>
      <c r="AU33" s="75"/>
      <c r="AV33" s="75"/>
      <c r="AW33" s="75"/>
      <c r="AX33" s="75"/>
      <c r="AY33" s="75"/>
      <c r="AZ33" s="75"/>
      <c r="BA33" s="75"/>
      <c r="BB33" s="75"/>
      <c r="BC33" s="75"/>
      <c r="BD33" s="75"/>
      <c r="BE33" s="75"/>
      <c r="BF33" s="75"/>
      <c r="BG33" s="75"/>
      <c r="BH33" s="75"/>
      <c r="BI33" s="75"/>
      <c r="BJ33" s="75"/>
      <c r="BK33" s="75"/>
      <c r="BL33" s="75"/>
      <c r="BM33" s="75"/>
      <c r="BN33" s="75"/>
      <c r="BO33" s="75"/>
      <c r="BP33" s="75"/>
      <c r="BQ33" s="75"/>
      <c r="BR33" s="75"/>
      <c r="BS33" s="75"/>
      <c r="BT33" s="75"/>
      <c r="BU33" s="75"/>
      <c r="BV33" s="75"/>
      <c r="BW33" s="75"/>
      <c r="BX33" s="75"/>
      <c r="BY33" s="75"/>
      <c r="BZ33" s="75"/>
      <c r="CA33" s="75"/>
      <c r="CB33" s="75"/>
      <c r="CC33" s="75"/>
      <c r="CD33" s="225"/>
      <c r="CE33" s="191"/>
      <c r="CF33" s="201" t="str">
        <f t="shared" si="7"/>
        <v/>
      </c>
      <c r="CG33" s="201" t="str">
        <f t="shared" si="8"/>
        <v/>
      </c>
      <c r="CH33" s="191"/>
      <c r="CI33" s="191"/>
      <c r="CJ33" s="191"/>
    </row>
    <row r="34" ht="16.5" customHeight="1">
      <c r="A34" s="243"/>
      <c r="B34" s="243"/>
      <c r="C34" s="243"/>
      <c r="D34" s="243"/>
      <c r="E34" s="243"/>
      <c r="F34" s="243"/>
      <c r="G34" s="243"/>
      <c r="H34" s="243"/>
      <c r="I34" s="243"/>
      <c r="J34" s="243"/>
      <c r="K34" s="243"/>
      <c r="L34" s="243"/>
      <c r="M34" s="243"/>
      <c r="N34" s="243"/>
      <c r="O34" s="243"/>
      <c r="P34" s="243"/>
      <c r="Q34" s="243"/>
      <c r="R34" s="243"/>
      <c r="S34" s="244" t="str">
        <f>IF(SUM(CI9:CI12)&gt;0, "✦","")</f>
        <v/>
      </c>
      <c r="T34" s="245" t="str">
        <f>LEFT(CI14, LEN(CI14)-2)</f>
        <v>  盾牌 </v>
      </c>
      <c r="U34" s="246"/>
      <c r="V34" s="246"/>
      <c r="W34" s="246"/>
      <c r="X34" s="246"/>
      <c r="Y34" s="246"/>
      <c r="Z34" s="246"/>
      <c r="AA34" s="246"/>
      <c r="AB34" s="246"/>
      <c r="AC34" s="246"/>
      <c r="AD34" s="246"/>
      <c r="AE34" s="246"/>
      <c r="AF34" s="75"/>
      <c r="AG34" s="53"/>
      <c r="AH34" s="54"/>
      <c r="AI34" s="54"/>
      <c r="AJ34" s="54"/>
      <c r="AK34" s="54"/>
      <c r="AL34" s="55"/>
      <c r="AM34" s="75"/>
      <c r="AN34" s="75"/>
      <c r="AO34" s="75"/>
      <c r="AP34" s="75"/>
      <c r="AQ34" s="75"/>
      <c r="AR34" s="75"/>
      <c r="AS34" s="75"/>
      <c r="AT34" s="75"/>
      <c r="AU34" s="75"/>
      <c r="AV34" s="75"/>
      <c r="AW34" s="75"/>
      <c r="AX34" s="75"/>
      <c r="AY34" s="75"/>
      <c r="AZ34" s="75"/>
      <c r="BA34" s="75"/>
      <c r="BB34" s="75"/>
      <c r="BC34" s="75"/>
      <c r="BD34" s="75"/>
      <c r="BE34" s="75"/>
      <c r="BF34" s="75"/>
      <c r="BG34" s="75"/>
      <c r="BH34" s="75"/>
      <c r="BI34" s="75"/>
      <c r="BJ34" s="75"/>
      <c r="BK34" s="75"/>
      <c r="BL34" s="75"/>
      <c r="BM34" s="75"/>
      <c r="BN34" s="75"/>
      <c r="BO34" s="75"/>
      <c r="BP34" s="75"/>
      <c r="BQ34" s="75"/>
      <c r="BR34" s="75"/>
      <c r="BS34" s="75"/>
      <c r="BT34" s="75"/>
      <c r="BU34" s="75"/>
      <c r="BV34" s="75"/>
      <c r="BW34" s="75"/>
      <c r="BX34" s="75"/>
      <c r="BY34" s="75"/>
      <c r="BZ34" s="75"/>
      <c r="CA34" s="75"/>
      <c r="CB34" s="75"/>
      <c r="CC34" s="75"/>
      <c r="CD34" s="75"/>
      <c r="CE34" s="191"/>
      <c r="CF34" s="201" t="str">
        <f t="shared" si="7"/>
        <v/>
      </c>
      <c r="CG34" s="201" t="str">
        <f t="shared" si="8"/>
        <v/>
      </c>
      <c r="CH34" s="191"/>
      <c r="CI34" s="191"/>
      <c r="CJ34" s="191"/>
    </row>
    <row r="35" ht="16.5" customHeight="1">
      <c r="A35" s="243"/>
      <c r="B35" s="243"/>
      <c r="C35" s="243"/>
      <c r="D35" s="243"/>
      <c r="E35" s="243"/>
      <c r="F35" s="243"/>
      <c r="G35" s="243"/>
      <c r="H35" s="243"/>
      <c r="I35" s="243"/>
      <c r="J35" s="243"/>
      <c r="K35" s="243"/>
      <c r="L35" s="243"/>
      <c r="M35" s="243"/>
      <c r="N35" s="243"/>
      <c r="O35" s="243"/>
      <c r="P35" s="243"/>
      <c r="Q35" s="243"/>
      <c r="R35" s="243"/>
      <c r="S35" s="243"/>
      <c r="T35" s="243"/>
      <c r="U35" s="243"/>
      <c r="V35" s="243"/>
      <c r="W35" s="243"/>
      <c r="X35" s="243"/>
      <c r="Y35" s="243"/>
      <c r="Z35" s="243"/>
      <c r="AA35" s="243"/>
      <c r="AB35" s="75"/>
      <c r="AC35" s="75"/>
      <c r="AD35" s="243"/>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75"/>
      <c r="BC35" s="75"/>
      <c r="BD35" s="75"/>
      <c r="BE35" s="75"/>
      <c r="BF35" s="75"/>
      <c r="BG35" s="75"/>
      <c r="BH35" s="75"/>
      <c r="BI35" s="75"/>
      <c r="BJ35" s="75"/>
      <c r="BK35" s="75"/>
      <c r="BL35" s="75"/>
      <c r="BM35" s="75"/>
      <c r="BN35" s="75"/>
      <c r="BO35" s="75"/>
      <c r="BP35" s="75"/>
      <c r="BQ35" s="75"/>
      <c r="BR35" s="75"/>
      <c r="BS35" s="75"/>
      <c r="BT35" s="75"/>
      <c r="BU35" s="75"/>
      <c r="BV35" s="75"/>
      <c r="BW35" s="75"/>
      <c r="BX35" s="75"/>
      <c r="BY35" s="75"/>
      <c r="BZ35" s="75"/>
      <c r="CA35" s="75"/>
      <c r="CB35" s="75"/>
      <c r="CC35" s="75"/>
      <c r="CD35" s="75"/>
      <c r="CE35" s="191"/>
      <c r="CF35" s="201" t="str">
        <f t="shared" ref="CF35:CF39" si="9">C53</f>
        <v/>
      </c>
      <c r="CG35" s="201" t="str">
        <f t="shared" ref="CG35:CG39" si="10">H53</f>
        <v/>
      </c>
      <c r="CH35" s="191"/>
      <c r="CI35" s="191"/>
      <c r="CJ35" s="191"/>
    </row>
    <row r="36" ht="16.5" customHeight="1">
      <c r="A36" s="243"/>
      <c r="B36" s="243"/>
      <c r="C36" s="99" t="str">
        <f>IF(K36&gt;=10, "★ 職業", "  職業")</f>
        <v>  職業</v>
      </c>
      <c r="D36" s="95"/>
      <c r="E36" s="249" t="s">
        <v>25</v>
      </c>
      <c r="F36" s="95"/>
      <c r="G36" s="95"/>
      <c r="H36" s="95"/>
      <c r="I36" s="95"/>
      <c r="J36" s="102" t="s">
        <v>106</v>
      </c>
      <c r="K36" s="104">
        <f>SUM(H37:H41)</f>
        <v>0</v>
      </c>
      <c r="L36" s="105" t="s">
        <v>197</v>
      </c>
      <c r="M36" s="95"/>
      <c r="N36" s="251" t="str">
        <f t="array" ref="N36">_xlfn.xlookup(E36,'職業技能合集'!$B:$B,'職業技能合集'!$C:$C,"-",0,1)</f>
        <v/>
      </c>
      <c r="O36" s="95"/>
      <c r="P36" s="95"/>
      <c r="Q36" s="95"/>
      <c r="R36" s="95"/>
      <c r="S36" s="95"/>
      <c r="T36" s="95"/>
      <c r="U36" s="95"/>
      <c r="V36" s="95"/>
      <c r="W36" s="95"/>
      <c r="X36" s="95"/>
      <c r="Y36" s="95"/>
      <c r="Z36" s="95"/>
      <c r="AA36" s="95"/>
      <c r="AB36" s="95"/>
      <c r="AC36" s="95"/>
      <c r="AD36" s="95"/>
      <c r="AE36" s="95"/>
      <c r="AF36" s="95"/>
      <c r="AG36" s="95"/>
      <c r="AH36" s="95"/>
      <c r="AI36" s="95"/>
      <c r="AJ36" s="95"/>
      <c r="AK36" s="95"/>
      <c r="AL36" s="107"/>
      <c r="AM36" s="75"/>
      <c r="AN36" s="99" t="str">
        <f>IF(AV36&gt;=10, "★ 職業", "  職業")</f>
        <v>  職業</v>
      </c>
      <c r="AO36" s="95"/>
      <c r="AP36" s="249" t="s">
        <v>25</v>
      </c>
      <c r="AQ36" s="95"/>
      <c r="AR36" s="95"/>
      <c r="AS36" s="95"/>
      <c r="AT36" s="95"/>
      <c r="AU36" s="102" t="s">
        <v>106</v>
      </c>
      <c r="AV36" s="104">
        <f>SUM(AS37:AS41)</f>
        <v>0</v>
      </c>
      <c r="AW36" s="105" t="s">
        <v>197</v>
      </c>
      <c r="AX36" s="95"/>
      <c r="AY36" s="251" t="str">
        <f t="array" ref="AY36">_xlfn.xlookup(AP36,'職業技能合集'!$B:$B,'職業技能合集'!$C:$C,"-",0,1)</f>
        <v/>
      </c>
      <c r="AZ36" s="95"/>
      <c r="BA36" s="95"/>
      <c r="BB36" s="95"/>
      <c r="BC36" s="95"/>
      <c r="BD36" s="95"/>
      <c r="BE36" s="95"/>
      <c r="BF36" s="95"/>
      <c r="BG36" s="95"/>
      <c r="BH36" s="95"/>
      <c r="BI36" s="95"/>
      <c r="BJ36" s="95"/>
      <c r="BK36" s="95"/>
      <c r="BL36" s="95"/>
      <c r="BM36" s="95"/>
      <c r="BN36" s="95"/>
      <c r="BO36" s="95"/>
      <c r="BP36" s="95"/>
      <c r="BQ36" s="95"/>
      <c r="BR36" s="95"/>
      <c r="BS36" s="95"/>
      <c r="BT36" s="95"/>
      <c r="BU36" s="95"/>
      <c r="BV36" s="95"/>
      <c r="BW36" s="95"/>
      <c r="BX36" s="95"/>
      <c r="BY36" s="95"/>
      <c r="BZ36" s="95"/>
      <c r="CA36" s="107"/>
      <c r="CB36" s="75"/>
      <c r="CC36" s="75"/>
      <c r="CD36" s="75"/>
      <c r="CE36" s="191"/>
      <c r="CF36" s="201" t="str">
        <f t="shared" si="9"/>
        <v/>
      </c>
      <c r="CG36" s="201" t="str">
        <f t="shared" si="10"/>
        <v/>
      </c>
      <c r="CH36" s="191"/>
      <c r="CI36" s="191"/>
      <c r="CJ36" s="191"/>
    </row>
    <row r="37">
      <c r="A37" s="243"/>
      <c r="B37" s="243"/>
      <c r="C37" s="261" t="str">
        <f>IFERROR(__xludf.DUMMYFUNCTION("ARRAYFORMULA(filter('職業技能合集'!$D:$D,'職業技能合集'!$B:$B=E36))"),"")</f>
        <v/>
      </c>
      <c r="H37" s="115"/>
      <c r="I37" s="263" t="str">
        <f>IFERROR(__xludf.DUMMYFUNCTION("ARRAYFORMULA(filter('職業技能合集'!$G:$G,'職業技能合集'!$B:$B=E36))"),"")</f>
        <v/>
      </c>
      <c r="J37" s="264" t="s">
        <v>203</v>
      </c>
      <c r="N37" s="264" t="str">
        <f>IFERROR(__xludf.DUMMYFUNCTION("ARRAYFORMULA(filter('職業技能合集'!$H:$H,'職業技能合集'!$B:$B=E36))"),"")</f>
        <v/>
      </c>
      <c r="AL37" s="48"/>
      <c r="AM37" s="75"/>
      <c r="AN37" s="261" t="str">
        <f>IFERROR(__xludf.DUMMYFUNCTION("ARRAYFORMULA(filter('職業技能合集'!$D:$D,'職業技能合集'!$B:$B=AP36))"),"")</f>
        <v/>
      </c>
      <c r="AS37" s="115"/>
      <c r="AT37" s="263" t="str">
        <f>IFERROR(__xludf.DUMMYFUNCTION("ARRAYFORMULA(filter('職業技能合集'!$G:$G,'職業技能合集'!$B:$B=AP36))"),"")</f>
        <v/>
      </c>
      <c r="AU37" s="264" t="s">
        <v>203</v>
      </c>
      <c r="AY37" s="264" t="str">
        <f>IFERROR(__xludf.DUMMYFUNCTION("ARRAYFORMULA(filter('職業技能合集'!$H:$H,'職業技能合集'!$B:$B=AP36))"),"")</f>
        <v/>
      </c>
      <c r="CA37" s="48"/>
      <c r="CB37" s="75"/>
      <c r="CC37" s="75"/>
      <c r="CD37" s="75"/>
      <c r="CE37" s="191"/>
      <c r="CF37" s="201" t="str">
        <f t="shared" si="9"/>
        <v/>
      </c>
      <c r="CG37" s="201" t="str">
        <f t="shared" si="10"/>
        <v/>
      </c>
      <c r="CH37" s="191"/>
      <c r="CI37" s="191"/>
      <c r="CJ37" s="191"/>
    </row>
    <row r="38">
      <c r="A38" s="243"/>
      <c r="B38" s="243"/>
      <c r="C38" s="261"/>
      <c r="H38" s="115"/>
      <c r="I38" s="266"/>
      <c r="J38" s="264"/>
      <c r="N38" s="264"/>
      <c r="AL38" s="48"/>
      <c r="AM38" s="75"/>
      <c r="AN38" s="261"/>
      <c r="AS38" s="115"/>
      <c r="AT38" s="266"/>
      <c r="AU38" s="264"/>
      <c r="AY38" s="264"/>
      <c r="CA38" s="48"/>
      <c r="CB38" s="75"/>
      <c r="CC38" s="75"/>
      <c r="CD38" s="75"/>
      <c r="CE38" s="191"/>
      <c r="CF38" s="201" t="str">
        <f t="shared" si="9"/>
        <v/>
      </c>
      <c r="CG38" s="201" t="str">
        <f t="shared" si="10"/>
        <v/>
      </c>
      <c r="CH38" s="191"/>
      <c r="CI38" s="191"/>
      <c r="CJ38" s="191"/>
    </row>
    <row r="39">
      <c r="A39" s="243"/>
      <c r="B39" s="243"/>
      <c r="C39" s="261"/>
      <c r="H39" s="115"/>
      <c r="I39" s="267"/>
      <c r="J39" s="264"/>
      <c r="N39" s="264"/>
      <c r="AL39" s="48"/>
      <c r="AM39" s="75"/>
      <c r="AN39" s="261"/>
      <c r="AS39" s="115"/>
      <c r="AT39" s="267"/>
      <c r="AU39" s="264"/>
      <c r="AY39" s="264"/>
      <c r="CA39" s="48"/>
      <c r="CB39" s="75"/>
      <c r="CC39" s="75"/>
      <c r="CD39" s="75"/>
      <c r="CE39" s="191"/>
      <c r="CF39" s="201" t="str">
        <f t="shared" si="9"/>
        <v/>
      </c>
      <c r="CG39" s="201" t="str">
        <f t="shared" si="10"/>
        <v/>
      </c>
      <c r="CH39" s="191"/>
      <c r="CI39" s="191"/>
      <c r="CJ39" s="191"/>
    </row>
    <row r="40">
      <c r="A40" s="243"/>
      <c r="B40" s="243"/>
      <c r="C40" s="261"/>
      <c r="H40" s="115"/>
      <c r="I40" s="267"/>
      <c r="J40" s="264"/>
      <c r="N40" s="264"/>
      <c r="AL40" s="48"/>
      <c r="AM40" s="75"/>
      <c r="AN40" s="261"/>
      <c r="AS40" s="115"/>
      <c r="AT40" s="267"/>
      <c r="AU40" s="264"/>
      <c r="AY40" s="264"/>
      <c r="CA40" s="48"/>
      <c r="CB40" s="75"/>
      <c r="CC40" s="75"/>
      <c r="CD40" s="75"/>
      <c r="CE40" s="191"/>
      <c r="CF40" s="201" t="str">
        <f t="shared" ref="CF40:CF44" si="11">AN53</f>
        <v/>
      </c>
      <c r="CG40" s="201" t="str">
        <f t="shared" ref="CG40:CG44" si="12">AS53</f>
        <v/>
      </c>
      <c r="CH40" s="191"/>
      <c r="CI40" s="191"/>
      <c r="CJ40" s="191"/>
    </row>
    <row r="41">
      <c r="A41" s="243"/>
      <c r="B41" s="243"/>
      <c r="C41" s="261"/>
      <c r="H41" s="115"/>
      <c r="I41" s="267"/>
      <c r="J41" s="264"/>
      <c r="N41" s="264"/>
      <c r="AL41" s="48"/>
      <c r="AM41" s="75"/>
      <c r="AN41" s="261"/>
      <c r="AS41" s="115"/>
      <c r="AT41" s="267"/>
      <c r="AU41" s="264"/>
      <c r="AY41" s="264"/>
      <c r="CA41" s="48"/>
      <c r="CB41" s="75"/>
      <c r="CC41" s="75"/>
      <c r="CD41" s="75"/>
      <c r="CE41" s="191"/>
      <c r="CF41" s="201" t="str">
        <f t="shared" si="11"/>
        <v/>
      </c>
      <c r="CG41" s="201" t="str">
        <f t="shared" si="12"/>
        <v/>
      </c>
      <c r="CH41" s="191"/>
      <c r="CI41" s="191"/>
      <c r="CJ41" s="191"/>
    </row>
    <row r="42">
      <c r="A42" s="243"/>
      <c r="B42" s="243"/>
      <c r="C42" s="270" t="s">
        <v>205</v>
      </c>
      <c r="D42" s="54"/>
      <c r="E42" s="54"/>
      <c r="F42" s="54"/>
      <c r="G42" s="54"/>
      <c r="H42" s="54"/>
      <c r="I42" s="54"/>
      <c r="J42" s="272" t="str">
        <f t="array" ref="J42">_xlfn.XLOOKUP(C42,'英雄技能'!A:A,'英雄技能'!C:C,0,0,1)</f>
        <v/>
      </c>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5"/>
      <c r="AM42" s="75"/>
      <c r="AN42" s="270" t="s">
        <v>205</v>
      </c>
      <c r="AO42" s="54"/>
      <c r="AP42" s="54"/>
      <c r="AQ42" s="54"/>
      <c r="AR42" s="54"/>
      <c r="AS42" s="54"/>
      <c r="AT42" s="54"/>
      <c r="AU42" s="272" t="str">
        <f t="array" ref="AU42">_xlfn.XLOOKUP(AN42,'英雄技能'!A:A,'英雄技能'!C:C,0,0,1)</f>
        <v/>
      </c>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5"/>
      <c r="CB42" s="75"/>
      <c r="CC42" s="75"/>
      <c r="CD42" s="75"/>
      <c r="CE42" s="191"/>
      <c r="CF42" s="201" t="str">
        <f t="shared" si="11"/>
        <v/>
      </c>
      <c r="CG42" s="201" t="str">
        <f t="shared" si="12"/>
        <v/>
      </c>
      <c r="CH42" s="191"/>
      <c r="CI42" s="191"/>
      <c r="CJ42" s="191"/>
    </row>
    <row r="43" ht="16.5" customHeight="1">
      <c r="A43" s="243"/>
      <c r="B43" s="243"/>
      <c r="C43" s="243"/>
      <c r="D43" s="243"/>
      <c r="E43" s="243"/>
      <c r="F43" s="243"/>
      <c r="G43" s="243"/>
      <c r="H43" s="243"/>
      <c r="I43" s="243"/>
      <c r="J43" s="243"/>
      <c r="K43" s="243"/>
      <c r="L43" s="243"/>
      <c r="M43" s="243"/>
      <c r="N43" s="243"/>
      <c r="O43" s="243"/>
      <c r="P43" s="243"/>
      <c r="Q43" s="243"/>
      <c r="R43" s="243"/>
      <c r="S43" s="243"/>
      <c r="T43" s="243"/>
      <c r="U43" s="243"/>
      <c r="V43" s="243"/>
      <c r="W43" s="243"/>
      <c r="X43" s="243"/>
      <c r="Y43" s="243"/>
      <c r="Z43" s="243"/>
      <c r="AA43" s="243"/>
      <c r="AB43" s="75"/>
      <c r="AC43" s="75"/>
      <c r="AD43" s="243"/>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191"/>
      <c r="CF43" s="201" t="str">
        <f t="shared" si="11"/>
        <v/>
      </c>
      <c r="CG43" s="201" t="str">
        <f t="shared" si="12"/>
        <v/>
      </c>
      <c r="CH43" s="191"/>
      <c r="CI43" s="191"/>
      <c r="CJ43" s="191"/>
    </row>
    <row r="44" ht="16.5" customHeight="1">
      <c r="A44" s="243"/>
      <c r="B44" s="243"/>
      <c r="C44" s="99" t="str">
        <f>IF(K44&gt;=10, "★ 職業", "  職業")</f>
        <v>  職業</v>
      </c>
      <c r="D44" s="95"/>
      <c r="E44" s="249" t="s">
        <v>25</v>
      </c>
      <c r="F44" s="95"/>
      <c r="G44" s="95"/>
      <c r="H44" s="95"/>
      <c r="I44" s="95"/>
      <c r="J44" s="102" t="s">
        <v>106</v>
      </c>
      <c r="K44" s="104">
        <f>SUM(H45:H49)</f>
        <v>0</v>
      </c>
      <c r="L44" s="105" t="s">
        <v>197</v>
      </c>
      <c r="M44" s="95"/>
      <c r="N44" s="251" t="str">
        <f t="array" ref="N44">_xlfn.xlookup(E44,'職業技能合集'!$B:$B,'職業技能合集'!$C:$C,"-",0,1)</f>
        <v/>
      </c>
      <c r="O44" s="95"/>
      <c r="P44" s="95"/>
      <c r="Q44" s="95"/>
      <c r="R44" s="95"/>
      <c r="S44" s="95"/>
      <c r="T44" s="95"/>
      <c r="U44" s="95"/>
      <c r="V44" s="95"/>
      <c r="W44" s="95"/>
      <c r="X44" s="95"/>
      <c r="Y44" s="95"/>
      <c r="Z44" s="95"/>
      <c r="AA44" s="95"/>
      <c r="AB44" s="95"/>
      <c r="AC44" s="95"/>
      <c r="AD44" s="95"/>
      <c r="AE44" s="95"/>
      <c r="AF44" s="95"/>
      <c r="AG44" s="95"/>
      <c r="AH44" s="95"/>
      <c r="AI44" s="95"/>
      <c r="AJ44" s="95"/>
      <c r="AK44" s="95"/>
      <c r="AL44" s="107"/>
      <c r="AM44" s="75"/>
      <c r="AN44" s="99" t="str">
        <f>IF(AV44&gt;=10, "★ 職業", "  職業")</f>
        <v>  職業</v>
      </c>
      <c r="AO44" s="95"/>
      <c r="AP44" s="249" t="s">
        <v>25</v>
      </c>
      <c r="AQ44" s="95"/>
      <c r="AR44" s="95"/>
      <c r="AS44" s="95"/>
      <c r="AT44" s="95"/>
      <c r="AU44" s="102" t="s">
        <v>106</v>
      </c>
      <c r="AV44" s="104">
        <f>SUM(AS45:AS49)</f>
        <v>0</v>
      </c>
      <c r="AW44" s="105" t="s">
        <v>197</v>
      </c>
      <c r="AX44" s="95"/>
      <c r="AY44" s="251" t="str">
        <f t="array" ref="AY44">_xlfn.xlookup(AP44,'職業技能合集'!$B:$B,'職業技能合集'!$C:$C,"-",0,1)</f>
        <v/>
      </c>
      <c r="AZ44" s="95"/>
      <c r="BA44" s="95"/>
      <c r="BB44" s="95"/>
      <c r="BC44" s="95"/>
      <c r="BD44" s="95"/>
      <c r="BE44" s="95"/>
      <c r="BF44" s="95"/>
      <c r="BG44" s="95"/>
      <c r="BH44" s="95"/>
      <c r="BI44" s="95"/>
      <c r="BJ44" s="95"/>
      <c r="BK44" s="95"/>
      <c r="BL44" s="95"/>
      <c r="BM44" s="95"/>
      <c r="BN44" s="95"/>
      <c r="BO44" s="95"/>
      <c r="BP44" s="95"/>
      <c r="BQ44" s="95"/>
      <c r="BR44" s="95"/>
      <c r="BS44" s="95"/>
      <c r="BT44" s="95"/>
      <c r="BU44" s="95"/>
      <c r="BV44" s="95"/>
      <c r="BW44" s="95"/>
      <c r="BX44" s="95"/>
      <c r="BY44" s="95"/>
      <c r="BZ44" s="95"/>
      <c r="CA44" s="107"/>
      <c r="CB44" s="75"/>
      <c r="CC44" s="75"/>
      <c r="CD44" s="75"/>
      <c r="CE44" s="191"/>
      <c r="CF44" s="201" t="str">
        <f t="shared" si="11"/>
        <v/>
      </c>
      <c r="CG44" s="201" t="str">
        <f t="shared" si="12"/>
        <v/>
      </c>
      <c r="CH44" s="191"/>
      <c r="CI44" s="191"/>
      <c r="CJ44" s="191"/>
    </row>
    <row r="45">
      <c r="A45" s="243"/>
      <c r="B45" s="243"/>
      <c r="C45" s="261" t="str">
        <f>IFERROR(__xludf.DUMMYFUNCTION("ARRAYFORMULA(filter('職業技能合集'!$D:$D,'職業技能合集'!$B:$B=E44))"),"")</f>
        <v/>
      </c>
      <c r="H45" s="115"/>
      <c r="I45" s="281" t="str">
        <f>IFERROR(__xludf.DUMMYFUNCTION("ARRAYFORMULA(filter('職業技能合集'!$G:$G,'職業技能合集'!$B:$B=E44))"),"")</f>
        <v/>
      </c>
      <c r="J45" s="264" t="s">
        <v>203</v>
      </c>
      <c r="N45" s="264" t="str">
        <f>IFERROR(__xludf.DUMMYFUNCTION("ARRAYFORMULA(filter('職業技能合集'!$H:$H,'職業技能合集'!$B:$B=E44))"),"")</f>
        <v/>
      </c>
      <c r="AL45" s="48"/>
      <c r="AM45" s="75"/>
      <c r="AN45" s="261" t="str">
        <f>IFERROR(__xludf.DUMMYFUNCTION("ARRAYFORMULA(filter('職業技能合集'!$D:$D,'職業技能合集'!$B:$B=AP44))"),"")</f>
        <v/>
      </c>
      <c r="AS45" s="115"/>
      <c r="AT45" s="267" t="str">
        <f>IFERROR(__xludf.DUMMYFUNCTION("ARRAYFORMULA(filter('職業技能合集'!$G:$G,'職業技能合集'!$B:$B=AP44))"),"")</f>
        <v/>
      </c>
      <c r="AU45" s="264" t="s">
        <v>203</v>
      </c>
      <c r="AY45" s="264" t="str">
        <f>IFERROR(__xludf.DUMMYFUNCTION("ARRAYFORMULA(filter('職業技能合集'!$H:$H,'職業技能合集'!$B:$B=AP44))"),"")</f>
        <v/>
      </c>
      <c r="CA45" s="48"/>
      <c r="CB45" s="75"/>
      <c r="CC45" s="75"/>
      <c r="CD45" s="75"/>
      <c r="CE45" s="191"/>
      <c r="CF45" s="201" t="str">
        <f t="shared" ref="CF45:CF49" si="13">C61</f>
        <v/>
      </c>
      <c r="CG45" s="201" t="str">
        <f t="shared" ref="CG45:CG49" si="14">H61</f>
        <v/>
      </c>
      <c r="CH45" s="191"/>
      <c r="CI45" s="191"/>
      <c r="CJ45" s="191"/>
    </row>
    <row r="46">
      <c r="A46" s="243"/>
      <c r="B46" s="243"/>
      <c r="C46" s="261"/>
      <c r="H46" s="115"/>
      <c r="I46" s="266"/>
      <c r="J46" s="264"/>
      <c r="N46" s="264"/>
      <c r="AL46" s="48"/>
      <c r="AM46" s="75"/>
      <c r="AN46" s="261"/>
      <c r="AS46" s="115"/>
      <c r="AT46" s="266"/>
      <c r="AU46" s="264"/>
      <c r="AY46" s="264"/>
      <c r="CA46" s="48"/>
      <c r="CB46" s="75"/>
      <c r="CC46" s="75"/>
      <c r="CD46" s="75"/>
      <c r="CE46" s="191"/>
      <c r="CF46" s="201" t="str">
        <f t="shared" si="13"/>
        <v/>
      </c>
      <c r="CG46" s="201" t="str">
        <f t="shared" si="14"/>
        <v/>
      </c>
      <c r="CH46" s="191"/>
      <c r="CI46" s="191"/>
      <c r="CJ46" s="191"/>
    </row>
    <row r="47">
      <c r="A47" s="243"/>
      <c r="B47" s="243"/>
      <c r="C47" s="261"/>
      <c r="H47" s="115"/>
      <c r="I47" s="267"/>
      <c r="J47" s="264"/>
      <c r="N47" s="264"/>
      <c r="AL47" s="48"/>
      <c r="AM47" s="75"/>
      <c r="AN47" s="261"/>
      <c r="AS47" s="115"/>
      <c r="AT47" s="267"/>
      <c r="AU47" s="264"/>
      <c r="AY47" s="264"/>
      <c r="CA47" s="48"/>
      <c r="CB47" s="75"/>
      <c r="CC47" s="75"/>
      <c r="CD47" s="75"/>
      <c r="CE47" s="191"/>
      <c r="CF47" s="201" t="str">
        <f t="shared" si="13"/>
        <v/>
      </c>
      <c r="CG47" s="201" t="str">
        <f t="shared" si="14"/>
        <v/>
      </c>
      <c r="CH47" s="191"/>
      <c r="CI47" s="191"/>
      <c r="CJ47" s="191"/>
    </row>
    <row r="48">
      <c r="A48" s="243"/>
      <c r="B48" s="243"/>
      <c r="C48" s="261"/>
      <c r="H48" s="115"/>
      <c r="I48" s="267"/>
      <c r="J48" s="264"/>
      <c r="N48" s="264"/>
      <c r="AL48" s="48"/>
      <c r="AM48" s="75"/>
      <c r="AN48" s="261"/>
      <c r="AS48" s="115"/>
      <c r="AT48" s="267"/>
      <c r="AU48" s="264"/>
      <c r="AY48" s="264"/>
      <c r="CA48" s="48"/>
      <c r="CB48" s="75"/>
      <c r="CC48" s="75"/>
      <c r="CD48" s="75"/>
      <c r="CE48" s="191"/>
      <c r="CF48" s="201" t="str">
        <f t="shared" si="13"/>
        <v/>
      </c>
      <c r="CG48" s="201" t="str">
        <f t="shared" si="14"/>
        <v/>
      </c>
      <c r="CH48" s="191"/>
      <c r="CI48" s="191"/>
      <c r="CJ48" s="191"/>
    </row>
    <row r="49">
      <c r="A49" s="243"/>
      <c r="B49" s="243"/>
      <c r="C49" s="261"/>
      <c r="H49" s="115"/>
      <c r="I49" s="267"/>
      <c r="J49" s="264"/>
      <c r="N49" s="264"/>
      <c r="AL49" s="48"/>
      <c r="AM49" s="75"/>
      <c r="AN49" s="261"/>
      <c r="AS49" s="115"/>
      <c r="AT49" s="267"/>
      <c r="AU49" s="264"/>
      <c r="AY49" s="264"/>
      <c r="CA49" s="48"/>
      <c r="CB49" s="75"/>
      <c r="CC49" s="75"/>
      <c r="CD49" s="75"/>
      <c r="CE49" s="191"/>
      <c r="CF49" s="201" t="str">
        <f t="shared" si="13"/>
        <v/>
      </c>
      <c r="CG49" s="201" t="str">
        <f t="shared" si="14"/>
        <v/>
      </c>
      <c r="CH49" s="191"/>
      <c r="CI49" s="191"/>
      <c r="CJ49" s="191"/>
    </row>
    <row r="50">
      <c r="A50" s="243"/>
      <c r="B50" s="243"/>
      <c r="C50" s="270" t="s">
        <v>205</v>
      </c>
      <c r="D50" s="54"/>
      <c r="E50" s="54"/>
      <c r="F50" s="54"/>
      <c r="G50" s="54"/>
      <c r="H50" s="54"/>
      <c r="I50" s="54"/>
      <c r="J50" s="272" t="str">
        <f t="array" ref="J50">_xlfn.XLOOKUP(C50,'英雄技能'!A:A,'英雄技能'!C:C,0,0,1)</f>
        <v/>
      </c>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5"/>
      <c r="AM50" s="75"/>
      <c r="AN50" s="270" t="s">
        <v>205</v>
      </c>
      <c r="AO50" s="54"/>
      <c r="AP50" s="54"/>
      <c r="AQ50" s="54"/>
      <c r="AR50" s="54"/>
      <c r="AS50" s="54"/>
      <c r="AT50" s="54"/>
      <c r="AU50" s="272" t="str">
        <f t="array" ref="AU50">_xlfn.XLOOKUP(AN50,'英雄技能'!A:A,'英雄技能'!C:C,0,0,1)</f>
        <v/>
      </c>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5"/>
      <c r="CB50" s="75"/>
      <c r="CC50" s="75"/>
      <c r="CD50" s="75"/>
      <c r="CE50" s="191"/>
      <c r="CF50" s="201"/>
      <c r="CG50" s="201"/>
      <c r="CH50" s="191"/>
      <c r="CI50" s="191"/>
      <c r="CJ50" s="191"/>
    </row>
    <row r="51" ht="16.5" customHeight="1">
      <c r="A51" s="243"/>
      <c r="B51" s="243"/>
      <c r="C51" s="243"/>
      <c r="D51" s="243"/>
      <c r="E51" s="243"/>
      <c r="F51" s="243"/>
      <c r="G51" s="243"/>
      <c r="H51" s="243"/>
      <c r="I51" s="243"/>
      <c r="J51" s="243"/>
      <c r="K51" s="243"/>
      <c r="L51" s="243"/>
      <c r="M51" s="243"/>
      <c r="N51" s="243"/>
      <c r="O51" s="243"/>
      <c r="P51" s="243"/>
      <c r="Q51" s="243"/>
      <c r="R51" s="243"/>
      <c r="S51" s="243"/>
      <c r="T51" s="243"/>
      <c r="U51" s="243"/>
      <c r="V51" s="243"/>
      <c r="W51" s="243"/>
      <c r="X51" s="243"/>
      <c r="Y51" s="243"/>
      <c r="Z51" s="243"/>
      <c r="AA51" s="243"/>
      <c r="AB51" s="75"/>
      <c r="AC51" s="75"/>
      <c r="AD51" s="243"/>
      <c r="AE51" s="75"/>
      <c r="AF51" s="75"/>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c r="BE51" s="75"/>
      <c r="BF51" s="75"/>
      <c r="BG51" s="75"/>
      <c r="BH51" s="75"/>
      <c r="BI51" s="75"/>
      <c r="BJ51" s="75"/>
      <c r="BK51" s="75"/>
      <c r="BL51" s="75"/>
      <c r="BM51" s="75"/>
      <c r="BN51" s="75"/>
      <c r="BO51" s="75"/>
      <c r="BP51" s="75"/>
      <c r="BQ51" s="75"/>
      <c r="BR51" s="75"/>
      <c r="BS51" s="75"/>
      <c r="BT51" s="75"/>
      <c r="BU51" s="75"/>
      <c r="BV51" s="75"/>
      <c r="BW51" s="75"/>
      <c r="BX51" s="75"/>
      <c r="BY51" s="75"/>
      <c r="BZ51" s="75"/>
      <c r="CA51" s="75"/>
      <c r="CB51" s="75"/>
      <c r="CC51" s="75"/>
      <c r="CD51" s="75"/>
      <c r="CE51" s="191"/>
      <c r="CF51" s="201"/>
      <c r="CG51" s="201"/>
      <c r="CH51" s="191"/>
      <c r="CI51" s="191"/>
      <c r="CJ51" s="191"/>
    </row>
    <row r="52" ht="16.5" customHeight="1">
      <c r="A52" s="243"/>
      <c r="B52" s="243"/>
      <c r="C52" s="99" t="str">
        <f>IF(K52&gt;=10, "★ 職業", "  職業")</f>
        <v>  職業</v>
      </c>
      <c r="D52" s="95"/>
      <c r="E52" s="249" t="s">
        <v>25</v>
      </c>
      <c r="F52" s="95"/>
      <c r="G52" s="95"/>
      <c r="H52" s="95"/>
      <c r="I52" s="95"/>
      <c r="J52" s="102" t="s">
        <v>106</v>
      </c>
      <c r="K52" s="104">
        <f>SUM(H53:H57)</f>
        <v>0</v>
      </c>
      <c r="L52" s="105" t="s">
        <v>197</v>
      </c>
      <c r="M52" s="95"/>
      <c r="N52" s="251" t="str">
        <f t="array" ref="N52">_xlfn.xlookup(E52,'職業技能合集'!$B:$B,'職業技能合集'!$C:$C,"-",0,1)</f>
        <v/>
      </c>
      <c r="O52" s="95"/>
      <c r="P52" s="95"/>
      <c r="Q52" s="95"/>
      <c r="R52" s="95"/>
      <c r="S52" s="95"/>
      <c r="T52" s="95"/>
      <c r="U52" s="95"/>
      <c r="V52" s="95"/>
      <c r="W52" s="95"/>
      <c r="X52" s="95"/>
      <c r="Y52" s="95"/>
      <c r="Z52" s="95"/>
      <c r="AA52" s="95"/>
      <c r="AB52" s="95"/>
      <c r="AC52" s="95"/>
      <c r="AD52" s="95"/>
      <c r="AE52" s="95"/>
      <c r="AF52" s="95"/>
      <c r="AG52" s="95"/>
      <c r="AH52" s="95"/>
      <c r="AI52" s="95"/>
      <c r="AJ52" s="95"/>
      <c r="AK52" s="95"/>
      <c r="AL52" s="107"/>
      <c r="AM52" s="75"/>
      <c r="AN52" s="99" t="str">
        <f>IF(AV52&gt;=10, "★ 職業", "  職業")</f>
        <v>  職業</v>
      </c>
      <c r="AO52" s="95"/>
      <c r="AP52" s="249" t="s">
        <v>25</v>
      </c>
      <c r="AQ52" s="95"/>
      <c r="AR52" s="95"/>
      <c r="AS52" s="95"/>
      <c r="AT52" s="95"/>
      <c r="AU52" s="102" t="s">
        <v>106</v>
      </c>
      <c r="AV52" s="104">
        <f>SUM(AS53:AS57)</f>
        <v>0</v>
      </c>
      <c r="AW52" s="105" t="s">
        <v>197</v>
      </c>
      <c r="AX52" s="95"/>
      <c r="AY52" s="251" t="str">
        <f t="array" ref="AY52">_xlfn.xlookup(AP52,'職業技能合集'!$B:$B,'職業技能合集'!$C:$C,"-",0,1)</f>
        <v/>
      </c>
      <c r="AZ52" s="95"/>
      <c r="BA52" s="95"/>
      <c r="BB52" s="95"/>
      <c r="BC52" s="95"/>
      <c r="BD52" s="95"/>
      <c r="BE52" s="95"/>
      <c r="BF52" s="95"/>
      <c r="BG52" s="95"/>
      <c r="BH52" s="95"/>
      <c r="BI52" s="95"/>
      <c r="BJ52" s="95"/>
      <c r="BK52" s="95"/>
      <c r="BL52" s="95"/>
      <c r="BM52" s="95"/>
      <c r="BN52" s="95"/>
      <c r="BO52" s="95"/>
      <c r="BP52" s="95"/>
      <c r="BQ52" s="95"/>
      <c r="BR52" s="95"/>
      <c r="BS52" s="95"/>
      <c r="BT52" s="95"/>
      <c r="BU52" s="95"/>
      <c r="BV52" s="95"/>
      <c r="BW52" s="95"/>
      <c r="BX52" s="95"/>
      <c r="BY52" s="95"/>
      <c r="BZ52" s="95"/>
      <c r="CA52" s="107"/>
      <c r="CB52" s="75"/>
      <c r="CC52" s="75"/>
      <c r="CD52" s="75"/>
      <c r="CE52" s="191"/>
      <c r="CF52" s="201"/>
      <c r="CG52" s="201"/>
      <c r="CH52" s="191"/>
      <c r="CI52" s="191"/>
      <c r="CJ52" s="191"/>
    </row>
    <row r="53">
      <c r="A53" s="243"/>
      <c r="B53" s="243"/>
      <c r="C53" s="261" t="str">
        <f>IFERROR(__xludf.DUMMYFUNCTION("ARRAYFORMULA(filter('職業技能合集'!$D:$D,'職業技能合集'!$B:$B=E52))"),"")</f>
        <v/>
      </c>
      <c r="H53" s="115"/>
      <c r="I53" s="281" t="str">
        <f>IFERROR(__xludf.DUMMYFUNCTION("ARRAYFORMULA(filter('職業技能合集'!$G:$G,'職業技能合集'!$B:$B=E52))"),"")</f>
        <v/>
      </c>
      <c r="J53" s="264" t="s">
        <v>203</v>
      </c>
      <c r="N53" s="264" t="str">
        <f>IFERROR(__xludf.DUMMYFUNCTION("ARRAYFORMULA(filter('職業技能合集'!$H:$H,'職業技能合集'!$B:$B=E52))"),"")</f>
        <v/>
      </c>
      <c r="AL53" s="48"/>
      <c r="AM53" s="75"/>
      <c r="AN53" s="261" t="str">
        <f>IFERROR(__xludf.DUMMYFUNCTION("ARRAYFORMULA(filter('職業技能合集'!$D:$D,'職業技能合集'!$B:$B=AP52))"),"")</f>
        <v/>
      </c>
      <c r="AS53" s="115"/>
      <c r="AT53" s="281" t="str">
        <f>IFERROR(__xludf.DUMMYFUNCTION("ARRAYFORMULA(filter('職業技能合集'!$G:$G,'職業技能合集'!$B:$B=AP52))"),"")</f>
        <v/>
      </c>
      <c r="AU53" s="264" t="s">
        <v>203</v>
      </c>
      <c r="AY53" s="264" t="str">
        <f>IFERROR(__xludf.DUMMYFUNCTION("ARRAYFORMULA(filter('職業技能合集'!$H:$H,'職業技能合集'!$B:$B=AP52))"),"")</f>
        <v/>
      </c>
      <c r="CA53" s="48"/>
      <c r="CB53" s="75"/>
      <c r="CC53" s="75"/>
      <c r="CD53" s="75"/>
      <c r="CE53" s="191"/>
      <c r="CF53" s="201"/>
      <c r="CG53" s="201"/>
      <c r="CH53" s="191"/>
      <c r="CI53" s="191"/>
      <c r="CJ53" s="191"/>
    </row>
    <row r="54">
      <c r="A54" s="243"/>
      <c r="B54" s="243"/>
      <c r="C54" s="261"/>
      <c r="H54" s="115"/>
      <c r="I54" s="266"/>
      <c r="J54" s="264"/>
      <c r="N54" s="264"/>
      <c r="AL54" s="48"/>
      <c r="AM54" s="75"/>
      <c r="AN54" s="261"/>
      <c r="AS54" s="115"/>
      <c r="AT54" s="266"/>
      <c r="AU54" s="264"/>
      <c r="AY54" s="264"/>
      <c r="CA54" s="48"/>
      <c r="CB54" s="75"/>
      <c r="CC54" s="75"/>
      <c r="CD54" s="75"/>
      <c r="CE54" s="191"/>
      <c r="CF54" s="201"/>
      <c r="CG54" s="201"/>
      <c r="CH54" s="191"/>
      <c r="CI54" s="191"/>
      <c r="CJ54" s="191"/>
    </row>
    <row r="55">
      <c r="A55" s="243"/>
      <c r="B55" s="243"/>
      <c r="C55" s="261"/>
      <c r="H55" s="115"/>
      <c r="I55" s="267"/>
      <c r="J55" s="264"/>
      <c r="N55" s="264"/>
      <c r="AL55" s="48"/>
      <c r="AM55" s="75"/>
      <c r="AN55" s="261"/>
      <c r="AS55" s="115"/>
      <c r="AT55" s="267"/>
      <c r="AU55" s="264"/>
      <c r="AY55" s="264"/>
      <c r="CA55" s="48"/>
      <c r="CB55" s="75"/>
      <c r="CC55" s="75"/>
      <c r="CD55" s="75"/>
      <c r="CE55" s="191"/>
      <c r="CF55" s="201"/>
      <c r="CG55" s="201"/>
      <c r="CH55" s="191"/>
      <c r="CI55" s="191"/>
      <c r="CJ55" s="191"/>
    </row>
    <row r="56">
      <c r="A56" s="243"/>
      <c r="B56" s="243"/>
      <c r="C56" s="261"/>
      <c r="H56" s="115"/>
      <c r="I56" s="267"/>
      <c r="J56" s="264"/>
      <c r="N56" s="264"/>
      <c r="AL56" s="48"/>
      <c r="AM56" s="75"/>
      <c r="AN56" s="261"/>
      <c r="AS56" s="115"/>
      <c r="AT56" s="267"/>
      <c r="AU56" s="264"/>
      <c r="AY56" s="264"/>
      <c r="CA56" s="48"/>
      <c r="CB56" s="75"/>
      <c r="CC56" s="75"/>
      <c r="CD56" s="75"/>
      <c r="CE56" s="191"/>
      <c r="CF56" s="201"/>
      <c r="CG56" s="201"/>
      <c r="CH56" s="191"/>
      <c r="CI56" s="191"/>
      <c r="CJ56" s="191"/>
    </row>
    <row r="57">
      <c r="A57" s="243"/>
      <c r="B57" s="243"/>
      <c r="C57" s="261"/>
      <c r="H57" s="115"/>
      <c r="I57" s="267"/>
      <c r="J57" s="264"/>
      <c r="N57" s="264"/>
      <c r="AL57" s="48"/>
      <c r="AM57" s="75"/>
      <c r="AN57" s="261"/>
      <c r="AS57" s="115"/>
      <c r="AT57" s="267"/>
      <c r="AU57" s="264"/>
      <c r="AY57" s="264"/>
      <c r="CA57" s="48"/>
      <c r="CB57" s="75"/>
      <c r="CC57" s="75"/>
      <c r="CD57" s="75"/>
      <c r="CE57" s="191"/>
      <c r="CF57" s="201"/>
      <c r="CG57" s="201"/>
      <c r="CH57" s="191"/>
      <c r="CI57" s="191"/>
      <c r="CJ57" s="191"/>
    </row>
    <row r="58">
      <c r="A58" s="243"/>
      <c r="B58" s="243"/>
      <c r="C58" s="270" t="s">
        <v>205</v>
      </c>
      <c r="D58" s="54"/>
      <c r="E58" s="54"/>
      <c r="F58" s="54"/>
      <c r="G58" s="54"/>
      <c r="H58" s="54"/>
      <c r="I58" s="54"/>
      <c r="J58" s="272" t="str">
        <f t="array" ref="J58">_xlfn.XLOOKUP(C58,'英雄技能'!A:A,'英雄技能'!C:C,0,0,1)</f>
        <v/>
      </c>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5"/>
      <c r="AM58" s="75"/>
      <c r="AN58" s="270" t="s">
        <v>205</v>
      </c>
      <c r="AO58" s="54"/>
      <c r="AP58" s="54"/>
      <c r="AQ58" s="54"/>
      <c r="AR58" s="54"/>
      <c r="AS58" s="54"/>
      <c r="AT58" s="54"/>
      <c r="AU58" s="272" t="str">
        <f t="array" ref="AU58">_xlfn.XLOOKUP(AN58,'英雄技能'!A:A,'英雄技能'!C:C,0,0,1)</f>
        <v/>
      </c>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5"/>
      <c r="CB58" s="75"/>
      <c r="CC58" s="75"/>
      <c r="CD58" s="75"/>
      <c r="CE58" s="191"/>
      <c r="CF58" s="201"/>
      <c r="CG58" s="201"/>
      <c r="CH58" s="191"/>
      <c r="CI58" s="191"/>
      <c r="CJ58" s="191"/>
    </row>
    <row r="59" ht="16.5" customHeight="1">
      <c r="A59" s="243"/>
      <c r="B59" s="243"/>
      <c r="C59" s="243"/>
      <c r="D59" s="243"/>
      <c r="E59" s="243"/>
      <c r="F59" s="243"/>
      <c r="G59" s="243"/>
      <c r="H59" s="243"/>
      <c r="I59" s="243"/>
      <c r="J59" s="243"/>
      <c r="K59" s="243"/>
      <c r="L59" s="243"/>
      <c r="M59" s="243"/>
      <c r="N59" s="243"/>
      <c r="O59" s="243"/>
      <c r="P59" s="243"/>
      <c r="Q59" s="243"/>
      <c r="R59" s="243"/>
      <c r="S59" s="243"/>
      <c r="T59" s="243"/>
      <c r="U59" s="243"/>
      <c r="V59" s="243"/>
      <c r="W59" s="243"/>
      <c r="X59" s="243"/>
      <c r="Y59" s="243"/>
      <c r="Z59" s="243"/>
      <c r="AA59" s="243"/>
      <c r="AB59" s="75"/>
      <c r="AC59" s="75"/>
      <c r="AD59" s="243"/>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c r="BV59" s="75"/>
      <c r="BW59" s="75"/>
      <c r="BX59" s="75"/>
      <c r="BY59" s="75"/>
      <c r="BZ59" s="75"/>
      <c r="CA59" s="75"/>
      <c r="CB59" s="75"/>
      <c r="CC59" s="75"/>
      <c r="CD59" s="75"/>
      <c r="CE59" s="191"/>
      <c r="CF59" s="201"/>
      <c r="CG59" s="201"/>
      <c r="CH59" s="191"/>
      <c r="CI59" s="191"/>
      <c r="CJ59" s="191"/>
    </row>
    <row r="60">
      <c r="A60" s="243"/>
      <c r="B60" s="243"/>
      <c r="C60" s="99" t="str">
        <f>IF(K60&gt;=10, "★ 職業", "  職業")</f>
        <v>  職業</v>
      </c>
      <c r="D60" s="95"/>
      <c r="E60" s="249" t="s">
        <v>25</v>
      </c>
      <c r="F60" s="95"/>
      <c r="G60" s="95"/>
      <c r="H60" s="95"/>
      <c r="I60" s="95"/>
      <c r="J60" s="102" t="s">
        <v>106</v>
      </c>
      <c r="K60" s="104">
        <f>SUM(H61:H65)</f>
        <v>0</v>
      </c>
      <c r="L60" s="105" t="s">
        <v>197</v>
      </c>
      <c r="M60" s="95"/>
      <c r="N60" s="251" t="str">
        <f t="array" ref="N60">_xlfn.xlookup(E60,'職業技能合集'!$B:$B,'職業技能合集'!$C:$C,"-",0,1)</f>
        <v/>
      </c>
      <c r="O60" s="95"/>
      <c r="P60" s="95"/>
      <c r="Q60" s="95"/>
      <c r="R60" s="95"/>
      <c r="S60" s="95"/>
      <c r="T60" s="95"/>
      <c r="U60" s="95"/>
      <c r="V60" s="95"/>
      <c r="W60" s="95"/>
      <c r="X60" s="95"/>
      <c r="Y60" s="95"/>
      <c r="Z60" s="95"/>
      <c r="AA60" s="95"/>
      <c r="AB60" s="95"/>
      <c r="AC60" s="95"/>
      <c r="AD60" s="95"/>
      <c r="AE60" s="95"/>
      <c r="AF60" s="95"/>
      <c r="AG60" s="95"/>
      <c r="AH60" s="95"/>
      <c r="AI60" s="95"/>
      <c r="AJ60" s="95"/>
      <c r="AK60" s="95"/>
      <c r="AL60" s="107"/>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75"/>
      <c r="BT60" s="75"/>
      <c r="BU60" s="75"/>
      <c r="BV60" s="75"/>
      <c r="BW60" s="75"/>
      <c r="BX60" s="75"/>
      <c r="BY60" s="75"/>
      <c r="BZ60" s="75"/>
      <c r="CA60" s="75"/>
      <c r="CB60" s="75"/>
      <c r="CC60" s="75"/>
      <c r="CD60" s="75"/>
      <c r="CE60" s="191"/>
      <c r="CF60" s="201"/>
      <c r="CG60" s="201"/>
      <c r="CH60" s="191"/>
      <c r="CI60" s="191"/>
      <c r="CJ60" s="191"/>
    </row>
    <row r="61">
      <c r="A61" s="243"/>
      <c r="B61" s="243"/>
      <c r="C61" s="261" t="str">
        <f>IFERROR(__xludf.DUMMYFUNCTION("ARRAYFORMULA(filter('職業技能合集'!$D:$D,'職業技能合集'!$B:$B=E60))"),"")</f>
        <v/>
      </c>
      <c r="H61" s="115"/>
      <c r="I61" s="281" t="str">
        <f>IFERROR(__xludf.DUMMYFUNCTION("ARRAYFORMULA(filter('職業技能合集'!$G:$G,'職業技能合集'!$B:$B=E60))"),"")</f>
        <v/>
      </c>
      <c r="J61" s="264" t="s">
        <v>203</v>
      </c>
      <c r="N61" s="264" t="str">
        <f>IFERROR(__xludf.DUMMYFUNCTION("ARRAYFORMULA(filter('職業技能合集'!$H:$H,'職業技能合集'!$B:$B=E60))"),"")</f>
        <v/>
      </c>
      <c r="AL61" s="48"/>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5"/>
      <c r="CA61" s="75"/>
      <c r="CB61" s="75"/>
      <c r="CC61" s="75"/>
      <c r="CD61" s="75"/>
      <c r="CE61" s="191"/>
      <c r="CF61" s="201"/>
      <c r="CG61" s="201"/>
      <c r="CH61" s="191"/>
      <c r="CI61" s="191"/>
      <c r="CJ61" s="191"/>
    </row>
    <row r="62">
      <c r="A62" s="243"/>
      <c r="B62" s="243"/>
      <c r="C62" s="261"/>
      <c r="H62" s="115"/>
      <c r="I62" s="266"/>
      <c r="J62" s="264"/>
      <c r="N62" s="264"/>
      <c r="AL62" s="48"/>
      <c r="AM62" s="75"/>
      <c r="AN62" s="75"/>
      <c r="AO62" s="75"/>
      <c r="AP62" s="75"/>
      <c r="AQ62" s="75"/>
      <c r="AR62" s="75"/>
      <c r="AS62" s="75"/>
      <c r="AT62" s="75"/>
      <c r="AU62" s="75"/>
      <c r="AV62" s="75"/>
      <c r="AW62" s="75"/>
      <c r="AX62" s="75"/>
      <c r="AY62" s="75"/>
      <c r="AZ62" s="75"/>
      <c r="BA62" s="75"/>
      <c r="BB62" s="75"/>
      <c r="BC62" s="75"/>
      <c r="BD62" s="75"/>
      <c r="BE62" s="75"/>
      <c r="BF62" s="75"/>
      <c r="BG62" s="75"/>
      <c r="BH62" s="75"/>
      <c r="BI62" s="75"/>
      <c r="BJ62" s="75"/>
      <c r="BK62" s="75"/>
      <c r="BL62" s="75"/>
      <c r="BM62" s="75"/>
      <c r="BN62" s="75"/>
      <c r="BO62" s="75"/>
      <c r="BP62" s="75"/>
      <c r="BQ62" s="75"/>
      <c r="BR62" s="75"/>
      <c r="BS62" s="75"/>
      <c r="BT62" s="75"/>
      <c r="BU62" s="75"/>
      <c r="BV62" s="75"/>
      <c r="BW62" s="75"/>
      <c r="BX62" s="75"/>
      <c r="BY62" s="75"/>
      <c r="BZ62" s="75"/>
      <c r="CA62" s="75"/>
      <c r="CB62" s="75"/>
      <c r="CC62" s="75"/>
      <c r="CD62" s="75"/>
      <c r="CE62" s="191"/>
      <c r="CF62" s="201"/>
      <c r="CG62" s="201"/>
      <c r="CH62" s="191"/>
      <c r="CI62" s="191"/>
      <c r="CJ62" s="191"/>
    </row>
    <row r="63">
      <c r="A63" s="243"/>
      <c r="B63" s="243"/>
      <c r="C63" s="261"/>
      <c r="H63" s="115"/>
      <c r="I63" s="267"/>
      <c r="J63" s="264"/>
      <c r="N63" s="264"/>
      <c r="AL63" s="48"/>
      <c r="AM63" s="75"/>
      <c r="AN63" s="75"/>
      <c r="AO63" s="75"/>
      <c r="AP63" s="75"/>
      <c r="AQ63" s="75"/>
      <c r="AR63" s="75"/>
      <c r="AS63" s="75"/>
      <c r="AT63" s="75"/>
      <c r="AU63" s="75"/>
      <c r="AV63" s="75"/>
      <c r="AW63" s="75"/>
      <c r="AX63" s="75"/>
      <c r="AY63" s="75"/>
      <c r="AZ63" s="75"/>
      <c r="BA63" s="75"/>
      <c r="BB63" s="75"/>
      <c r="BC63" s="75"/>
      <c r="BD63" s="75"/>
      <c r="BE63" s="75"/>
      <c r="BF63" s="75"/>
      <c r="BG63" s="75"/>
      <c r="BH63" s="75"/>
      <c r="BI63" s="75"/>
      <c r="BJ63" s="75"/>
      <c r="BK63" s="75"/>
      <c r="BL63" s="75"/>
      <c r="BM63" s="75"/>
      <c r="BN63" s="75"/>
      <c r="BO63" s="75"/>
      <c r="BP63" s="75"/>
      <c r="BQ63" s="75"/>
      <c r="BR63" s="75"/>
      <c r="BS63" s="75"/>
      <c r="BT63" s="75"/>
      <c r="BU63" s="75"/>
      <c r="BV63" s="75"/>
      <c r="BW63" s="75"/>
      <c r="BX63" s="75"/>
      <c r="BY63" s="75"/>
      <c r="BZ63" s="75"/>
      <c r="CA63" s="75"/>
      <c r="CB63" s="75"/>
      <c r="CC63" s="75"/>
      <c r="CD63" s="75"/>
      <c r="CE63" s="191"/>
      <c r="CF63" s="201"/>
      <c r="CG63" s="201"/>
      <c r="CH63" s="191"/>
      <c r="CI63" s="191"/>
      <c r="CJ63" s="191"/>
    </row>
    <row r="64">
      <c r="A64" s="243"/>
      <c r="B64" s="243"/>
      <c r="C64" s="261"/>
      <c r="H64" s="115"/>
      <c r="I64" s="267"/>
      <c r="J64" s="264"/>
      <c r="N64" s="264"/>
      <c r="AL64" s="48"/>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c r="BO64" s="75"/>
      <c r="BP64" s="75"/>
      <c r="BQ64" s="75"/>
      <c r="BR64" s="75"/>
      <c r="BS64" s="75"/>
      <c r="BT64" s="75"/>
      <c r="BU64" s="75"/>
      <c r="BV64" s="75"/>
      <c r="BW64" s="75"/>
      <c r="BX64" s="75"/>
      <c r="BY64" s="75"/>
      <c r="BZ64" s="75"/>
      <c r="CA64" s="75"/>
      <c r="CB64" s="75"/>
      <c r="CC64" s="75"/>
      <c r="CD64" s="75"/>
      <c r="CE64" s="191"/>
      <c r="CF64" s="201"/>
      <c r="CG64" s="201"/>
      <c r="CH64" s="191"/>
      <c r="CI64" s="191"/>
      <c r="CJ64" s="191"/>
    </row>
    <row r="65">
      <c r="A65" s="243"/>
      <c r="B65" s="243"/>
      <c r="C65" s="261"/>
      <c r="H65" s="115"/>
      <c r="I65" s="267"/>
      <c r="J65" s="264"/>
      <c r="N65" s="264"/>
      <c r="AL65" s="48"/>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5"/>
      <c r="BK65" s="75"/>
      <c r="BL65" s="75"/>
      <c r="BM65" s="75"/>
      <c r="BN65" s="75"/>
      <c r="BO65" s="75"/>
      <c r="BP65" s="75"/>
      <c r="BQ65" s="75"/>
      <c r="BR65" s="75"/>
      <c r="BS65" s="75"/>
      <c r="BT65" s="75"/>
      <c r="BU65" s="75"/>
      <c r="BV65" s="75"/>
      <c r="BW65" s="75"/>
      <c r="BX65" s="75"/>
      <c r="BY65" s="75"/>
      <c r="BZ65" s="75"/>
      <c r="CA65" s="75"/>
      <c r="CB65" s="75"/>
      <c r="CC65" s="75"/>
      <c r="CD65" s="75"/>
      <c r="CE65" s="191"/>
      <c r="CF65" s="201"/>
      <c r="CG65" s="201"/>
      <c r="CH65" s="191"/>
      <c r="CI65" s="191"/>
      <c r="CJ65" s="191"/>
    </row>
    <row r="66" ht="16.5" customHeight="1">
      <c r="A66" s="243"/>
      <c r="B66" s="243"/>
      <c r="C66" s="270" t="s">
        <v>205</v>
      </c>
      <c r="D66" s="54"/>
      <c r="E66" s="54"/>
      <c r="F66" s="54"/>
      <c r="G66" s="54"/>
      <c r="H66" s="54"/>
      <c r="I66" s="54"/>
      <c r="J66" s="272" t="str">
        <f t="array" ref="J66">_xlfn.XLOOKUP(C66,'英雄技能'!A:A,'英雄技能'!C:C,0,0,1)</f>
        <v/>
      </c>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75"/>
      <c r="CC66" s="75"/>
      <c r="CD66" s="75"/>
      <c r="CE66" s="191"/>
      <c r="CF66" s="201"/>
      <c r="CG66" s="201"/>
      <c r="CH66" s="191"/>
      <c r="CI66" s="191"/>
      <c r="CJ66" s="191"/>
    </row>
    <row r="67" ht="16.5" customHeight="1">
      <c r="A67" s="243"/>
      <c r="B67" s="243"/>
      <c r="C67" s="243"/>
      <c r="D67" s="243"/>
      <c r="E67" s="243"/>
      <c r="F67" s="243"/>
      <c r="G67" s="243"/>
      <c r="H67" s="243"/>
      <c r="I67" s="243"/>
      <c r="J67" s="243"/>
      <c r="K67" s="243"/>
      <c r="L67" s="243"/>
      <c r="M67" s="243"/>
      <c r="N67" s="243"/>
      <c r="O67" s="243"/>
      <c r="P67" s="243"/>
      <c r="Q67" s="243"/>
      <c r="R67" s="243"/>
      <c r="S67" s="243"/>
      <c r="T67" s="243"/>
      <c r="U67" s="243"/>
      <c r="V67" s="243"/>
      <c r="W67" s="243"/>
      <c r="X67" s="243"/>
      <c r="Y67" s="243"/>
      <c r="Z67" s="243"/>
      <c r="AA67" s="243"/>
      <c r="AB67" s="75"/>
      <c r="AC67" s="75"/>
      <c r="AD67" s="243"/>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c r="BM67" s="75"/>
      <c r="BN67" s="75"/>
      <c r="BO67" s="75"/>
      <c r="BP67" s="75"/>
      <c r="BQ67" s="75"/>
      <c r="BR67" s="75"/>
      <c r="BS67" s="75"/>
      <c r="BT67" s="75"/>
      <c r="BU67" s="75"/>
      <c r="BV67" s="75"/>
      <c r="BW67" s="75"/>
      <c r="BX67" s="75"/>
      <c r="BY67" s="75"/>
      <c r="BZ67" s="75"/>
      <c r="CA67" s="75"/>
      <c r="CB67" s="75"/>
      <c r="CC67" s="75"/>
      <c r="CD67" s="75"/>
      <c r="CE67" s="191"/>
      <c r="CH67" s="191"/>
      <c r="CI67" s="191"/>
      <c r="CJ67" s="191"/>
    </row>
    <row r="68" ht="16.5" customHeight="1">
      <c r="A68" s="243"/>
      <c r="B68" s="243"/>
      <c r="C68" s="252"/>
      <c r="D68" s="253"/>
      <c r="E68" s="252"/>
      <c r="F68" s="252"/>
      <c r="G68" s="252"/>
      <c r="H68" s="252"/>
      <c r="I68" s="252"/>
      <c r="J68" s="252"/>
      <c r="K68" s="252"/>
      <c r="L68" s="252"/>
      <c r="M68" s="252"/>
      <c r="N68" s="252"/>
      <c r="O68" s="252"/>
      <c r="P68" s="254" t="s">
        <v>90</v>
      </c>
      <c r="Q68" s="252"/>
      <c r="R68" s="252"/>
      <c r="S68" s="252"/>
      <c r="T68" s="252"/>
      <c r="U68" s="252"/>
      <c r="V68" s="252"/>
      <c r="W68" s="252"/>
      <c r="X68" s="252"/>
      <c r="Y68" s="252"/>
      <c r="Z68" s="252"/>
      <c r="AA68" s="252"/>
      <c r="AB68" s="252"/>
      <c r="AC68" s="252"/>
      <c r="AD68" s="252"/>
      <c r="AE68" s="75"/>
      <c r="AF68" s="252"/>
      <c r="AG68" s="256"/>
      <c r="AH68" s="252"/>
      <c r="AI68" s="252"/>
      <c r="AJ68" s="252"/>
      <c r="AK68" s="252"/>
      <c r="AL68" s="252"/>
      <c r="AM68" s="252"/>
      <c r="AN68" s="252"/>
      <c r="AO68" s="252"/>
      <c r="AP68" s="252"/>
      <c r="AQ68" s="252"/>
      <c r="AR68" s="252"/>
      <c r="AS68" s="252"/>
      <c r="AT68" s="252"/>
      <c r="AU68" s="252"/>
      <c r="AV68" s="254" t="s">
        <v>221</v>
      </c>
      <c r="AW68" s="252"/>
      <c r="AX68" s="252"/>
      <c r="AY68" s="252"/>
      <c r="AZ68" s="252"/>
      <c r="BA68" s="252"/>
      <c r="BB68" s="252"/>
      <c r="BC68" s="252"/>
      <c r="BD68" s="252"/>
      <c r="BE68" s="252"/>
      <c r="BF68" s="252"/>
      <c r="BG68" s="252"/>
      <c r="BH68" s="252"/>
      <c r="BI68" s="252"/>
      <c r="BJ68" s="252"/>
      <c r="BK68" s="252"/>
      <c r="BL68" s="252"/>
      <c r="BM68" s="75"/>
      <c r="BN68" s="257"/>
      <c r="BO68" s="257"/>
      <c r="BP68" s="257"/>
      <c r="BQ68" s="257"/>
      <c r="BR68" s="257"/>
      <c r="BS68" s="257"/>
      <c r="BT68" s="257"/>
      <c r="BU68" s="254" t="s">
        <v>222</v>
      </c>
      <c r="BV68" s="257"/>
      <c r="BW68" s="257"/>
      <c r="BX68" s="257"/>
      <c r="BY68" s="257"/>
      <c r="BZ68" s="257"/>
      <c r="CA68" s="257"/>
      <c r="CB68" s="257"/>
      <c r="CC68" s="75"/>
      <c r="CD68" s="75"/>
      <c r="CE68" s="191"/>
      <c r="CH68" s="191"/>
      <c r="CI68" s="191"/>
      <c r="CJ68" s="191"/>
    </row>
    <row r="69" ht="16.5" customHeight="1">
      <c r="A69" s="243"/>
      <c r="B69" s="243"/>
      <c r="C69" s="252"/>
      <c r="D69" s="253"/>
      <c r="E69" s="252"/>
      <c r="F69" s="252"/>
      <c r="G69" s="252"/>
      <c r="H69" s="252"/>
      <c r="I69" s="252"/>
      <c r="J69" s="252"/>
      <c r="K69" s="252"/>
      <c r="L69" s="252"/>
      <c r="M69" s="252"/>
      <c r="N69" s="252"/>
      <c r="O69" s="252"/>
      <c r="P69" s="255" t="s">
        <v>223</v>
      </c>
      <c r="Q69" s="252"/>
      <c r="R69" s="252"/>
      <c r="S69" s="252"/>
      <c r="T69" s="252"/>
      <c r="U69" s="252"/>
      <c r="V69" s="252"/>
      <c r="W69" s="252"/>
      <c r="X69" s="252"/>
      <c r="Y69" s="252"/>
      <c r="Z69" s="252"/>
      <c r="AA69" s="252"/>
      <c r="AB69" s="252"/>
      <c r="AC69" s="252"/>
      <c r="AD69" s="252"/>
      <c r="AE69" s="75"/>
      <c r="AF69" s="252"/>
      <c r="AG69" s="259"/>
      <c r="AH69" s="252"/>
      <c r="AI69" s="252"/>
      <c r="AJ69" s="252"/>
      <c r="AK69" s="252"/>
      <c r="AL69" s="252"/>
      <c r="AM69" s="252"/>
      <c r="AN69" s="252"/>
      <c r="AO69" s="252"/>
      <c r="AP69" s="252"/>
      <c r="AQ69" s="252"/>
      <c r="AR69" s="252"/>
      <c r="AS69" s="252"/>
      <c r="AT69" s="252"/>
      <c r="AU69" s="252"/>
      <c r="AV69" s="255" t="s">
        <v>223</v>
      </c>
      <c r="AW69" s="252"/>
      <c r="AX69" s="252"/>
      <c r="AY69" s="252"/>
      <c r="AZ69" s="252"/>
      <c r="BA69" s="252"/>
      <c r="BB69" s="252"/>
      <c r="BC69" s="252"/>
      <c r="BD69" s="252"/>
      <c r="BE69" s="252"/>
      <c r="BF69" s="252"/>
      <c r="BG69" s="252"/>
      <c r="BH69" s="252"/>
      <c r="BI69" s="252"/>
      <c r="BJ69" s="252"/>
      <c r="BK69" s="252"/>
      <c r="BL69" s="252"/>
      <c r="BM69" s="75"/>
      <c r="BN69" s="257"/>
      <c r="BO69" s="257"/>
      <c r="BP69" s="257"/>
      <c r="BQ69" s="257"/>
      <c r="BR69" s="257"/>
      <c r="BS69" s="257"/>
      <c r="BT69" s="257"/>
      <c r="BU69" s="260" t="s">
        <v>223</v>
      </c>
      <c r="BV69" s="257"/>
      <c r="BW69" s="257"/>
      <c r="BX69" s="257"/>
      <c r="BY69" s="257"/>
      <c r="BZ69" s="257"/>
      <c r="CA69" s="257"/>
      <c r="CB69" s="257"/>
      <c r="CC69" s="75"/>
      <c r="CD69" s="75"/>
      <c r="CE69" s="191"/>
      <c r="CH69" s="191"/>
      <c r="CI69" s="191"/>
      <c r="CJ69" s="191"/>
    </row>
    <row r="70" ht="16.5" customHeight="1">
      <c r="A70" s="243"/>
      <c r="B70" s="243"/>
      <c r="C70" s="252"/>
      <c r="D70" s="253"/>
      <c r="E70" s="252"/>
      <c r="F70" s="252"/>
      <c r="G70" s="252"/>
      <c r="H70" s="252"/>
      <c r="I70" s="252"/>
      <c r="J70" s="252"/>
      <c r="K70" s="252"/>
      <c r="L70" s="252"/>
      <c r="M70" s="252"/>
      <c r="N70" s="252"/>
      <c r="O70" s="252"/>
      <c r="P70" s="258" t="s">
        <v>224</v>
      </c>
      <c r="Q70" s="252"/>
      <c r="R70" s="252"/>
      <c r="S70" s="252"/>
      <c r="T70" s="252"/>
      <c r="U70" s="252"/>
      <c r="V70" s="252"/>
      <c r="W70" s="252"/>
      <c r="X70" s="252"/>
      <c r="Y70" s="252"/>
      <c r="Z70" s="252"/>
      <c r="AA70" s="252"/>
      <c r="AB70" s="252"/>
      <c r="AC70" s="252"/>
      <c r="AD70" s="252"/>
      <c r="AE70" s="75"/>
      <c r="AF70" s="257"/>
      <c r="AG70" s="262"/>
      <c r="AH70" s="252"/>
      <c r="AI70" s="252"/>
      <c r="AJ70" s="252"/>
      <c r="AK70" s="252"/>
      <c r="AL70" s="252"/>
      <c r="AM70" s="252"/>
      <c r="AN70" s="252"/>
      <c r="AO70" s="252"/>
      <c r="AP70" s="252"/>
      <c r="AQ70" s="252"/>
      <c r="AR70" s="252"/>
      <c r="AS70" s="252"/>
      <c r="AT70" s="252"/>
      <c r="AU70" s="252"/>
      <c r="AV70" s="258" t="s">
        <v>224</v>
      </c>
      <c r="AW70" s="252"/>
      <c r="AX70" s="252"/>
      <c r="AY70" s="252"/>
      <c r="AZ70" s="252"/>
      <c r="BA70" s="252"/>
      <c r="BB70" s="252"/>
      <c r="BC70" s="252"/>
      <c r="BD70" s="252"/>
      <c r="BE70" s="252"/>
      <c r="BF70" s="252"/>
      <c r="BG70" s="252"/>
      <c r="BH70" s="252"/>
      <c r="BI70" s="252"/>
      <c r="BJ70" s="252"/>
      <c r="BK70" s="252"/>
      <c r="BL70" s="252"/>
      <c r="BM70" s="75"/>
      <c r="BN70" s="257"/>
      <c r="BO70" s="257"/>
      <c r="BP70" s="257"/>
      <c r="BQ70" s="257"/>
      <c r="BR70" s="257"/>
      <c r="BS70" s="257"/>
      <c r="BT70" s="257"/>
      <c r="BU70" s="312" t="s">
        <v>224</v>
      </c>
      <c r="BV70" s="257"/>
      <c r="BW70" s="257"/>
      <c r="BX70" s="257"/>
      <c r="BY70" s="257"/>
      <c r="BZ70" s="257"/>
      <c r="CA70" s="257"/>
      <c r="CB70" s="257"/>
      <c r="CC70" s="75"/>
      <c r="CD70" s="75"/>
      <c r="CE70" s="191"/>
      <c r="CH70" s="191"/>
      <c r="CI70" s="191"/>
      <c r="CJ70" s="191"/>
    </row>
    <row r="71" ht="16.5" customHeight="1">
      <c r="A71" s="243"/>
      <c r="B71" s="243"/>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c r="AA71" s="252"/>
      <c r="AB71" s="252"/>
      <c r="AC71" s="252"/>
      <c r="AD71" s="252"/>
      <c r="AE71" s="75"/>
      <c r="AF71" s="257"/>
      <c r="AG71" s="252"/>
      <c r="AH71" s="252"/>
      <c r="AI71" s="252"/>
      <c r="AJ71" s="252"/>
      <c r="AK71" s="252"/>
      <c r="AL71" s="252"/>
      <c r="AM71" s="252"/>
      <c r="AN71" s="252"/>
      <c r="AO71" s="252"/>
      <c r="AP71" s="252"/>
      <c r="AQ71" s="252"/>
      <c r="AR71" s="252"/>
      <c r="AS71" s="252"/>
      <c r="AT71" s="252"/>
      <c r="AU71" s="252"/>
      <c r="AV71" s="252"/>
      <c r="AW71" s="252"/>
      <c r="AX71" s="252"/>
      <c r="AY71" s="252"/>
      <c r="AZ71" s="252"/>
      <c r="BA71" s="252"/>
      <c r="BB71" s="252"/>
      <c r="BC71" s="252"/>
      <c r="BD71" s="252"/>
      <c r="BE71" s="252"/>
      <c r="BF71" s="252"/>
      <c r="BG71" s="252"/>
      <c r="BH71" s="252"/>
      <c r="BI71" s="252"/>
      <c r="BJ71" s="252"/>
      <c r="BK71" s="252"/>
      <c r="BL71" s="252"/>
      <c r="BM71" s="75"/>
      <c r="BN71" s="257"/>
      <c r="BO71" s="257"/>
      <c r="BP71" s="257"/>
      <c r="BQ71" s="257"/>
      <c r="BR71" s="257"/>
      <c r="BS71" s="257"/>
      <c r="BT71" s="257"/>
      <c r="BU71" s="257"/>
      <c r="BV71" s="257"/>
      <c r="BW71" s="257"/>
      <c r="BX71" s="257"/>
      <c r="BY71" s="257"/>
      <c r="BZ71" s="257"/>
      <c r="CA71" s="257"/>
      <c r="CB71" s="257"/>
      <c r="CC71" s="75"/>
      <c r="CD71" s="75"/>
      <c r="CE71" s="191"/>
      <c r="CH71" s="191"/>
      <c r="CI71" s="191"/>
      <c r="CJ71" s="191"/>
    </row>
    <row r="72" ht="16.5" customHeight="1">
      <c r="A72" s="243"/>
      <c r="B72" s="243"/>
      <c r="C72" s="252"/>
      <c r="D72" s="252"/>
      <c r="E72" s="252"/>
      <c r="F72" s="252"/>
      <c r="G72" s="252"/>
      <c r="H72" s="252"/>
      <c r="I72" s="252"/>
      <c r="J72" s="252"/>
      <c r="K72" s="252"/>
      <c r="L72" s="252"/>
      <c r="M72" s="252"/>
      <c r="N72" s="252"/>
      <c r="O72" s="252"/>
      <c r="P72" s="252"/>
      <c r="Q72" s="252"/>
      <c r="R72" s="252"/>
      <c r="S72" s="252"/>
      <c r="T72" s="252"/>
      <c r="U72" s="252"/>
      <c r="V72" s="252"/>
      <c r="W72" s="252"/>
      <c r="X72" s="252"/>
      <c r="Y72" s="252"/>
      <c r="Z72" s="252"/>
      <c r="AA72" s="252"/>
      <c r="AB72" s="252"/>
      <c r="AC72" s="252"/>
      <c r="AD72" s="252"/>
      <c r="AE72" s="75"/>
      <c r="AF72" s="253"/>
      <c r="AG72" s="252"/>
      <c r="AH72" s="252"/>
      <c r="AI72" s="252"/>
      <c r="AJ72" s="252"/>
      <c r="AK72" s="252"/>
      <c r="AL72" s="252"/>
      <c r="AM72" s="252"/>
      <c r="AN72" s="252"/>
      <c r="AO72" s="252"/>
      <c r="AP72" s="252"/>
      <c r="AQ72" s="252"/>
      <c r="AR72" s="252"/>
      <c r="AS72" s="252"/>
      <c r="AT72" s="252"/>
      <c r="AU72" s="252"/>
      <c r="AV72" s="252"/>
      <c r="AW72" s="252"/>
      <c r="AX72" s="252"/>
      <c r="AY72" s="252"/>
      <c r="AZ72" s="252"/>
      <c r="BA72" s="252"/>
      <c r="BB72" s="252"/>
      <c r="BC72" s="252"/>
      <c r="BD72" s="252"/>
      <c r="BE72" s="252"/>
      <c r="BF72" s="252"/>
      <c r="BG72" s="252"/>
      <c r="BH72" s="252"/>
      <c r="BI72" s="252"/>
      <c r="BJ72" s="252"/>
      <c r="BK72" s="252"/>
      <c r="BL72" s="252"/>
      <c r="BM72" s="75"/>
      <c r="BN72" s="257"/>
      <c r="BO72" s="257"/>
      <c r="BP72" s="257"/>
      <c r="BQ72" s="257"/>
      <c r="BR72" s="257"/>
      <c r="BS72" s="257"/>
      <c r="BT72" s="257"/>
      <c r="BU72" s="257"/>
      <c r="BV72" s="257"/>
      <c r="BW72" s="257"/>
      <c r="BX72" s="257"/>
      <c r="BY72" s="257"/>
      <c r="BZ72" s="257"/>
      <c r="CA72" s="257"/>
      <c r="CB72" s="257"/>
      <c r="CC72" s="75"/>
      <c r="CD72" s="75"/>
      <c r="CE72" s="191"/>
      <c r="CH72" s="191"/>
      <c r="CI72" s="191"/>
      <c r="CJ72" s="191"/>
    </row>
    <row r="73" ht="16.5" customHeight="1">
      <c r="A73" s="243"/>
      <c r="B73" s="243"/>
      <c r="C73" s="252"/>
      <c r="D73" s="252"/>
      <c r="E73" s="252"/>
      <c r="F73" s="252"/>
      <c r="G73" s="252"/>
      <c r="H73" s="252"/>
      <c r="I73" s="252"/>
      <c r="J73" s="252"/>
      <c r="K73" s="252"/>
      <c r="L73" s="252"/>
      <c r="M73" s="252"/>
      <c r="N73" s="252"/>
      <c r="O73" s="252"/>
      <c r="P73" s="252"/>
      <c r="Q73" s="252"/>
      <c r="R73" s="252"/>
      <c r="S73" s="252"/>
      <c r="T73" s="252"/>
      <c r="U73" s="252"/>
      <c r="V73" s="252"/>
      <c r="W73" s="252"/>
      <c r="X73" s="252"/>
      <c r="Y73" s="252"/>
      <c r="Z73" s="252"/>
      <c r="AA73" s="252"/>
      <c r="AB73" s="252"/>
      <c r="AC73" s="252"/>
      <c r="AD73" s="252"/>
      <c r="AE73" s="75"/>
      <c r="AF73" s="253"/>
      <c r="AG73" s="252"/>
      <c r="AH73" s="252"/>
      <c r="AI73" s="252"/>
      <c r="AJ73" s="252"/>
      <c r="AK73" s="252"/>
      <c r="AL73" s="252"/>
      <c r="AM73" s="252"/>
      <c r="AN73" s="252"/>
      <c r="AO73" s="252"/>
      <c r="AP73" s="252"/>
      <c r="AQ73" s="252"/>
      <c r="AR73" s="252"/>
      <c r="AS73" s="252"/>
      <c r="AT73" s="252"/>
      <c r="AU73" s="252"/>
      <c r="AV73" s="252"/>
      <c r="AW73" s="252"/>
      <c r="AX73" s="252"/>
      <c r="AY73" s="252"/>
      <c r="AZ73" s="252"/>
      <c r="BA73" s="252"/>
      <c r="BB73" s="252"/>
      <c r="BC73" s="252"/>
      <c r="BD73" s="252"/>
      <c r="BE73" s="252"/>
      <c r="BF73" s="252"/>
      <c r="BG73" s="252"/>
      <c r="BH73" s="252"/>
      <c r="BI73" s="252"/>
      <c r="BJ73" s="252"/>
      <c r="BK73" s="252"/>
      <c r="BL73" s="252"/>
      <c r="BM73" s="75"/>
      <c r="BN73" s="257"/>
      <c r="BO73" s="257"/>
      <c r="BP73" s="257"/>
      <c r="BQ73" s="257"/>
      <c r="BR73" s="257"/>
      <c r="BS73" s="257"/>
      <c r="BT73" s="257"/>
      <c r="BU73" s="257"/>
      <c r="BV73" s="257"/>
      <c r="BW73" s="257"/>
      <c r="BX73" s="257"/>
      <c r="BY73" s="257"/>
      <c r="BZ73" s="257"/>
      <c r="CA73" s="257"/>
      <c r="CB73" s="257"/>
      <c r="CC73" s="75"/>
      <c r="CD73" s="75"/>
      <c r="CE73" s="191"/>
      <c r="CH73" s="191"/>
      <c r="CI73" s="191"/>
      <c r="CJ73" s="191"/>
    </row>
    <row r="74" ht="16.5" customHeight="1">
      <c r="A74" s="243"/>
      <c r="B74" s="243"/>
      <c r="C74" s="252"/>
      <c r="D74" s="252"/>
      <c r="E74" s="252"/>
      <c r="F74" s="252"/>
      <c r="G74" s="252"/>
      <c r="H74" s="252"/>
      <c r="I74" s="252"/>
      <c r="J74" s="252"/>
      <c r="K74" s="252"/>
      <c r="L74" s="252"/>
      <c r="M74" s="252"/>
      <c r="N74" s="252"/>
      <c r="O74" s="252"/>
      <c r="P74" s="252"/>
      <c r="Q74" s="252"/>
      <c r="R74" s="252"/>
      <c r="S74" s="252"/>
      <c r="T74" s="252"/>
      <c r="U74" s="252"/>
      <c r="V74" s="252"/>
      <c r="W74" s="252"/>
      <c r="X74" s="252"/>
      <c r="Y74" s="252"/>
      <c r="Z74" s="252"/>
      <c r="AA74" s="252"/>
      <c r="AB74" s="252"/>
      <c r="AC74" s="252"/>
      <c r="AD74" s="252"/>
      <c r="AE74" s="75"/>
      <c r="AF74" s="252"/>
      <c r="AG74" s="252"/>
      <c r="AH74" s="252"/>
      <c r="AI74" s="252"/>
      <c r="AJ74" s="252"/>
      <c r="AK74" s="252"/>
      <c r="AL74" s="252"/>
      <c r="AM74" s="252"/>
      <c r="AN74" s="252"/>
      <c r="AO74" s="252"/>
      <c r="AP74" s="252"/>
      <c r="AQ74" s="252"/>
      <c r="AR74" s="252"/>
      <c r="AS74" s="252"/>
      <c r="AT74" s="252"/>
      <c r="AU74" s="252"/>
      <c r="AV74" s="252"/>
      <c r="AW74" s="252"/>
      <c r="AX74" s="252"/>
      <c r="AY74" s="252"/>
      <c r="AZ74" s="252"/>
      <c r="BA74" s="252"/>
      <c r="BB74" s="252"/>
      <c r="BC74" s="252"/>
      <c r="BD74" s="252"/>
      <c r="BE74" s="252"/>
      <c r="BF74" s="252"/>
      <c r="BG74" s="252"/>
      <c r="BH74" s="252"/>
      <c r="BI74" s="252"/>
      <c r="BJ74" s="252"/>
      <c r="BK74" s="252"/>
      <c r="BL74" s="252"/>
      <c r="BM74" s="75"/>
      <c r="BN74" s="257"/>
      <c r="BO74" s="257"/>
      <c r="BP74" s="257"/>
      <c r="BQ74" s="257"/>
      <c r="BR74" s="257"/>
      <c r="BS74" s="257"/>
      <c r="BT74" s="257"/>
      <c r="BU74" s="257"/>
      <c r="BV74" s="257"/>
      <c r="BW74" s="257"/>
      <c r="BX74" s="257"/>
      <c r="BY74" s="257"/>
      <c r="BZ74" s="257"/>
      <c r="CA74" s="257"/>
      <c r="CB74" s="257"/>
      <c r="CC74" s="75"/>
      <c r="CD74" s="75"/>
      <c r="CE74" s="191"/>
      <c r="CH74" s="191"/>
      <c r="CI74" s="191"/>
      <c r="CJ74" s="191"/>
    </row>
    <row r="75" ht="16.5" customHeight="1">
      <c r="A75" s="243"/>
      <c r="B75" s="243"/>
      <c r="C75" s="252"/>
      <c r="D75" s="252"/>
      <c r="E75" s="252"/>
      <c r="F75" s="252"/>
      <c r="G75" s="252"/>
      <c r="H75" s="252"/>
      <c r="I75" s="252"/>
      <c r="J75" s="252"/>
      <c r="K75" s="252"/>
      <c r="L75" s="252"/>
      <c r="M75" s="252"/>
      <c r="N75" s="252"/>
      <c r="O75" s="252"/>
      <c r="P75" s="252"/>
      <c r="Q75" s="252"/>
      <c r="R75" s="252"/>
      <c r="S75" s="252"/>
      <c r="T75" s="252"/>
      <c r="U75" s="252"/>
      <c r="V75" s="252"/>
      <c r="W75" s="252"/>
      <c r="X75" s="252"/>
      <c r="Y75" s="252"/>
      <c r="Z75" s="252"/>
      <c r="AA75" s="252"/>
      <c r="AB75" s="252"/>
      <c r="AC75" s="252"/>
      <c r="AD75" s="252"/>
      <c r="AE75" s="75"/>
      <c r="AF75" s="256"/>
      <c r="AG75" s="252"/>
      <c r="AH75" s="252"/>
      <c r="AI75" s="252"/>
      <c r="AJ75" s="252"/>
      <c r="AK75" s="252"/>
      <c r="AL75" s="252"/>
      <c r="AM75" s="252"/>
      <c r="AN75" s="252"/>
      <c r="AO75" s="252"/>
      <c r="AP75" s="252"/>
      <c r="AQ75" s="252"/>
      <c r="AR75" s="252"/>
      <c r="AS75" s="252"/>
      <c r="AT75" s="252"/>
      <c r="AU75" s="252"/>
      <c r="AV75" s="252"/>
      <c r="AW75" s="252"/>
      <c r="AX75" s="252"/>
      <c r="AY75" s="252"/>
      <c r="AZ75" s="252"/>
      <c r="BA75" s="252"/>
      <c r="BB75" s="252"/>
      <c r="BC75" s="252"/>
      <c r="BD75" s="252"/>
      <c r="BE75" s="252"/>
      <c r="BF75" s="252"/>
      <c r="BG75" s="252"/>
      <c r="BH75" s="252"/>
      <c r="BI75" s="252"/>
      <c r="BJ75" s="252"/>
      <c r="BK75" s="252"/>
      <c r="BL75" s="252"/>
      <c r="BM75" s="75"/>
      <c r="BN75" s="257"/>
      <c r="BO75" s="257"/>
      <c r="BP75" s="257"/>
      <c r="BQ75" s="257"/>
      <c r="BR75" s="257"/>
      <c r="BS75" s="257"/>
      <c r="BT75" s="257"/>
      <c r="BU75" s="257"/>
      <c r="BV75" s="257"/>
      <c r="BW75" s="257"/>
      <c r="BX75" s="257"/>
      <c r="BY75" s="257"/>
      <c r="BZ75" s="257"/>
      <c r="CA75" s="257"/>
      <c r="CB75" s="257"/>
      <c r="CC75" s="75"/>
      <c r="CD75" s="75"/>
      <c r="CE75" s="191"/>
      <c r="CH75" s="191"/>
      <c r="CI75" s="191"/>
      <c r="CJ75" s="191"/>
    </row>
    <row r="76" ht="16.5" customHeight="1">
      <c r="A76" s="243"/>
      <c r="B76" s="243"/>
      <c r="C76" s="252"/>
      <c r="D76" s="252"/>
      <c r="E76" s="252"/>
      <c r="F76" s="252"/>
      <c r="G76" s="252"/>
      <c r="H76" s="252"/>
      <c r="I76" s="252"/>
      <c r="J76" s="252"/>
      <c r="K76" s="252"/>
      <c r="L76" s="252"/>
      <c r="M76" s="252"/>
      <c r="N76" s="252"/>
      <c r="O76" s="252"/>
      <c r="P76" s="252"/>
      <c r="Q76" s="252"/>
      <c r="R76" s="252"/>
      <c r="S76" s="252"/>
      <c r="T76" s="252"/>
      <c r="U76" s="252"/>
      <c r="V76" s="252"/>
      <c r="W76" s="252"/>
      <c r="X76" s="252"/>
      <c r="Y76" s="252"/>
      <c r="Z76" s="252"/>
      <c r="AA76" s="252"/>
      <c r="AB76" s="252"/>
      <c r="AC76" s="252"/>
      <c r="AD76" s="252"/>
      <c r="AE76" s="75"/>
      <c r="AF76" s="253"/>
      <c r="AG76" s="252"/>
      <c r="AH76" s="252"/>
      <c r="AI76" s="252"/>
      <c r="AJ76" s="252"/>
      <c r="AK76" s="252"/>
      <c r="AL76" s="252"/>
      <c r="AM76" s="252"/>
      <c r="AN76" s="252"/>
      <c r="AO76" s="252"/>
      <c r="AP76" s="252"/>
      <c r="AQ76" s="252"/>
      <c r="AR76" s="252"/>
      <c r="AS76" s="252"/>
      <c r="AT76" s="252"/>
      <c r="AU76" s="252"/>
      <c r="AV76" s="252"/>
      <c r="AW76" s="252"/>
      <c r="AX76" s="252"/>
      <c r="AY76" s="252"/>
      <c r="AZ76" s="252"/>
      <c r="BA76" s="252"/>
      <c r="BB76" s="252"/>
      <c r="BC76" s="252"/>
      <c r="BD76" s="252"/>
      <c r="BE76" s="252"/>
      <c r="BF76" s="252"/>
      <c r="BG76" s="252"/>
      <c r="BH76" s="252"/>
      <c r="BI76" s="252"/>
      <c r="BJ76" s="252"/>
      <c r="BK76" s="252"/>
      <c r="BL76" s="252"/>
      <c r="BM76" s="75"/>
      <c r="BN76" s="257"/>
      <c r="BO76" s="257"/>
      <c r="BP76" s="257"/>
      <c r="BQ76" s="257"/>
      <c r="BR76" s="257"/>
      <c r="BS76" s="257"/>
      <c r="BT76" s="257"/>
      <c r="BU76" s="257"/>
      <c r="BV76" s="257"/>
      <c r="BW76" s="257"/>
      <c r="BX76" s="257"/>
      <c r="BY76" s="257"/>
      <c r="BZ76" s="257"/>
      <c r="CA76" s="257"/>
      <c r="CB76" s="257"/>
      <c r="CC76" s="75"/>
      <c r="CD76" s="75"/>
      <c r="CE76" s="191"/>
      <c r="CH76" s="191"/>
      <c r="CI76" s="191"/>
      <c r="CJ76" s="191"/>
    </row>
    <row r="77" ht="16.5" customHeight="1">
      <c r="A77" s="243"/>
      <c r="B77" s="243"/>
      <c r="C77" s="252"/>
      <c r="D77" s="252"/>
      <c r="E77" s="252"/>
      <c r="F77" s="252"/>
      <c r="G77" s="252"/>
      <c r="H77" s="252"/>
      <c r="I77" s="252"/>
      <c r="J77" s="252"/>
      <c r="K77" s="252"/>
      <c r="L77" s="252"/>
      <c r="M77" s="252"/>
      <c r="N77" s="252"/>
      <c r="O77" s="252"/>
      <c r="P77" s="252"/>
      <c r="Q77" s="252"/>
      <c r="R77" s="252"/>
      <c r="S77" s="252"/>
      <c r="T77" s="252"/>
      <c r="U77" s="252"/>
      <c r="V77" s="252"/>
      <c r="W77" s="252"/>
      <c r="X77" s="252"/>
      <c r="Y77" s="252"/>
      <c r="Z77" s="252"/>
      <c r="AA77" s="252"/>
      <c r="AB77" s="252"/>
      <c r="AC77" s="252"/>
      <c r="AD77" s="252"/>
      <c r="AE77" s="75"/>
      <c r="AF77" s="253"/>
      <c r="AG77" s="257"/>
      <c r="AH77" s="257"/>
      <c r="AI77" s="257"/>
      <c r="AJ77" s="257"/>
      <c r="AK77" s="257"/>
      <c r="AL77" s="257"/>
      <c r="AM77" s="257"/>
      <c r="AN77" s="257"/>
      <c r="AO77" s="257"/>
      <c r="AP77" s="257"/>
      <c r="AQ77" s="257"/>
      <c r="AR77" s="257"/>
      <c r="AS77" s="257"/>
      <c r="AT77" s="257"/>
      <c r="AU77" s="252"/>
      <c r="AV77" s="252"/>
      <c r="AW77" s="252"/>
      <c r="AX77" s="252"/>
      <c r="AY77" s="252"/>
      <c r="AZ77" s="252"/>
      <c r="BA77" s="252"/>
      <c r="BB77" s="252"/>
      <c r="BC77" s="252"/>
      <c r="BD77" s="252"/>
      <c r="BE77" s="252"/>
      <c r="BF77" s="252"/>
      <c r="BG77" s="252"/>
      <c r="BH77" s="252"/>
      <c r="BI77" s="252"/>
      <c r="BJ77" s="252"/>
      <c r="BK77" s="252"/>
      <c r="BL77" s="252"/>
      <c r="BM77" s="75"/>
      <c r="BN77" s="257"/>
      <c r="BO77" s="257"/>
      <c r="BP77" s="257"/>
      <c r="BQ77" s="257"/>
      <c r="BR77" s="257"/>
      <c r="BS77" s="257"/>
      <c r="BT77" s="257"/>
      <c r="BU77" s="257"/>
      <c r="BV77" s="257"/>
      <c r="BW77" s="257"/>
      <c r="BX77" s="257"/>
      <c r="BY77" s="257"/>
      <c r="BZ77" s="257"/>
      <c r="CA77" s="257"/>
      <c r="CB77" s="257"/>
      <c r="CC77" s="75"/>
      <c r="CD77" s="75"/>
      <c r="CE77" s="191"/>
      <c r="CH77" s="191"/>
      <c r="CI77" s="191"/>
      <c r="CJ77" s="191"/>
    </row>
    <row r="78" ht="16.5" customHeight="1">
      <c r="A78" s="243"/>
      <c r="B78" s="243"/>
      <c r="C78" s="252"/>
      <c r="D78" s="252"/>
      <c r="E78" s="252"/>
      <c r="F78" s="252"/>
      <c r="G78" s="252"/>
      <c r="H78" s="252"/>
      <c r="I78" s="252"/>
      <c r="J78" s="252"/>
      <c r="K78" s="252"/>
      <c r="L78" s="252"/>
      <c r="M78" s="252"/>
      <c r="N78" s="252"/>
      <c r="O78" s="252"/>
      <c r="P78" s="252"/>
      <c r="Q78" s="252"/>
      <c r="R78" s="252"/>
      <c r="S78" s="252"/>
      <c r="T78" s="252"/>
      <c r="U78" s="252"/>
      <c r="V78" s="252"/>
      <c r="W78" s="252"/>
      <c r="X78" s="252"/>
      <c r="Y78" s="252"/>
      <c r="Z78" s="252"/>
      <c r="AA78" s="252"/>
      <c r="AB78" s="252"/>
      <c r="AC78" s="252"/>
      <c r="AD78" s="252"/>
      <c r="AE78" s="75"/>
      <c r="AF78" s="271"/>
      <c r="AG78" s="257"/>
      <c r="AH78" s="257"/>
      <c r="AI78" s="257"/>
      <c r="AJ78" s="257"/>
      <c r="AK78" s="257"/>
      <c r="AL78" s="257"/>
      <c r="AM78" s="257"/>
      <c r="AN78" s="257"/>
      <c r="AO78" s="257"/>
      <c r="AP78" s="257"/>
      <c r="AQ78" s="257"/>
      <c r="AR78" s="257"/>
      <c r="AS78" s="257"/>
      <c r="AT78" s="257"/>
      <c r="AU78" s="252"/>
      <c r="AV78" s="252"/>
      <c r="AW78" s="252"/>
      <c r="AX78" s="252"/>
      <c r="AY78" s="252"/>
      <c r="AZ78" s="252"/>
      <c r="BA78" s="252"/>
      <c r="BB78" s="252"/>
      <c r="BC78" s="252"/>
      <c r="BD78" s="252"/>
      <c r="BE78" s="252"/>
      <c r="BF78" s="252"/>
      <c r="BG78" s="252"/>
      <c r="BH78" s="252"/>
      <c r="BI78" s="252"/>
      <c r="BJ78" s="252"/>
      <c r="BK78" s="252"/>
      <c r="BL78" s="252"/>
      <c r="BM78" s="75"/>
      <c r="BN78" s="257"/>
      <c r="BO78" s="257"/>
      <c r="BP78" s="257"/>
      <c r="BQ78" s="257"/>
      <c r="BR78" s="257"/>
      <c r="BS78" s="257"/>
      <c r="BT78" s="257"/>
      <c r="BU78" s="257"/>
      <c r="BV78" s="257"/>
      <c r="BW78" s="257"/>
      <c r="BX78" s="257"/>
      <c r="BY78" s="257"/>
      <c r="BZ78" s="257"/>
      <c r="CA78" s="257"/>
      <c r="CB78" s="257"/>
      <c r="CC78" s="75"/>
      <c r="CD78" s="75"/>
      <c r="CE78" s="191"/>
      <c r="CH78" s="191"/>
      <c r="CI78" s="191"/>
      <c r="CJ78" s="191"/>
    </row>
    <row r="79" ht="16.5" customHeight="1">
      <c r="A79" s="243"/>
      <c r="B79" s="243"/>
      <c r="C79" s="252"/>
      <c r="D79" s="252"/>
      <c r="E79" s="252"/>
      <c r="F79" s="252"/>
      <c r="G79" s="252"/>
      <c r="H79" s="252"/>
      <c r="I79" s="252"/>
      <c r="J79" s="252"/>
      <c r="K79" s="252"/>
      <c r="L79" s="252"/>
      <c r="M79" s="252"/>
      <c r="N79" s="252"/>
      <c r="O79" s="252"/>
      <c r="P79" s="252"/>
      <c r="Q79" s="252"/>
      <c r="R79" s="252"/>
      <c r="S79" s="252"/>
      <c r="T79" s="252"/>
      <c r="U79" s="252"/>
      <c r="V79" s="252"/>
      <c r="W79" s="252"/>
      <c r="X79" s="252"/>
      <c r="Y79" s="252"/>
      <c r="Z79" s="252"/>
      <c r="AA79" s="252"/>
      <c r="AB79" s="252"/>
      <c r="AC79" s="252"/>
      <c r="AD79" s="252"/>
      <c r="AE79" s="75"/>
      <c r="AF79" s="256"/>
      <c r="AG79" s="257"/>
      <c r="AH79" s="257"/>
      <c r="AI79" s="257"/>
      <c r="AJ79" s="257"/>
      <c r="AK79" s="257"/>
      <c r="AL79" s="257"/>
      <c r="AM79" s="257"/>
      <c r="AN79" s="257"/>
      <c r="AO79" s="257"/>
      <c r="AP79" s="257"/>
      <c r="AQ79" s="257"/>
      <c r="AR79" s="257"/>
      <c r="AS79" s="257"/>
      <c r="AT79" s="257"/>
      <c r="AU79" s="252"/>
      <c r="AV79" s="252"/>
      <c r="AW79" s="252"/>
      <c r="AX79" s="252"/>
      <c r="AY79" s="252"/>
      <c r="AZ79" s="252"/>
      <c r="BA79" s="252"/>
      <c r="BB79" s="252"/>
      <c r="BC79" s="252"/>
      <c r="BD79" s="252"/>
      <c r="BE79" s="252"/>
      <c r="BF79" s="252"/>
      <c r="BG79" s="252"/>
      <c r="BH79" s="252"/>
      <c r="BI79" s="252"/>
      <c r="BJ79" s="252"/>
      <c r="BK79" s="252"/>
      <c r="BL79" s="252"/>
      <c r="BM79" s="75"/>
      <c r="BN79" s="257"/>
      <c r="BO79" s="257"/>
      <c r="BP79" s="257"/>
      <c r="BQ79" s="257"/>
      <c r="BR79" s="257"/>
      <c r="BS79" s="257"/>
      <c r="BT79" s="257"/>
      <c r="BU79" s="257"/>
      <c r="BV79" s="257"/>
      <c r="BW79" s="257"/>
      <c r="BX79" s="257"/>
      <c r="BY79" s="257"/>
      <c r="BZ79" s="257"/>
      <c r="CA79" s="257"/>
      <c r="CB79" s="257"/>
      <c r="CC79" s="75"/>
      <c r="CD79" s="75"/>
      <c r="CE79" s="191"/>
      <c r="CH79" s="191"/>
      <c r="CI79" s="191"/>
      <c r="CJ79" s="191"/>
    </row>
    <row r="80" ht="16.5" customHeight="1">
      <c r="A80" s="243"/>
      <c r="B80" s="243"/>
      <c r="C80" s="252"/>
      <c r="D80" s="252"/>
      <c r="E80" s="252"/>
      <c r="F80" s="252"/>
      <c r="G80" s="252"/>
      <c r="H80" s="252"/>
      <c r="I80" s="252"/>
      <c r="J80" s="252"/>
      <c r="K80" s="252"/>
      <c r="L80" s="252"/>
      <c r="M80" s="252"/>
      <c r="N80" s="252"/>
      <c r="O80" s="252"/>
      <c r="P80" s="252"/>
      <c r="Q80" s="252"/>
      <c r="R80" s="252"/>
      <c r="S80" s="252"/>
      <c r="T80" s="252"/>
      <c r="U80" s="252"/>
      <c r="V80" s="252"/>
      <c r="W80" s="252"/>
      <c r="X80" s="252"/>
      <c r="Y80" s="252"/>
      <c r="Z80" s="252"/>
      <c r="AA80" s="252"/>
      <c r="AB80" s="252"/>
      <c r="AC80" s="252"/>
      <c r="AD80" s="252"/>
      <c r="AE80" s="75"/>
      <c r="AF80" s="271"/>
      <c r="AG80" s="257"/>
      <c r="AH80" s="257"/>
      <c r="AI80" s="257"/>
      <c r="AJ80" s="257"/>
      <c r="AK80" s="257"/>
      <c r="AL80" s="253"/>
      <c r="AM80" s="253"/>
      <c r="AN80" s="257"/>
      <c r="AO80" s="257"/>
      <c r="AP80" s="257"/>
      <c r="AQ80" s="257"/>
      <c r="AR80" s="257"/>
      <c r="AS80" s="257"/>
      <c r="AT80" s="257"/>
      <c r="AU80" s="252"/>
      <c r="AV80" s="252"/>
      <c r="AW80" s="252"/>
      <c r="AX80" s="252"/>
      <c r="AY80" s="252"/>
      <c r="AZ80" s="252"/>
      <c r="BA80" s="252"/>
      <c r="BB80" s="252"/>
      <c r="BC80" s="252"/>
      <c r="BD80" s="252"/>
      <c r="BE80" s="252"/>
      <c r="BF80" s="252"/>
      <c r="BG80" s="252"/>
      <c r="BH80" s="252"/>
      <c r="BI80" s="252"/>
      <c r="BJ80" s="252"/>
      <c r="BK80" s="252"/>
      <c r="BL80" s="252"/>
      <c r="BM80" s="75"/>
      <c r="BN80" s="257"/>
      <c r="BO80" s="257"/>
      <c r="BP80" s="257"/>
      <c r="BQ80" s="257"/>
      <c r="BR80" s="257"/>
      <c r="BS80" s="257"/>
      <c r="BT80" s="257"/>
      <c r="BU80" s="257"/>
      <c r="BV80" s="257"/>
      <c r="BW80" s="257"/>
      <c r="BX80" s="257"/>
      <c r="BY80" s="257"/>
      <c r="BZ80" s="257"/>
      <c r="CA80" s="257"/>
      <c r="CB80" s="257"/>
      <c r="CC80" s="75"/>
      <c r="CD80" s="75"/>
      <c r="CE80" s="191"/>
      <c r="CH80" s="191"/>
      <c r="CI80" s="191"/>
      <c r="CJ80" s="191"/>
    </row>
    <row r="81" ht="16.5" customHeight="1">
      <c r="A81" s="243"/>
      <c r="B81" s="243"/>
      <c r="C81" s="252"/>
      <c r="D81" s="252"/>
      <c r="E81" s="252"/>
      <c r="F81" s="252"/>
      <c r="G81" s="252"/>
      <c r="H81" s="252"/>
      <c r="I81" s="252"/>
      <c r="J81" s="252"/>
      <c r="K81" s="252"/>
      <c r="L81" s="252"/>
      <c r="M81" s="252"/>
      <c r="N81" s="252"/>
      <c r="O81" s="252"/>
      <c r="P81" s="252"/>
      <c r="Q81" s="252"/>
      <c r="R81" s="252"/>
      <c r="S81" s="252"/>
      <c r="T81" s="252"/>
      <c r="U81" s="252"/>
      <c r="V81" s="252"/>
      <c r="W81" s="252"/>
      <c r="X81" s="252"/>
      <c r="Y81" s="252"/>
      <c r="Z81" s="252"/>
      <c r="AA81" s="252"/>
      <c r="AB81" s="252"/>
      <c r="AC81" s="252"/>
      <c r="AD81" s="252"/>
      <c r="AE81" s="75"/>
      <c r="AF81" s="271"/>
      <c r="AG81" s="257"/>
      <c r="AH81" s="257"/>
      <c r="AI81" s="257"/>
      <c r="AJ81" s="257"/>
      <c r="AK81" s="257"/>
      <c r="AL81" s="257"/>
      <c r="AM81" s="257"/>
      <c r="AN81" s="257"/>
      <c r="AO81" s="257"/>
      <c r="AP81" s="257"/>
      <c r="AQ81" s="257"/>
      <c r="AR81" s="257"/>
      <c r="AS81" s="257"/>
      <c r="AT81" s="257"/>
      <c r="AU81" s="252"/>
      <c r="AV81" s="252"/>
      <c r="AW81" s="252"/>
      <c r="AX81" s="252"/>
      <c r="AY81" s="252"/>
      <c r="AZ81" s="252"/>
      <c r="BA81" s="252"/>
      <c r="BB81" s="252"/>
      <c r="BC81" s="252"/>
      <c r="BD81" s="252"/>
      <c r="BE81" s="252"/>
      <c r="BF81" s="252"/>
      <c r="BG81" s="252"/>
      <c r="BH81" s="252"/>
      <c r="BI81" s="252"/>
      <c r="BJ81" s="252"/>
      <c r="BK81" s="252"/>
      <c r="BL81" s="252"/>
      <c r="BM81" s="75"/>
      <c r="BN81" s="257"/>
      <c r="BO81" s="257"/>
      <c r="BP81" s="257"/>
      <c r="BQ81" s="257"/>
      <c r="BR81" s="257"/>
      <c r="BS81" s="257"/>
      <c r="BT81" s="257"/>
      <c r="BU81" s="257"/>
      <c r="BV81" s="257"/>
      <c r="BW81" s="257"/>
      <c r="BX81" s="257"/>
      <c r="BY81" s="257"/>
      <c r="BZ81" s="257"/>
      <c r="CA81" s="257"/>
      <c r="CB81" s="257"/>
      <c r="CC81" s="75"/>
      <c r="CD81" s="75"/>
      <c r="CE81" s="191"/>
      <c r="CF81" s="275"/>
      <c r="CG81" s="275"/>
      <c r="CH81" s="275"/>
      <c r="CI81" s="275"/>
      <c r="CJ81" s="275"/>
      <c r="CK81" s="193"/>
      <c r="CL81" s="193"/>
      <c r="CM81" s="193"/>
      <c r="CN81" s="193"/>
      <c r="CO81" s="193"/>
      <c r="CP81" s="193"/>
    </row>
    <row r="82" ht="16.5" customHeight="1">
      <c r="A82" s="243"/>
      <c r="B82" s="243"/>
      <c r="C82" s="252"/>
      <c r="D82" s="252"/>
      <c r="E82" s="252"/>
      <c r="F82" s="252"/>
      <c r="G82" s="252"/>
      <c r="H82" s="252"/>
      <c r="I82" s="252"/>
      <c r="J82" s="252"/>
      <c r="K82" s="252"/>
      <c r="L82" s="252"/>
      <c r="M82" s="252"/>
      <c r="N82" s="252"/>
      <c r="O82" s="252"/>
      <c r="P82" s="252"/>
      <c r="Q82" s="252"/>
      <c r="R82" s="252"/>
      <c r="S82" s="252"/>
      <c r="T82" s="252"/>
      <c r="U82" s="252"/>
      <c r="V82" s="252"/>
      <c r="W82" s="252"/>
      <c r="X82" s="252"/>
      <c r="Y82" s="252"/>
      <c r="Z82" s="252"/>
      <c r="AA82" s="252"/>
      <c r="AB82" s="252"/>
      <c r="AC82" s="252"/>
      <c r="AD82" s="252"/>
      <c r="AE82" s="75"/>
      <c r="AF82" s="271"/>
      <c r="AG82" s="257"/>
      <c r="AH82" s="257"/>
      <c r="AI82" s="257"/>
      <c r="AJ82" s="257"/>
      <c r="AK82" s="257"/>
      <c r="AL82" s="257"/>
      <c r="AM82" s="257"/>
      <c r="AN82" s="257"/>
      <c r="AO82" s="257"/>
      <c r="AP82" s="257"/>
      <c r="AQ82" s="257"/>
      <c r="AR82" s="257"/>
      <c r="AS82" s="257"/>
      <c r="AT82" s="257"/>
      <c r="AU82" s="252"/>
      <c r="AV82" s="252"/>
      <c r="AW82" s="252"/>
      <c r="AX82" s="252"/>
      <c r="AY82" s="252"/>
      <c r="AZ82" s="252"/>
      <c r="BA82" s="252"/>
      <c r="BB82" s="252"/>
      <c r="BC82" s="252"/>
      <c r="BD82" s="252"/>
      <c r="BE82" s="252"/>
      <c r="BF82" s="252"/>
      <c r="BG82" s="252"/>
      <c r="BH82" s="252"/>
      <c r="BI82" s="252"/>
      <c r="BJ82" s="252"/>
      <c r="BK82" s="252"/>
      <c r="BL82" s="252"/>
      <c r="BM82" s="75"/>
      <c r="BN82" s="257"/>
      <c r="BO82" s="257"/>
      <c r="BP82" s="257"/>
      <c r="BQ82" s="257"/>
      <c r="BR82" s="257"/>
      <c r="BS82" s="257"/>
      <c r="BT82" s="257"/>
      <c r="BU82" s="257"/>
      <c r="BV82" s="257"/>
      <c r="BW82" s="257"/>
      <c r="BX82" s="257"/>
      <c r="BY82" s="257"/>
      <c r="BZ82" s="257"/>
      <c r="CA82" s="257"/>
      <c r="CB82" s="257"/>
      <c r="CC82" s="75"/>
      <c r="CD82" s="75"/>
      <c r="CE82" s="276" t="str">
        <f t="shared" ref="CE82:CE116" si="15">IF($CF15="不動要塞",$CG15,"")</f>
        <v/>
      </c>
      <c r="CF82" s="277" t="str">
        <f t="shared" ref="CF82:CF116" si="16">IF($CF15="集中",$CG15,"")</f>
        <v/>
      </c>
      <c r="CG82" s="278" t="str">
        <f t="shared" ref="CG82:CG116" si="17">IF($CF15="閃避",$CG15,"")</f>
        <v/>
      </c>
      <c r="CH82" s="200" t="str">
        <f t="shared" ref="CH82:CH116" si="18">IF($CF15="盜取時間",$CG15,"")</f>
        <v/>
      </c>
      <c r="CI82" s="279" t="str">
        <f t="shared" ref="CI82:CI116" si="19">IF($CF15="個人載具",$CG15,"")</f>
        <v/>
      </c>
      <c r="CJ82" s="280" t="str">
        <f t="shared" ref="CJ82:CJ116" si="20">IF($CF15="忠實夥伴",$CG15,"")</f>
        <v/>
      </c>
    </row>
    <row r="83" ht="16.5" customHeight="1">
      <c r="A83" s="243"/>
      <c r="B83" s="243"/>
      <c r="C83" s="252"/>
      <c r="D83" s="252"/>
      <c r="E83" s="252"/>
      <c r="F83" s="252"/>
      <c r="G83" s="252"/>
      <c r="H83" s="252"/>
      <c r="I83" s="252"/>
      <c r="J83" s="252"/>
      <c r="K83" s="252"/>
      <c r="L83" s="252"/>
      <c r="M83" s="252"/>
      <c r="N83" s="252"/>
      <c r="O83" s="252"/>
      <c r="P83" s="252"/>
      <c r="Q83" s="252"/>
      <c r="R83" s="252"/>
      <c r="S83" s="252"/>
      <c r="T83" s="252"/>
      <c r="U83" s="252"/>
      <c r="V83" s="252"/>
      <c r="W83" s="252"/>
      <c r="X83" s="252"/>
      <c r="Y83" s="252"/>
      <c r="Z83" s="252"/>
      <c r="AA83" s="252"/>
      <c r="AB83" s="252"/>
      <c r="AC83" s="252"/>
      <c r="AD83" s="252"/>
      <c r="AE83" s="75"/>
      <c r="AF83" s="253"/>
      <c r="AG83" s="257"/>
      <c r="AH83" s="257"/>
      <c r="AI83" s="257"/>
      <c r="AJ83" s="257"/>
      <c r="AK83" s="257"/>
      <c r="AL83" s="257"/>
      <c r="AM83" s="257"/>
      <c r="AN83" s="257"/>
      <c r="AO83" s="257"/>
      <c r="AP83" s="257"/>
      <c r="AQ83" s="257"/>
      <c r="AR83" s="257"/>
      <c r="AS83" s="257"/>
      <c r="AT83" s="257"/>
      <c r="AU83" s="252"/>
      <c r="AV83" s="252"/>
      <c r="AW83" s="252"/>
      <c r="AX83" s="252"/>
      <c r="AY83" s="252"/>
      <c r="AZ83" s="252"/>
      <c r="BA83" s="252"/>
      <c r="BB83" s="252"/>
      <c r="BC83" s="252"/>
      <c r="BD83" s="252"/>
      <c r="BE83" s="252"/>
      <c r="BF83" s="252"/>
      <c r="BG83" s="252"/>
      <c r="BH83" s="252"/>
      <c r="BI83" s="252"/>
      <c r="BJ83" s="252"/>
      <c r="BK83" s="252"/>
      <c r="BL83" s="252"/>
      <c r="BM83" s="75"/>
      <c r="BN83" s="257"/>
      <c r="BO83" s="257"/>
      <c r="BP83" s="257"/>
      <c r="BQ83" s="257"/>
      <c r="BR83" s="257"/>
      <c r="BS83" s="257"/>
      <c r="BT83" s="257"/>
      <c r="BU83" s="257"/>
      <c r="BV83" s="257"/>
      <c r="BW83" s="257"/>
      <c r="BX83" s="257"/>
      <c r="BY83" s="257"/>
      <c r="BZ83" s="257"/>
      <c r="CA83" s="257"/>
      <c r="CB83" s="257"/>
      <c r="CC83" s="75"/>
      <c r="CD83" s="75"/>
      <c r="CE83" s="276" t="str">
        <f t="shared" si="15"/>
        <v/>
      </c>
      <c r="CF83" s="277" t="str">
        <f t="shared" si="16"/>
        <v/>
      </c>
      <c r="CG83" s="278" t="str">
        <f t="shared" si="17"/>
        <v/>
      </c>
      <c r="CH83" s="200" t="str">
        <f t="shared" si="18"/>
        <v/>
      </c>
      <c r="CI83" s="279" t="str">
        <f t="shared" si="19"/>
        <v/>
      </c>
      <c r="CJ83" s="280" t="str">
        <f t="shared" si="20"/>
        <v/>
      </c>
    </row>
    <row r="84" ht="16.5" customHeight="1">
      <c r="A84" s="243"/>
      <c r="B84" s="243"/>
      <c r="C84" s="252"/>
      <c r="D84" s="252"/>
      <c r="E84" s="252"/>
      <c r="F84" s="252"/>
      <c r="G84" s="252"/>
      <c r="H84" s="252"/>
      <c r="I84" s="252"/>
      <c r="J84" s="252"/>
      <c r="K84" s="252"/>
      <c r="L84" s="252"/>
      <c r="M84" s="252"/>
      <c r="N84" s="252"/>
      <c r="O84" s="252"/>
      <c r="P84" s="252"/>
      <c r="Q84" s="252"/>
      <c r="R84" s="252"/>
      <c r="S84" s="252"/>
      <c r="T84" s="252"/>
      <c r="U84" s="252"/>
      <c r="V84" s="252"/>
      <c r="W84" s="252"/>
      <c r="X84" s="252"/>
      <c r="Y84" s="252"/>
      <c r="Z84" s="252"/>
      <c r="AA84" s="252"/>
      <c r="AB84" s="252"/>
      <c r="AC84" s="252"/>
      <c r="AD84" s="252"/>
      <c r="AE84" s="75"/>
      <c r="AF84" s="253"/>
      <c r="AG84" s="257"/>
      <c r="AH84" s="257"/>
      <c r="AI84" s="257"/>
      <c r="AJ84" s="257"/>
      <c r="AK84" s="257"/>
      <c r="AL84" s="257"/>
      <c r="AM84" s="257"/>
      <c r="AN84" s="257"/>
      <c r="AO84" s="257"/>
      <c r="AP84" s="257"/>
      <c r="AQ84" s="257"/>
      <c r="AR84" s="257"/>
      <c r="AS84" s="257"/>
      <c r="AT84" s="257"/>
      <c r="AU84" s="252"/>
      <c r="AV84" s="252"/>
      <c r="AW84" s="252"/>
      <c r="AX84" s="252"/>
      <c r="AY84" s="252"/>
      <c r="AZ84" s="252"/>
      <c r="BA84" s="252"/>
      <c r="BB84" s="252"/>
      <c r="BC84" s="252"/>
      <c r="BD84" s="252"/>
      <c r="BE84" s="252"/>
      <c r="BF84" s="252"/>
      <c r="BG84" s="252"/>
      <c r="BH84" s="252"/>
      <c r="BI84" s="252"/>
      <c r="BJ84" s="252"/>
      <c r="BK84" s="252"/>
      <c r="BL84" s="252"/>
      <c r="BM84" s="75"/>
      <c r="BN84" s="257"/>
      <c r="BO84" s="257"/>
      <c r="BP84" s="257"/>
      <c r="BQ84" s="257"/>
      <c r="BR84" s="257"/>
      <c r="BS84" s="257"/>
      <c r="BT84" s="257"/>
      <c r="BU84" s="257"/>
      <c r="BV84" s="257"/>
      <c r="BW84" s="257"/>
      <c r="BX84" s="257"/>
      <c r="BY84" s="257"/>
      <c r="BZ84" s="257"/>
      <c r="CA84" s="257"/>
      <c r="CB84" s="257"/>
      <c r="CC84" s="75"/>
      <c r="CD84" s="75"/>
      <c r="CE84" s="276" t="str">
        <f t="shared" si="15"/>
        <v/>
      </c>
      <c r="CF84" s="277" t="str">
        <f t="shared" si="16"/>
        <v/>
      </c>
      <c r="CG84" s="278" t="str">
        <f t="shared" si="17"/>
        <v/>
      </c>
      <c r="CH84" s="200" t="str">
        <f t="shared" si="18"/>
        <v/>
      </c>
      <c r="CI84" s="279" t="str">
        <f t="shared" si="19"/>
        <v/>
      </c>
      <c r="CJ84" s="280" t="str">
        <f t="shared" si="20"/>
        <v/>
      </c>
    </row>
    <row r="85" ht="16.5" customHeight="1">
      <c r="A85" s="243"/>
      <c r="B85" s="243"/>
      <c r="C85" s="252"/>
      <c r="D85" s="252"/>
      <c r="E85" s="252"/>
      <c r="F85" s="252"/>
      <c r="G85" s="252"/>
      <c r="H85" s="252"/>
      <c r="I85" s="252"/>
      <c r="J85" s="252"/>
      <c r="K85" s="252"/>
      <c r="L85" s="252"/>
      <c r="M85" s="252"/>
      <c r="N85" s="252"/>
      <c r="O85" s="252"/>
      <c r="P85" s="252"/>
      <c r="Q85" s="252"/>
      <c r="R85" s="252"/>
      <c r="S85" s="252"/>
      <c r="T85" s="252"/>
      <c r="U85" s="252"/>
      <c r="V85" s="252"/>
      <c r="W85" s="252"/>
      <c r="X85" s="252"/>
      <c r="Y85" s="252"/>
      <c r="Z85" s="252"/>
      <c r="AA85" s="252"/>
      <c r="AB85" s="252"/>
      <c r="AC85" s="252"/>
      <c r="AD85" s="252"/>
      <c r="AE85" s="75"/>
      <c r="AF85" s="253"/>
      <c r="AG85" s="257"/>
      <c r="AH85" s="257"/>
      <c r="AI85" s="257"/>
      <c r="AJ85" s="257"/>
      <c r="AK85" s="257"/>
      <c r="AL85" s="257"/>
      <c r="AM85" s="257"/>
      <c r="AN85" s="257"/>
      <c r="AO85" s="257"/>
      <c r="AP85" s="257"/>
      <c r="AQ85" s="257"/>
      <c r="AR85" s="257"/>
      <c r="AS85" s="257"/>
      <c r="AT85" s="257"/>
      <c r="AU85" s="252"/>
      <c r="AV85" s="252"/>
      <c r="AW85" s="252"/>
      <c r="AX85" s="252"/>
      <c r="AY85" s="252"/>
      <c r="AZ85" s="252"/>
      <c r="BA85" s="252"/>
      <c r="BB85" s="252"/>
      <c r="BC85" s="252"/>
      <c r="BD85" s="252"/>
      <c r="BE85" s="252"/>
      <c r="BF85" s="252"/>
      <c r="BG85" s="252"/>
      <c r="BH85" s="252"/>
      <c r="BI85" s="252"/>
      <c r="BJ85" s="252"/>
      <c r="BK85" s="252"/>
      <c r="BL85" s="252"/>
      <c r="BM85" s="75"/>
      <c r="BN85" s="257"/>
      <c r="BO85" s="257"/>
      <c r="BP85" s="257"/>
      <c r="BQ85" s="257"/>
      <c r="BR85" s="257"/>
      <c r="BS85" s="257"/>
      <c r="BT85" s="257"/>
      <c r="BU85" s="257"/>
      <c r="BV85" s="257"/>
      <c r="BW85" s="257"/>
      <c r="BX85" s="257"/>
      <c r="BY85" s="257"/>
      <c r="BZ85" s="257"/>
      <c r="CA85" s="257"/>
      <c r="CB85" s="257"/>
      <c r="CC85" s="75"/>
      <c r="CD85" s="75"/>
      <c r="CE85" s="276" t="str">
        <f t="shared" si="15"/>
        <v/>
      </c>
      <c r="CF85" s="277" t="str">
        <f t="shared" si="16"/>
        <v/>
      </c>
      <c r="CG85" s="278" t="str">
        <f t="shared" si="17"/>
        <v/>
      </c>
      <c r="CH85" s="200" t="str">
        <f t="shared" si="18"/>
        <v/>
      </c>
      <c r="CI85" s="279" t="str">
        <f t="shared" si="19"/>
        <v/>
      </c>
      <c r="CJ85" s="280" t="str">
        <f t="shared" si="20"/>
        <v/>
      </c>
    </row>
    <row r="86" ht="16.5" customHeight="1">
      <c r="A86" s="243"/>
      <c r="B86" s="243"/>
      <c r="C86" s="252"/>
      <c r="D86" s="252"/>
      <c r="E86" s="252"/>
      <c r="F86" s="252"/>
      <c r="G86" s="252"/>
      <c r="H86" s="252"/>
      <c r="I86" s="252"/>
      <c r="J86" s="252"/>
      <c r="K86" s="252"/>
      <c r="L86" s="252"/>
      <c r="M86" s="252"/>
      <c r="N86" s="252"/>
      <c r="O86" s="252"/>
      <c r="P86" s="252"/>
      <c r="Q86" s="252"/>
      <c r="R86" s="252"/>
      <c r="S86" s="252"/>
      <c r="T86" s="252"/>
      <c r="U86" s="252"/>
      <c r="V86" s="252"/>
      <c r="W86" s="252"/>
      <c r="X86" s="252"/>
      <c r="Y86" s="252"/>
      <c r="Z86" s="252"/>
      <c r="AA86" s="252"/>
      <c r="AB86" s="252"/>
      <c r="AC86" s="252"/>
      <c r="AD86" s="252"/>
      <c r="AE86" s="75"/>
      <c r="AF86" s="252"/>
      <c r="AG86" s="252"/>
      <c r="AH86" s="252"/>
      <c r="AI86" s="252"/>
      <c r="AJ86" s="252"/>
      <c r="AK86" s="252"/>
      <c r="AL86" s="252"/>
      <c r="AM86" s="252"/>
      <c r="AN86" s="252"/>
      <c r="AO86" s="252"/>
      <c r="AP86" s="252"/>
      <c r="AQ86" s="252"/>
      <c r="AR86" s="252"/>
      <c r="AS86" s="252"/>
      <c r="AT86" s="252"/>
      <c r="AU86" s="252"/>
      <c r="AV86" s="252"/>
      <c r="AW86" s="252"/>
      <c r="AX86" s="252"/>
      <c r="AY86" s="252"/>
      <c r="AZ86" s="252"/>
      <c r="BA86" s="252"/>
      <c r="BB86" s="252"/>
      <c r="BC86" s="252"/>
      <c r="BD86" s="252"/>
      <c r="BE86" s="252"/>
      <c r="BF86" s="252"/>
      <c r="BG86" s="252"/>
      <c r="BH86" s="252"/>
      <c r="BI86" s="252"/>
      <c r="BJ86" s="252"/>
      <c r="BK86" s="252"/>
      <c r="BL86" s="252"/>
      <c r="BM86" s="75"/>
      <c r="BN86" s="257"/>
      <c r="BO86" s="257"/>
      <c r="BP86" s="257"/>
      <c r="BQ86" s="257"/>
      <c r="BR86" s="257"/>
      <c r="BS86" s="257"/>
      <c r="BT86" s="257"/>
      <c r="BU86" s="257"/>
      <c r="BV86" s="257"/>
      <c r="BW86" s="257"/>
      <c r="BX86" s="257"/>
      <c r="BY86" s="257"/>
      <c r="BZ86" s="257"/>
      <c r="CA86" s="257"/>
      <c r="CB86" s="257"/>
      <c r="CC86" s="75"/>
      <c r="CD86" s="75"/>
      <c r="CE86" s="276" t="str">
        <f t="shared" si="15"/>
        <v/>
      </c>
      <c r="CF86" s="277" t="str">
        <f t="shared" si="16"/>
        <v/>
      </c>
      <c r="CG86" s="278" t="str">
        <f t="shared" si="17"/>
        <v/>
      </c>
      <c r="CH86" s="200" t="str">
        <f t="shared" si="18"/>
        <v/>
      </c>
      <c r="CI86" s="279" t="str">
        <f t="shared" si="19"/>
        <v/>
      </c>
      <c r="CJ86" s="280" t="str">
        <f t="shared" si="20"/>
        <v/>
      </c>
    </row>
    <row r="87" ht="16.5" customHeight="1">
      <c r="A87" s="243"/>
      <c r="B87" s="243"/>
      <c r="C87" s="252"/>
      <c r="D87" s="252"/>
      <c r="E87" s="252"/>
      <c r="F87" s="252"/>
      <c r="G87" s="252"/>
      <c r="H87" s="252"/>
      <c r="I87" s="252"/>
      <c r="J87" s="252"/>
      <c r="K87" s="252"/>
      <c r="L87" s="252"/>
      <c r="M87" s="252"/>
      <c r="N87" s="252"/>
      <c r="O87" s="252"/>
      <c r="P87" s="252"/>
      <c r="Q87" s="252"/>
      <c r="R87" s="252"/>
      <c r="S87" s="252"/>
      <c r="T87" s="252"/>
      <c r="U87" s="252"/>
      <c r="V87" s="252"/>
      <c r="W87" s="252"/>
      <c r="X87" s="252"/>
      <c r="Y87" s="252"/>
      <c r="Z87" s="252"/>
      <c r="AA87" s="252"/>
      <c r="AB87" s="252"/>
      <c r="AC87" s="252"/>
      <c r="AD87" s="252"/>
      <c r="AE87" s="75"/>
      <c r="AF87" s="252"/>
      <c r="AG87" s="252"/>
      <c r="AH87" s="252"/>
      <c r="AI87" s="252"/>
      <c r="AJ87" s="252"/>
      <c r="AK87" s="252"/>
      <c r="AL87" s="252"/>
      <c r="AM87" s="252"/>
      <c r="AN87" s="252"/>
      <c r="AO87" s="252"/>
      <c r="AP87" s="252"/>
      <c r="AQ87" s="252"/>
      <c r="AR87" s="252"/>
      <c r="AS87" s="252"/>
      <c r="AT87" s="252"/>
      <c r="AU87" s="252"/>
      <c r="AV87" s="252"/>
      <c r="AW87" s="252"/>
      <c r="AX87" s="252"/>
      <c r="AY87" s="252"/>
      <c r="AZ87" s="252"/>
      <c r="BA87" s="252"/>
      <c r="BB87" s="252"/>
      <c r="BC87" s="252"/>
      <c r="BD87" s="252"/>
      <c r="BE87" s="252"/>
      <c r="BF87" s="252"/>
      <c r="BG87" s="252"/>
      <c r="BH87" s="252"/>
      <c r="BI87" s="252"/>
      <c r="BJ87" s="252"/>
      <c r="BK87" s="252"/>
      <c r="BL87" s="252"/>
      <c r="BM87" s="75"/>
      <c r="BN87" s="257"/>
      <c r="BO87" s="257"/>
      <c r="BP87" s="257"/>
      <c r="BQ87" s="257"/>
      <c r="BR87" s="257"/>
      <c r="BS87" s="257"/>
      <c r="BT87" s="257"/>
      <c r="BU87" s="257"/>
      <c r="BV87" s="257"/>
      <c r="BW87" s="257"/>
      <c r="BX87" s="257"/>
      <c r="BY87" s="257"/>
      <c r="BZ87" s="257"/>
      <c r="CA87" s="257"/>
      <c r="CB87" s="257"/>
      <c r="CC87" s="75"/>
      <c r="CD87" s="75"/>
      <c r="CE87" s="276" t="str">
        <f t="shared" si="15"/>
        <v/>
      </c>
      <c r="CF87" s="277" t="str">
        <f t="shared" si="16"/>
        <v/>
      </c>
      <c r="CG87" s="278" t="str">
        <f t="shared" si="17"/>
        <v/>
      </c>
      <c r="CH87" s="200" t="str">
        <f t="shared" si="18"/>
        <v/>
      </c>
      <c r="CI87" s="279" t="str">
        <f t="shared" si="19"/>
        <v/>
      </c>
      <c r="CJ87" s="280" t="str">
        <f t="shared" si="20"/>
        <v/>
      </c>
    </row>
    <row r="88" ht="16.5" customHeight="1">
      <c r="A88" s="243"/>
      <c r="B88" s="243"/>
      <c r="C88" s="252"/>
      <c r="D88" s="252"/>
      <c r="E88" s="252"/>
      <c r="F88" s="252"/>
      <c r="G88" s="252"/>
      <c r="H88" s="252"/>
      <c r="I88" s="252"/>
      <c r="J88" s="252"/>
      <c r="K88" s="252"/>
      <c r="L88" s="252"/>
      <c r="M88" s="252"/>
      <c r="N88" s="252"/>
      <c r="O88" s="252"/>
      <c r="P88" s="252"/>
      <c r="Q88" s="252"/>
      <c r="R88" s="252"/>
      <c r="S88" s="252"/>
      <c r="T88" s="252"/>
      <c r="U88" s="252"/>
      <c r="V88" s="252"/>
      <c r="W88" s="252"/>
      <c r="X88" s="252"/>
      <c r="Y88" s="252"/>
      <c r="Z88" s="252"/>
      <c r="AA88" s="252"/>
      <c r="AB88" s="252"/>
      <c r="AC88" s="252"/>
      <c r="AD88" s="252"/>
      <c r="AE88" s="75"/>
      <c r="AF88" s="252"/>
      <c r="AG88" s="252"/>
      <c r="AH88" s="252"/>
      <c r="AI88" s="252"/>
      <c r="AJ88" s="252"/>
      <c r="AK88" s="252"/>
      <c r="AL88" s="252"/>
      <c r="AM88" s="252"/>
      <c r="AN88" s="252"/>
      <c r="AO88" s="252"/>
      <c r="AP88" s="252"/>
      <c r="AQ88" s="252"/>
      <c r="AR88" s="252"/>
      <c r="AS88" s="252"/>
      <c r="AT88" s="252"/>
      <c r="AU88" s="252"/>
      <c r="AV88" s="252"/>
      <c r="AW88" s="252"/>
      <c r="AX88" s="252"/>
      <c r="AY88" s="252"/>
      <c r="AZ88" s="252"/>
      <c r="BA88" s="252"/>
      <c r="BB88" s="252"/>
      <c r="BC88" s="252"/>
      <c r="BD88" s="252"/>
      <c r="BE88" s="252"/>
      <c r="BF88" s="252"/>
      <c r="BG88" s="252"/>
      <c r="BH88" s="252"/>
      <c r="BI88" s="252"/>
      <c r="BJ88" s="252"/>
      <c r="BK88" s="252"/>
      <c r="BL88" s="252"/>
      <c r="BM88" s="75"/>
      <c r="BN88" s="257"/>
      <c r="BO88" s="257"/>
      <c r="BP88" s="257"/>
      <c r="BQ88" s="257"/>
      <c r="BR88" s="257"/>
      <c r="BS88" s="257"/>
      <c r="BT88" s="257"/>
      <c r="BU88" s="257"/>
      <c r="BV88" s="257"/>
      <c r="BW88" s="257"/>
      <c r="BX88" s="257"/>
      <c r="BY88" s="257"/>
      <c r="BZ88" s="257"/>
      <c r="CA88" s="257"/>
      <c r="CB88" s="257"/>
      <c r="CC88" s="75"/>
      <c r="CD88" s="75"/>
      <c r="CE88" s="276" t="str">
        <f t="shared" si="15"/>
        <v/>
      </c>
      <c r="CF88" s="277" t="str">
        <f t="shared" si="16"/>
        <v/>
      </c>
      <c r="CG88" s="278" t="str">
        <f t="shared" si="17"/>
        <v/>
      </c>
      <c r="CH88" s="200" t="str">
        <f t="shared" si="18"/>
        <v/>
      </c>
      <c r="CI88" s="279" t="str">
        <f t="shared" si="19"/>
        <v/>
      </c>
      <c r="CJ88" s="280" t="str">
        <f t="shared" si="20"/>
        <v/>
      </c>
    </row>
    <row r="89" ht="16.5" customHeight="1">
      <c r="A89" s="75"/>
      <c r="B89" s="243"/>
      <c r="C89" s="252"/>
      <c r="D89" s="252"/>
      <c r="E89" s="252"/>
      <c r="F89" s="252"/>
      <c r="G89" s="252"/>
      <c r="H89" s="252"/>
      <c r="I89" s="252"/>
      <c r="J89" s="252"/>
      <c r="K89" s="252"/>
      <c r="L89" s="252"/>
      <c r="M89" s="252"/>
      <c r="N89" s="252"/>
      <c r="O89" s="252"/>
      <c r="P89" s="252"/>
      <c r="Q89" s="252"/>
      <c r="R89" s="252"/>
      <c r="S89" s="252"/>
      <c r="T89" s="252"/>
      <c r="U89" s="252"/>
      <c r="V89" s="252"/>
      <c r="W89" s="252"/>
      <c r="X89" s="252"/>
      <c r="Y89" s="252"/>
      <c r="Z89" s="252"/>
      <c r="AA89" s="252"/>
      <c r="AB89" s="252"/>
      <c r="AC89" s="252"/>
      <c r="AD89" s="252"/>
      <c r="AE89" s="75"/>
      <c r="AF89" s="252"/>
      <c r="AG89" s="252"/>
      <c r="AH89" s="252"/>
      <c r="AI89" s="252"/>
      <c r="AJ89" s="252"/>
      <c r="AK89" s="252"/>
      <c r="AL89" s="252"/>
      <c r="AM89" s="252"/>
      <c r="AN89" s="252"/>
      <c r="AO89" s="252"/>
      <c r="AP89" s="252"/>
      <c r="AQ89" s="252"/>
      <c r="AR89" s="252"/>
      <c r="AS89" s="252"/>
      <c r="AT89" s="252"/>
      <c r="AU89" s="252"/>
      <c r="AV89" s="252"/>
      <c r="AW89" s="252"/>
      <c r="AX89" s="252"/>
      <c r="AY89" s="252"/>
      <c r="AZ89" s="252"/>
      <c r="BA89" s="252"/>
      <c r="BB89" s="252"/>
      <c r="BC89" s="252"/>
      <c r="BD89" s="252"/>
      <c r="BE89" s="252"/>
      <c r="BF89" s="252"/>
      <c r="BG89" s="252"/>
      <c r="BH89" s="252"/>
      <c r="BI89" s="252"/>
      <c r="BJ89" s="252"/>
      <c r="BK89" s="252"/>
      <c r="BL89" s="252"/>
      <c r="BM89" s="75"/>
      <c r="BN89" s="257"/>
      <c r="BO89" s="257"/>
      <c r="BP89" s="257"/>
      <c r="BQ89" s="257"/>
      <c r="BR89" s="257"/>
      <c r="BS89" s="257"/>
      <c r="BT89" s="257"/>
      <c r="BU89" s="257"/>
      <c r="BV89" s="257"/>
      <c r="BW89" s="257"/>
      <c r="BX89" s="257"/>
      <c r="BY89" s="257"/>
      <c r="BZ89" s="257"/>
      <c r="CA89" s="257"/>
      <c r="CB89" s="257"/>
      <c r="CC89" s="75"/>
      <c r="CD89" s="75"/>
      <c r="CE89" s="276" t="str">
        <f t="shared" si="15"/>
        <v/>
      </c>
      <c r="CF89" s="277" t="str">
        <f t="shared" si="16"/>
        <v/>
      </c>
      <c r="CG89" s="278" t="str">
        <f t="shared" si="17"/>
        <v/>
      </c>
      <c r="CH89" s="200" t="str">
        <f t="shared" si="18"/>
        <v/>
      </c>
      <c r="CI89" s="279" t="str">
        <f t="shared" si="19"/>
        <v/>
      </c>
      <c r="CJ89" s="280" t="str">
        <f t="shared" si="20"/>
        <v/>
      </c>
    </row>
    <row r="90" ht="16.5" customHeight="1">
      <c r="A90" s="75"/>
      <c r="B90" s="243"/>
      <c r="C90" s="252"/>
      <c r="D90" s="252"/>
      <c r="E90" s="252"/>
      <c r="F90" s="252"/>
      <c r="G90" s="252"/>
      <c r="H90" s="252"/>
      <c r="I90" s="252"/>
      <c r="J90" s="252"/>
      <c r="K90" s="252"/>
      <c r="L90" s="252"/>
      <c r="M90" s="252"/>
      <c r="N90" s="252"/>
      <c r="O90" s="252"/>
      <c r="P90" s="252"/>
      <c r="Q90" s="252"/>
      <c r="R90" s="252"/>
      <c r="S90" s="252"/>
      <c r="T90" s="252"/>
      <c r="U90" s="252"/>
      <c r="V90" s="252"/>
      <c r="W90" s="252"/>
      <c r="X90" s="252"/>
      <c r="Y90" s="252"/>
      <c r="Z90" s="252"/>
      <c r="AA90" s="252"/>
      <c r="AB90" s="252"/>
      <c r="AC90" s="252"/>
      <c r="AD90" s="252"/>
      <c r="AE90" s="75"/>
      <c r="AF90" s="252"/>
      <c r="AG90" s="252"/>
      <c r="AH90" s="252"/>
      <c r="AI90" s="252"/>
      <c r="AJ90" s="252"/>
      <c r="AK90" s="252"/>
      <c r="AL90" s="252"/>
      <c r="AM90" s="252"/>
      <c r="AN90" s="252"/>
      <c r="AO90" s="252"/>
      <c r="AP90" s="252"/>
      <c r="AQ90" s="252"/>
      <c r="AR90" s="252"/>
      <c r="AS90" s="252"/>
      <c r="AT90" s="252"/>
      <c r="AU90" s="252"/>
      <c r="AV90" s="252"/>
      <c r="AW90" s="252"/>
      <c r="AX90" s="252"/>
      <c r="AY90" s="252"/>
      <c r="AZ90" s="252"/>
      <c r="BA90" s="252"/>
      <c r="BB90" s="252"/>
      <c r="BC90" s="252"/>
      <c r="BD90" s="252"/>
      <c r="BE90" s="252"/>
      <c r="BF90" s="252"/>
      <c r="BG90" s="252"/>
      <c r="BH90" s="252"/>
      <c r="BI90" s="252"/>
      <c r="BJ90" s="252"/>
      <c r="BK90" s="252"/>
      <c r="BL90" s="252"/>
      <c r="BM90" s="75"/>
      <c r="BN90" s="257"/>
      <c r="BO90" s="257"/>
      <c r="BP90" s="257"/>
      <c r="BQ90" s="257"/>
      <c r="BR90" s="257"/>
      <c r="BS90" s="257"/>
      <c r="BT90" s="257"/>
      <c r="BU90" s="257"/>
      <c r="BV90" s="257"/>
      <c r="BW90" s="257"/>
      <c r="BX90" s="257"/>
      <c r="BY90" s="257"/>
      <c r="BZ90" s="257"/>
      <c r="CA90" s="257"/>
      <c r="CB90" s="257"/>
      <c r="CC90" s="75"/>
      <c r="CD90" s="75"/>
      <c r="CE90" s="276" t="str">
        <f t="shared" si="15"/>
        <v/>
      </c>
      <c r="CF90" s="277" t="str">
        <f t="shared" si="16"/>
        <v/>
      </c>
      <c r="CG90" s="278" t="str">
        <f t="shared" si="17"/>
        <v/>
      </c>
      <c r="CH90" s="200" t="str">
        <f t="shared" si="18"/>
        <v/>
      </c>
      <c r="CI90" s="279" t="str">
        <f t="shared" si="19"/>
        <v/>
      </c>
      <c r="CJ90" s="280" t="str">
        <f t="shared" si="20"/>
        <v/>
      </c>
    </row>
    <row r="91" ht="16.5" customHeight="1">
      <c r="A91" s="75"/>
      <c r="B91" s="243"/>
      <c r="C91" s="252"/>
      <c r="D91" s="252"/>
      <c r="E91" s="252"/>
      <c r="F91" s="252"/>
      <c r="G91" s="252"/>
      <c r="H91" s="252"/>
      <c r="I91" s="252"/>
      <c r="J91" s="252"/>
      <c r="K91" s="252"/>
      <c r="L91" s="252"/>
      <c r="M91" s="252"/>
      <c r="N91" s="252"/>
      <c r="O91" s="252"/>
      <c r="P91" s="252"/>
      <c r="Q91" s="252"/>
      <c r="R91" s="252"/>
      <c r="S91" s="252"/>
      <c r="T91" s="252"/>
      <c r="U91" s="252"/>
      <c r="V91" s="252"/>
      <c r="W91" s="252"/>
      <c r="X91" s="252"/>
      <c r="Y91" s="252"/>
      <c r="Z91" s="252"/>
      <c r="AA91" s="252"/>
      <c r="AB91" s="252"/>
      <c r="AC91" s="252"/>
      <c r="AD91" s="252"/>
      <c r="AE91" s="75"/>
      <c r="AF91" s="252"/>
      <c r="AG91" s="252"/>
      <c r="AH91" s="252"/>
      <c r="AI91" s="252"/>
      <c r="AJ91" s="252"/>
      <c r="AK91" s="252"/>
      <c r="AL91" s="252"/>
      <c r="AM91" s="252"/>
      <c r="AN91" s="252"/>
      <c r="AO91" s="252"/>
      <c r="AP91" s="252"/>
      <c r="AQ91" s="252"/>
      <c r="AR91" s="252"/>
      <c r="AS91" s="252"/>
      <c r="AT91" s="252"/>
      <c r="AU91" s="252"/>
      <c r="AV91" s="252"/>
      <c r="AW91" s="252"/>
      <c r="AX91" s="252"/>
      <c r="AY91" s="252"/>
      <c r="AZ91" s="252"/>
      <c r="BA91" s="252"/>
      <c r="BB91" s="252"/>
      <c r="BC91" s="252"/>
      <c r="BD91" s="252"/>
      <c r="BE91" s="252"/>
      <c r="BF91" s="252"/>
      <c r="BG91" s="252"/>
      <c r="BH91" s="252"/>
      <c r="BI91" s="252"/>
      <c r="BJ91" s="252"/>
      <c r="BK91" s="252"/>
      <c r="BL91" s="252"/>
      <c r="BM91" s="75"/>
      <c r="BN91" s="257"/>
      <c r="BO91" s="257"/>
      <c r="BP91" s="257"/>
      <c r="BQ91" s="257"/>
      <c r="BR91" s="257"/>
      <c r="BS91" s="257"/>
      <c r="BT91" s="257"/>
      <c r="BU91" s="257"/>
      <c r="BV91" s="257"/>
      <c r="BW91" s="257"/>
      <c r="BX91" s="257"/>
      <c r="BY91" s="257"/>
      <c r="BZ91" s="257"/>
      <c r="CA91" s="257"/>
      <c r="CB91" s="257"/>
      <c r="CC91" s="75"/>
      <c r="CD91" s="75"/>
      <c r="CE91" s="276" t="str">
        <f t="shared" si="15"/>
        <v/>
      </c>
      <c r="CF91" s="277" t="str">
        <f t="shared" si="16"/>
        <v/>
      </c>
      <c r="CG91" s="278" t="str">
        <f t="shared" si="17"/>
        <v/>
      </c>
      <c r="CH91" s="200" t="str">
        <f t="shared" si="18"/>
        <v/>
      </c>
      <c r="CI91" s="279" t="str">
        <f t="shared" si="19"/>
        <v/>
      </c>
      <c r="CJ91" s="280" t="str">
        <f t="shared" si="20"/>
        <v/>
      </c>
    </row>
    <row r="92" ht="16.5" customHeight="1">
      <c r="A92" s="75"/>
      <c r="B92" s="243"/>
      <c r="C92" s="252"/>
      <c r="D92" s="252"/>
      <c r="E92" s="252"/>
      <c r="F92" s="252"/>
      <c r="G92" s="252"/>
      <c r="H92" s="252"/>
      <c r="I92" s="252"/>
      <c r="J92" s="252"/>
      <c r="K92" s="252"/>
      <c r="L92" s="252"/>
      <c r="M92" s="252"/>
      <c r="N92" s="252"/>
      <c r="O92" s="252"/>
      <c r="P92" s="252"/>
      <c r="Q92" s="252"/>
      <c r="R92" s="252"/>
      <c r="S92" s="252"/>
      <c r="T92" s="252"/>
      <c r="U92" s="252"/>
      <c r="V92" s="252"/>
      <c r="W92" s="252"/>
      <c r="X92" s="252"/>
      <c r="Y92" s="252"/>
      <c r="Z92" s="252"/>
      <c r="AA92" s="252"/>
      <c r="AB92" s="252"/>
      <c r="AC92" s="252"/>
      <c r="AD92" s="252"/>
      <c r="AE92" s="75"/>
      <c r="AF92" s="257"/>
      <c r="AG92" s="257"/>
      <c r="AH92" s="257"/>
      <c r="AI92" s="257"/>
      <c r="AJ92" s="257"/>
      <c r="AK92" s="257"/>
      <c r="AL92" s="257"/>
      <c r="AM92" s="257"/>
      <c r="AN92" s="257"/>
      <c r="AO92" s="257"/>
      <c r="AP92" s="257"/>
      <c r="AQ92" s="257"/>
      <c r="AR92" s="257"/>
      <c r="AS92" s="257"/>
      <c r="AT92" s="257"/>
      <c r="AU92" s="257"/>
      <c r="AV92" s="257"/>
      <c r="AW92" s="257"/>
      <c r="AX92" s="257"/>
      <c r="AY92" s="257"/>
      <c r="AZ92" s="257"/>
      <c r="BA92" s="257"/>
      <c r="BB92" s="257"/>
      <c r="BC92" s="257"/>
      <c r="BD92" s="257"/>
      <c r="BE92" s="257"/>
      <c r="BF92" s="257"/>
      <c r="BG92" s="257"/>
      <c r="BH92" s="257"/>
      <c r="BI92" s="257"/>
      <c r="BJ92" s="257"/>
      <c r="BK92" s="257"/>
      <c r="BL92" s="257"/>
      <c r="BM92" s="75"/>
      <c r="BN92" s="257"/>
      <c r="BO92" s="257"/>
      <c r="BP92" s="257"/>
      <c r="BQ92" s="257"/>
      <c r="BR92" s="257"/>
      <c r="BS92" s="257"/>
      <c r="BT92" s="257"/>
      <c r="BU92" s="257"/>
      <c r="BV92" s="257"/>
      <c r="BW92" s="257"/>
      <c r="BX92" s="257"/>
      <c r="BY92" s="257"/>
      <c r="BZ92" s="257"/>
      <c r="CA92" s="257"/>
      <c r="CB92" s="257"/>
      <c r="CC92" s="75"/>
      <c r="CD92" s="75"/>
      <c r="CE92" s="276" t="str">
        <f t="shared" si="15"/>
        <v/>
      </c>
      <c r="CF92" s="277" t="str">
        <f t="shared" si="16"/>
        <v/>
      </c>
      <c r="CG92" s="278" t="str">
        <f t="shared" si="17"/>
        <v/>
      </c>
      <c r="CH92" s="200" t="str">
        <f t="shared" si="18"/>
        <v/>
      </c>
      <c r="CI92" s="279" t="str">
        <f t="shared" si="19"/>
        <v/>
      </c>
      <c r="CJ92" s="280" t="str">
        <f t="shared" si="20"/>
        <v/>
      </c>
    </row>
    <row r="93" ht="16.5" customHeight="1">
      <c r="A93" s="75"/>
      <c r="B93" s="243"/>
      <c r="C93" s="252"/>
      <c r="D93" s="252"/>
      <c r="E93" s="252"/>
      <c r="F93" s="252"/>
      <c r="G93" s="252"/>
      <c r="H93" s="252"/>
      <c r="I93" s="252"/>
      <c r="J93" s="252"/>
      <c r="K93" s="252"/>
      <c r="L93" s="252"/>
      <c r="M93" s="252"/>
      <c r="N93" s="252"/>
      <c r="O93" s="252"/>
      <c r="P93" s="252"/>
      <c r="Q93" s="252"/>
      <c r="R93" s="252"/>
      <c r="S93" s="252"/>
      <c r="T93" s="252"/>
      <c r="U93" s="252"/>
      <c r="V93" s="252"/>
      <c r="W93" s="252"/>
      <c r="X93" s="252"/>
      <c r="Y93" s="252"/>
      <c r="Z93" s="252"/>
      <c r="AA93" s="252"/>
      <c r="AB93" s="252"/>
      <c r="AC93" s="252"/>
      <c r="AD93" s="252"/>
      <c r="AE93" s="75"/>
      <c r="AF93" s="257"/>
      <c r="AG93" s="257"/>
      <c r="AH93" s="257"/>
      <c r="AI93" s="257"/>
      <c r="AJ93" s="257"/>
      <c r="AK93" s="257"/>
      <c r="AL93" s="257"/>
      <c r="AM93" s="257"/>
      <c r="AN93" s="257"/>
      <c r="AO93" s="257"/>
      <c r="AP93" s="257"/>
      <c r="AQ93" s="257"/>
      <c r="AR93" s="257"/>
      <c r="AS93" s="257"/>
      <c r="AT93" s="257"/>
      <c r="AU93" s="257"/>
      <c r="AV93" s="257"/>
      <c r="AW93" s="257"/>
      <c r="AX93" s="257"/>
      <c r="AY93" s="257"/>
      <c r="AZ93" s="257"/>
      <c r="BA93" s="257"/>
      <c r="BB93" s="257"/>
      <c r="BC93" s="257"/>
      <c r="BD93" s="257"/>
      <c r="BE93" s="257"/>
      <c r="BF93" s="257"/>
      <c r="BG93" s="257"/>
      <c r="BH93" s="257"/>
      <c r="BI93" s="257"/>
      <c r="BJ93" s="257"/>
      <c r="BK93" s="257"/>
      <c r="BL93" s="257"/>
      <c r="BM93" s="75"/>
      <c r="BN93" s="257"/>
      <c r="BO93" s="257"/>
      <c r="BP93" s="257"/>
      <c r="BQ93" s="257"/>
      <c r="BR93" s="257"/>
      <c r="BS93" s="257"/>
      <c r="BT93" s="257"/>
      <c r="BU93" s="257"/>
      <c r="BV93" s="257"/>
      <c r="BW93" s="257"/>
      <c r="BX93" s="257"/>
      <c r="BY93" s="257"/>
      <c r="BZ93" s="257"/>
      <c r="CA93" s="257"/>
      <c r="CB93" s="257"/>
      <c r="CC93" s="75"/>
      <c r="CD93" s="75"/>
      <c r="CE93" s="276" t="str">
        <f t="shared" si="15"/>
        <v/>
      </c>
      <c r="CF93" s="277" t="str">
        <f t="shared" si="16"/>
        <v/>
      </c>
      <c r="CG93" s="278" t="str">
        <f t="shared" si="17"/>
        <v/>
      </c>
      <c r="CH93" s="200" t="str">
        <f t="shared" si="18"/>
        <v/>
      </c>
      <c r="CI93" s="279" t="str">
        <f t="shared" si="19"/>
        <v/>
      </c>
      <c r="CJ93" s="280" t="str">
        <f t="shared" si="20"/>
        <v/>
      </c>
    </row>
    <row r="94" ht="16.5" customHeight="1">
      <c r="A94" s="75"/>
      <c r="B94" s="243"/>
      <c r="C94" s="252"/>
      <c r="D94" s="252"/>
      <c r="E94" s="252"/>
      <c r="F94" s="252"/>
      <c r="G94" s="252"/>
      <c r="H94" s="252"/>
      <c r="I94" s="252"/>
      <c r="J94" s="252"/>
      <c r="K94" s="252"/>
      <c r="L94" s="252"/>
      <c r="M94" s="252"/>
      <c r="N94" s="252"/>
      <c r="O94" s="252"/>
      <c r="P94" s="252"/>
      <c r="Q94" s="252"/>
      <c r="R94" s="252"/>
      <c r="S94" s="252"/>
      <c r="T94" s="252"/>
      <c r="U94" s="252"/>
      <c r="V94" s="252"/>
      <c r="W94" s="252"/>
      <c r="X94" s="252"/>
      <c r="Y94" s="252"/>
      <c r="Z94" s="252"/>
      <c r="AA94" s="252"/>
      <c r="AB94" s="252"/>
      <c r="AC94" s="252"/>
      <c r="AD94" s="252"/>
      <c r="AE94" s="75"/>
      <c r="AF94" s="257"/>
      <c r="AG94" s="257"/>
      <c r="AH94" s="257"/>
      <c r="AI94" s="257"/>
      <c r="AJ94" s="257"/>
      <c r="AK94" s="257"/>
      <c r="AL94" s="257"/>
      <c r="AM94" s="257"/>
      <c r="AN94" s="257"/>
      <c r="AO94" s="257"/>
      <c r="AP94" s="257"/>
      <c r="AQ94" s="257"/>
      <c r="AR94" s="257"/>
      <c r="AS94" s="257"/>
      <c r="AT94" s="257"/>
      <c r="AU94" s="257"/>
      <c r="AV94" s="257"/>
      <c r="AW94" s="257"/>
      <c r="AX94" s="257"/>
      <c r="AY94" s="257"/>
      <c r="AZ94" s="257"/>
      <c r="BA94" s="257"/>
      <c r="BB94" s="257"/>
      <c r="BC94" s="257"/>
      <c r="BD94" s="257"/>
      <c r="BE94" s="257"/>
      <c r="BF94" s="257"/>
      <c r="BG94" s="257"/>
      <c r="BH94" s="257"/>
      <c r="BI94" s="257"/>
      <c r="BJ94" s="257"/>
      <c r="BK94" s="257"/>
      <c r="BL94" s="257"/>
      <c r="BM94" s="75"/>
      <c r="BN94" s="257"/>
      <c r="BO94" s="257"/>
      <c r="BP94" s="257"/>
      <c r="BQ94" s="257"/>
      <c r="BR94" s="257"/>
      <c r="BS94" s="257"/>
      <c r="BT94" s="257"/>
      <c r="BU94" s="257"/>
      <c r="BV94" s="257"/>
      <c r="BW94" s="257"/>
      <c r="BX94" s="257"/>
      <c r="BY94" s="257"/>
      <c r="BZ94" s="257"/>
      <c r="CA94" s="257"/>
      <c r="CB94" s="257"/>
      <c r="CC94" s="75"/>
      <c r="CD94" s="75"/>
      <c r="CE94" s="276" t="str">
        <f t="shared" si="15"/>
        <v/>
      </c>
      <c r="CF94" s="277" t="str">
        <f t="shared" si="16"/>
        <v/>
      </c>
      <c r="CG94" s="278" t="str">
        <f t="shared" si="17"/>
        <v/>
      </c>
      <c r="CH94" s="200" t="str">
        <f t="shared" si="18"/>
        <v/>
      </c>
      <c r="CI94" s="279" t="str">
        <f t="shared" si="19"/>
        <v/>
      </c>
      <c r="CJ94" s="280" t="str">
        <f t="shared" si="20"/>
        <v/>
      </c>
    </row>
    <row r="95" ht="16.5" customHeight="1">
      <c r="A95" s="75"/>
      <c r="B95" s="243"/>
      <c r="C95" s="252"/>
      <c r="D95" s="252"/>
      <c r="E95" s="252"/>
      <c r="F95" s="252"/>
      <c r="G95" s="252"/>
      <c r="H95" s="252"/>
      <c r="I95" s="252"/>
      <c r="J95" s="252"/>
      <c r="K95" s="252"/>
      <c r="L95" s="252"/>
      <c r="M95" s="252"/>
      <c r="N95" s="252"/>
      <c r="O95" s="252"/>
      <c r="P95" s="252"/>
      <c r="Q95" s="252"/>
      <c r="R95" s="252"/>
      <c r="S95" s="252"/>
      <c r="T95" s="252"/>
      <c r="U95" s="252"/>
      <c r="V95" s="252"/>
      <c r="W95" s="252"/>
      <c r="X95" s="252"/>
      <c r="Y95" s="252"/>
      <c r="Z95" s="252"/>
      <c r="AA95" s="252"/>
      <c r="AB95" s="252"/>
      <c r="AC95" s="252"/>
      <c r="AD95" s="252"/>
      <c r="AE95" s="75"/>
      <c r="AF95" s="257"/>
      <c r="AG95" s="257"/>
      <c r="AH95" s="257"/>
      <c r="AI95" s="257"/>
      <c r="AJ95" s="257"/>
      <c r="AK95" s="257"/>
      <c r="AL95" s="257"/>
      <c r="AM95" s="257"/>
      <c r="AN95" s="257"/>
      <c r="AO95" s="257"/>
      <c r="AP95" s="257"/>
      <c r="AQ95" s="257"/>
      <c r="AR95" s="257"/>
      <c r="AS95" s="257"/>
      <c r="AT95" s="257"/>
      <c r="AU95" s="257"/>
      <c r="AV95" s="257"/>
      <c r="AW95" s="257"/>
      <c r="AX95" s="257"/>
      <c r="AY95" s="257"/>
      <c r="AZ95" s="257"/>
      <c r="BA95" s="257"/>
      <c r="BB95" s="257"/>
      <c r="BC95" s="257"/>
      <c r="BD95" s="257"/>
      <c r="BE95" s="257"/>
      <c r="BF95" s="257"/>
      <c r="BG95" s="257"/>
      <c r="BH95" s="257"/>
      <c r="BI95" s="257"/>
      <c r="BJ95" s="257"/>
      <c r="BK95" s="257"/>
      <c r="BL95" s="257"/>
      <c r="BM95" s="75"/>
      <c r="BN95" s="257"/>
      <c r="BO95" s="257"/>
      <c r="BP95" s="257"/>
      <c r="BQ95" s="257"/>
      <c r="BR95" s="257"/>
      <c r="BS95" s="257"/>
      <c r="BT95" s="257"/>
      <c r="BU95" s="257"/>
      <c r="BV95" s="257"/>
      <c r="BW95" s="257"/>
      <c r="BX95" s="257"/>
      <c r="BY95" s="257"/>
      <c r="BZ95" s="257"/>
      <c r="CA95" s="257"/>
      <c r="CB95" s="257"/>
      <c r="CC95" s="75"/>
      <c r="CD95" s="75"/>
      <c r="CE95" s="276" t="str">
        <f t="shared" si="15"/>
        <v/>
      </c>
      <c r="CF95" s="277" t="str">
        <f t="shared" si="16"/>
        <v/>
      </c>
      <c r="CG95" s="278" t="str">
        <f t="shared" si="17"/>
        <v/>
      </c>
      <c r="CH95" s="200" t="str">
        <f t="shared" si="18"/>
        <v/>
      </c>
      <c r="CI95" s="279" t="str">
        <f t="shared" si="19"/>
        <v/>
      </c>
      <c r="CJ95" s="280" t="str">
        <f t="shared" si="20"/>
        <v/>
      </c>
    </row>
    <row r="96" ht="16.5" customHeight="1">
      <c r="A96" s="75"/>
      <c r="B96" s="243"/>
      <c r="C96" s="252"/>
      <c r="D96" s="252"/>
      <c r="E96" s="252"/>
      <c r="F96" s="252"/>
      <c r="G96" s="252"/>
      <c r="H96" s="252"/>
      <c r="I96" s="252"/>
      <c r="J96" s="252"/>
      <c r="K96" s="252"/>
      <c r="L96" s="252"/>
      <c r="M96" s="252"/>
      <c r="N96" s="252"/>
      <c r="O96" s="252"/>
      <c r="P96" s="252"/>
      <c r="Q96" s="252"/>
      <c r="R96" s="252"/>
      <c r="S96" s="252"/>
      <c r="T96" s="252"/>
      <c r="U96" s="252"/>
      <c r="V96" s="252"/>
      <c r="W96" s="252"/>
      <c r="X96" s="252"/>
      <c r="Y96" s="252"/>
      <c r="Z96" s="252"/>
      <c r="AA96" s="252"/>
      <c r="AB96" s="252"/>
      <c r="AC96" s="252"/>
      <c r="AD96" s="252"/>
      <c r="AE96" s="75"/>
      <c r="AF96" s="257"/>
      <c r="AG96" s="257"/>
      <c r="AH96" s="257"/>
      <c r="AI96" s="257"/>
      <c r="AJ96" s="257"/>
      <c r="AK96" s="257"/>
      <c r="AL96" s="257"/>
      <c r="AM96" s="257"/>
      <c r="AN96" s="257"/>
      <c r="AO96" s="257"/>
      <c r="AP96" s="257"/>
      <c r="AQ96" s="257"/>
      <c r="AR96" s="257"/>
      <c r="AS96" s="257"/>
      <c r="AT96" s="257"/>
      <c r="AU96" s="257"/>
      <c r="AV96" s="257"/>
      <c r="AW96" s="257"/>
      <c r="AX96" s="257"/>
      <c r="AY96" s="257"/>
      <c r="AZ96" s="257"/>
      <c r="BA96" s="257"/>
      <c r="BB96" s="257"/>
      <c r="BC96" s="257"/>
      <c r="BD96" s="257"/>
      <c r="BE96" s="257"/>
      <c r="BF96" s="257"/>
      <c r="BG96" s="257"/>
      <c r="BH96" s="257"/>
      <c r="BI96" s="257"/>
      <c r="BJ96" s="257"/>
      <c r="BK96" s="257"/>
      <c r="BL96" s="257"/>
      <c r="BM96" s="75"/>
      <c r="BN96" s="257"/>
      <c r="BO96" s="257"/>
      <c r="BP96" s="257"/>
      <c r="BQ96" s="257"/>
      <c r="BR96" s="257"/>
      <c r="BS96" s="257"/>
      <c r="BT96" s="257"/>
      <c r="BU96" s="257"/>
      <c r="BV96" s="257"/>
      <c r="BW96" s="257"/>
      <c r="BX96" s="257"/>
      <c r="BY96" s="257"/>
      <c r="BZ96" s="257"/>
      <c r="CA96" s="257"/>
      <c r="CB96" s="257"/>
      <c r="CC96" s="75"/>
      <c r="CD96" s="75"/>
      <c r="CE96" s="276" t="str">
        <f t="shared" si="15"/>
        <v/>
      </c>
      <c r="CF96" s="277" t="str">
        <f t="shared" si="16"/>
        <v/>
      </c>
      <c r="CG96" s="278" t="str">
        <f t="shared" si="17"/>
        <v/>
      </c>
      <c r="CH96" s="200" t="str">
        <f t="shared" si="18"/>
        <v/>
      </c>
      <c r="CI96" s="279" t="str">
        <f t="shared" si="19"/>
        <v/>
      </c>
      <c r="CJ96" s="280" t="str">
        <f t="shared" si="20"/>
        <v/>
      </c>
    </row>
    <row r="97" ht="16.5" customHeight="1">
      <c r="A97" s="75"/>
      <c r="B97" s="243"/>
      <c r="C97" s="252"/>
      <c r="D97" s="252"/>
      <c r="E97" s="252"/>
      <c r="F97" s="252"/>
      <c r="G97" s="252"/>
      <c r="H97" s="252"/>
      <c r="I97" s="252"/>
      <c r="J97" s="252"/>
      <c r="K97" s="252"/>
      <c r="L97" s="252"/>
      <c r="M97" s="252"/>
      <c r="N97" s="252"/>
      <c r="O97" s="252"/>
      <c r="P97" s="252"/>
      <c r="Q97" s="252"/>
      <c r="R97" s="252"/>
      <c r="S97" s="252"/>
      <c r="T97" s="252"/>
      <c r="U97" s="252"/>
      <c r="V97" s="252"/>
      <c r="W97" s="252"/>
      <c r="X97" s="252"/>
      <c r="Y97" s="252"/>
      <c r="Z97" s="252"/>
      <c r="AA97" s="252"/>
      <c r="AB97" s="252"/>
      <c r="AC97" s="252"/>
      <c r="AD97" s="252"/>
      <c r="AE97" s="75"/>
      <c r="AF97" s="257"/>
      <c r="AG97" s="257"/>
      <c r="AH97" s="257"/>
      <c r="AI97" s="257"/>
      <c r="AJ97" s="257"/>
      <c r="AK97" s="257"/>
      <c r="AL97" s="257"/>
      <c r="AM97" s="257"/>
      <c r="AN97" s="257"/>
      <c r="AO97" s="257"/>
      <c r="AP97" s="257"/>
      <c r="AQ97" s="257"/>
      <c r="AR97" s="257"/>
      <c r="AS97" s="257"/>
      <c r="AT97" s="257"/>
      <c r="AU97" s="257"/>
      <c r="AV97" s="257"/>
      <c r="AW97" s="257"/>
      <c r="AX97" s="257"/>
      <c r="AY97" s="257"/>
      <c r="AZ97" s="257"/>
      <c r="BA97" s="257"/>
      <c r="BB97" s="257"/>
      <c r="BC97" s="257"/>
      <c r="BD97" s="257"/>
      <c r="BE97" s="257"/>
      <c r="BF97" s="257"/>
      <c r="BG97" s="257"/>
      <c r="BH97" s="257"/>
      <c r="BI97" s="257"/>
      <c r="BJ97" s="257"/>
      <c r="BK97" s="257"/>
      <c r="BL97" s="257"/>
      <c r="BM97" s="75"/>
      <c r="BN97" s="257"/>
      <c r="BO97" s="257"/>
      <c r="BP97" s="257"/>
      <c r="BQ97" s="257"/>
      <c r="BR97" s="257"/>
      <c r="BS97" s="257"/>
      <c r="BT97" s="257"/>
      <c r="BU97" s="257"/>
      <c r="BV97" s="257"/>
      <c r="BW97" s="257"/>
      <c r="BX97" s="257"/>
      <c r="BY97" s="257"/>
      <c r="BZ97" s="257"/>
      <c r="CA97" s="257"/>
      <c r="CB97" s="257"/>
      <c r="CC97" s="75"/>
      <c r="CD97" s="75"/>
      <c r="CE97" s="276" t="str">
        <f t="shared" si="15"/>
        <v/>
      </c>
      <c r="CF97" s="277" t="str">
        <f t="shared" si="16"/>
        <v/>
      </c>
      <c r="CG97" s="278" t="str">
        <f t="shared" si="17"/>
        <v/>
      </c>
      <c r="CH97" s="200" t="str">
        <f t="shared" si="18"/>
        <v/>
      </c>
      <c r="CI97" s="279" t="str">
        <f t="shared" si="19"/>
        <v/>
      </c>
      <c r="CJ97" s="280" t="str">
        <f t="shared" si="20"/>
        <v/>
      </c>
    </row>
    <row r="98" ht="16.5" customHeight="1">
      <c r="A98" s="75"/>
      <c r="B98" s="243"/>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2"/>
      <c r="AA98" s="252"/>
      <c r="AB98" s="252"/>
      <c r="AC98" s="252"/>
      <c r="AD98" s="252"/>
      <c r="AE98" s="75"/>
      <c r="AF98" s="257"/>
      <c r="AG98" s="257"/>
      <c r="AH98" s="257"/>
      <c r="AI98" s="257"/>
      <c r="AJ98" s="257"/>
      <c r="AK98" s="257"/>
      <c r="AL98" s="257"/>
      <c r="AM98" s="257"/>
      <c r="AN98" s="257"/>
      <c r="AO98" s="257"/>
      <c r="AP98" s="257"/>
      <c r="AQ98" s="257"/>
      <c r="AR98" s="257"/>
      <c r="AS98" s="257"/>
      <c r="AT98" s="257"/>
      <c r="AU98" s="257"/>
      <c r="AV98" s="257"/>
      <c r="AW98" s="257"/>
      <c r="AX98" s="257"/>
      <c r="AY98" s="257"/>
      <c r="AZ98" s="257"/>
      <c r="BA98" s="257"/>
      <c r="BB98" s="257"/>
      <c r="BC98" s="257"/>
      <c r="BD98" s="257"/>
      <c r="BE98" s="257"/>
      <c r="BF98" s="257"/>
      <c r="BG98" s="257"/>
      <c r="BH98" s="257"/>
      <c r="BI98" s="257"/>
      <c r="BJ98" s="257"/>
      <c r="BK98" s="257"/>
      <c r="BL98" s="257"/>
      <c r="BM98" s="75"/>
      <c r="BN98" s="257"/>
      <c r="BO98" s="257"/>
      <c r="BP98" s="257"/>
      <c r="BQ98" s="257"/>
      <c r="BR98" s="257"/>
      <c r="BS98" s="257"/>
      <c r="BT98" s="257"/>
      <c r="BU98" s="257"/>
      <c r="BV98" s="257"/>
      <c r="BW98" s="257"/>
      <c r="BX98" s="257"/>
      <c r="BY98" s="257"/>
      <c r="BZ98" s="257"/>
      <c r="CA98" s="257"/>
      <c r="CB98" s="257"/>
      <c r="CC98" s="75"/>
      <c r="CD98" s="75"/>
      <c r="CE98" s="276" t="str">
        <f t="shared" si="15"/>
        <v/>
      </c>
      <c r="CF98" s="277" t="str">
        <f t="shared" si="16"/>
        <v/>
      </c>
      <c r="CG98" s="278" t="str">
        <f t="shared" si="17"/>
        <v/>
      </c>
      <c r="CH98" s="200" t="str">
        <f t="shared" si="18"/>
        <v/>
      </c>
      <c r="CI98" s="279" t="str">
        <f t="shared" si="19"/>
        <v/>
      </c>
      <c r="CJ98" s="280" t="str">
        <f t="shared" si="20"/>
        <v/>
      </c>
    </row>
    <row r="99" ht="16.5" customHeight="1">
      <c r="A99" s="75"/>
      <c r="B99" s="243"/>
      <c r="C99" s="252"/>
      <c r="D99" s="252"/>
      <c r="E99" s="252"/>
      <c r="F99" s="252"/>
      <c r="G99" s="252"/>
      <c r="H99" s="252"/>
      <c r="I99" s="252"/>
      <c r="J99" s="252"/>
      <c r="K99" s="252"/>
      <c r="L99" s="252"/>
      <c r="M99" s="252"/>
      <c r="N99" s="252"/>
      <c r="O99" s="252"/>
      <c r="P99" s="252"/>
      <c r="Q99" s="252"/>
      <c r="R99" s="252"/>
      <c r="S99" s="252"/>
      <c r="T99" s="252"/>
      <c r="U99" s="252"/>
      <c r="V99" s="252"/>
      <c r="W99" s="252"/>
      <c r="X99" s="252"/>
      <c r="Y99" s="252"/>
      <c r="Z99" s="252"/>
      <c r="AA99" s="252"/>
      <c r="AB99" s="252"/>
      <c r="AC99" s="252"/>
      <c r="AD99" s="252"/>
      <c r="AE99" s="75"/>
      <c r="AF99" s="257"/>
      <c r="AG99" s="257"/>
      <c r="AH99" s="257"/>
      <c r="AI99" s="257"/>
      <c r="AJ99" s="257"/>
      <c r="AK99" s="257"/>
      <c r="AL99" s="257"/>
      <c r="AM99" s="257"/>
      <c r="AN99" s="257"/>
      <c r="AO99" s="257"/>
      <c r="AP99" s="257"/>
      <c r="AQ99" s="257"/>
      <c r="AR99" s="257"/>
      <c r="AS99" s="257"/>
      <c r="AT99" s="257"/>
      <c r="AU99" s="257"/>
      <c r="AV99" s="257"/>
      <c r="AW99" s="257"/>
      <c r="AX99" s="257"/>
      <c r="AY99" s="257"/>
      <c r="AZ99" s="257"/>
      <c r="BA99" s="257"/>
      <c r="BB99" s="257"/>
      <c r="BC99" s="257"/>
      <c r="BD99" s="257"/>
      <c r="BE99" s="257"/>
      <c r="BF99" s="257"/>
      <c r="BG99" s="257"/>
      <c r="BH99" s="257"/>
      <c r="BI99" s="257"/>
      <c r="BJ99" s="257"/>
      <c r="BK99" s="257"/>
      <c r="BL99" s="257"/>
      <c r="BM99" s="75"/>
      <c r="BN99" s="257"/>
      <c r="BO99" s="257"/>
      <c r="BP99" s="257"/>
      <c r="BQ99" s="257"/>
      <c r="BR99" s="257"/>
      <c r="BS99" s="257"/>
      <c r="BT99" s="257"/>
      <c r="BU99" s="257"/>
      <c r="BV99" s="257"/>
      <c r="BW99" s="257"/>
      <c r="BX99" s="257"/>
      <c r="BY99" s="257"/>
      <c r="BZ99" s="257"/>
      <c r="CA99" s="257"/>
      <c r="CB99" s="257"/>
      <c r="CC99" s="75"/>
      <c r="CD99" s="75"/>
      <c r="CE99" s="276" t="str">
        <f t="shared" si="15"/>
        <v/>
      </c>
      <c r="CF99" s="277" t="str">
        <f t="shared" si="16"/>
        <v/>
      </c>
      <c r="CG99" s="278" t="str">
        <f t="shared" si="17"/>
        <v/>
      </c>
      <c r="CH99" s="200" t="str">
        <f t="shared" si="18"/>
        <v/>
      </c>
      <c r="CI99" s="279" t="str">
        <f t="shared" si="19"/>
        <v/>
      </c>
      <c r="CJ99" s="280" t="str">
        <f t="shared" si="20"/>
        <v/>
      </c>
    </row>
    <row r="100" ht="16.5" customHeight="1">
      <c r="A100" s="75"/>
      <c r="B100" s="75"/>
      <c r="C100" s="252"/>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c r="AA100" s="252"/>
      <c r="AB100" s="252"/>
      <c r="AC100" s="252"/>
      <c r="AD100" s="252"/>
      <c r="AE100" s="75"/>
      <c r="AF100" s="257"/>
      <c r="AG100" s="257"/>
      <c r="AH100" s="257"/>
      <c r="AI100" s="257"/>
      <c r="AJ100" s="257"/>
      <c r="AK100" s="257"/>
      <c r="AL100" s="257"/>
      <c r="AM100" s="257"/>
      <c r="AN100" s="257"/>
      <c r="AO100" s="257"/>
      <c r="AP100" s="257"/>
      <c r="AQ100" s="257"/>
      <c r="AR100" s="257"/>
      <c r="AS100" s="257"/>
      <c r="AT100" s="257"/>
      <c r="AU100" s="257"/>
      <c r="AV100" s="257"/>
      <c r="AW100" s="257"/>
      <c r="AX100" s="257"/>
      <c r="AY100" s="257"/>
      <c r="AZ100" s="257"/>
      <c r="BA100" s="257"/>
      <c r="BB100" s="257"/>
      <c r="BC100" s="257"/>
      <c r="BD100" s="257"/>
      <c r="BE100" s="257"/>
      <c r="BF100" s="257"/>
      <c r="BG100" s="257"/>
      <c r="BH100" s="257"/>
      <c r="BI100" s="257"/>
      <c r="BJ100" s="257"/>
      <c r="BK100" s="257"/>
      <c r="BL100" s="257"/>
      <c r="BM100" s="75"/>
      <c r="BN100" s="257"/>
      <c r="BO100" s="257"/>
      <c r="BP100" s="257"/>
      <c r="BQ100" s="257"/>
      <c r="BR100" s="257"/>
      <c r="BS100" s="257"/>
      <c r="BT100" s="257"/>
      <c r="BU100" s="257"/>
      <c r="BV100" s="257"/>
      <c r="BW100" s="257"/>
      <c r="BX100" s="257"/>
      <c r="BY100" s="257"/>
      <c r="BZ100" s="257"/>
      <c r="CA100" s="257"/>
      <c r="CB100" s="257"/>
      <c r="CC100" s="75"/>
      <c r="CD100" s="75"/>
      <c r="CE100" s="276" t="str">
        <f t="shared" si="15"/>
        <v/>
      </c>
      <c r="CF100" s="277" t="str">
        <f t="shared" si="16"/>
        <v/>
      </c>
      <c r="CG100" s="278" t="str">
        <f t="shared" si="17"/>
        <v/>
      </c>
      <c r="CH100" s="200" t="str">
        <f t="shared" si="18"/>
        <v/>
      </c>
      <c r="CI100" s="279" t="str">
        <f t="shared" si="19"/>
        <v/>
      </c>
      <c r="CJ100" s="280" t="str">
        <f t="shared" si="20"/>
        <v/>
      </c>
    </row>
    <row r="101" ht="16.5" customHeight="1">
      <c r="A101" s="75"/>
      <c r="B101" s="75"/>
      <c r="C101" s="252"/>
      <c r="D101" s="252"/>
      <c r="E101" s="252"/>
      <c r="F101" s="252"/>
      <c r="G101" s="252"/>
      <c r="H101" s="252"/>
      <c r="I101" s="252"/>
      <c r="J101" s="252"/>
      <c r="K101" s="252"/>
      <c r="L101" s="252"/>
      <c r="M101" s="252"/>
      <c r="N101" s="252"/>
      <c r="O101" s="252"/>
      <c r="P101" s="252"/>
      <c r="Q101" s="252"/>
      <c r="R101" s="252"/>
      <c r="S101" s="252"/>
      <c r="T101" s="252"/>
      <c r="U101" s="252"/>
      <c r="V101" s="252"/>
      <c r="W101" s="252"/>
      <c r="X101" s="252"/>
      <c r="Y101" s="252"/>
      <c r="Z101" s="252"/>
      <c r="AA101" s="252"/>
      <c r="AB101" s="252"/>
      <c r="AC101" s="252"/>
      <c r="AD101" s="252"/>
      <c r="AE101" s="75"/>
      <c r="AF101" s="257"/>
      <c r="AG101" s="257"/>
      <c r="AH101" s="257"/>
      <c r="AI101" s="257"/>
      <c r="AJ101" s="257"/>
      <c r="AK101" s="257"/>
      <c r="AL101" s="257"/>
      <c r="AM101" s="257"/>
      <c r="AN101" s="257"/>
      <c r="AO101" s="257"/>
      <c r="AP101" s="257"/>
      <c r="AQ101" s="257"/>
      <c r="AR101" s="257"/>
      <c r="AS101" s="257"/>
      <c r="AT101" s="257"/>
      <c r="AU101" s="257"/>
      <c r="AV101" s="257"/>
      <c r="AW101" s="257"/>
      <c r="AX101" s="257"/>
      <c r="AY101" s="257"/>
      <c r="AZ101" s="257"/>
      <c r="BA101" s="257"/>
      <c r="BB101" s="257"/>
      <c r="BC101" s="257"/>
      <c r="BD101" s="257"/>
      <c r="BE101" s="257"/>
      <c r="BF101" s="257"/>
      <c r="BG101" s="257"/>
      <c r="BH101" s="257"/>
      <c r="BI101" s="257"/>
      <c r="BJ101" s="257"/>
      <c r="BK101" s="257"/>
      <c r="BL101" s="257"/>
      <c r="BM101" s="75"/>
      <c r="BN101" s="257"/>
      <c r="BO101" s="257"/>
      <c r="BP101" s="257"/>
      <c r="BQ101" s="257"/>
      <c r="BR101" s="257"/>
      <c r="BS101" s="257"/>
      <c r="BT101" s="257"/>
      <c r="BU101" s="257"/>
      <c r="BV101" s="257"/>
      <c r="BW101" s="257"/>
      <c r="BX101" s="257"/>
      <c r="BY101" s="257"/>
      <c r="BZ101" s="257"/>
      <c r="CA101" s="257"/>
      <c r="CB101" s="257"/>
      <c r="CC101" s="75"/>
      <c r="CD101" s="75"/>
      <c r="CE101" s="276" t="str">
        <f t="shared" si="15"/>
        <v/>
      </c>
      <c r="CF101" s="277" t="str">
        <f t="shared" si="16"/>
        <v/>
      </c>
      <c r="CG101" s="278" t="str">
        <f t="shared" si="17"/>
        <v/>
      </c>
      <c r="CH101" s="200" t="str">
        <f t="shared" si="18"/>
        <v/>
      </c>
      <c r="CI101" s="279" t="str">
        <f t="shared" si="19"/>
        <v/>
      </c>
      <c r="CJ101" s="280" t="str">
        <f t="shared" si="20"/>
        <v/>
      </c>
    </row>
    <row r="102" ht="16.5" customHeight="1">
      <c r="A102" s="75"/>
      <c r="B102" s="75"/>
      <c r="C102" s="252"/>
      <c r="D102" s="252"/>
      <c r="E102" s="252"/>
      <c r="F102" s="252"/>
      <c r="G102" s="252"/>
      <c r="H102" s="252"/>
      <c r="I102" s="252"/>
      <c r="J102" s="252"/>
      <c r="K102" s="252"/>
      <c r="L102" s="252"/>
      <c r="M102" s="252"/>
      <c r="N102" s="252"/>
      <c r="O102" s="252"/>
      <c r="P102" s="252"/>
      <c r="Q102" s="252"/>
      <c r="R102" s="252"/>
      <c r="S102" s="252"/>
      <c r="T102" s="252"/>
      <c r="U102" s="252"/>
      <c r="V102" s="252"/>
      <c r="W102" s="252"/>
      <c r="X102" s="252"/>
      <c r="Y102" s="252"/>
      <c r="Z102" s="252"/>
      <c r="AA102" s="252"/>
      <c r="AB102" s="252"/>
      <c r="AC102" s="252"/>
      <c r="AD102" s="252"/>
      <c r="AE102" s="75"/>
      <c r="AF102" s="257"/>
      <c r="AG102" s="257"/>
      <c r="AH102" s="257"/>
      <c r="AI102" s="257"/>
      <c r="AJ102" s="257"/>
      <c r="AK102" s="257"/>
      <c r="AL102" s="257"/>
      <c r="AM102" s="257"/>
      <c r="AN102" s="257"/>
      <c r="AO102" s="257"/>
      <c r="AP102" s="257"/>
      <c r="AQ102" s="257"/>
      <c r="AR102" s="257"/>
      <c r="AS102" s="257"/>
      <c r="AT102" s="257"/>
      <c r="AU102" s="257"/>
      <c r="AV102" s="257"/>
      <c r="AW102" s="257"/>
      <c r="AX102" s="257"/>
      <c r="AY102" s="257"/>
      <c r="AZ102" s="257"/>
      <c r="BA102" s="257"/>
      <c r="BB102" s="257"/>
      <c r="BC102" s="257"/>
      <c r="BD102" s="257"/>
      <c r="BE102" s="257"/>
      <c r="BF102" s="257"/>
      <c r="BG102" s="257"/>
      <c r="BH102" s="257"/>
      <c r="BI102" s="257"/>
      <c r="BJ102" s="257"/>
      <c r="BK102" s="257"/>
      <c r="BL102" s="257"/>
      <c r="BM102" s="75"/>
      <c r="BN102" s="257"/>
      <c r="BO102" s="257"/>
      <c r="BP102" s="257"/>
      <c r="BQ102" s="257"/>
      <c r="BR102" s="257"/>
      <c r="BS102" s="257"/>
      <c r="BT102" s="257"/>
      <c r="BU102" s="257"/>
      <c r="BV102" s="257"/>
      <c r="BW102" s="257"/>
      <c r="BX102" s="257"/>
      <c r="BY102" s="257"/>
      <c r="BZ102" s="257"/>
      <c r="CA102" s="257"/>
      <c r="CB102" s="257"/>
      <c r="CC102" s="75"/>
      <c r="CD102" s="75"/>
      <c r="CE102" s="276" t="str">
        <f t="shared" si="15"/>
        <v/>
      </c>
      <c r="CF102" s="277" t="str">
        <f t="shared" si="16"/>
        <v/>
      </c>
      <c r="CG102" s="278" t="str">
        <f t="shared" si="17"/>
        <v/>
      </c>
      <c r="CH102" s="200" t="str">
        <f t="shared" si="18"/>
        <v/>
      </c>
      <c r="CI102" s="279" t="str">
        <f t="shared" si="19"/>
        <v/>
      </c>
      <c r="CJ102" s="280" t="str">
        <f t="shared" si="20"/>
        <v/>
      </c>
    </row>
    <row r="103" ht="16.5" customHeight="1">
      <c r="A103" s="75"/>
      <c r="B103" s="75"/>
      <c r="C103" s="252"/>
      <c r="D103" s="252"/>
      <c r="E103" s="252"/>
      <c r="F103" s="252"/>
      <c r="G103" s="252"/>
      <c r="H103" s="252"/>
      <c r="I103" s="252"/>
      <c r="J103" s="252"/>
      <c r="K103" s="252"/>
      <c r="L103" s="252"/>
      <c r="M103" s="252"/>
      <c r="N103" s="252"/>
      <c r="O103" s="252"/>
      <c r="P103" s="252"/>
      <c r="Q103" s="252"/>
      <c r="R103" s="252"/>
      <c r="S103" s="252"/>
      <c r="T103" s="252"/>
      <c r="U103" s="252"/>
      <c r="V103" s="252"/>
      <c r="W103" s="252"/>
      <c r="X103" s="252"/>
      <c r="Y103" s="252"/>
      <c r="Z103" s="252"/>
      <c r="AA103" s="252"/>
      <c r="AB103" s="252"/>
      <c r="AC103" s="252"/>
      <c r="AD103" s="252"/>
      <c r="AE103" s="75"/>
      <c r="AF103" s="257"/>
      <c r="AG103" s="257"/>
      <c r="AH103" s="257"/>
      <c r="AI103" s="257"/>
      <c r="AJ103" s="257"/>
      <c r="AK103" s="257"/>
      <c r="AL103" s="257"/>
      <c r="AM103" s="257"/>
      <c r="AN103" s="257"/>
      <c r="AO103" s="257"/>
      <c r="AP103" s="257"/>
      <c r="AQ103" s="257"/>
      <c r="AR103" s="257"/>
      <c r="AS103" s="257"/>
      <c r="AT103" s="257"/>
      <c r="AU103" s="257"/>
      <c r="AV103" s="257"/>
      <c r="AW103" s="257"/>
      <c r="AX103" s="257"/>
      <c r="AY103" s="257"/>
      <c r="AZ103" s="257"/>
      <c r="BA103" s="257"/>
      <c r="BB103" s="257"/>
      <c r="BC103" s="257"/>
      <c r="BD103" s="257"/>
      <c r="BE103" s="257"/>
      <c r="BF103" s="257"/>
      <c r="BG103" s="257"/>
      <c r="BH103" s="257"/>
      <c r="BI103" s="257"/>
      <c r="BJ103" s="257"/>
      <c r="BK103" s="257"/>
      <c r="BL103" s="257"/>
      <c r="BM103" s="75"/>
      <c r="BN103" s="257"/>
      <c r="BO103" s="257"/>
      <c r="BP103" s="257"/>
      <c r="BQ103" s="257"/>
      <c r="BR103" s="257"/>
      <c r="BS103" s="257"/>
      <c r="BT103" s="257"/>
      <c r="BU103" s="257"/>
      <c r="BV103" s="257"/>
      <c r="BW103" s="257"/>
      <c r="BX103" s="257"/>
      <c r="BY103" s="257"/>
      <c r="BZ103" s="257"/>
      <c r="CA103" s="257"/>
      <c r="CB103" s="257"/>
      <c r="CC103" s="75"/>
      <c r="CD103" s="75"/>
      <c r="CE103" s="276" t="str">
        <f t="shared" si="15"/>
        <v/>
      </c>
      <c r="CF103" s="277" t="str">
        <f t="shared" si="16"/>
        <v/>
      </c>
      <c r="CG103" s="278" t="str">
        <f t="shared" si="17"/>
        <v/>
      </c>
      <c r="CH103" s="200" t="str">
        <f t="shared" si="18"/>
        <v/>
      </c>
      <c r="CI103" s="279" t="str">
        <f t="shared" si="19"/>
        <v/>
      </c>
      <c r="CJ103" s="280" t="str">
        <f t="shared" si="20"/>
        <v/>
      </c>
    </row>
    <row r="104" ht="16.5" customHeight="1">
      <c r="A104" s="75"/>
      <c r="B104" s="75"/>
      <c r="C104" s="252"/>
      <c r="D104" s="252"/>
      <c r="E104" s="252"/>
      <c r="F104" s="252"/>
      <c r="G104" s="252"/>
      <c r="H104" s="252"/>
      <c r="I104" s="252"/>
      <c r="J104" s="252"/>
      <c r="K104" s="252"/>
      <c r="L104" s="252"/>
      <c r="M104" s="252"/>
      <c r="N104" s="252"/>
      <c r="O104" s="252"/>
      <c r="P104" s="252"/>
      <c r="Q104" s="252"/>
      <c r="R104" s="252"/>
      <c r="S104" s="252"/>
      <c r="T104" s="252"/>
      <c r="U104" s="252"/>
      <c r="V104" s="252"/>
      <c r="W104" s="252"/>
      <c r="X104" s="252"/>
      <c r="Y104" s="252"/>
      <c r="Z104" s="252"/>
      <c r="AA104" s="252"/>
      <c r="AB104" s="252"/>
      <c r="AC104" s="252"/>
      <c r="AD104" s="252"/>
      <c r="AE104" s="75"/>
      <c r="AF104" s="257"/>
      <c r="AG104" s="257"/>
      <c r="AH104" s="257"/>
      <c r="AI104" s="257"/>
      <c r="AJ104" s="257"/>
      <c r="AK104" s="257"/>
      <c r="AL104" s="257"/>
      <c r="AM104" s="257"/>
      <c r="AN104" s="257"/>
      <c r="AO104" s="257"/>
      <c r="AP104" s="257"/>
      <c r="AQ104" s="257"/>
      <c r="AR104" s="257"/>
      <c r="AS104" s="257"/>
      <c r="AT104" s="257"/>
      <c r="AU104" s="257"/>
      <c r="AV104" s="257"/>
      <c r="AW104" s="257"/>
      <c r="AX104" s="257"/>
      <c r="AY104" s="257"/>
      <c r="AZ104" s="257"/>
      <c r="BA104" s="257"/>
      <c r="BB104" s="257"/>
      <c r="BC104" s="257"/>
      <c r="BD104" s="257"/>
      <c r="BE104" s="257"/>
      <c r="BF104" s="257"/>
      <c r="BG104" s="257"/>
      <c r="BH104" s="257"/>
      <c r="BI104" s="257"/>
      <c r="BJ104" s="257"/>
      <c r="BK104" s="257"/>
      <c r="BL104" s="257"/>
      <c r="BM104" s="75"/>
      <c r="BN104" s="257"/>
      <c r="BO104" s="257"/>
      <c r="BP104" s="257"/>
      <c r="BQ104" s="257"/>
      <c r="BR104" s="257"/>
      <c r="BS104" s="257"/>
      <c r="BT104" s="257"/>
      <c r="BU104" s="257"/>
      <c r="BV104" s="257"/>
      <c r="BW104" s="257"/>
      <c r="BX104" s="257"/>
      <c r="BY104" s="257"/>
      <c r="BZ104" s="257"/>
      <c r="CA104" s="257"/>
      <c r="CB104" s="257"/>
      <c r="CC104" s="75"/>
      <c r="CD104" s="75"/>
      <c r="CE104" s="276" t="str">
        <f t="shared" si="15"/>
        <v/>
      </c>
      <c r="CF104" s="277" t="str">
        <f t="shared" si="16"/>
        <v/>
      </c>
      <c r="CG104" s="278" t="str">
        <f t="shared" si="17"/>
        <v/>
      </c>
      <c r="CH104" s="200" t="str">
        <f t="shared" si="18"/>
        <v/>
      </c>
      <c r="CI104" s="279" t="str">
        <f t="shared" si="19"/>
        <v/>
      </c>
      <c r="CJ104" s="280" t="str">
        <f t="shared" si="20"/>
        <v/>
      </c>
    </row>
    <row r="105" ht="16.5" customHeight="1">
      <c r="A105" s="75"/>
      <c r="B105" s="75"/>
      <c r="C105" s="252"/>
      <c r="D105" s="252"/>
      <c r="E105" s="252"/>
      <c r="F105" s="252"/>
      <c r="G105" s="252"/>
      <c r="H105" s="252"/>
      <c r="I105" s="252"/>
      <c r="J105" s="252"/>
      <c r="K105" s="252"/>
      <c r="L105" s="252"/>
      <c r="M105" s="252"/>
      <c r="N105" s="252"/>
      <c r="O105" s="252"/>
      <c r="P105" s="252"/>
      <c r="Q105" s="252"/>
      <c r="R105" s="252"/>
      <c r="S105" s="252"/>
      <c r="T105" s="252"/>
      <c r="U105" s="252"/>
      <c r="V105" s="252"/>
      <c r="W105" s="252"/>
      <c r="X105" s="252"/>
      <c r="Y105" s="252"/>
      <c r="Z105" s="252"/>
      <c r="AA105" s="252"/>
      <c r="AB105" s="252"/>
      <c r="AC105" s="252"/>
      <c r="AD105" s="252"/>
      <c r="AE105" s="75"/>
      <c r="AF105" s="257"/>
      <c r="AG105" s="257"/>
      <c r="AH105" s="257"/>
      <c r="AI105" s="257"/>
      <c r="AJ105" s="257"/>
      <c r="AK105" s="257"/>
      <c r="AL105" s="257"/>
      <c r="AM105" s="257"/>
      <c r="AN105" s="257"/>
      <c r="AO105" s="257"/>
      <c r="AP105" s="257"/>
      <c r="AQ105" s="257"/>
      <c r="AR105" s="257"/>
      <c r="AS105" s="257"/>
      <c r="AT105" s="257"/>
      <c r="AU105" s="257"/>
      <c r="AV105" s="257"/>
      <c r="AW105" s="257"/>
      <c r="AX105" s="257"/>
      <c r="AY105" s="257"/>
      <c r="AZ105" s="257"/>
      <c r="BA105" s="257"/>
      <c r="BB105" s="257"/>
      <c r="BC105" s="257"/>
      <c r="BD105" s="257"/>
      <c r="BE105" s="257"/>
      <c r="BF105" s="257"/>
      <c r="BG105" s="257"/>
      <c r="BH105" s="257"/>
      <c r="BI105" s="257"/>
      <c r="BJ105" s="257"/>
      <c r="BK105" s="257"/>
      <c r="BL105" s="257"/>
      <c r="BM105" s="75"/>
      <c r="BN105" s="257"/>
      <c r="BO105" s="257"/>
      <c r="BP105" s="257"/>
      <c r="BQ105" s="257"/>
      <c r="BR105" s="257"/>
      <c r="BS105" s="257"/>
      <c r="BT105" s="257"/>
      <c r="BU105" s="257"/>
      <c r="BV105" s="257"/>
      <c r="BW105" s="257"/>
      <c r="BX105" s="257"/>
      <c r="BY105" s="257"/>
      <c r="BZ105" s="257"/>
      <c r="CA105" s="257"/>
      <c r="CB105" s="257"/>
      <c r="CC105" s="75"/>
      <c r="CD105" s="75"/>
      <c r="CE105" s="276" t="str">
        <f t="shared" si="15"/>
        <v/>
      </c>
      <c r="CF105" s="277" t="str">
        <f t="shared" si="16"/>
        <v/>
      </c>
      <c r="CG105" s="278" t="str">
        <f t="shared" si="17"/>
        <v/>
      </c>
      <c r="CH105" s="200" t="str">
        <f t="shared" si="18"/>
        <v/>
      </c>
      <c r="CI105" s="279" t="str">
        <f t="shared" si="19"/>
        <v/>
      </c>
      <c r="CJ105" s="280" t="str">
        <f t="shared" si="20"/>
        <v/>
      </c>
    </row>
    <row r="106" ht="16.5" customHeight="1">
      <c r="A106" s="75"/>
      <c r="B106" s="75"/>
      <c r="C106" s="252"/>
      <c r="D106" s="252"/>
      <c r="E106" s="252"/>
      <c r="F106" s="252"/>
      <c r="G106" s="252"/>
      <c r="H106" s="252"/>
      <c r="I106" s="252"/>
      <c r="J106" s="252"/>
      <c r="K106" s="252"/>
      <c r="L106" s="252"/>
      <c r="M106" s="252"/>
      <c r="N106" s="252"/>
      <c r="O106" s="252"/>
      <c r="P106" s="252"/>
      <c r="Q106" s="252"/>
      <c r="R106" s="252"/>
      <c r="S106" s="252"/>
      <c r="T106" s="252"/>
      <c r="U106" s="252"/>
      <c r="V106" s="252"/>
      <c r="W106" s="252"/>
      <c r="X106" s="252"/>
      <c r="Y106" s="252"/>
      <c r="Z106" s="252"/>
      <c r="AA106" s="252"/>
      <c r="AB106" s="252"/>
      <c r="AC106" s="252"/>
      <c r="AD106" s="252"/>
      <c r="AE106" s="75"/>
      <c r="AF106" s="257"/>
      <c r="AG106" s="257"/>
      <c r="AH106" s="257"/>
      <c r="AI106" s="257"/>
      <c r="AJ106" s="257"/>
      <c r="AK106" s="257"/>
      <c r="AL106" s="257"/>
      <c r="AM106" s="257"/>
      <c r="AN106" s="257"/>
      <c r="AO106" s="257"/>
      <c r="AP106" s="257"/>
      <c r="AQ106" s="257"/>
      <c r="AR106" s="257"/>
      <c r="AS106" s="257"/>
      <c r="AT106" s="257"/>
      <c r="AU106" s="257"/>
      <c r="AV106" s="257"/>
      <c r="AW106" s="257"/>
      <c r="AX106" s="257"/>
      <c r="AY106" s="257"/>
      <c r="AZ106" s="257"/>
      <c r="BA106" s="257"/>
      <c r="BB106" s="257"/>
      <c r="BC106" s="257"/>
      <c r="BD106" s="257"/>
      <c r="BE106" s="257"/>
      <c r="BF106" s="257"/>
      <c r="BG106" s="257"/>
      <c r="BH106" s="257"/>
      <c r="BI106" s="257"/>
      <c r="BJ106" s="257"/>
      <c r="BK106" s="257"/>
      <c r="BL106" s="257"/>
      <c r="BM106" s="75"/>
      <c r="BN106" s="257"/>
      <c r="BO106" s="257"/>
      <c r="BP106" s="257"/>
      <c r="BQ106" s="257"/>
      <c r="BR106" s="257"/>
      <c r="BS106" s="257"/>
      <c r="BT106" s="257"/>
      <c r="BU106" s="257"/>
      <c r="BV106" s="257"/>
      <c r="BW106" s="257"/>
      <c r="BX106" s="257"/>
      <c r="BY106" s="257"/>
      <c r="BZ106" s="257"/>
      <c r="CA106" s="257"/>
      <c r="CB106" s="257"/>
      <c r="CC106" s="75"/>
      <c r="CD106" s="75"/>
      <c r="CE106" s="276" t="str">
        <f t="shared" si="15"/>
        <v/>
      </c>
      <c r="CF106" s="277" t="str">
        <f t="shared" si="16"/>
        <v/>
      </c>
      <c r="CG106" s="278" t="str">
        <f t="shared" si="17"/>
        <v/>
      </c>
      <c r="CH106" s="200" t="str">
        <f t="shared" si="18"/>
        <v/>
      </c>
      <c r="CI106" s="279" t="str">
        <f t="shared" si="19"/>
        <v/>
      </c>
      <c r="CJ106" s="280" t="str">
        <f t="shared" si="20"/>
        <v/>
      </c>
    </row>
    <row r="107" ht="16.5" customHeight="1">
      <c r="A107" s="75"/>
      <c r="B107" s="75"/>
      <c r="C107" s="252"/>
      <c r="D107" s="252"/>
      <c r="E107" s="252"/>
      <c r="F107" s="252"/>
      <c r="G107" s="252"/>
      <c r="H107" s="252"/>
      <c r="I107" s="252"/>
      <c r="J107" s="252"/>
      <c r="K107" s="252"/>
      <c r="L107" s="252"/>
      <c r="M107" s="252"/>
      <c r="N107" s="252"/>
      <c r="O107" s="252"/>
      <c r="P107" s="252"/>
      <c r="Q107" s="252"/>
      <c r="R107" s="252"/>
      <c r="S107" s="252"/>
      <c r="T107" s="252"/>
      <c r="U107" s="252"/>
      <c r="V107" s="252"/>
      <c r="W107" s="252"/>
      <c r="X107" s="252"/>
      <c r="Y107" s="252"/>
      <c r="Z107" s="252"/>
      <c r="AA107" s="252"/>
      <c r="AB107" s="252"/>
      <c r="AC107" s="252"/>
      <c r="AD107" s="252"/>
      <c r="AE107" s="75"/>
      <c r="AF107" s="257"/>
      <c r="AG107" s="257"/>
      <c r="AH107" s="257"/>
      <c r="AI107" s="257"/>
      <c r="AJ107" s="257"/>
      <c r="AK107" s="257"/>
      <c r="AL107" s="257"/>
      <c r="AM107" s="257"/>
      <c r="AN107" s="257"/>
      <c r="AO107" s="257"/>
      <c r="AP107" s="257"/>
      <c r="AQ107" s="257"/>
      <c r="AR107" s="257"/>
      <c r="AS107" s="257"/>
      <c r="AT107" s="257"/>
      <c r="AU107" s="257"/>
      <c r="AV107" s="257"/>
      <c r="AW107" s="257"/>
      <c r="AX107" s="257"/>
      <c r="AY107" s="257"/>
      <c r="AZ107" s="257"/>
      <c r="BA107" s="257"/>
      <c r="BB107" s="257"/>
      <c r="BC107" s="257"/>
      <c r="BD107" s="257"/>
      <c r="BE107" s="257"/>
      <c r="BF107" s="257"/>
      <c r="BG107" s="257"/>
      <c r="BH107" s="257"/>
      <c r="BI107" s="257"/>
      <c r="BJ107" s="257"/>
      <c r="BK107" s="257"/>
      <c r="BL107" s="257"/>
      <c r="BM107" s="75"/>
      <c r="BN107" s="257"/>
      <c r="BO107" s="257"/>
      <c r="BP107" s="257"/>
      <c r="BQ107" s="257"/>
      <c r="BR107" s="257"/>
      <c r="BS107" s="257"/>
      <c r="BT107" s="257"/>
      <c r="BU107" s="257"/>
      <c r="BV107" s="257"/>
      <c r="BW107" s="257"/>
      <c r="BX107" s="257"/>
      <c r="BY107" s="257"/>
      <c r="BZ107" s="257"/>
      <c r="CA107" s="257"/>
      <c r="CB107" s="257"/>
      <c r="CC107" s="75"/>
      <c r="CD107" s="75"/>
      <c r="CE107" s="276" t="str">
        <f t="shared" si="15"/>
        <v/>
      </c>
      <c r="CF107" s="277" t="str">
        <f t="shared" si="16"/>
        <v/>
      </c>
      <c r="CG107" s="278" t="str">
        <f t="shared" si="17"/>
        <v/>
      </c>
      <c r="CH107" s="200" t="str">
        <f t="shared" si="18"/>
        <v/>
      </c>
      <c r="CI107" s="279" t="str">
        <f t="shared" si="19"/>
        <v/>
      </c>
      <c r="CJ107" s="280" t="str">
        <f t="shared" si="20"/>
        <v/>
      </c>
    </row>
    <row r="108" ht="16.5" customHeight="1">
      <c r="A108" s="75"/>
      <c r="B108" s="75"/>
      <c r="C108" s="252"/>
      <c r="D108" s="252"/>
      <c r="E108" s="252"/>
      <c r="F108" s="252"/>
      <c r="G108" s="252"/>
      <c r="H108" s="252"/>
      <c r="I108" s="252"/>
      <c r="J108" s="252"/>
      <c r="K108" s="252"/>
      <c r="L108" s="252"/>
      <c r="M108" s="252"/>
      <c r="N108" s="252"/>
      <c r="O108" s="252"/>
      <c r="P108" s="252"/>
      <c r="Q108" s="252"/>
      <c r="R108" s="252"/>
      <c r="S108" s="252"/>
      <c r="T108" s="252"/>
      <c r="U108" s="252"/>
      <c r="V108" s="252"/>
      <c r="W108" s="252"/>
      <c r="X108" s="252"/>
      <c r="Y108" s="252"/>
      <c r="Z108" s="252"/>
      <c r="AA108" s="252"/>
      <c r="AB108" s="252"/>
      <c r="AC108" s="252"/>
      <c r="AD108" s="252"/>
      <c r="AE108" s="75"/>
      <c r="AF108" s="257"/>
      <c r="AG108" s="257"/>
      <c r="AH108" s="257"/>
      <c r="AI108" s="257"/>
      <c r="AJ108" s="257"/>
      <c r="AK108" s="257"/>
      <c r="AL108" s="257"/>
      <c r="AM108" s="257"/>
      <c r="AN108" s="257"/>
      <c r="AO108" s="257"/>
      <c r="AP108" s="257"/>
      <c r="AQ108" s="257"/>
      <c r="AR108" s="257"/>
      <c r="AS108" s="257"/>
      <c r="AT108" s="257"/>
      <c r="AU108" s="257"/>
      <c r="AV108" s="257"/>
      <c r="AW108" s="257"/>
      <c r="AX108" s="257"/>
      <c r="AY108" s="257"/>
      <c r="AZ108" s="257"/>
      <c r="BA108" s="257"/>
      <c r="BB108" s="257"/>
      <c r="BC108" s="257"/>
      <c r="BD108" s="257"/>
      <c r="BE108" s="257"/>
      <c r="BF108" s="257"/>
      <c r="BG108" s="257"/>
      <c r="BH108" s="257"/>
      <c r="BI108" s="257"/>
      <c r="BJ108" s="257"/>
      <c r="BK108" s="257"/>
      <c r="BL108" s="257"/>
      <c r="BM108" s="75"/>
      <c r="BN108" s="257"/>
      <c r="BO108" s="257"/>
      <c r="BP108" s="257"/>
      <c r="BQ108" s="257"/>
      <c r="BR108" s="257"/>
      <c r="BS108" s="257"/>
      <c r="BT108" s="257"/>
      <c r="BU108" s="257"/>
      <c r="BV108" s="257"/>
      <c r="BW108" s="257"/>
      <c r="BX108" s="257"/>
      <c r="BY108" s="257"/>
      <c r="BZ108" s="257"/>
      <c r="CA108" s="257"/>
      <c r="CB108" s="257"/>
      <c r="CC108" s="75"/>
      <c r="CD108" s="75"/>
      <c r="CE108" s="276" t="str">
        <f t="shared" si="15"/>
        <v/>
      </c>
      <c r="CF108" s="277" t="str">
        <f t="shared" si="16"/>
        <v/>
      </c>
      <c r="CG108" s="278" t="str">
        <f t="shared" si="17"/>
        <v/>
      </c>
      <c r="CH108" s="200" t="str">
        <f t="shared" si="18"/>
        <v/>
      </c>
      <c r="CI108" s="279" t="str">
        <f t="shared" si="19"/>
        <v/>
      </c>
      <c r="CJ108" s="280" t="str">
        <f t="shared" si="20"/>
        <v/>
      </c>
    </row>
    <row r="109" ht="16.5" customHeight="1">
      <c r="A109" s="75"/>
      <c r="B109" s="75"/>
      <c r="C109" s="252"/>
      <c r="D109" s="252"/>
      <c r="E109" s="252"/>
      <c r="F109" s="252"/>
      <c r="G109" s="252"/>
      <c r="H109" s="252"/>
      <c r="I109" s="252"/>
      <c r="J109" s="252"/>
      <c r="K109" s="252"/>
      <c r="L109" s="252"/>
      <c r="M109" s="252"/>
      <c r="N109" s="252"/>
      <c r="O109" s="252"/>
      <c r="P109" s="252"/>
      <c r="Q109" s="252"/>
      <c r="R109" s="252"/>
      <c r="S109" s="252"/>
      <c r="T109" s="252"/>
      <c r="U109" s="252"/>
      <c r="V109" s="252"/>
      <c r="W109" s="252"/>
      <c r="X109" s="252"/>
      <c r="Y109" s="252"/>
      <c r="Z109" s="252"/>
      <c r="AA109" s="252"/>
      <c r="AB109" s="252"/>
      <c r="AC109" s="252"/>
      <c r="AD109" s="252"/>
      <c r="AE109" s="75"/>
      <c r="AF109" s="257"/>
      <c r="AG109" s="257"/>
      <c r="AH109" s="257"/>
      <c r="AI109" s="257"/>
      <c r="AJ109" s="257"/>
      <c r="AK109" s="257"/>
      <c r="AL109" s="257"/>
      <c r="AM109" s="257"/>
      <c r="AN109" s="257"/>
      <c r="AO109" s="257"/>
      <c r="AP109" s="257"/>
      <c r="AQ109" s="257"/>
      <c r="AR109" s="257"/>
      <c r="AS109" s="257"/>
      <c r="AT109" s="257"/>
      <c r="AU109" s="257"/>
      <c r="AV109" s="257"/>
      <c r="AW109" s="257"/>
      <c r="AX109" s="257"/>
      <c r="AY109" s="257"/>
      <c r="AZ109" s="257"/>
      <c r="BA109" s="257"/>
      <c r="BB109" s="257"/>
      <c r="BC109" s="257"/>
      <c r="BD109" s="257"/>
      <c r="BE109" s="257"/>
      <c r="BF109" s="257"/>
      <c r="BG109" s="257"/>
      <c r="BH109" s="257"/>
      <c r="BI109" s="257"/>
      <c r="BJ109" s="257"/>
      <c r="BK109" s="257"/>
      <c r="BL109" s="257"/>
      <c r="BM109" s="75"/>
      <c r="BN109" s="257"/>
      <c r="BO109" s="257"/>
      <c r="BP109" s="257"/>
      <c r="BQ109" s="257"/>
      <c r="BR109" s="257"/>
      <c r="BS109" s="257"/>
      <c r="BT109" s="257"/>
      <c r="BU109" s="257"/>
      <c r="BV109" s="257"/>
      <c r="BW109" s="257"/>
      <c r="BX109" s="257"/>
      <c r="BY109" s="257"/>
      <c r="BZ109" s="257"/>
      <c r="CA109" s="257"/>
      <c r="CB109" s="257"/>
      <c r="CC109" s="75"/>
      <c r="CD109" s="75"/>
      <c r="CE109" s="276" t="str">
        <f t="shared" si="15"/>
        <v/>
      </c>
      <c r="CF109" s="277" t="str">
        <f t="shared" si="16"/>
        <v/>
      </c>
      <c r="CG109" s="278" t="str">
        <f t="shared" si="17"/>
        <v/>
      </c>
      <c r="CH109" s="200" t="str">
        <f t="shared" si="18"/>
        <v/>
      </c>
      <c r="CI109" s="279" t="str">
        <f t="shared" si="19"/>
        <v/>
      </c>
      <c r="CJ109" s="280" t="str">
        <f t="shared" si="20"/>
        <v/>
      </c>
    </row>
    <row r="110" ht="16.5" customHeight="1">
      <c r="A110" s="75"/>
      <c r="B110" s="75"/>
      <c r="C110" s="252"/>
      <c r="D110" s="252"/>
      <c r="E110" s="252"/>
      <c r="F110" s="252"/>
      <c r="G110" s="252"/>
      <c r="H110" s="252"/>
      <c r="I110" s="252"/>
      <c r="J110" s="252"/>
      <c r="K110" s="252"/>
      <c r="L110" s="252"/>
      <c r="M110" s="252"/>
      <c r="N110" s="252"/>
      <c r="O110" s="252"/>
      <c r="P110" s="252"/>
      <c r="Q110" s="252"/>
      <c r="R110" s="252"/>
      <c r="S110" s="252"/>
      <c r="T110" s="252"/>
      <c r="U110" s="252"/>
      <c r="V110" s="252"/>
      <c r="W110" s="252"/>
      <c r="X110" s="252"/>
      <c r="Y110" s="252"/>
      <c r="Z110" s="252"/>
      <c r="AA110" s="252"/>
      <c r="AB110" s="252"/>
      <c r="AC110" s="252"/>
      <c r="AD110" s="252"/>
      <c r="AE110" s="75"/>
      <c r="AF110" s="257"/>
      <c r="AG110" s="257"/>
      <c r="AH110" s="257"/>
      <c r="AI110" s="257"/>
      <c r="AJ110" s="257"/>
      <c r="AK110" s="257"/>
      <c r="AL110" s="257"/>
      <c r="AM110" s="257"/>
      <c r="AN110" s="257"/>
      <c r="AO110" s="257"/>
      <c r="AP110" s="257"/>
      <c r="AQ110" s="257"/>
      <c r="AR110" s="257"/>
      <c r="AS110" s="257"/>
      <c r="AT110" s="257"/>
      <c r="AU110" s="257"/>
      <c r="AV110" s="257"/>
      <c r="AW110" s="257"/>
      <c r="AX110" s="257"/>
      <c r="AY110" s="257"/>
      <c r="AZ110" s="257"/>
      <c r="BA110" s="257"/>
      <c r="BB110" s="257"/>
      <c r="BC110" s="257"/>
      <c r="BD110" s="257"/>
      <c r="BE110" s="257"/>
      <c r="BF110" s="257"/>
      <c r="BG110" s="257"/>
      <c r="BH110" s="257"/>
      <c r="BI110" s="257"/>
      <c r="BJ110" s="257"/>
      <c r="BK110" s="257"/>
      <c r="BL110" s="257"/>
      <c r="BM110" s="75"/>
      <c r="BN110" s="257"/>
      <c r="BO110" s="257"/>
      <c r="BP110" s="257"/>
      <c r="BQ110" s="257"/>
      <c r="BR110" s="257"/>
      <c r="BS110" s="257"/>
      <c r="BT110" s="257"/>
      <c r="BU110" s="257"/>
      <c r="BV110" s="257"/>
      <c r="BW110" s="257"/>
      <c r="BX110" s="257"/>
      <c r="BY110" s="257"/>
      <c r="BZ110" s="257"/>
      <c r="CA110" s="257"/>
      <c r="CB110" s="257"/>
      <c r="CC110" s="75"/>
      <c r="CD110" s="75"/>
      <c r="CE110" s="276" t="str">
        <f t="shared" si="15"/>
        <v/>
      </c>
      <c r="CF110" s="277" t="str">
        <f t="shared" si="16"/>
        <v/>
      </c>
      <c r="CG110" s="278" t="str">
        <f t="shared" si="17"/>
        <v/>
      </c>
      <c r="CH110" s="200" t="str">
        <f t="shared" si="18"/>
        <v/>
      </c>
      <c r="CI110" s="279" t="str">
        <f t="shared" si="19"/>
        <v/>
      </c>
      <c r="CJ110" s="280" t="str">
        <f t="shared" si="20"/>
        <v/>
      </c>
    </row>
    <row r="111" ht="16.5" customHeight="1">
      <c r="A111" s="75"/>
      <c r="B111" s="75"/>
      <c r="C111" s="252"/>
      <c r="D111" s="252"/>
      <c r="E111" s="252"/>
      <c r="F111" s="252"/>
      <c r="G111" s="252"/>
      <c r="H111" s="252"/>
      <c r="I111" s="252"/>
      <c r="J111" s="252"/>
      <c r="K111" s="252"/>
      <c r="L111" s="252"/>
      <c r="M111" s="252"/>
      <c r="N111" s="252"/>
      <c r="O111" s="252"/>
      <c r="P111" s="252"/>
      <c r="Q111" s="252"/>
      <c r="R111" s="252"/>
      <c r="S111" s="252"/>
      <c r="T111" s="252"/>
      <c r="U111" s="252"/>
      <c r="V111" s="252"/>
      <c r="W111" s="252"/>
      <c r="X111" s="252"/>
      <c r="Y111" s="252"/>
      <c r="Z111" s="252"/>
      <c r="AA111" s="252"/>
      <c r="AB111" s="252"/>
      <c r="AC111" s="252"/>
      <c r="AD111" s="252"/>
      <c r="AE111" s="75"/>
      <c r="AF111" s="257"/>
      <c r="AG111" s="257"/>
      <c r="AH111" s="257"/>
      <c r="AI111" s="257"/>
      <c r="AJ111" s="257"/>
      <c r="AK111" s="257"/>
      <c r="AL111" s="257"/>
      <c r="AM111" s="257"/>
      <c r="AN111" s="257"/>
      <c r="AO111" s="257"/>
      <c r="AP111" s="257"/>
      <c r="AQ111" s="257"/>
      <c r="AR111" s="257"/>
      <c r="AS111" s="257"/>
      <c r="AT111" s="257"/>
      <c r="AU111" s="257"/>
      <c r="AV111" s="257"/>
      <c r="AW111" s="257"/>
      <c r="AX111" s="257"/>
      <c r="AY111" s="257"/>
      <c r="AZ111" s="257"/>
      <c r="BA111" s="257"/>
      <c r="BB111" s="257"/>
      <c r="BC111" s="257"/>
      <c r="BD111" s="257"/>
      <c r="BE111" s="257"/>
      <c r="BF111" s="257"/>
      <c r="BG111" s="257"/>
      <c r="BH111" s="257"/>
      <c r="BI111" s="257"/>
      <c r="BJ111" s="257"/>
      <c r="BK111" s="257"/>
      <c r="BL111" s="257"/>
      <c r="BM111" s="75"/>
      <c r="BN111" s="257"/>
      <c r="BO111" s="257"/>
      <c r="BP111" s="257"/>
      <c r="BQ111" s="257"/>
      <c r="BR111" s="257"/>
      <c r="BS111" s="257"/>
      <c r="BT111" s="257"/>
      <c r="BU111" s="257"/>
      <c r="BV111" s="257"/>
      <c r="BW111" s="257"/>
      <c r="BX111" s="257"/>
      <c r="BY111" s="257"/>
      <c r="BZ111" s="257"/>
      <c r="CA111" s="257"/>
      <c r="CB111" s="257"/>
      <c r="CC111" s="75"/>
      <c r="CD111" s="75"/>
      <c r="CE111" s="276" t="str">
        <f t="shared" si="15"/>
        <v/>
      </c>
      <c r="CF111" s="277" t="str">
        <f t="shared" si="16"/>
        <v/>
      </c>
      <c r="CG111" s="278" t="str">
        <f t="shared" si="17"/>
        <v/>
      </c>
      <c r="CH111" s="200" t="str">
        <f t="shared" si="18"/>
        <v/>
      </c>
      <c r="CI111" s="279" t="str">
        <f t="shared" si="19"/>
        <v/>
      </c>
      <c r="CJ111" s="280" t="str">
        <f t="shared" si="20"/>
        <v/>
      </c>
    </row>
    <row r="112" ht="16.5" customHeight="1">
      <c r="A112" s="75"/>
      <c r="B112" s="75"/>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c r="AA112" s="252"/>
      <c r="AB112" s="252"/>
      <c r="AC112" s="252"/>
      <c r="AD112" s="252"/>
      <c r="AE112" s="75"/>
      <c r="AF112" s="257"/>
      <c r="AG112" s="257"/>
      <c r="AH112" s="257"/>
      <c r="AI112" s="257"/>
      <c r="AJ112" s="257"/>
      <c r="AK112" s="257"/>
      <c r="AL112" s="257"/>
      <c r="AM112" s="257"/>
      <c r="AN112" s="257"/>
      <c r="AO112" s="257"/>
      <c r="AP112" s="257"/>
      <c r="AQ112" s="257"/>
      <c r="AR112" s="257"/>
      <c r="AS112" s="257"/>
      <c r="AT112" s="257"/>
      <c r="AU112" s="257"/>
      <c r="AV112" s="257"/>
      <c r="AW112" s="257"/>
      <c r="AX112" s="257"/>
      <c r="AY112" s="257"/>
      <c r="AZ112" s="257"/>
      <c r="BA112" s="257"/>
      <c r="BB112" s="257"/>
      <c r="BC112" s="257"/>
      <c r="BD112" s="257"/>
      <c r="BE112" s="257"/>
      <c r="BF112" s="257"/>
      <c r="BG112" s="257"/>
      <c r="BH112" s="257"/>
      <c r="BI112" s="257"/>
      <c r="BJ112" s="257"/>
      <c r="BK112" s="257"/>
      <c r="BL112" s="257"/>
      <c r="BM112" s="75"/>
      <c r="BN112" s="257"/>
      <c r="BO112" s="257"/>
      <c r="BP112" s="257"/>
      <c r="BQ112" s="257"/>
      <c r="BR112" s="257"/>
      <c r="BS112" s="257"/>
      <c r="BT112" s="257"/>
      <c r="BU112" s="257"/>
      <c r="BV112" s="257"/>
      <c r="BW112" s="257"/>
      <c r="BX112" s="257"/>
      <c r="BY112" s="257"/>
      <c r="BZ112" s="257"/>
      <c r="CA112" s="257"/>
      <c r="CB112" s="257"/>
      <c r="CC112" s="75"/>
      <c r="CD112" s="75"/>
      <c r="CE112" s="276" t="str">
        <f t="shared" si="15"/>
        <v/>
      </c>
      <c r="CF112" s="277" t="str">
        <f t="shared" si="16"/>
        <v/>
      </c>
      <c r="CG112" s="278" t="str">
        <f t="shared" si="17"/>
        <v/>
      </c>
      <c r="CH112" s="200" t="str">
        <f t="shared" si="18"/>
        <v/>
      </c>
      <c r="CI112" s="279" t="str">
        <f t="shared" si="19"/>
        <v/>
      </c>
      <c r="CJ112" s="280" t="str">
        <f t="shared" si="20"/>
        <v/>
      </c>
    </row>
    <row r="113" ht="16.5" customHeight="1">
      <c r="A113" s="75"/>
      <c r="B113" s="75"/>
      <c r="C113" s="252"/>
      <c r="D113" s="252"/>
      <c r="E113" s="252"/>
      <c r="F113" s="252"/>
      <c r="G113" s="252"/>
      <c r="H113" s="252"/>
      <c r="I113" s="252"/>
      <c r="J113" s="252"/>
      <c r="K113" s="252"/>
      <c r="L113" s="252"/>
      <c r="M113" s="252"/>
      <c r="N113" s="252"/>
      <c r="O113" s="252"/>
      <c r="P113" s="252"/>
      <c r="Q113" s="252"/>
      <c r="R113" s="252"/>
      <c r="S113" s="252"/>
      <c r="T113" s="252"/>
      <c r="U113" s="252"/>
      <c r="V113" s="252"/>
      <c r="W113" s="252"/>
      <c r="X113" s="252"/>
      <c r="Y113" s="252"/>
      <c r="Z113" s="252"/>
      <c r="AA113" s="252"/>
      <c r="AB113" s="252"/>
      <c r="AC113" s="252"/>
      <c r="AD113" s="252"/>
      <c r="AE113" s="75"/>
      <c r="AF113" s="257"/>
      <c r="AG113" s="257"/>
      <c r="AH113" s="257"/>
      <c r="AI113" s="257"/>
      <c r="AJ113" s="257"/>
      <c r="AK113" s="257"/>
      <c r="AL113" s="257"/>
      <c r="AM113" s="257"/>
      <c r="AN113" s="257"/>
      <c r="AO113" s="257"/>
      <c r="AP113" s="257"/>
      <c r="AQ113" s="257"/>
      <c r="AR113" s="257"/>
      <c r="AS113" s="257"/>
      <c r="AT113" s="257"/>
      <c r="AU113" s="257"/>
      <c r="AV113" s="257"/>
      <c r="AW113" s="257"/>
      <c r="AX113" s="257"/>
      <c r="AY113" s="257"/>
      <c r="AZ113" s="257"/>
      <c r="BA113" s="257"/>
      <c r="BB113" s="257"/>
      <c r="BC113" s="257"/>
      <c r="BD113" s="257"/>
      <c r="BE113" s="257"/>
      <c r="BF113" s="257"/>
      <c r="BG113" s="257"/>
      <c r="BH113" s="257"/>
      <c r="BI113" s="257"/>
      <c r="BJ113" s="257"/>
      <c r="BK113" s="257"/>
      <c r="BL113" s="257"/>
      <c r="BM113" s="75"/>
      <c r="BN113" s="257"/>
      <c r="BO113" s="257"/>
      <c r="BP113" s="257"/>
      <c r="BQ113" s="257"/>
      <c r="BR113" s="257"/>
      <c r="BS113" s="257"/>
      <c r="BT113" s="257"/>
      <c r="BU113" s="257"/>
      <c r="BV113" s="257"/>
      <c r="BW113" s="257"/>
      <c r="BX113" s="257"/>
      <c r="BY113" s="257"/>
      <c r="BZ113" s="257"/>
      <c r="CA113" s="257"/>
      <c r="CB113" s="257"/>
      <c r="CC113" s="75"/>
      <c r="CD113" s="75"/>
      <c r="CE113" s="276" t="str">
        <f t="shared" si="15"/>
        <v/>
      </c>
      <c r="CF113" s="277" t="str">
        <f t="shared" si="16"/>
        <v/>
      </c>
      <c r="CG113" s="278" t="str">
        <f t="shared" si="17"/>
        <v/>
      </c>
      <c r="CH113" s="200" t="str">
        <f t="shared" si="18"/>
        <v/>
      </c>
      <c r="CI113" s="279" t="str">
        <f t="shared" si="19"/>
        <v/>
      </c>
      <c r="CJ113" s="280" t="str">
        <f t="shared" si="20"/>
        <v/>
      </c>
    </row>
    <row r="114" ht="16.5" customHeight="1">
      <c r="A114" s="75"/>
      <c r="B114" s="75"/>
      <c r="C114" s="252"/>
      <c r="D114" s="252"/>
      <c r="E114" s="252"/>
      <c r="F114" s="252"/>
      <c r="G114" s="252"/>
      <c r="H114" s="252"/>
      <c r="I114" s="252"/>
      <c r="J114" s="252"/>
      <c r="K114" s="252"/>
      <c r="L114" s="252"/>
      <c r="M114" s="252"/>
      <c r="N114" s="252"/>
      <c r="O114" s="252"/>
      <c r="P114" s="252"/>
      <c r="Q114" s="252"/>
      <c r="R114" s="252"/>
      <c r="S114" s="252"/>
      <c r="T114" s="252"/>
      <c r="U114" s="252"/>
      <c r="V114" s="252"/>
      <c r="W114" s="252"/>
      <c r="X114" s="252"/>
      <c r="Y114" s="252"/>
      <c r="Z114" s="252"/>
      <c r="AA114" s="252"/>
      <c r="AB114" s="252"/>
      <c r="AC114" s="252"/>
      <c r="AD114" s="252"/>
      <c r="AE114" s="75"/>
      <c r="AF114" s="257"/>
      <c r="AG114" s="257"/>
      <c r="AH114" s="257"/>
      <c r="AI114" s="257"/>
      <c r="AJ114" s="257"/>
      <c r="AK114" s="257"/>
      <c r="AL114" s="257"/>
      <c r="AM114" s="257"/>
      <c r="AN114" s="257"/>
      <c r="AO114" s="257"/>
      <c r="AP114" s="257"/>
      <c r="AQ114" s="257"/>
      <c r="AR114" s="257"/>
      <c r="AS114" s="257"/>
      <c r="AT114" s="257"/>
      <c r="AU114" s="257"/>
      <c r="AV114" s="257"/>
      <c r="AW114" s="257"/>
      <c r="AX114" s="257"/>
      <c r="AY114" s="257"/>
      <c r="AZ114" s="257"/>
      <c r="BA114" s="257"/>
      <c r="BB114" s="257"/>
      <c r="BC114" s="257"/>
      <c r="BD114" s="257"/>
      <c r="BE114" s="257"/>
      <c r="BF114" s="257"/>
      <c r="BG114" s="257"/>
      <c r="BH114" s="257"/>
      <c r="BI114" s="257"/>
      <c r="BJ114" s="257"/>
      <c r="BK114" s="257"/>
      <c r="BL114" s="257"/>
      <c r="BM114" s="75"/>
      <c r="BN114" s="257"/>
      <c r="BO114" s="257"/>
      <c r="BP114" s="257"/>
      <c r="BQ114" s="257"/>
      <c r="BR114" s="257"/>
      <c r="BS114" s="257"/>
      <c r="BT114" s="257"/>
      <c r="BU114" s="257"/>
      <c r="BV114" s="257"/>
      <c r="BW114" s="257"/>
      <c r="BX114" s="257"/>
      <c r="BY114" s="257"/>
      <c r="BZ114" s="257"/>
      <c r="CA114" s="257"/>
      <c r="CB114" s="257"/>
      <c r="CC114" s="75"/>
      <c r="CD114" s="75"/>
      <c r="CE114" s="276" t="str">
        <f t="shared" si="15"/>
        <v/>
      </c>
      <c r="CF114" s="277" t="str">
        <f t="shared" si="16"/>
        <v/>
      </c>
      <c r="CG114" s="278" t="str">
        <f t="shared" si="17"/>
        <v/>
      </c>
      <c r="CH114" s="200" t="str">
        <f t="shared" si="18"/>
        <v/>
      </c>
      <c r="CI114" s="279" t="str">
        <f t="shared" si="19"/>
        <v/>
      </c>
      <c r="CJ114" s="280" t="str">
        <f t="shared" si="20"/>
        <v/>
      </c>
    </row>
    <row r="115" ht="16.5" customHeight="1">
      <c r="A115" s="75"/>
      <c r="B115" s="75"/>
      <c r="C115" s="252"/>
      <c r="D115" s="252"/>
      <c r="E115" s="252"/>
      <c r="F115" s="252"/>
      <c r="G115" s="252"/>
      <c r="H115" s="252"/>
      <c r="I115" s="252"/>
      <c r="J115" s="252"/>
      <c r="K115" s="252"/>
      <c r="L115" s="252"/>
      <c r="M115" s="252"/>
      <c r="N115" s="252"/>
      <c r="O115" s="252"/>
      <c r="P115" s="252"/>
      <c r="Q115" s="252"/>
      <c r="R115" s="252"/>
      <c r="S115" s="252"/>
      <c r="T115" s="252"/>
      <c r="U115" s="252"/>
      <c r="V115" s="252"/>
      <c r="W115" s="252"/>
      <c r="X115" s="252"/>
      <c r="Y115" s="252"/>
      <c r="Z115" s="252"/>
      <c r="AA115" s="252"/>
      <c r="AB115" s="252"/>
      <c r="AC115" s="252"/>
      <c r="AD115" s="252"/>
      <c r="AE115" s="75"/>
      <c r="AF115" s="257"/>
      <c r="AG115" s="257"/>
      <c r="AH115" s="257"/>
      <c r="AI115" s="257"/>
      <c r="AJ115" s="257"/>
      <c r="AK115" s="257"/>
      <c r="AL115" s="257"/>
      <c r="AM115" s="257"/>
      <c r="AN115" s="257"/>
      <c r="AO115" s="257"/>
      <c r="AP115" s="257"/>
      <c r="AQ115" s="257"/>
      <c r="AR115" s="257"/>
      <c r="AS115" s="257"/>
      <c r="AT115" s="257"/>
      <c r="AU115" s="257"/>
      <c r="AV115" s="257"/>
      <c r="AW115" s="257"/>
      <c r="AX115" s="257"/>
      <c r="AY115" s="257"/>
      <c r="AZ115" s="257"/>
      <c r="BA115" s="257"/>
      <c r="BB115" s="257"/>
      <c r="BC115" s="257"/>
      <c r="BD115" s="257"/>
      <c r="BE115" s="257"/>
      <c r="BF115" s="257"/>
      <c r="BG115" s="257"/>
      <c r="BH115" s="257"/>
      <c r="BI115" s="257"/>
      <c r="BJ115" s="257"/>
      <c r="BK115" s="257"/>
      <c r="BL115" s="257"/>
      <c r="BM115" s="75"/>
      <c r="BN115" s="257"/>
      <c r="BO115" s="257"/>
      <c r="BP115" s="257"/>
      <c r="BQ115" s="257"/>
      <c r="BR115" s="257"/>
      <c r="BS115" s="257"/>
      <c r="BT115" s="257"/>
      <c r="BU115" s="257"/>
      <c r="BV115" s="257"/>
      <c r="BW115" s="257"/>
      <c r="BX115" s="257"/>
      <c r="BY115" s="257"/>
      <c r="BZ115" s="257"/>
      <c r="CA115" s="257"/>
      <c r="CB115" s="257"/>
      <c r="CC115" s="75"/>
      <c r="CD115" s="75"/>
      <c r="CE115" s="276" t="str">
        <f t="shared" si="15"/>
        <v/>
      </c>
      <c r="CF115" s="277" t="str">
        <f t="shared" si="16"/>
        <v/>
      </c>
      <c r="CG115" s="278" t="str">
        <f t="shared" si="17"/>
        <v/>
      </c>
      <c r="CH115" s="200" t="str">
        <f t="shared" si="18"/>
        <v/>
      </c>
      <c r="CI115" s="279" t="str">
        <f t="shared" si="19"/>
        <v/>
      </c>
      <c r="CJ115" s="280" t="str">
        <f t="shared" si="20"/>
        <v/>
      </c>
    </row>
    <row r="116" ht="16.5" customHeight="1">
      <c r="A116" s="75"/>
      <c r="B116" s="75"/>
      <c r="C116" s="252"/>
      <c r="D116" s="252"/>
      <c r="E116" s="252"/>
      <c r="F116" s="252"/>
      <c r="G116" s="252"/>
      <c r="H116" s="252"/>
      <c r="I116" s="252"/>
      <c r="J116" s="252"/>
      <c r="K116" s="252"/>
      <c r="L116" s="252"/>
      <c r="M116" s="252"/>
      <c r="N116" s="252"/>
      <c r="O116" s="252"/>
      <c r="P116" s="252"/>
      <c r="Q116" s="252"/>
      <c r="R116" s="252"/>
      <c r="S116" s="252"/>
      <c r="T116" s="252"/>
      <c r="U116" s="252"/>
      <c r="V116" s="252"/>
      <c r="W116" s="252"/>
      <c r="X116" s="252"/>
      <c r="Y116" s="252"/>
      <c r="Z116" s="252"/>
      <c r="AA116" s="252"/>
      <c r="AB116" s="252"/>
      <c r="AC116" s="252"/>
      <c r="AD116" s="252"/>
      <c r="AE116" s="75"/>
      <c r="AF116" s="257"/>
      <c r="AG116" s="257"/>
      <c r="AH116" s="257"/>
      <c r="AI116" s="257"/>
      <c r="AJ116" s="257"/>
      <c r="AK116" s="257"/>
      <c r="AL116" s="257"/>
      <c r="AM116" s="257"/>
      <c r="AN116" s="257"/>
      <c r="AO116" s="257"/>
      <c r="AP116" s="257"/>
      <c r="AQ116" s="257"/>
      <c r="AR116" s="257"/>
      <c r="AS116" s="257"/>
      <c r="AT116" s="257"/>
      <c r="AU116" s="257"/>
      <c r="AV116" s="257"/>
      <c r="AW116" s="257"/>
      <c r="AX116" s="257"/>
      <c r="AY116" s="257"/>
      <c r="AZ116" s="257"/>
      <c r="BA116" s="257"/>
      <c r="BB116" s="257"/>
      <c r="BC116" s="257"/>
      <c r="BD116" s="257"/>
      <c r="BE116" s="257"/>
      <c r="BF116" s="257"/>
      <c r="BG116" s="257"/>
      <c r="BH116" s="257"/>
      <c r="BI116" s="257"/>
      <c r="BJ116" s="257"/>
      <c r="BK116" s="257"/>
      <c r="BL116" s="257"/>
      <c r="BM116" s="75"/>
      <c r="BN116" s="257"/>
      <c r="BO116" s="257"/>
      <c r="BP116" s="257"/>
      <c r="BQ116" s="257"/>
      <c r="BR116" s="257"/>
      <c r="BS116" s="257"/>
      <c r="BT116" s="257"/>
      <c r="BU116" s="257"/>
      <c r="BV116" s="257"/>
      <c r="BW116" s="257"/>
      <c r="BX116" s="257"/>
      <c r="BY116" s="257"/>
      <c r="BZ116" s="257"/>
      <c r="CA116" s="257"/>
      <c r="CB116" s="257"/>
      <c r="CC116" s="75"/>
      <c r="CD116" s="75"/>
      <c r="CE116" s="276" t="str">
        <f t="shared" si="15"/>
        <v/>
      </c>
      <c r="CF116" s="277" t="str">
        <f t="shared" si="16"/>
        <v/>
      </c>
      <c r="CG116" s="278" t="str">
        <f t="shared" si="17"/>
        <v/>
      </c>
      <c r="CH116" s="200" t="str">
        <f t="shared" si="18"/>
        <v/>
      </c>
      <c r="CI116" s="279" t="str">
        <f t="shared" si="19"/>
        <v/>
      </c>
      <c r="CJ116" s="280" t="str">
        <f t="shared" si="20"/>
        <v/>
      </c>
    </row>
    <row r="117" ht="16.5" customHeight="1">
      <c r="A117" s="75"/>
      <c r="B117" s="75"/>
      <c r="C117" s="252"/>
      <c r="D117" s="252"/>
      <c r="E117" s="252"/>
      <c r="F117" s="252"/>
      <c r="G117" s="252"/>
      <c r="H117" s="252"/>
      <c r="I117" s="252"/>
      <c r="J117" s="252"/>
      <c r="K117" s="252"/>
      <c r="L117" s="252"/>
      <c r="M117" s="252"/>
      <c r="N117" s="252"/>
      <c r="O117" s="252"/>
      <c r="P117" s="252"/>
      <c r="Q117" s="252"/>
      <c r="R117" s="252"/>
      <c r="S117" s="252"/>
      <c r="T117" s="252"/>
      <c r="U117" s="252"/>
      <c r="V117" s="252"/>
      <c r="W117" s="252"/>
      <c r="X117" s="252"/>
      <c r="Y117" s="252"/>
      <c r="Z117" s="252"/>
      <c r="AA117" s="252"/>
      <c r="AB117" s="252"/>
      <c r="AC117" s="252"/>
      <c r="AD117" s="252"/>
      <c r="AE117" s="75"/>
      <c r="AF117" s="257"/>
      <c r="AG117" s="257"/>
      <c r="AH117" s="257"/>
      <c r="AI117" s="257"/>
      <c r="AJ117" s="257"/>
      <c r="AK117" s="257"/>
      <c r="AL117" s="257"/>
      <c r="AM117" s="257"/>
      <c r="AN117" s="257"/>
      <c r="AO117" s="257"/>
      <c r="AP117" s="257"/>
      <c r="AQ117" s="257"/>
      <c r="AR117" s="257"/>
      <c r="AS117" s="257"/>
      <c r="AT117" s="257"/>
      <c r="AU117" s="257"/>
      <c r="AV117" s="257"/>
      <c r="AW117" s="257"/>
      <c r="AX117" s="257"/>
      <c r="AY117" s="257"/>
      <c r="AZ117" s="257"/>
      <c r="BA117" s="257"/>
      <c r="BB117" s="257"/>
      <c r="BC117" s="257"/>
      <c r="BD117" s="257"/>
      <c r="BE117" s="257"/>
      <c r="BF117" s="257"/>
      <c r="BG117" s="257"/>
      <c r="BH117" s="257"/>
      <c r="BI117" s="257"/>
      <c r="BJ117" s="257"/>
      <c r="BK117" s="257"/>
      <c r="BL117" s="257"/>
      <c r="BM117" s="75"/>
      <c r="BN117" s="257"/>
      <c r="BO117" s="257"/>
      <c r="BP117" s="257"/>
      <c r="BQ117" s="257"/>
      <c r="BR117" s="257"/>
      <c r="BS117" s="257"/>
      <c r="BT117" s="257"/>
      <c r="BU117" s="257"/>
      <c r="BV117" s="257"/>
      <c r="BW117" s="257"/>
      <c r="BX117" s="257"/>
      <c r="BY117" s="257"/>
      <c r="BZ117" s="257"/>
      <c r="CA117" s="257"/>
      <c r="CB117" s="257"/>
      <c r="CC117" s="75"/>
      <c r="CD117" s="75"/>
      <c r="CE117" s="291">
        <f t="shared" ref="CE117:CJ117" si="21">SUM(CE82:CE116)</f>
        <v>0</v>
      </c>
      <c r="CF117" s="292">
        <f t="shared" si="21"/>
        <v>0</v>
      </c>
      <c r="CG117" s="190">
        <f t="shared" si="21"/>
        <v>0</v>
      </c>
      <c r="CH117" s="293">
        <f t="shared" si="21"/>
        <v>0</v>
      </c>
      <c r="CI117" s="294">
        <f t="shared" si="21"/>
        <v>0</v>
      </c>
      <c r="CJ117" s="295">
        <f t="shared" si="21"/>
        <v>0</v>
      </c>
    </row>
    <row r="118" ht="16.5" customHeight="1">
      <c r="A118" s="75"/>
      <c r="B118" s="75"/>
      <c r="C118" s="252"/>
      <c r="D118" s="252"/>
      <c r="E118" s="252"/>
      <c r="F118" s="252"/>
      <c r="G118" s="252"/>
      <c r="H118" s="252"/>
      <c r="I118" s="252"/>
      <c r="J118" s="252"/>
      <c r="K118" s="252"/>
      <c r="L118" s="252"/>
      <c r="M118" s="252"/>
      <c r="N118" s="252"/>
      <c r="O118" s="252"/>
      <c r="P118" s="252"/>
      <c r="Q118" s="252"/>
      <c r="R118" s="252"/>
      <c r="S118" s="252"/>
      <c r="T118" s="252"/>
      <c r="U118" s="252"/>
      <c r="V118" s="252"/>
      <c r="W118" s="252"/>
      <c r="X118" s="252"/>
      <c r="Y118" s="252"/>
      <c r="Z118" s="252"/>
      <c r="AA118" s="252"/>
      <c r="AB118" s="252"/>
      <c r="AC118" s="252"/>
      <c r="AD118" s="252"/>
      <c r="AE118" s="75"/>
      <c r="AF118" s="257"/>
      <c r="AG118" s="257"/>
      <c r="AH118" s="257"/>
      <c r="AI118" s="257"/>
      <c r="AJ118" s="257"/>
      <c r="AK118" s="257"/>
      <c r="AL118" s="257"/>
      <c r="AM118" s="257"/>
      <c r="AN118" s="257"/>
      <c r="AO118" s="257"/>
      <c r="AP118" s="257"/>
      <c r="AQ118" s="257"/>
      <c r="AR118" s="257"/>
      <c r="AS118" s="257"/>
      <c r="AT118" s="257"/>
      <c r="AU118" s="257"/>
      <c r="AV118" s="257"/>
      <c r="AW118" s="257"/>
      <c r="AX118" s="257"/>
      <c r="AY118" s="257"/>
      <c r="AZ118" s="257"/>
      <c r="BA118" s="257"/>
      <c r="BB118" s="257"/>
      <c r="BC118" s="257"/>
      <c r="BD118" s="257"/>
      <c r="BE118" s="257"/>
      <c r="BF118" s="257"/>
      <c r="BG118" s="257"/>
      <c r="BH118" s="257"/>
      <c r="BI118" s="257"/>
      <c r="BJ118" s="257"/>
      <c r="BK118" s="257"/>
      <c r="BL118" s="257"/>
      <c r="BM118" s="75"/>
      <c r="BN118" s="257"/>
      <c r="BO118" s="257"/>
      <c r="BP118" s="257"/>
      <c r="BQ118" s="257"/>
      <c r="BR118" s="257"/>
      <c r="BS118" s="257"/>
      <c r="BT118" s="257"/>
      <c r="BU118" s="257"/>
      <c r="BV118" s="257"/>
      <c r="BW118" s="257"/>
      <c r="BX118" s="257"/>
      <c r="BY118" s="257"/>
      <c r="BZ118" s="257"/>
      <c r="CA118" s="257"/>
      <c r="CB118" s="257"/>
      <c r="CC118" s="75"/>
      <c r="CD118" s="75"/>
      <c r="CE118" s="191"/>
      <c r="CF118" s="191"/>
      <c r="CG118" s="191"/>
      <c r="CH118" s="191"/>
      <c r="CI118" s="191"/>
      <c r="CJ118" s="191"/>
    </row>
    <row r="119" ht="16.5" customHeight="1">
      <c r="A119" s="75"/>
      <c r="B119" s="75"/>
      <c r="C119" s="252"/>
      <c r="D119" s="252"/>
      <c r="E119" s="252"/>
      <c r="F119" s="252"/>
      <c r="G119" s="252"/>
      <c r="H119" s="252"/>
      <c r="I119" s="252"/>
      <c r="J119" s="252"/>
      <c r="K119" s="252"/>
      <c r="L119" s="252"/>
      <c r="M119" s="252"/>
      <c r="N119" s="252"/>
      <c r="O119" s="252"/>
      <c r="P119" s="252"/>
      <c r="Q119" s="252"/>
      <c r="R119" s="252"/>
      <c r="S119" s="252"/>
      <c r="T119" s="252"/>
      <c r="U119" s="252"/>
      <c r="V119" s="252"/>
      <c r="W119" s="252"/>
      <c r="X119" s="252"/>
      <c r="Y119" s="252"/>
      <c r="Z119" s="252"/>
      <c r="AA119" s="252"/>
      <c r="AB119" s="252"/>
      <c r="AC119" s="252"/>
      <c r="AD119" s="252"/>
      <c r="AE119" s="75"/>
      <c r="AF119" s="257"/>
      <c r="AG119" s="257"/>
      <c r="AH119" s="257"/>
      <c r="AI119" s="257"/>
      <c r="AJ119" s="257"/>
      <c r="AK119" s="257"/>
      <c r="AL119" s="257"/>
      <c r="AM119" s="257"/>
      <c r="AN119" s="257"/>
      <c r="AO119" s="257"/>
      <c r="AP119" s="257"/>
      <c r="AQ119" s="257"/>
      <c r="AR119" s="257"/>
      <c r="AS119" s="257"/>
      <c r="AT119" s="257"/>
      <c r="AU119" s="257"/>
      <c r="AV119" s="257"/>
      <c r="AW119" s="257"/>
      <c r="AX119" s="257"/>
      <c r="AY119" s="257"/>
      <c r="AZ119" s="257"/>
      <c r="BA119" s="257"/>
      <c r="BB119" s="257"/>
      <c r="BC119" s="257"/>
      <c r="BD119" s="257"/>
      <c r="BE119" s="257"/>
      <c r="BF119" s="257"/>
      <c r="BG119" s="257"/>
      <c r="BH119" s="257"/>
      <c r="BI119" s="257"/>
      <c r="BJ119" s="257"/>
      <c r="BK119" s="257"/>
      <c r="BL119" s="257"/>
      <c r="BM119" s="75"/>
      <c r="BN119" s="257"/>
      <c r="BO119" s="257"/>
      <c r="BP119" s="257"/>
      <c r="BQ119" s="257"/>
      <c r="BR119" s="257"/>
      <c r="BS119" s="257"/>
      <c r="BT119" s="257"/>
      <c r="BU119" s="257"/>
      <c r="BV119" s="257"/>
      <c r="BW119" s="257"/>
      <c r="BX119" s="257"/>
      <c r="BY119" s="257"/>
      <c r="BZ119" s="257"/>
      <c r="CA119" s="257"/>
      <c r="CB119" s="257"/>
      <c r="CC119" s="75"/>
      <c r="CD119" s="75"/>
      <c r="CE119" s="191"/>
      <c r="CF119" s="191"/>
      <c r="CG119" s="191"/>
      <c r="CH119" s="191"/>
      <c r="CI119" s="191"/>
      <c r="CJ119" s="191"/>
    </row>
    <row r="120" ht="16.5" customHeight="1">
      <c r="A120" s="75"/>
      <c r="B120" s="75"/>
      <c r="C120" s="252"/>
      <c r="D120" s="252"/>
      <c r="E120" s="252"/>
      <c r="F120" s="252"/>
      <c r="G120" s="252"/>
      <c r="H120" s="252"/>
      <c r="I120" s="252"/>
      <c r="J120" s="252"/>
      <c r="K120" s="252"/>
      <c r="L120" s="252"/>
      <c r="M120" s="252"/>
      <c r="N120" s="252"/>
      <c r="O120" s="252"/>
      <c r="P120" s="252"/>
      <c r="Q120" s="252"/>
      <c r="R120" s="252"/>
      <c r="S120" s="252"/>
      <c r="T120" s="252"/>
      <c r="U120" s="252"/>
      <c r="V120" s="252"/>
      <c r="W120" s="252"/>
      <c r="X120" s="252"/>
      <c r="Y120" s="252"/>
      <c r="Z120" s="252"/>
      <c r="AA120" s="252"/>
      <c r="AB120" s="252"/>
      <c r="AC120" s="252"/>
      <c r="AD120" s="252"/>
      <c r="AE120" s="75"/>
      <c r="AF120" s="257"/>
      <c r="AG120" s="257"/>
      <c r="AH120" s="257"/>
      <c r="AI120" s="257"/>
      <c r="AJ120" s="257"/>
      <c r="AK120" s="257"/>
      <c r="AL120" s="257"/>
      <c r="AM120" s="257"/>
      <c r="AN120" s="257"/>
      <c r="AO120" s="257"/>
      <c r="AP120" s="257"/>
      <c r="AQ120" s="257"/>
      <c r="AR120" s="257"/>
      <c r="AS120" s="257"/>
      <c r="AT120" s="257"/>
      <c r="AU120" s="257"/>
      <c r="AV120" s="257"/>
      <c r="AW120" s="257"/>
      <c r="AX120" s="257"/>
      <c r="AY120" s="257"/>
      <c r="AZ120" s="257"/>
      <c r="BA120" s="257"/>
      <c r="BB120" s="257"/>
      <c r="BC120" s="257"/>
      <c r="BD120" s="257"/>
      <c r="BE120" s="257"/>
      <c r="BF120" s="257"/>
      <c r="BG120" s="257"/>
      <c r="BH120" s="257"/>
      <c r="BI120" s="257"/>
      <c r="BJ120" s="257"/>
      <c r="BK120" s="257"/>
      <c r="BL120" s="257"/>
      <c r="BM120" s="75"/>
      <c r="BN120" s="257"/>
      <c r="BO120" s="257"/>
      <c r="BP120" s="257"/>
      <c r="BQ120" s="257"/>
      <c r="BR120" s="257"/>
      <c r="BS120" s="257"/>
      <c r="BT120" s="257"/>
      <c r="BU120" s="257"/>
      <c r="BV120" s="257"/>
      <c r="BW120" s="257"/>
      <c r="BX120" s="257"/>
      <c r="BY120" s="257"/>
      <c r="BZ120" s="257"/>
      <c r="CA120" s="257"/>
      <c r="CB120" s="257"/>
      <c r="CC120" s="75"/>
      <c r="CD120" s="75"/>
      <c r="CF120" s="296">
        <f>AN5-AM5</f>
        <v>4</v>
      </c>
      <c r="CG120" s="296">
        <f>AM5</f>
        <v>0</v>
      </c>
      <c r="CH120" s="297"/>
      <c r="CI120" s="297"/>
      <c r="CJ120" s="297"/>
      <c r="CK120" s="298"/>
      <c r="CL120" s="298"/>
      <c r="CM120" s="298"/>
      <c r="CN120" s="298"/>
      <c r="CO120" s="298"/>
      <c r="CP120" s="298"/>
    </row>
    <row r="121" ht="16.5" customHeight="1">
      <c r="A121" s="75"/>
      <c r="B121" s="75"/>
      <c r="C121" s="252"/>
      <c r="D121" s="252"/>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52"/>
      <c r="AA121" s="252"/>
      <c r="AB121" s="252"/>
      <c r="AC121" s="252"/>
      <c r="AD121" s="252"/>
      <c r="AE121" s="75"/>
      <c r="AF121" s="257"/>
      <c r="AG121" s="257"/>
      <c r="AH121" s="257"/>
      <c r="AI121" s="257"/>
      <c r="AJ121" s="257"/>
      <c r="AK121" s="257"/>
      <c r="AL121" s="257"/>
      <c r="AM121" s="257"/>
      <c r="AN121" s="257"/>
      <c r="AO121" s="257"/>
      <c r="AP121" s="257"/>
      <c r="AQ121" s="257"/>
      <c r="AR121" s="257"/>
      <c r="AS121" s="257"/>
      <c r="AT121" s="257"/>
      <c r="AU121" s="257"/>
      <c r="AV121" s="257"/>
      <c r="AW121" s="257"/>
      <c r="AX121" s="257"/>
      <c r="AY121" s="257"/>
      <c r="AZ121" s="257"/>
      <c r="BA121" s="257"/>
      <c r="BB121" s="257"/>
      <c r="BC121" s="257"/>
      <c r="BD121" s="257"/>
      <c r="BE121" s="257"/>
      <c r="BF121" s="257"/>
      <c r="BG121" s="257"/>
      <c r="BH121" s="257"/>
      <c r="BI121" s="257"/>
      <c r="BJ121" s="257"/>
      <c r="BK121" s="257"/>
      <c r="BL121" s="257"/>
      <c r="BM121" s="75"/>
      <c r="BN121" s="257"/>
      <c r="BO121" s="257"/>
      <c r="BP121" s="257"/>
      <c r="BQ121" s="257"/>
      <c r="BR121" s="257"/>
      <c r="BS121" s="257"/>
      <c r="BT121" s="257"/>
      <c r="BU121" s="257"/>
      <c r="BV121" s="257"/>
      <c r="BW121" s="257"/>
      <c r="BX121" s="257"/>
      <c r="BY121" s="257"/>
      <c r="BZ121" s="257"/>
      <c r="CA121" s="257"/>
      <c r="CB121" s="257"/>
      <c r="CC121" s="75"/>
      <c r="CD121" s="75"/>
      <c r="CE121" s="191"/>
      <c r="CF121" s="299">
        <f>AN13-AM13</f>
        <v>6</v>
      </c>
      <c r="CG121" s="299">
        <f>AM13</f>
        <v>0</v>
      </c>
      <c r="CH121" s="297"/>
      <c r="CI121" s="297"/>
      <c r="CJ121" s="297"/>
      <c r="CK121" s="298" t="b">
        <f>IF(AND($AI$2,$AN$2,$AS$2), TRUE, FALSE)</f>
        <v>1</v>
      </c>
      <c r="CL121" s="298"/>
      <c r="CM121" s="298" t="b">
        <f>IF(OR($AN$2,$AS$2),TRUE, FALSE)</f>
        <v>1</v>
      </c>
      <c r="CN121" s="298"/>
      <c r="CO121" s="298"/>
      <c r="CP121" s="298"/>
    </row>
    <row r="122" ht="16.5" customHeight="1">
      <c r="A122" s="75"/>
      <c r="B122" s="75"/>
      <c r="C122" s="252"/>
      <c r="D122" s="252"/>
      <c r="E122" s="252"/>
      <c r="F122" s="252"/>
      <c r="G122" s="252"/>
      <c r="H122" s="252"/>
      <c r="I122" s="252"/>
      <c r="J122" s="252"/>
      <c r="K122" s="252"/>
      <c r="L122" s="252"/>
      <c r="M122" s="252"/>
      <c r="N122" s="252"/>
      <c r="O122" s="252"/>
      <c r="P122" s="252"/>
      <c r="Q122" s="252"/>
      <c r="R122" s="252"/>
      <c r="S122" s="252"/>
      <c r="T122" s="252"/>
      <c r="U122" s="252"/>
      <c r="V122" s="252"/>
      <c r="W122" s="252"/>
      <c r="X122" s="252"/>
      <c r="Y122" s="252"/>
      <c r="Z122" s="252"/>
      <c r="AA122" s="252"/>
      <c r="AB122" s="252"/>
      <c r="AC122" s="252"/>
      <c r="AD122" s="252"/>
      <c r="AE122" s="75"/>
      <c r="AF122" s="257"/>
      <c r="AG122" s="257"/>
      <c r="AH122" s="257"/>
      <c r="AI122" s="257"/>
      <c r="AJ122" s="257"/>
      <c r="AK122" s="257"/>
      <c r="AL122" s="257"/>
      <c r="AM122" s="257"/>
      <c r="AN122" s="257"/>
      <c r="AO122" s="257"/>
      <c r="AP122" s="257"/>
      <c r="AQ122" s="257"/>
      <c r="AR122" s="257"/>
      <c r="AS122" s="257"/>
      <c r="AT122" s="257"/>
      <c r="AU122" s="257"/>
      <c r="AV122" s="257"/>
      <c r="AW122" s="257"/>
      <c r="AX122" s="257"/>
      <c r="AY122" s="257"/>
      <c r="AZ122" s="257"/>
      <c r="BA122" s="257"/>
      <c r="BB122" s="257"/>
      <c r="BC122" s="257"/>
      <c r="BD122" s="257"/>
      <c r="BE122" s="257"/>
      <c r="BF122" s="257"/>
      <c r="BG122" s="257"/>
      <c r="BH122" s="257"/>
      <c r="BI122" s="257"/>
      <c r="BJ122" s="257"/>
      <c r="BK122" s="257"/>
      <c r="BL122" s="257"/>
      <c r="BM122" s="75"/>
      <c r="BN122" s="257"/>
      <c r="BO122" s="257"/>
      <c r="BP122" s="257"/>
      <c r="BQ122" s="257"/>
      <c r="BR122" s="257"/>
      <c r="BS122" s="257"/>
      <c r="BT122" s="257"/>
      <c r="BU122" s="257"/>
      <c r="BV122" s="257"/>
      <c r="BW122" s="257"/>
      <c r="BX122" s="257"/>
      <c r="BY122" s="257"/>
      <c r="BZ122" s="257"/>
      <c r="CA122" s="257"/>
      <c r="CB122" s="257"/>
      <c r="CC122" s="75"/>
      <c r="CD122" s="75"/>
      <c r="CE122" s="191"/>
      <c r="CF122" s="300">
        <f>AN21-AM21</f>
        <v>8</v>
      </c>
      <c r="CG122" s="300">
        <f>AM21</f>
        <v>0</v>
      </c>
      <c r="CH122" s="297"/>
      <c r="CI122" s="297"/>
      <c r="CJ122" s="297"/>
      <c r="CK122" s="298" t="b">
        <f>IF(OR($AI$2,$AN$2,$AS$2), TRUE, FALSE)</f>
        <v>1</v>
      </c>
      <c r="CL122" s="298"/>
      <c r="CM122" s="298">
        <f>IF(AI2,1,0)+IF(AN2,1,0)+IF(AS2,1,0)</f>
        <v>3</v>
      </c>
      <c r="CN122" s="298"/>
      <c r="CO122" s="298"/>
      <c r="CP122" s="298"/>
    </row>
    <row r="123" ht="16.5" customHeight="1">
      <c r="A123" s="75"/>
      <c r="B123" s="75"/>
      <c r="C123" s="252"/>
      <c r="D123" s="252"/>
      <c r="E123" s="252"/>
      <c r="F123" s="252"/>
      <c r="G123" s="252"/>
      <c r="H123" s="252"/>
      <c r="I123" s="252"/>
      <c r="J123" s="252"/>
      <c r="K123" s="252"/>
      <c r="L123" s="252"/>
      <c r="M123" s="252"/>
      <c r="N123" s="252"/>
      <c r="O123" s="252"/>
      <c r="P123" s="252"/>
      <c r="Q123" s="252"/>
      <c r="R123" s="252"/>
      <c r="S123" s="252"/>
      <c r="T123" s="252"/>
      <c r="U123" s="252"/>
      <c r="V123" s="252"/>
      <c r="W123" s="252"/>
      <c r="X123" s="252"/>
      <c r="Y123" s="252"/>
      <c r="Z123" s="252"/>
      <c r="AA123" s="252"/>
      <c r="AB123" s="252"/>
      <c r="AC123" s="252"/>
      <c r="AD123" s="252"/>
      <c r="AE123" s="75"/>
      <c r="AF123" s="257"/>
      <c r="AG123" s="257"/>
      <c r="AH123" s="257"/>
      <c r="AI123" s="257"/>
      <c r="AJ123" s="257"/>
      <c r="AK123" s="257"/>
      <c r="AL123" s="257"/>
      <c r="AM123" s="257"/>
      <c r="AN123" s="257"/>
      <c r="AO123" s="257"/>
      <c r="AP123" s="257"/>
      <c r="AQ123" s="257"/>
      <c r="AR123" s="257"/>
      <c r="AS123" s="257"/>
      <c r="AT123" s="257"/>
      <c r="AU123" s="257"/>
      <c r="AV123" s="257"/>
      <c r="AW123" s="257"/>
      <c r="AX123" s="257"/>
      <c r="AY123" s="257"/>
      <c r="AZ123" s="257"/>
      <c r="BA123" s="257"/>
      <c r="BB123" s="257"/>
      <c r="BC123" s="257"/>
      <c r="BD123" s="257"/>
      <c r="BE123" s="257"/>
      <c r="BF123" s="257"/>
      <c r="BG123" s="257"/>
      <c r="BH123" s="257"/>
      <c r="BI123" s="257"/>
      <c r="BJ123" s="257"/>
      <c r="BK123" s="257"/>
      <c r="BL123" s="257"/>
      <c r="BM123" s="75"/>
      <c r="BN123" s="257"/>
      <c r="BO123" s="257"/>
      <c r="BP123" s="257"/>
      <c r="BQ123" s="257"/>
      <c r="BR123" s="257"/>
      <c r="BS123" s="257"/>
      <c r="BT123" s="257"/>
      <c r="BU123" s="257"/>
      <c r="BV123" s="257"/>
      <c r="BW123" s="257"/>
      <c r="BX123" s="257"/>
      <c r="BY123" s="257"/>
      <c r="BZ123" s="257"/>
      <c r="CA123" s="257"/>
      <c r="CB123" s="257"/>
      <c r="CC123" s="75"/>
      <c r="CD123" s="75"/>
      <c r="CE123" s="191"/>
      <c r="CF123" s="301">
        <f>AN29-AM29</f>
        <v>10</v>
      </c>
      <c r="CG123" s="301">
        <f>AM29</f>
        <v>0</v>
      </c>
      <c r="CH123" s="297"/>
      <c r="CI123" s="297"/>
      <c r="CJ123" s="297"/>
      <c r="CK123" s="298"/>
      <c r="CL123" s="298"/>
      <c r="CM123" s="298"/>
      <c r="CN123" s="298"/>
      <c r="CO123" s="298"/>
      <c r="CP123" s="298"/>
    </row>
    <row r="124" ht="16.5" customHeight="1">
      <c r="A124" s="75"/>
      <c r="B124" s="75"/>
      <c r="C124" s="252"/>
      <c r="D124" s="252"/>
      <c r="E124" s="252"/>
      <c r="F124" s="252"/>
      <c r="G124" s="252"/>
      <c r="H124" s="252"/>
      <c r="I124" s="252"/>
      <c r="J124" s="252"/>
      <c r="K124" s="252"/>
      <c r="L124" s="252"/>
      <c r="M124" s="252"/>
      <c r="N124" s="252"/>
      <c r="O124" s="252"/>
      <c r="P124" s="252"/>
      <c r="Q124" s="252"/>
      <c r="R124" s="252"/>
      <c r="S124" s="252"/>
      <c r="T124" s="252"/>
      <c r="U124" s="252"/>
      <c r="V124" s="252"/>
      <c r="W124" s="252"/>
      <c r="X124" s="252"/>
      <c r="Y124" s="252"/>
      <c r="Z124" s="252"/>
      <c r="AA124" s="252"/>
      <c r="AB124" s="252"/>
      <c r="AC124" s="252"/>
      <c r="AD124" s="252"/>
      <c r="AE124" s="75"/>
      <c r="AF124" s="257"/>
      <c r="AG124" s="257"/>
      <c r="AH124" s="257"/>
      <c r="AI124" s="257"/>
      <c r="AJ124" s="257"/>
      <c r="AK124" s="257"/>
      <c r="AL124" s="257"/>
      <c r="AM124" s="257"/>
      <c r="AN124" s="257"/>
      <c r="AO124" s="257"/>
      <c r="AP124" s="257"/>
      <c r="AQ124" s="257"/>
      <c r="AR124" s="257"/>
      <c r="AS124" s="257"/>
      <c r="AT124" s="257"/>
      <c r="AU124" s="257"/>
      <c r="AV124" s="257"/>
      <c r="AW124" s="257"/>
      <c r="AX124" s="257"/>
      <c r="AY124" s="257"/>
      <c r="AZ124" s="257"/>
      <c r="BA124" s="257"/>
      <c r="BB124" s="257"/>
      <c r="BC124" s="257"/>
      <c r="BD124" s="257"/>
      <c r="BE124" s="257"/>
      <c r="BF124" s="257"/>
      <c r="BG124" s="257"/>
      <c r="BH124" s="257"/>
      <c r="BI124" s="257"/>
      <c r="BJ124" s="257"/>
      <c r="BK124" s="257"/>
      <c r="BL124" s="257"/>
      <c r="BM124" s="75"/>
      <c r="BN124" s="257"/>
      <c r="BO124" s="257"/>
      <c r="BP124" s="257"/>
      <c r="BQ124" s="257"/>
      <c r="BR124" s="257"/>
      <c r="BS124" s="257"/>
      <c r="BT124" s="257"/>
      <c r="BU124" s="257"/>
      <c r="BV124" s="257"/>
      <c r="BW124" s="257"/>
      <c r="BX124" s="257"/>
      <c r="BY124" s="257"/>
      <c r="BZ124" s="257"/>
      <c r="CA124" s="257"/>
      <c r="CB124" s="257"/>
      <c r="CC124" s="75"/>
      <c r="CD124" s="75"/>
      <c r="CE124" s="302">
        <v>0.0</v>
      </c>
      <c r="CF124" s="302">
        <v>0.0</v>
      </c>
      <c r="CG124" s="302">
        <v>0.0</v>
      </c>
      <c r="CH124" s="302">
        <v>0.0</v>
      </c>
      <c r="CI124" s="302">
        <v>0.0</v>
      </c>
      <c r="CJ124" s="303">
        <v>0.0</v>
      </c>
      <c r="CK124" s="303">
        <v>0.0</v>
      </c>
      <c r="CL124" s="303">
        <v>0.0</v>
      </c>
      <c r="CM124" s="303">
        <v>0.0</v>
      </c>
      <c r="CN124" s="304">
        <v>0.0</v>
      </c>
      <c r="CO124" s="304">
        <v>0.0</v>
      </c>
      <c r="CP124" s="304">
        <v>0.0</v>
      </c>
    </row>
    <row r="125" ht="16.5" customHeight="1">
      <c r="A125" s="75"/>
      <c r="B125" s="75"/>
      <c r="C125" s="252"/>
      <c r="D125" s="252"/>
      <c r="E125" s="252"/>
      <c r="F125" s="252"/>
      <c r="G125" s="252"/>
      <c r="H125" s="252"/>
      <c r="I125" s="252"/>
      <c r="J125" s="252"/>
      <c r="K125" s="252"/>
      <c r="L125" s="252"/>
      <c r="M125" s="252"/>
      <c r="N125" s="252"/>
      <c r="O125" s="252"/>
      <c r="P125" s="252"/>
      <c r="Q125" s="252"/>
      <c r="R125" s="252"/>
      <c r="S125" s="252"/>
      <c r="T125" s="252"/>
      <c r="U125" s="252"/>
      <c r="V125" s="252"/>
      <c r="W125" s="252"/>
      <c r="X125" s="252"/>
      <c r="Y125" s="252"/>
      <c r="Z125" s="252"/>
      <c r="AA125" s="252"/>
      <c r="AB125" s="252"/>
      <c r="AC125" s="252"/>
      <c r="AD125" s="252"/>
      <c r="AE125" s="75"/>
      <c r="AF125" s="257"/>
      <c r="AG125" s="257"/>
      <c r="AH125" s="257"/>
      <c r="AI125" s="257"/>
      <c r="AJ125" s="257"/>
      <c r="AK125" s="257"/>
      <c r="AL125" s="257"/>
      <c r="AM125" s="257"/>
      <c r="AN125" s="257"/>
      <c r="AO125" s="257"/>
      <c r="AP125" s="257"/>
      <c r="AQ125" s="257"/>
      <c r="AR125" s="257"/>
      <c r="AS125" s="257"/>
      <c r="AT125" s="257"/>
      <c r="AU125" s="257"/>
      <c r="AV125" s="257"/>
      <c r="AW125" s="257"/>
      <c r="AX125" s="257"/>
      <c r="AY125" s="257"/>
      <c r="AZ125" s="257"/>
      <c r="BA125" s="257"/>
      <c r="BB125" s="257"/>
      <c r="BC125" s="257"/>
      <c r="BD125" s="257"/>
      <c r="BE125" s="257"/>
      <c r="BF125" s="257"/>
      <c r="BG125" s="257"/>
      <c r="BH125" s="257"/>
      <c r="BI125" s="257"/>
      <c r="BJ125" s="257"/>
      <c r="BK125" s="257"/>
      <c r="BL125" s="257"/>
      <c r="BM125" s="75"/>
      <c r="BN125" s="257"/>
      <c r="BO125" s="257"/>
      <c r="BP125" s="257"/>
      <c r="BQ125" s="257"/>
      <c r="BR125" s="257"/>
      <c r="BS125" s="257"/>
      <c r="BT125" s="257"/>
      <c r="BU125" s="257"/>
      <c r="BV125" s="257"/>
      <c r="BW125" s="257"/>
      <c r="BX125" s="257"/>
      <c r="BY125" s="257"/>
      <c r="BZ125" s="257"/>
      <c r="CA125" s="257"/>
      <c r="CB125" s="257"/>
      <c r="CC125" s="75"/>
      <c r="CD125" s="75"/>
      <c r="CE125" s="302">
        <v>0.0</v>
      </c>
      <c r="CF125" s="302">
        <v>0.0</v>
      </c>
      <c r="CG125" s="302">
        <v>0.0</v>
      </c>
      <c r="CH125" s="302">
        <v>0.0</v>
      </c>
      <c r="CI125" s="302">
        <v>0.0</v>
      </c>
      <c r="CJ125" s="303">
        <v>0.0</v>
      </c>
      <c r="CK125" s="303">
        <v>0.0</v>
      </c>
      <c r="CL125" s="303">
        <v>0.0</v>
      </c>
      <c r="CM125" s="303">
        <v>0.0</v>
      </c>
      <c r="CN125" s="304">
        <v>0.0</v>
      </c>
      <c r="CO125" s="304">
        <v>0.0</v>
      </c>
      <c r="CP125" s="304">
        <v>0.0</v>
      </c>
    </row>
    <row r="126" ht="16.5" customHeight="1">
      <c r="A126" s="75"/>
      <c r="B126" s="75"/>
      <c r="C126" s="252"/>
      <c r="D126" s="252"/>
      <c r="E126" s="252"/>
      <c r="F126" s="252"/>
      <c r="G126" s="252"/>
      <c r="H126" s="252"/>
      <c r="I126" s="252"/>
      <c r="J126" s="252"/>
      <c r="K126" s="252"/>
      <c r="L126" s="252"/>
      <c r="M126" s="252"/>
      <c r="N126" s="252"/>
      <c r="O126" s="252"/>
      <c r="P126" s="252"/>
      <c r="Q126" s="252"/>
      <c r="R126" s="252"/>
      <c r="S126" s="252"/>
      <c r="T126" s="252"/>
      <c r="U126" s="252"/>
      <c r="V126" s="252"/>
      <c r="W126" s="252"/>
      <c r="X126" s="252"/>
      <c r="Y126" s="252"/>
      <c r="Z126" s="252"/>
      <c r="AA126" s="252"/>
      <c r="AB126" s="252"/>
      <c r="AC126" s="252"/>
      <c r="AD126" s="252"/>
      <c r="AE126" s="75"/>
      <c r="AF126" s="257"/>
      <c r="AG126" s="257"/>
      <c r="AH126" s="257"/>
      <c r="AI126" s="257"/>
      <c r="AJ126" s="257"/>
      <c r="AK126" s="257"/>
      <c r="AL126" s="257"/>
      <c r="AM126" s="257"/>
      <c r="AN126" s="257"/>
      <c r="AO126" s="257"/>
      <c r="AP126" s="257"/>
      <c r="AQ126" s="257"/>
      <c r="AR126" s="257"/>
      <c r="AS126" s="257"/>
      <c r="AT126" s="257"/>
      <c r="AU126" s="257"/>
      <c r="AV126" s="257"/>
      <c r="AW126" s="257"/>
      <c r="AX126" s="257"/>
      <c r="AY126" s="257"/>
      <c r="AZ126" s="257"/>
      <c r="BA126" s="257"/>
      <c r="BB126" s="257"/>
      <c r="BC126" s="257"/>
      <c r="BD126" s="257"/>
      <c r="BE126" s="257"/>
      <c r="BF126" s="257"/>
      <c r="BG126" s="257"/>
      <c r="BH126" s="257"/>
      <c r="BI126" s="257"/>
      <c r="BJ126" s="257"/>
      <c r="BK126" s="257"/>
      <c r="BL126" s="257"/>
      <c r="BM126" s="75"/>
      <c r="BN126" s="257"/>
      <c r="BO126" s="257"/>
      <c r="BP126" s="257"/>
      <c r="BQ126" s="257"/>
      <c r="BR126" s="257"/>
      <c r="BS126" s="257"/>
      <c r="BT126" s="257"/>
      <c r="BU126" s="257"/>
      <c r="BV126" s="257"/>
      <c r="BW126" s="257"/>
      <c r="BX126" s="257"/>
      <c r="BY126" s="257"/>
      <c r="BZ126" s="257"/>
      <c r="CA126" s="257"/>
      <c r="CB126" s="257"/>
      <c r="CC126" s="75"/>
      <c r="CD126" s="75"/>
      <c r="CE126" s="302">
        <v>0.0</v>
      </c>
      <c r="CF126" s="302">
        <v>0.0</v>
      </c>
      <c r="CG126" s="302">
        <v>0.0</v>
      </c>
      <c r="CH126" s="302">
        <v>0.0</v>
      </c>
      <c r="CI126" s="302">
        <v>0.0</v>
      </c>
      <c r="CJ126" s="303">
        <v>0.0</v>
      </c>
      <c r="CK126" s="303">
        <v>0.0</v>
      </c>
      <c r="CL126" s="303">
        <v>0.0</v>
      </c>
      <c r="CM126" s="303">
        <v>0.0</v>
      </c>
      <c r="CN126" s="304">
        <v>0.0</v>
      </c>
      <c r="CO126" s="304">
        <v>0.0</v>
      </c>
      <c r="CP126" s="304">
        <v>0.0</v>
      </c>
    </row>
    <row r="127" ht="16.5" customHeight="1">
      <c r="A127" s="75"/>
      <c r="B127" s="75"/>
      <c r="C127" s="252"/>
      <c r="D127" s="252"/>
      <c r="E127" s="252"/>
      <c r="F127" s="252"/>
      <c r="G127" s="252"/>
      <c r="H127" s="252"/>
      <c r="I127" s="252"/>
      <c r="J127" s="252"/>
      <c r="K127" s="252"/>
      <c r="L127" s="252"/>
      <c r="M127" s="252"/>
      <c r="N127" s="252"/>
      <c r="O127" s="252"/>
      <c r="P127" s="252"/>
      <c r="Q127" s="252"/>
      <c r="R127" s="252"/>
      <c r="S127" s="252"/>
      <c r="T127" s="252"/>
      <c r="U127" s="252"/>
      <c r="V127" s="252"/>
      <c r="W127" s="252"/>
      <c r="X127" s="252"/>
      <c r="Y127" s="252"/>
      <c r="Z127" s="252"/>
      <c r="AA127" s="252"/>
      <c r="AB127" s="252"/>
      <c r="AC127" s="252"/>
      <c r="AD127" s="252"/>
      <c r="AE127" s="75"/>
      <c r="AF127" s="257"/>
      <c r="AG127" s="257"/>
      <c r="AH127" s="257"/>
      <c r="AI127" s="257"/>
      <c r="AJ127" s="257"/>
      <c r="AK127" s="257"/>
      <c r="AL127" s="257"/>
      <c r="AM127" s="257"/>
      <c r="AN127" s="257"/>
      <c r="AO127" s="257"/>
      <c r="AP127" s="257"/>
      <c r="AQ127" s="257"/>
      <c r="AR127" s="257"/>
      <c r="AS127" s="257"/>
      <c r="AT127" s="257"/>
      <c r="AU127" s="257"/>
      <c r="AV127" s="257"/>
      <c r="AW127" s="257"/>
      <c r="AX127" s="257"/>
      <c r="AY127" s="257"/>
      <c r="AZ127" s="257"/>
      <c r="BA127" s="257"/>
      <c r="BB127" s="257"/>
      <c r="BC127" s="257"/>
      <c r="BD127" s="257"/>
      <c r="BE127" s="257"/>
      <c r="BF127" s="257"/>
      <c r="BG127" s="257"/>
      <c r="BH127" s="257"/>
      <c r="BI127" s="257"/>
      <c r="BJ127" s="257"/>
      <c r="BK127" s="257"/>
      <c r="BL127" s="257"/>
      <c r="BM127" s="75"/>
      <c r="BN127" s="257"/>
      <c r="BO127" s="257"/>
      <c r="BP127" s="257"/>
      <c r="BQ127" s="257"/>
      <c r="BR127" s="257"/>
      <c r="BS127" s="257"/>
      <c r="BT127" s="257"/>
      <c r="BU127" s="257"/>
      <c r="BV127" s="257"/>
      <c r="BW127" s="257"/>
      <c r="BX127" s="257"/>
      <c r="BY127" s="257"/>
      <c r="BZ127" s="257"/>
      <c r="CA127" s="257"/>
      <c r="CB127" s="257"/>
      <c r="CC127" s="75"/>
      <c r="CD127" s="75"/>
      <c r="CE127" s="305">
        <v>0.0</v>
      </c>
      <c r="CF127" s="305">
        <v>0.0</v>
      </c>
      <c r="CG127" s="305">
        <v>0.0</v>
      </c>
      <c r="CH127" s="305">
        <v>0.0</v>
      </c>
      <c r="CI127" s="305">
        <v>0.0</v>
      </c>
      <c r="CJ127" s="306">
        <v>0.0</v>
      </c>
      <c r="CK127" s="306">
        <v>0.0</v>
      </c>
      <c r="CL127" s="306">
        <v>0.0</v>
      </c>
      <c r="CM127" s="306">
        <v>0.0</v>
      </c>
      <c r="CN127" s="307">
        <v>0.0</v>
      </c>
      <c r="CO127" s="307">
        <v>0.0</v>
      </c>
      <c r="CP127" s="307">
        <v>0.0</v>
      </c>
    </row>
    <row r="128" ht="16.5" customHeight="1">
      <c r="A128" s="75"/>
      <c r="B128" s="75"/>
      <c r="C128" s="252"/>
      <c r="D128" s="252"/>
      <c r="E128" s="252"/>
      <c r="F128" s="252"/>
      <c r="G128" s="252"/>
      <c r="H128" s="252"/>
      <c r="I128" s="252"/>
      <c r="J128" s="252"/>
      <c r="K128" s="252"/>
      <c r="L128" s="252"/>
      <c r="M128" s="252"/>
      <c r="N128" s="252"/>
      <c r="O128" s="252"/>
      <c r="P128" s="252"/>
      <c r="Q128" s="252"/>
      <c r="R128" s="252"/>
      <c r="S128" s="252"/>
      <c r="T128" s="252"/>
      <c r="U128" s="252"/>
      <c r="V128" s="252"/>
      <c r="W128" s="252"/>
      <c r="X128" s="252"/>
      <c r="Y128" s="252"/>
      <c r="Z128" s="252"/>
      <c r="AA128" s="252"/>
      <c r="AB128" s="252"/>
      <c r="AC128" s="252"/>
      <c r="AD128" s="252"/>
      <c r="AE128" s="75"/>
      <c r="AF128" s="257"/>
      <c r="AG128" s="257"/>
      <c r="AH128" s="257"/>
      <c r="AI128" s="257"/>
      <c r="AJ128" s="257"/>
      <c r="AK128" s="257"/>
      <c r="AL128" s="257"/>
      <c r="AM128" s="257"/>
      <c r="AN128" s="257"/>
      <c r="AO128" s="257"/>
      <c r="AP128" s="257"/>
      <c r="AQ128" s="257"/>
      <c r="AR128" s="257"/>
      <c r="AS128" s="257"/>
      <c r="AT128" s="257"/>
      <c r="AU128" s="257"/>
      <c r="AV128" s="257"/>
      <c r="AW128" s="257"/>
      <c r="AX128" s="257"/>
      <c r="AY128" s="257"/>
      <c r="AZ128" s="257"/>
      <c r="BA128" s="257"/>
      <c r="BB128" s="257"/>
      <c r="BC128" s="257"/>
      <c r="BD128" s="257"/>
      <c r="BE128" s="257"/>
      <c r="BF128" s="257"/>
      <c r="BG128" s="257"/>
      <c r="BH128" s="257"/>
      <c r="BI128" s="257"/>
      <c r="BJ128" s="257"/>
      <c r="BK128" s="257"/>
      <c r="BL128" s="257"/>
      <c r="BM128" s="75"/>
      <c r="BN128" s="257"/>
      <c r="BO128" s="257"/>
      <c r="BP128" s="257"/>
      <c r="BQ128" s="257"/>
      <c r="BR128" s="257"/>
      <c r="BS128" s="257"/>
      <c r="BT128" s="257"/>
      <c r="BU128" s="257"/>
      <c r="BV128" s="257"/>
      <c r="BW128" s="257"/>
      <c r="BX128" s="257"/>
      <c r="BY128" s="257"/>
      <c r="BZ128" s="257"/>
      <c r="CA128" s="257"/>
      <c r="CB128" s="257"/>
      <c r="CC128" s="75"/>
      <c r="CD128" s="75"/>
      <c r="CE128" s="305">
        <v>0.0</v>
      </c>
      <c r="CF128" s="305">
        <v>0.0</v>
      </c>
      <c r="CG128" s="305">
        <v>0.0</v>
      </c>
      <c r="CH128" s="305">
        <v>0.0</v>
      </c>
      <c r="CI128" s="305">
        <v>0.0</v>
      </c>
      <c r="CJ128" s="306">
        <v>0.0</v>
      </c>
      <c r="CK128" s="306">
        <v>0.0</v>
      </c>
      <c r="CL128" s="306">
        <v>0.0</v>
      </c>
      <c r="CM128" s="306">
        <v>0.0</v>
      </c>
      <c r="CN128" s="307">
        <v>0.0</v>
      </c>
      <c r="CO128" s="307">
        <v>0.0</v>
      </c>
      <c r="CP128" s="307">
        <v>0.0</v>
      </c>
    </row>
    <row r="129" ht="16.5" customHeight="1">
      <c r="A129" s="75"/>
      <c r="B129" s="75"/>
      <c r="C129" s="252"/>
      <c r="D129" s="252"/>
      <c r="E129" s="252"/>
      <c r="F129" s="252"/>
      <c r="G129" s="252"/>
      <c r="H129" s="252"/>
      <c r="I129" s="252"/>
      <c r="J129" s="252"/>
      <c r="K129" s="252"/>
      <c r="L129" s="252"/>
      <c r="M129" s="252"/>
      <c r="N129" s="252"/>
      <c r="O129" s="252"/>
      <c r="P129" s="252"/>
      <c r="Q129" s="252"/>
      <c r="R129" s="252"/>
      <c r="S129" s="252"/>
      <c r="T129" s="252"/>
      <c r="U129" s="252"/>
      <c r="V129" s="252"/>
      <c r="W129" s="252"/>
      <c r="X129" s="252"/>
      <c r="Y129" s="252"/>
      <c r="Z129" s="252"/>
      <c r="AA129" s="252"/>
      <c r="AB129" s="252"/>
      <c r="AC129" s="252"/>
      <c r="AD129" s="252"/>
      <c r="AE129" s="75"/>
      <c r="AF129" s="257"/>
      <c r="AG129" s="257"/>
      <c r="AH129" s="257"/>
      <c r="AI129" s="257"/>
      <c r="AJ129" s="257"/>
      <c r="AK129" s="257"/>
      <c r="AL129" s="257"/>
      <c r="AM129" s="257"/>
      <c r="AN129" s="257"/>
      <c r="AO129" s="257"/>
      <c r="AP129" s="257"/>
      <c r="AQ129" s="257"/>
      <c r="AR129" s="257"/>
      <c r="AS129" s="257"/>
      <c r="AT129" s="257"/>
      <c r="AU129" s="257"/>
      <c r="AV129" s="257"/>
      <c r="AW129" s="257"/>
      <c r="AX129" s="257"/>
      <c r="AY129" s="257"/>
      <c r="AZ129" s="257"/>
      <c r="BA129" s="257"/>
      <c r="BB129" s="257"/>
      <c r="BC129" s="257"/>
      <c r="BD129" s="257"/>
      <c r="BE129" s="257"/>
      <c r="BF129" s="257"/>
      <c r="BG129" s="257"/>
      <c r="BH129" s="257"/>
      <c r="BI129" s="257"/>
      <c r="BJ129" s="257"/>
      <c r="BK129" s="257"/>
      <c r="BL129" s="257"/>
      <c r="BM129" s="75"/>
      <c r="BN129" s="257"/>
      <c r="BO129" s="257"/>
      <c r="BP129" s="257"/>
      <c r="BQ129" s="257"/>
      <c r="BR129" s="257"/>
      <c r="BS129" s="257"/>
      <c r="BT129" s="257"/>
      <c r="BU129" s="257"/>
      <c r="BV129" s="257"/>
      <c r="BW129" s="257"/>
      <c r="BX129" s="257"/>
      <c r="BY129" s="257"/>
      <c r="BZ129" s="257"/>
      <c r="CA129" s="257"/>
      <c r="CB129" s="257"/>
      <c r="CC129" s="75"/>
      <c r="CD129" s="75"/>
      <c r="CE129" s="308">
        <f>IF(CG129+CF129&gt;0, MAX(P10-M10, 0), IF(CH129&gt;0, MAX(W10-T10, 0), IF(CI129&gt;0, MAX(AD10-AA10, 0),IF(CK122,100,0))))</f>
        <v>0</v>
      </c>
      <c r="CF129" s="305">
        <f>IF($M$10&lt;=FLOOR($P$10/2,1),IF(CM121, 0, IF(AI2, $M$10, 0)),0)</f>
        <v>0</v>
      </c>
      <c r="CG129" s="305">
        <f>IF($M$10&lt;=FLOOR($P$10/2,1),0,IF(CM121, 0, IF(AI2, $M$10, 0)))</f>
        <v>0</v>
      </c>
      <c r="CH129" s="309">
        <f>IF(AS2, 0, IF(AN2,$T$10,0))</f>
        <v>0</v>
      </c>
      <c r="CI129" s="305">
        <f>IF(AS2, $AA$10, 0)</f>
        <v>6</v>
      </c>
      <c r="CJ129" s="310">
        <f>IF(CM129&gt;0,MAX(W10-T10,0),IF(CL129+CK129&gt;0,MAX(P10-M10,0), IF(CM122&gt;1,100,0)))</f>
        <v>0</v>
      </c>
      <c r="CK129" s="310">
        <f>IF($M$10&lt;=FLOOR($P$10/2,1), IF(AND(CM121, CK121 = FALSE, AI2), M10, 0), 0)</f>
        <v>0</v>
      </c>
      <c r="CL129" s="310">
        <f>IF($M$10&lt;=FLOOR($P$10/2,1), 0, IF(AND(CM121, CK121 = FALSE, AI2), M10, 0))</f>
        <v>0</v>
      </c>
      <c r="CM129" s="310">
        <f>IF(OR(CK121,AND(AN2,AS2)),T10,0)</f>
        <v>40</v>
      </c>
      <c r="CN129" s="311">
        <f>IF(CK121, MAX(P10-M10,0), 0)</f>
        <v>0</v>
      </c>
      <c r="CO129" s="311">
        <f>IF($M$10&lt;=FLOOR($P$10/2,1),IF(CK121, M10, 0),0)</f>
        <v>0</v>
      </c>
      <c r="CP129" s="311">
        <f>IF($M$10&lt;=FLOOR($P$10/2,1),0,IF(CK121, M10, 0))</f>
        <v>40</v>
      </c>
    </row>
    <row r="130" ht="16.5" customHeight="1">
      <c r="A130" s="75"/>
      <c r="B130" s="75"/>
      <c r="C130" s="252"/>
      <c r="D130" s="252"/>
      <c r="E130" s="252"/>
      <c r="F130" s="252"/>
      <c r="G130" s="252"/>
      <c r="H130" s="252"/>
      <c r="I130" s="252"/>
      <c r="J130" s="252"/>
      <c r="K130" s="252"/>
      <c r="L130" s="252"/>
      <c r="M130" s="252"/>
      <c r="N130" s="252"/>
      <c r="O130" s="252"/>
      <c r="P130" s="252"/>
      <c r="Q130" s="252"/>
      <c r="R130" s="252"/>
      <c r="S130" s="252"/>
      <c r="T130" s="252"/>
      <c r="U130" s="252"/>
      <c r="V130" s="252"/>
      <c r="W130" s="252"/>
      <c r="X130" s="252"/>
      <c r="Y130" s="252"/>
      <c r="Z130" s="252"/>
      <c r="AA130" s="252"/>
      <c r="AB130" s="252"/>
      <c r="AC130" s="252"/>
      <c r="AD130" s="252"/>
      <c r="AE130" s="75"/>
      <c r="AF130" s="257"/>
      <c r="AG130" s="257"/>
      <c r="AH130" s="257"/>
      <c r="AI130" s="257"/>
      <c r="AJ130" s="257"/>
      <c r="AK130" s="257"/>
      <c r="AL130" s="257"/>
      <c r="AM130" s="257"/>
      <c r="AN130" s="257"/>
      <c r="AO130" s="257"/>
      <c r="AP130" s="257"/>
      <c r="AQ130" s="257"/>
      <c r="AR130" s="257"/>
      <c r="AS130" s="257"/>
      <c r="AT130" s="257"/>
      <c r="AU130" s="257"/>
      <c r="AV130" s="257"/>
      <c r="AW130" s="257"/>
      <c r="AX130" s="257"/>
      <c r="AY130" s="257"/>
      <c r="AZ130" s="257"/>
      <c r="BA130" s="257"/>
      <c r="BB130" s="257"/>
      <c r="BC130" s="257"/>
      <c r="BD130" s="257"/>
      <c r="BE130" s="257"/>
      <c r="BF130" s="257"/>
      <c r="BG130" s="257"/>
      <c r="BH130" s="257"/>
      <c r="BI130" s="257"/>
      <c r="BJ130" s="257"/>
      <c r="BK130" s="257"/>
      <c r="BL130" s="257"/>
      <c r="BM130" s="75"/>
      <c r="BN130" s="257"/>
      <c r="BO130" s="257"/>
      <c r="BP130" s="257"/>
      <c r="BQ130" s="257"/>
      <c r="BR130" s="257"/>
      <c r="BS130" s="257"/>
      <c r="BT130" s="257"/>
      <c r="BU130" s="257"/>
      <c r="BV130" s="257"/>
      <c r="BW130" s="257"/>
      <c r="BX130" s="257"/>
      <c r="BY130" s="257"/>
      <c r="BZ130" s="257"/>
      <c r="CA130" s="257"/>
      <c r="CB130" s="257"/>
      <c r="CC130" s="75"/>
      <c r="CD130" s="75"/>
      <c r="CE130" s="191"/>
      <c r="CF130" s="191"/>
      <c r="CG130" s="191"/>
      <c r="CH130" s="191"/>
      <c r="CI130" s="191"/>
      <c r="CJ130" s="191"/>
    </row>
    <row r="131" ht="16.5" customHeight="1">
      <c r="A131" s="75"/>
      <c r="B131" s="75"/>
      <c r="C131" s="252"/>
      <c r="D131" s="252"/>
      <c r="E131" s="252"/>
      <c r="F131" s="252"/>
      <c r="G131" s="252"/>
      <c r="H131" s="252"/>
      <c r="I131" s="252"/>
      <c r="J131" s="252"/>
      <c r="K131" s="252"/>
      <c r="L131" s="252"/>
      <c r="M131" s="252"/>
      <c r="N131" s="252"/>
      <c r="O131" s="252"/>
      <c r="P131" s="252"/>
      <c r="Q131" s="252"/>
      <c r="R131" s="252"/>
      <c r="S131" s="252"/>
      <c r="T131" s="252"/>
      <c r="U131" s="252"/>
      <c r="V131" s="252"/>
      <c r="W131" s="252"/>
      <c r="X131" s="252"/>
      <c r="Y131" s="252"/>
      <c r="Z131" s="252"/>
      <c r="AA131" s="252"/>
      <c r="AB131" s="252"/>
      <c r="AC131" s="252"/>
      <c r="AD131" s="252"/>
      <c r="AE131" s="75"/>
      <c r="AF131" s="257"/>
      <c r="AG131" s="257"/>
      <c r="AH131" s="257"/>
      <c r="AI131" s="257"/>
      <c r="AJ131" s="257"/>
      <c r="AK131" s="257"/>
      <c r="AL131" s="257"/>
      <c r="AM131" s="257"/>
      <c r="AN131" s="257"/>
      <c r="AO131" s="257"/>
      <c r="AP131" s="257"/>
      <c r="AQ131" s="257"/>
      <c r="AR131" s="257"/>
      <c r="AS131" s="257"/>
      <c r="AT131" s="257"/>
      <c r="AU131" s="257"/>
      <c r="AV131" s="257"/>
      <c r="AW131" s="257"/>
      <c r="AX131" s="257"/>
      <c r="AY131" s="257"/>
      <c r="AZ131" s="257"/>
      <c r="BA131" s="257"/>
      <c r="BB131" s="257"/>
      <c r="BC131" s="257"/>
      <c r="BD131" s="257"/>
      <c r="BE131" s="257"/>
      <c r="BF131" s="257"/>
      <c r="BG131" s="257"/>
      <c r="BH131" s="257"/>
      <c r="BI131" s="257"/>
      <c r="BJ131" s="257"/>
      <c r="BK131" s="257"/>
      <c r="BL131" s="257"/>
      <c r="BM131" s="75"/>
      <c r="BN131" s="257"/>
      <c r="BO131" s="257"/>
      <c r="BP131" s="257"/>
      <c r="BQ131" s="257"/>
      <c r="BR131" s="257"/>
      <c r="BS131" s="257"/>
      <c r="BT131" s="257"/>
      <c r="BU131" s="257"/>
      <c r="BV131" s="257"/>
      <c r="BW131" s="257"/>
      <c r="BX131" s="257"/>
      <c r="BY131" s="257"/>
      <c r="BZ131" s="257"/>
      <c r="CA131" s="257"/>
      <c r="CB131" s="257"/>
      <c r="CC131" s="75"/>
      <c r="CD131" s="75"/>
      <c r="CE131" s="191"/>
      <c r="CF131" s="191"/>
      <c r="CG131" s="191"/>
      <c r="CH131" s="191"/>
      <c r="CI131" s="191"/>
      <c r="CJ131" s="191"/>
    </row>
    <row r="132" ht="16.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257"/>
      <c r="AG132" s="257"/>
      <c r="AH132" s="257"/>
      <c r="AI132" s="257"/>
      <c r="AJ132" s="257"/>
      <c r="AK132" s="257"/>
      <c r="AL132" s="257"/>
      <c r="AM132" s="257"/>
      <c r="AN132" s="257"/>
      <c r="AO132" s="257"/>
      <c r="AP132" s="257"/>
      <c r="AQ132" s="257"/>
      <c r="AR132" s="257"/>
      <c r="AS132" s="257"/>
      <c r="AT132" s="257"/>
      <c r="AU132" s="257"/>
      <c r="AV132" s="257"/>
      <c r="AW132" s="257"/>
      <c r="AX132" s="257"/>
      <c r="AY132" s="257"/>
      <c r="AZ132" s="257"/>
      <c r="BA132" s="257"/>
      <c r="BB132" s="257"/>
      <c r="BC132" s="257"/>
      <c r="BD132" s="257"/>
      <c r="BE132" s="257"/>
      <c r="BF132" s="257"/>
      <c r="BG132" s="257"/>
      <c r="BH132" s="257"/>
      <c r="BI132" s="257"/>
      <c r="BJ132" s="257"/>
      <c r="BK132" s="257"/>
      <c r="BL132" s="257"/>
      <c r="BM132" s="75"/>
      <c r="BN132" s="75"/>
      <c r="BO132" s="75"/>
      <c r="BP132" s="75"/>
      <c r="BQ132" s="75"/>
      <c r="BR132" s="75"/>
      <c r="BS132" s="75"/>
      <c r="BT132" s="75"/>
      <c r="BU132" s="75"/>
      <c r="BV132" s="75"/>
      <c r="BW132" s="75"/>
      <c r="BX132" s="75"/>
      <c r="BY132" s="75"/>
      <c r="BZ132" s="75"/>
      <c r="CA132" s="75"/>
      <c r="CB132" s="75"/>
      <c r="CC132" s="75"/>
      <c r="CD132" s="75"/>
      <c r="CE132" s="191"/>
      <c r="CF132" s="191"/>
      <c r="CG132" s="191"/>
      <c r="CH132" s="191"/>
      <c r="CI132" s="191"/>
      <c r="CJ132" s="191"/>
    </row>
    <row r="133" ht="16.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c r="AZ133" s="75"/>
      <c r="BA133" s="75"/>
      <c r="BB133" s="75"/>
      <c r="BC133" s="75"/>
      <c r="BD133" s="75"/>
      <c r="BE133" s="75"/>
      <c r="BF133" s="75"/>
      <c r="BG133" s="75"/>
      <c r="BH133" s="75"/>
      <c r="BI133" s="75"/>
      <c r="BJ133" s="75"/>
      <c r="BK133" s="75"/>
      <c r="BL133" s="75"/>
      <c r="BM133" s="75"/>
      <c r="BN133" s="75"/>
      <c r="BO133" s="75"/>
      <c r="BP133" s="75"/>
      <c r="BQ133" s="75"/>
      <c r="BR133" s="75"/>
      <c r="BS133" s="75"/>
      <c r="BT133" s="75"/>
      <c r="BU133" s="75"/>
      <c r="BV133" s="75"/>
      <c r="BW133" s="75"/>
      <c r="BX133" s="75"/>
      <c r="BY133" s="75"/>
      <c r="BZ133" s="75"/>
      <c r="CA133" s="75"/>
      <c r="CB133" s="75"/>
      <c r="CC133" s="75"/>
      <c r="CD133" s="75"/>
      <c r="CE133" s="191"/>
      <c r="CF133" s="191"/>
      <c r="CG133" s="191"/>
      <c r="CH133" s="191"/>
      <c r="CI133" s="191"/>
      <c r="CJ133" s="191"/>
    </row>
    <row r="134" ht="16.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c r="BJ134" s="75"/>
      <c r="BK134" s="75"/>
      <c r="BL134" s="75"/>
      <c r="BM134" s="75"/>
      <c r="BN134" s="75"/>
      <c r="BO134" s="75"/>
      <c r="BP134" s="75"/>
      <c r="BQ134" s="75"/>
      <c r="BR134" s="75"/>
      <c r="BS134" s="75"/>
      <c r="BT134" s="75"/>
      <c r="BU134" s="75"/>
      <c r="BV134" s="75"/>
      <c r="BW134" s="75"/>
      <c r="BX134" s="75"/>
      <c r="BY134" s="75"/>
      <c r="BZ134" s="75"/>
      <c r="CA134" s="75"/>
      <c r="CB134" s="75"/>
      <c r="CC134" s="75"/>
      <c r="CD134" s="75"/>
      <c r="CE134" s="191"/>
      <c r="CF134" s="191"/>
      <c r="CG134" s="191"/>
      <c r="CH134" s="191"/>
      <c r="CI134" s="191"/>
      <c r="CJ134" s="191"/>
    </row>
  </sheetData>
  <mergeCells count="288">
    <mergeCell ref="J42:AL42"/>
    <mergeCell ref="N44:AL44"/>
    <mergeCell ref="AN44:AO44"/>
    <mergeCell ref="AP44:AT44"/>
    <mergeCell ref="AW44:AX44"/>
    <mergeCell ref="AY44:CA44"/>
    <mergeCell ref="N45:AL45"/>
    <mergeCell ref="AY45:CA45"/>
    <mergeCell ref="AN45:AR45"/>
    <mergeCell ref="AU45:AX45"/>
    <mergeCell ref="N46:AL46"/>
    <mergeCell ref="AN46:AR46"/>
    <mergeCell ref="AY46:CA46"/>
    <mergeCell ref="N47:AL47"/>
    <mergeCell ref="AN47:AR47"/>
    <mergeCell ref="AY47:CA47"/>
    <mergeCell ref="T31:U31"/>
    <mergeCell ref="S32:Y33"/>
    <mergeCell ref="T28:U28"/>
    <mergeCell ref="S29:Y30"/>
    <mergeCell ref="Z29:AA29"/>
    <mergeCell ref="AG29:AL34"/>
    <mergeCell ref="V31:AB31"/>
    <mergeCell ref="AC31:AE31"/>
    <mergeCell ref="Z32:AA32"/>
    <mergeCell ref="AU37:AX37"/>
    <mergeCell ref="AY37:CA37"/>
    <mergeCell ref="AN37:AR37"/>
    <mergeCell ref="AN38:AR38"/>
    <mergeCell ref="AU38:AX38"/>
    <mergeCell ref="AY38:CA38"/>
    <mergeCell ref="N36:AL36"/>
    <mergeCell ref="AN36:AO36"/>
    <mergeCell ref="AP36:AT36"/>
    <mergeCell ref="AW36:AX36"/>
    <mergeCell ref="AY36:CA36"/>
    <mergeCell ref="N37:AL37"/>
    <mergeCell ref="N38:AL38"/>
    <mergeCell ref="AU46:AX46"/>
    <mergeCell ref="AU47:AX47"/>
    <mergeCell ref="C52:D52"/>
    <mergeCell ref="E52:I52"/>
    <mergeCell ref="L52:M52"/>
    <mergeCell ref="C53:G53"/>
    <mergeCell ref="J53:M53"/>
    <mergeCell ref="C54:G54"/>
    <mergeCell ref="C55:G55"/>
    <mergeCell ref="C56:G56"/>
    <mergeCell ref="J56:M56"/>
    <mergeCell ref="C57:G57"/>
    <mergeCell ref="J57:M57"/>
    <mergeCell ref="C58:I58"/>
    <mergeCell ref="E60:I60"/>
    <mergeCell ref="L60:M60"/>
    <mergeCell ref="J63:M63"/>
    <mergeCell ref="J64:M64"/>
    <mergeCell ref="C60:D60"/>
    <mergeCell ref="C61:G61"/>
    <mergeCell ref="J61:M61"/>
    <mergeCell ref="C62:G62"/>
    <mergeCell ref="J62:M62"/>
    <mergeCell ref="C63:G63"/>
    <mergeCell ref="C64:G64"/>
    <mergeCell ref="D32:D33"/>
    <mergeCell ref="E33:H33"/>
    <mergeCell ref="I33:L33"/>
    <mergeCell ref="C36:D36"/>
    <mergeCell ref="E36:I36"/>
    <mergeCell ref="L36:M36"/>
    <mergeCell ref="J37:M37"/>
    <mergeCell ref="C37:G37"/>
    <mergeCell ref="C38:G38"/>
    <mergeCell ref="C39:G39"/>
    <mergeCell ref="C40:G40"/>
    <mergeCell ref="C41:G41"/>
    <mergeCell ref="C42:I42"/>
    <mergeCell ref="E44:I44"/>
    <mergeCell ref="J47:M47"/>
    <mergeCell ref="J48:M48"/>
    <mergeCell ref="J49:M49"/>
    <mergeCell ref="J38:M38"/>
    <mergeCell ref="J39:M39"/>
    <mergeCell ref="J40:M40"/>
    <mergeCell ref="J41:M41"/>
    <mergeCell ref="L44:M44"/>
    <mergeCell ref="J45:M45"/>
    <mergeCell ref="J46:M46"/>
    <mergeCell ref="C44:D44"/>
    <mergeCell ref="C45:G45"/>
    <mergeCell ref="C46:G46"/>
    <mergeCell ref="C47:G47"/>
    <mergeCell ref="C48:G48"/>
    <mergeCell ref="C49:G49"/>
    <mergeCell ref="C50:I50"/>
    <mergeCell ref="J54:M54"/>
    <mergeCell ref="J55:M55"/>
    <mergeCell ref="C65:G65"/>
    <mergeCell ref="J65:M65"/>
    <mergeCell ref="C66:I66"/>
    <mergeCell ref="AI4:AN4"/>
    <mergeCell ref="AG5:AL10"/>
    <mergeCell ref="R8:S9"/>
    <mergeCell ref="T8:AE9"/>
    <mergeCell ref="K10:L11"/>
    <mergeCell ref="M10:O11"/>
    <mergeCell ref="P10:Q11"/>
    <mergeCell ref="R10:S11"/>
    <mergeCell ref="T10:V11"/>
    <mergeCell ref="W10:X11"/>
    <mergeCell ref="Y10:Z11"/>
    <mergeCell ref="AA10:AC11"/>
    <mergeCell ref="B2:C2"/>
    <mergeCell ref="D2:I2"/>
    <mergeCell ref="N2:X2"/>
    <mergeCell ref="Z2:AB2"/>
    <mergeCell ref="AC2:AG2"/>
    <mergeCell ref="AJ2:AM2"/>
    <mergeCell ref="C4:J11"/>
    <mergeCell ref="AD10:AE11"/>
    <mergeCell ref="AO2:AR2"/>
    <mergeCell ref="AT2:AW2"/>
    <mergeCell ref="AY2:BC2"/>
    <mergeCell ref="BI4:CD12"/>
    <mergeCell ref="AP5:AP8"/>
    <mergeCell ref="AQ5:BH18"/>
    <mergeCell ref="K2:M2"/>
    <mergeCell ref="K4:L5"/>
    <mergeCell ref="M4:W5"/>
    <mergeCell ref="X4:Z5"/>
    <mergeCell ref="AA4:AE5"/>
    <mergeCell ref="AG4:AH4"/>
    <mergeCell ref="O6:Q7"/>
    <mergeCell ref="R6:AE7"/>
    <mergeCell ref="K8:L9"/>
    <mergeCell ref="M8:Q9"/>
    <mergeCell ref="X12:Z12"/>
    <mergeCell ref="AA12:AB12"/>
    <mergeCell ref="AC12:AE12"/>
    <mergeCell ref="AG12:AH12"/>
    <mergeCell ref="AI12:AN12"/>
    <mergeCell ref="P15:T16"/>
    <mergeCell ref="U15:V16"/>
    <mergeCell ref="I18:J19"/>
    <mergeCell ref="E22:P22"/>
    <mergeCell ref="I23:L23"/>
    <mergeCell ref="M23:P23"/>
    <mergeCell ref="E24:P24"/>
    <mergeCell ref="I25:L25"/>
    <mergeCell ref="E26:P26"/>
    <mergeCell ref="D26:D27"/>
    <mergeCell ref="E27:H27"/>
    <mergeCell ref="I27:L27"/>
    <mergeCell ref="E28:P28"/>
    <mergeCell ref="D28:D29"/>
    <mergeCell ref="E29:H29"/>
    <mergeCell ref="I29:L29"/>
    <mergeCell ref="M29:P29"/>
    <mergeCell ref="D18:G19"/>
    <mergeCell ref="H18:H19"/>
    <mergeCell ref="C20:G20"/>
    <mergeCell ref="H20:J20"/>
    <mergeCell ref="C22:C29"/>
    <mergeCell ref="D22:D23"/>
    <mergeCell ref="E23:H23"/>
    <mergeCell ref="X15:AE15"/>
    <mergeCell ref="X16:AE16"/>
    <mergeCell ref="P17:T18"/>
    <mergeCell ref="U17:V18"/>
    <mergeCell ref="P19:W19"/>
    <mergeCell ref="T22:U22"/>
    <mergeCell ref="L12:Q12"/>
    <mergeCell ref="P13:V14"/>
    <mergeCell ref="W13:W18"/>
    <mergeCell ref="X13:Z14"/>
    <mergeCell ref="AA13:AB14"/>
    <mergeCell ref="AC13:AE14"/>
    <mergeCell ref="AG13:AL18"/>
    <mergeCell ref="X17:AE17"/>
    <mergeCell ref="X18:AE18"/>
    <mergeCell ref="X19:AE19"/>
    <mergeCell ref="X20:AE20"/>
    <mergeCell ref="AG20:AH20"/>
    <mergeCell ref="AI20:AN20"/>
    <mergeCell ref="AG21:AL26"/>
    <mergeCell ref="V22:AE22"/>
    <mergeCell ref="S23:Y24"/>
    <mergeCell ref="Z23:AA23"/>
    <mergeCell ref="M25:P25"/>
    <mergeCell ref="T25:U25"/>
    <mergeCell ref="V25:AB25"/>
    <mergeCell ref="AC25:AE25"/>
    <mergeCell ref="S26:Y27"/>
    <mergeCell ref="Z26:AA26"/>
    <mergeCell ref="M27:P27"/>
    <mergeCell ref="V28:AB28"/>
    <mergeCell ref="AC28:AE28"/>
    <mergeCell ref="AG28:AH28"/>
    <mergeCell ref="AI28:AN28"/>
    <mergeCell ref="M31:P31"/>
    <mergeCell ref="M33:P33"/>
    <mergeCell ref="D12:G13"/>
    <mergeCell ref="D14:G15"/>
    <mergeCell ref="H14:H15"/>
    <mergeCell ref="I14:J15"/>
    <mergeCell ref="N14:O14"/>
    <mergeCell ref="N15:O15"/>
    <mergeCell ref="R22:R30"/>
    <mergeCell ref="D16:G17"/>
    <mergeCell ref="H16:H17"/>
    <mergeCell ref="N13:O13"/>
    <mergeCell ref="N16:O16"/>
    <mergeCell ref="N17:O17"/>
    <mergeCell ref="N18:O18"/>
    <mergeCell ref="L19:O20"/>
    <mergeCell ref="K6:L7"/>
    <mergeCell ref="M6:N7"/>
    <mergeCell ref="C12:C19"/>
    <mergeCell ref="H12:H13"/>
    <mergeCell ref="I12:J13"/>
    <mergeCell ref="L13:L18"/>
    <mergeCell ref="I16:J17"/>
    <mergeCell ref="D24:D25"/>
    <mergeCell ref="E25:H25"/>
    <mergeCell ref="D30:D31"/>
    <mergeCell ref="E30:P30"/>
    <mergeCell ref="E31:H31"/>
    <mergeCell ref="I31:L31"/>
    <mergeCell ref="E32:P32"/>
    <mergeCell ref="N49:AL49"/>
    <mergeCell ref="J50:AL50"/>
    <mergeCell ref="AN50:AT50"/>
    <mergeCell ref="AN52:AO52"/>
    <mergeCell ref="AP52:AT52"/>
    <mergeCell ref="AW52:AX52"/>
    <mergeCell ref="AY52:CA52"/>
    <mergeCell ref="N52:AL52"/>
    <mergeCell ref="N53:AL53"/>
    <mergeCell ref="AN53:AR53"/>
    <mergeCell ref="AU53:AX53"/>
    <mergeCell ref="AY53:CA53"/>
    <mergeCell ref="N54:AL54"/>
    <mergeCell ref="N55:AL55"/>
    <mergeCell ref="N64:AL64"/>
    <mergeCell ref="N65:AL65"/>
    <mergeCell ref="J66:AL66"/>
    <mergeCell ref="N57:AL57"/>
    <mergeCell ref="J58:AL58"/>
    <mergeCell ref="AN58:AT58"/>
    <mergeCell ref="N60:AL60"/>
    <mergeCell ref="N61:AL61"/>
    <mergeCell ref="N62:AL62"/>
    <mergeCell ref="N63:AL63"/>
    <mergeCell ref="N39:AL39"/>
    <mergeCell ref="AN39:AR39"/>
    <mergeCell ref="AU39:AX39"/>
    <mergeCell ref="AY39:CA39"/>
    <mergeCell ref="AN40:AR40"/>
    <mergeCell ref="AU40:AX40"/>
    <mergeCell ref="AY40:CA40"/>
    <mergeCell ref="N40:AL40"/>
    <mergeCell ref="N41:AL41"/>
    <mergeCell ref="AN41:AR41"/>
    <mergeCell ref="AU41:AX41"/>
    <mergeCell ref="AY41:CA41"/>
    <mergeCell ref="AN42:AT42"/>
    <mergeCell ref="AU42:CA42"/>
    <mergeCell ref="N48:AL48"/>
    <mergeCell ref="AN48:AR48"/>
    <mergeCell ref="AU48:AX48"/>
    <mergeCell ref="AY48:CA48"/>
    <mergeCell ref="AN49:AR49"/>
    <mergeCell ref="AU49:AX49"/>
    <mergeCell ref="AY49:CA49"/>
    <mergeCell ref="AU50:CA50"/>
    <mergeCell ref="AU54:AX54"/>
    <mergeCell ref="AY54:CA54"/>
    <mergeCell ref="AN54:AR54"/>
    <mergeCell ref="AN55:AR55"/>
    <mergeCell ref="AU55:AX55"/>
    <mergeCell ref="AY55:CA55"/>
    <mergeCell ref="N56:AL56"/>
    <mergeCell ref="AN56:AR56"/>
    <mergeCell ref="AU56:AX56"/>
    <mergeCell ref="AY56:CA56"/>
    <mergeCell ref="AN57:AR57"/>
    <mergeCell ref="AU57:AX57"/>
    <mergeCell ref="AY57:CA57"/>
    <mergeCell ref="AU58:CA58"/>
  </mergeCells>
  <conditionalFormatting sqref="I12:J19">
    <cfRule type="expression" dxfId="3" priority="1">
      <formula>H12&gt;I12</formula>
    </cfRule>
  </conditionalFormatting>
  <conditionalFormatting sqref="K36 AV36 K44 AV44 K52 AV52 K60">
    <cfRule type="cellIs" dxfId="3" priority="2" operator="greaterThan">
      <formula>10</formula>
    </cfRule>
  </conditionalFormatting>
  <conditionalFormatting sqref="I12:J19">
    <cfRule type="expression" dxfId="4" priority="3">
      <formula>H12&lt;I12</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5" priority="4">
      <formula>$D$2="BROWN"</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6" priority="5">
      <formula>$D$2="BROWN"</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7" priority="6">
      <formula>$D$2="BROWN"</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8" priority="7">
      <formula>$D$2="OLIVE"</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9" priority="8">
      <formula>$D$2="OLIVE"</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10" priority="9">
      <formula>$D$2="OLIVE"</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11" priority="10">
      <formula>$D$2="MINT"</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12" priority="11">
      <formula>$D$2="LAVENDER"</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13" priority="12">
      <formula>$D$2="MINT"</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14" priority="13">
      <formula>$D$2="RED"</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15" priority="14">
      <formula>$D$2="RED"</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16" priority="15">
      <formula>$D$2="RED"</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17" priority="16">
      <formula>$D$2="MAGENTA"</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18" priority="17">
      <formula>$D$2="MAGENTA"</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19" priority="18">
      <formula>$D$2="MAGENTA"</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20" priority="19">
      <formula>$D$2="PURPLE"</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21" priority="20">
      <formula>$D$2="PURPLE"</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22" priority="21">
      <formula>$D$2="PURPLE"</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23" priority="22">
      <formula>$D$2="BLACK"</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24" priority="23">
      <formula>$D$2="BLACK"</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25" priority="24">
      <formula>$D$2="BLACK"</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26" priority="25">
      <formula>$D$2="CYAN"</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27" priority="26">
      <formula>$D$2="CYAN"</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28" priority="27">
      <formula>$D$2="CYAN"</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29" priority="28">
      <formula>$D$2="YELLOW"</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30" priority="29">
      <formula>$D$2="Yellow"</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31" priority="30">
      <formula>$D$2="Yellow"</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32" priority="31">
      <formula>$D$2="WHITE"</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33" priority="32">
      <formula>$D$2="WHITE"</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34" priority="33">
      <formula>$D$2="WHITE"</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35" priority="34">
      <formula>$D$2="ORANGE"</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36" priority="35">
      <formula>$D$2="ORANGE"</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37" priority="36">
      <formula>$D$2="ORANGE"</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38" priority="37">
      <formula>$D$2="Lavender"</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39" priority="38">
      <formula>$D$2="LAVENDER"</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40" priority="39">
      <formula>$D$2="MINT"</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41" priority="40">
      <formula>$D$2="PINK"</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42" priority="41">
      <formula>$D$2="PINK"</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43" priority="42">
      <formula>$D$2="PINK"</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44" priority="43">
      <formula>$D$2="TEAL"</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45" priority="44">
      <formula>$D$2="TEAL"</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46" priority="45">
      <formula>$D$2="TEAL"</formula>
    </cfRule>
  </conditionalFormatting>
  <conditionalFormatting sqref="B2:C2 K2:L2 Z2:AA2 K4:L20 X4 AG4:AH4 AP5:AP8 M6:Q7 R8:S20 Y10:Z11 C12:G20 I12:J20 M12:Q20 T12:T20 U12:V12 W12:W20 X12 AA12 AC12 AG12:AH12 X15 U19:V20 H20 AG20:AH20 C22:C27 D22:D33 R22:R30 S22:U22 AB23:AB24 AD23:AD24 Z24 S25:U25 AB26:AB27 AD26:AD27 Z27 S28:U28 AG28:AH28 AB29:AB30 AD29:AD30 Z30 S31:U31 AB32:AB33 AD32:AD33 Z33 C36:D42 J36:M36 AN36:AQ42 AU36:AX36 E37:G42 AR37:AR42 H42 AS42 C44:D50 J44:M44 AN44:AQ50 AU44:AX44 E45:G50 AR45:AR50 H50 AS50 C52:D58 J52:M52 AN52:AQ58 AU52:AX52 E53:G58 AR53:AR58 H58 AS58 C60:D66 J60:M60 E61:G66 H66">
    <cfRule type="expression" dxfId="47" priority="46">
      <formula>$D$2="GREEN"</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48" priority="47">
      <formula>$D$2="GREEN"</formula>
    </cfRule>
  </conditionalFormatting>
  <conditionalFormatting sqref="M4:Q5 R4:S7 T4:U11 V4:W9 AA4:AB11 AC4:AE9 AM5 AQ5 X6:Z9 M8:N11 O8:Q9 H12:H19 X13:Y14 AA13:AB14 AC13 AM13 X16:X20 AM21 E22:P22 S23:Y24 AB23:AE24 E24:P24 Z24:AA24 E26:P26 S26:Y27 AB26:AE27 Z27:AA27 E28:P28 S29:Y30 AB29:AE30 AM29 E30:P30 Z30:AA30 E32:P32 S32:Y33 AB32:AE33 Z33:AA33 I37:I41 J37:U42 AN37:BF42 I45:I49 J45:U50 AN45:BF50 I53:I57 J53:U58 AN53:BF58 I61:I65 J61:U66">
    <cfRule type="expression" dxfId="49" priority="48">
      <formula>$D$2="GREEN"</formula>
    </cfRule>
  </conditionalFormatting>
  <conditionalFormatting sqref="D2:H2 N2:Q2 AC2:AF2 AI4:AM4 AN5 P10:Q11 W10:X11 AD10:AE11 AI12:AM12 AN13 U15:V18 AI20:AM20 AN21 V22:Y22 Z22:Z33 AA22 AB22:AB33 AC22 AD22:AD33 AE22 E23:P23 E25:P25 V25:Y25 AA25 AC25 AE25 E27:P27 V28:Y28 AA28 AC28 AE28 AI28:AM28 E29:P29 AN29 E31:P31 V31:Y31 AA31 AC31 AE31 E33:P33 E36:G36 H36:H41 I36 N36:U36 AP36:AR36 AS36:AS41 AT36:BF36 E44:G44 H44:H49 I44 N44:U44 AP44:AR44 AS44:AS49 AT44:BF44 E52:G52 H52:H57 I52 N52:U52 AP52:AR52 AS52:AS57 AT52:BF52 E60:G60 H60:H65 I60 N60:U60">
    <cfRule type="expression" dxfId="26" priority="49">
      <formula>$D$2="CYAN"</formula>
    </cfRule>
  </conditionalFormatting>
  <conditionalFormatting sqref="I37">
    <cfRule type="colorScale" priority="50">
      <colorScale>
        <cfvo type="min"/>
        <cfvo type="max"/>
        <color rgb="FFFFFFFF"/>
        <color rgb="FF57BB8A"/>
      </colorScale>
    </cfRule>
  </conditionalFormatting>
  <dataValidations>
    <dataValidation type="list" allowBlank="1" showErrorMessage="1" sqref="C42 AN42 C50 AN50 C58 AN58 C66">
      <formula1>'英雄技能'!$A$2:$A$119</formula1>
    </dataValidation>
    <dataValidation type="list" allowBlank="1" showErrorMessage="1" sqref="AC2">
      <formula1>"Blue,Teal,Green,Olive,Gold,Brown,Pink,Red,Purple,Black,Gray,White"</formula1>
    </dataValidation>
    <dataValidation type="list" allowBlank="1" showErrorMessage="1" sqref="D2">
      <formula1>"Blue,Cyan,Teal,Mint,Green,Olive,Yellow,Orange,Red,Pink,Magenta,Purple,Lavender,Brown,Black,White"</formula1>
    </dataValidation>
    <dataValidation type="list" allowBlank="1" showErrorMessage="1" sqref="AC31">
      <formula1>"阿爾卡納,弓,格鬥,匕首,火器,連枷,重型,矛,劍,投擲,盾牌"</formula1>
    </dataValidation>
    <dataValidation type="list" allowBlank="1" showErrorMessage="1" sqref="E36 AP36 E44 AP44 E52 AP52 E60">
      <formula1>'職業技能合集'!$B$3:$B$148</formula1>
    </dataValidation>
    <dataValidation type="list" allowBlank="1" showErrorMessage="1" sqref="AC25">
      <formula1>"普通,職業,劍,匕首"</formula1>
    </dataValidation>
    <dataValidation type="list" allowBlank="1" showErrorMessage="1" sqref="AC28">
      <formula1>"奧術,弓,格鬥,匕首,火器,連枷,重型,矛,劍,投擲,盾牌"</formula1>
    </dataValidation>
    <dataValidation type="list" allowBlank="1" showErrorMessage="1" sqref="E23 I23 M23 E25 I25 M25 E27 I27 M27 E29 I29 M29 E31 I31 M31 E33 I33 M33">
      <formula1>"讚賞,自卑,忠誠,懷疑,喜爱,仇恨"</formula1>
    </dataValidation>
  </dataValidations>
  <hyperlinks>
    <hyperlink r:id="rId2" ref="N2"/>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75"/>
  <cols>
    <col customWidth="1" min="2" max="2" width="17.71"/>
  </cols>
  <sheetData>
    <row r="1">
      <c r="A1" s="1" t="s">
        <v>0</v>
      </c>
    </row>
    <row r="3">
      <c r="A3" s="1" t="s">
        <v>1</v>
      </c>
    </row>
    <row r="4">
      <c r="A4" s="1" t="s">
        <v>2</v>
      </c>
    </row>
    <row r="6">
      <c r="A6" s="1" t="s">
        <v>3</v>
      </c>
    </row>
    <row r="8">
      <c r="A8" s="1" t="s">
        <v>4</v>
      </c>
    </row>
    <row r="9">
      <c r="A9" s="2" t="s">
        <v>5</v>
      </c>
    </row>
    <row r="10">
      <c r="A10" s="1" t="s">
        <v>6</v>
      </c>
    </row>
    <row r="11">
      <c r="A11" s="1" t="s">
        <v>7</v>
      </c>
    </row>
    <row r="12">
      <c r="A12" s="1" t="s">
        <v>8</v>
      </c>
    </row>
    <row r="13">
      <c r="A13" s="1" t="s">
        <v>9</v>
      </c>
    </row>
    <row r="14">
      <c r="A14" s="1" t="s">
        <v>10</v>
      </c>
    </row>
    <row r="15">
      <c r="A15" s="1" t="s">
        <v>11</v>
      </c>
    </row>
    <row r="16">
      <c r="A16" s="1" t="s">
        <v>12</v>
      </c>
    </row>
    <row r="18">
      <c r="A18" s="1" t="s">
        <v>13</v>
      </c>
    </row>
    <row r="19">
      <c r="A19" s="3" t="s">
        <v>14</v>
      </c>
      <c r="B19" s="3" t="s">
        <v>15</v>
      </c>
      <c r="C19" s="4" t="s">
        <v>16</v>
      </c>
      <c r="D19" s="4" t="s">
        <v>17</v>
      </c>
      <c r="E19" s="4" t="s">
        <v>18</v>
      </c>
      <c r="F19" s="3" t="s">
        <v>19</v>
      </c>
    </row>
    <row r="20">
      <c r="A20" s="5" t="s">
        <v>20</v>
      </c>
      <c r="B20" s="6" t="s">
        <v>21</v>
      </c>
      <c r="C20" s="7" t="s">
        <v>22</v>
      </c>
      <c r="D20" s="4" t="s">
        <v>22</v>
      </c>
      <c r="E20" s="8" t="s">
        <v>22</v>
      </c>
      <c r="F20" s="9" t="s">
        <v>23</v>
      </c>
    </row>
    <row r="21">
      <c r="A21" s="10"/>
      <c r="B21" s="11" t="s">
        <v>24</v>
      </c>
      <c r="C21" s="12" t="s">
        <v>22</v>
      </c>
      <c r="D21" s="13" t="s">
        <v>25</v>
      </c>
      <c r="E21" s="14" t="s">
        <v>22</v>
      </c>
      <c r="F21" s="15"/>
    </row>
    <row r="22">
      <c r="A22" s="10"/>
      <c r="B22" s="11" t="s">
        <v>26</v>
      </c>
      <c r="C22" s="12" t="s">
        <v>22</v>
      </c>
      <c r="D22" s="13" t="s">
        <v>22</v>
      </c>
      <c r="E22" s="14" t="s">
        <v>22</v>
      </c>
      <c r="F22" s="15"/>
    </row>
    <row r="23">
      <c r="A23" s="16"/>
      <c r="B23" s="17" t="s">
        <v>27</v>
      </c>
      <c r="C23" s="18" t="s">
        <v>22</v>
      </c>
      <c r="D23" s="19" t="s">
        <v>25</v>
      </c>
      <c r="E23" s="20" t="s">
        <v>22</v>
      </c>
      <c r="F23" s="15"/>
    </row>
    <row r="24">
      <c r="A24" s="5" t="s">
        <v>28</v>
      </c>
      <c r="B24" s="6" t="s">
        <v>29</v>
      </c>
      <c r="C24" s="7" t="s">
        <v>22</v>
      </c>
      <c r="D24" s="4" t="s">
        <v>25</v>
      </c>
      <c r="E24" s="8" t="s">
        <v>22</v>
      </c>
      <c r="F24" s="15"/>
    </row>
    <row r="25">
      <c r="A25" s="10"/>
      <c r="B25" s="11" t="s">
        <v>30</v>
      </c>
      <c r="C25" s="12" t="s">
        <v>22</v>
      </c>
      <c r="D25" s="13" t="s">
        <v>22</v>
      </c>
      <c r="E25" s="14" t="s">
        <v>22</v>
      </c>
      <c r="F25" s="15"/>
    </row>
    <row r="26">
      <c r="A26" s="16"/>
      <c r="B26" s="17" t="s">
        <v>31</v>
      </c>
      <c r="C26" s="18" t="s">
        <v>22</v>
      </c>
      <c r="D26" s="19" t="s">
        <v>22</v>
      </c>
      <c r="E26" s="20" t="s">
        <v>22</v>
      </c>
      <c r="F26" s="15"/>
    </row>
    <row r="27">
      <c r="A27" s="5" t="s">
        <v>32</v>
      </c>
      <c r="B27" s="21" t="s">
        <v>33</v>
      </c>
      <c r="C27" s="12" t="s">
        <v>22</v>
      </c>
      <c r="D27" s="13" t="s">
        <v>25</v>
      </c>
      <c r="E27" s="14" t="s">
        <v>22</v>
      </c>
      <c r="F27" s="15"/>
    </row>
    <row r="28">
      <c r="A28" s="10"/>
      <c r="B28" s="11" t="s">
        <v>34</v>
      </c>
      <c r="C28" s="12" t="s">
        <v>22</v>
      </c>
      <c r="D28" s="13" t="s">
        <v>25</v>
      </c>
      <c r="E28" s="14" t="s">
        <v>22</v>
      </c>
      <c r="F28" s="15"/>
    </row>
    <row r="29">
      <c r="A29" s="10"/>
      <c r="B29" s="11" t="s">
        <v>35</v>
      </c>
      <c r="C29" s="12" t="s">
        <v>22</v>
      </c>
      <c r="D29" s="13" t="s">
        <v>25</v>
      </c>
      <c r="E29" s="14" t="s">
        <v>22</v>
      </c>
      <c r="F29" s="15"/>
    </row>
    <row r="30">
      <c r="A30" s="16"/>
      <c r="B30" s="17" t="s">
        <v>36</v>
      </c>
      <c r="C30" s="18" t="s">
        <v>22</v>
      </c>
      <c r="D30" s="19" t="s">
        <v>22</v>
      </c>
      <c r="E30" s="20" t="s">
        <v>22</v>
      </c>
      <c r="F30" s="22"/>
    </row>
    <row r="32">
      <c r="A32" s="1" t="s">
        <v>37</v>
      </c>
    </row>
  </sheetData>
  <mergeCells count="4">
    <mergeCell ref="A20:A23"/>
    <mergeCell ref="F20:F30"/>
    <mergeCell ref="A24:A26"/>
    <mergeCell ref="A27:A30"/>
  </mergeCells>
  <conditionalFormatting sqref="C20:E30">
    <cfRule type="containsText" dxfId="0" priority="1" operator="containsText" text="完成">
      <formula>NOT(ISERROR(SEARCH(("完成"),(C20))))</formula>
    </cfRule>
  </conditionalFormatting>
  <conditionalFormatting sqref="C20:E30">
    <cfRule type="containsText" dxfId="1" priority="2" operator="containsText" text="-">
      <formula>NOT(ISERROR(SEARCH(("-"),(C20))))</formula>
    </cfRule>
  </conditionalFormatting>
  <conditionalFormatting sqref="C20:E30">
    <cfRule type="containsText" dxfId="2" priority="3" operator="containsText" text="未更新">
      <formula>NOT(ISERROR(SEARCH(("未更新"),(C20))))</formula>
    </cfRule>
  </conditionalFormatting>
  <hyperlinks>
    <hyperlink r:id="rId1" ref="A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82" width="3.14"/>
    <col customWidth="1" hidden="1" min="83" max="94" width="3.14"/>
  </cols>
  <sheetData>
    <row r="1" ht="16.5" customHeight="1">
      <c r="A1" s="75"/>
      <c r="B1" s="75"/>
      <c r="C1" s="76"/>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7"/>
      <c r="BJ1" s="77"/>
      <c r="BK1" s="77"/>
      <c r="BL1" s="77"/>
      <c r="BM1" s="77"/>
      <c r="BN1" s="77"/>
      <c r="BO1" s="77"/>
      <c r="BP1" s="77"/>
      <c r="BQ1" s="77"/>
      <c r="BR1" s="77"/>
      <c r="BS1" s="77"/>
      <c r="BT1" s="77"/>
      <c r="BU1" s="77"/>
      <c r="BV1" s="77"/>
      <c r="BW1" s="77"/>
      <c r="BX1" s="77"/>
      <c r="BY1" s="77"/>
      <c r="BZ1" s="77"/>
      <c r="CA1" s="77"/>
      <c r="CB1" s="77"/>
      <c r="CC1" s="77"/>
      <c r="CD1" s="77"/>
      <c r="CE1" s="78"/>
      <c r="CF1" s="78"/>
      <c r="CG1" s="78"/>
      <c r="CH1" s="78"/>
      <c r="CI1" s="78"/>
      <c r="CJ1" s="78"/>
    </row>
    <row r="2" ht="16.5" customHeight="1">
      <c r="A2" s="75"/>
      <c r="B2" s="79" t="s">
        <v>80</v>
      </c>
      <c r="C2" s="28"/>
      <c r="D2" s="80" t="s">
        <v>81</v>
      </c>
      <c r="E2" s="28"/>
      <c r="F2" s="28"/>
      <c r="G2" s="28"/>
      <c r="H2" s="28"/>
      <c r="I2" s="30"/>
      <c r="J2" s="75"/>
      <c r="K2" s="79" t="s">
        <v>82</v>
      </c>
      <c r="L2" s="28"/>
      <c r="M2" s="28"/>
      <c r="N2" s="81" t="s">
        <v>83</v>
      </c>
      <c r="O2" s="28"/>
      <c r="P2" s="28"/>
      <c r="Q2" s="28"/>
      <c r="R2" s="28"/>
      <c r="S2" s="28"/>
      <c r="T2" s="28"/>
      <c r="U2" s="28"/>
      <c r="V2" s="28"/>
      <c r="W2" s="28"/>
      <c r="X2" s="30"/>
      <c r="Y2" s="75"/>
      <c r="Z2" s="79" t="s">
        <v>84</v>
      </c>
      <c r="AA2" s="28"/>
      <c r="AB2" s="28"/>
      <c r="AC2" s="82" t="s">
        <v>81</v>
      </c>
      <c r="AD2" s="28"/>
      <c r="AE2" s="28"/>
      <c r="AF2" s="28"/>
      <c r="AG2" s="30"/>
      <c r="AH2" s="75"/>
      <c r="AI2" s="83" t="b">
        <v>1</v>
      </c>
      <c r="AJ2" s="83" t="s">
        <v>85</v>
      </c>
      <c r="AN2" s="83" t="b">
        <v>1</v>
      </c>
      <c r="AO2" s="83" t="s">
        <v>86</v>
      </c>
      <c r="AS2" s="83" t="b">
        <v>1</v>
      </c>
      <c r="AT2" s="83" t="s">
        <v>87</v>
      </c>
      <c r="AX2" s="83" t="b">
        <v>1</v>
      </c>
      <c r="AY2" s="83" t="s">
        <v>88</v>
      </c>
      <c r="BD2" s="83"/>
      <c r="BE2" s="84"/>
      <c r="BF2" s="84"/>
      <c r="BG2" s="84"/>
      <c r="BH2" s="84"/>
      <c r="BI2" s="84"/>
      <c r="BJ2" s="84"/>
      <c r="BK2" s="84"/>
      <c r="BL2" s="84"/>
      <c r="BM2" s="84"/>
      <c r="BN2" s="84"/>
      <c r="BO2" s="84"/>
      <c r="BP2" s="84"/>
      <c r="BQ2" s="84"/>
      <c r="BR2" s="84"/>
      <c r="BS2" s="84"/>
      <c r="BT2" s="84"/>
      <c r="BU2" s="84"/>
      <c r="BV2" s="84"/>
      <c r="BW2" s="84"/>
      <c r="BX2" s="84"/>
      <c r="BY2" s="84"/>
      <c r="BZ2" s="84"/>
      <c r="CA2" s="84"/>
      <c r="CB2" s="86" t="s">
        <v>89</v>
      </c>
      <c r="CC2" s="84"/>
      <c r="CD2" s="77"/>
      <c r="CE2" s="78"/>
      <c r="CF2" s="78"/>
      <c r="CG2" s="78"/>
      <c r="CH2" s="78"/>
      <c r="CI2" s="78"/>
      <c r="CJ2" s="78"/>
    </row>
    <row r="3" ht="16.5" customHeight="1">
      <c r="A3" s="75"/>
      <c r="B3" s="75"/>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7" t="str">
        <f>IF(AC2="BLUE",IMAGE("https://i.imgur.com/xkhfy0X.png"),
 IF(AC2="GOLD",IMAGE("https://i.imgur.com/QuxLO6P.png"),
 IF(AC2="WHITE",IMAGE("https://i.imgur.com/IEqoBhA.png"),
 IF(AC2="GREEN",IMAGE("https://i.imgur.com/LjvZ9Qn.png"),
 IF(AC2="RED",IMAGE("https://i.imgur.com/VESnnF9.png")," ")))))</f>
        <v/>
      </c>
      <c r="CE3" s="78"/>
      <c r="CF3" s="78"/>
      <c r="CG3" s="78"/>
      <c r="CH3" s="78"/>
      <c r="CI3" s="78"/>
      <c r="CJ3" s="78"/>
    </row>
    <row r="4" ht="16.5" customHeight="1">
      <c r="A4" s="75"/>
      <c r="B4" s="75"/>
      <c r="C4" s="90" t="str">
        <f>IMAGE($N$2,2)</f>
        <v/>
      </c>
      <c r="D4" s="66"/>
      <c r="E4" s="66"/>
      <c r="F4" s="66"/>
      <c r="G4" s="66"/>
      <c r="H4" s="66"/>
      <c r="I4" s="66"/>
      <c r="J4" s="69"/>
      <c r="K4" s="91" t="s">
        <v>92</v>
      </c>
      <c r="L4" s="66"/>
      <c r="M4" s="92" t="s">
        <v>93</v>
      </c>
      <c r="N4" s="66"/>
      <c r="O4" s="66"/>
      <c r="P4" s="66"/>
      <c r="Q4" s="66"/>
      <c r="R4" s="66"/>
      <c r="S4" s="66"/>
      <c r="T4" s="66"/>
      <c r="U4" s="66"/>
      <c r="V4" s="66"/>
      <c r="W4" s="66"/>
      <c r="X4" s="91" t="s">
        <v>94</v>
      </c>
      <c r="Y4" s="66"/>
      <c r="Z4" s="66"/>
      <c r="AA4" s="93"/>
      <c r="AB4" s="66"/>
      <c r="AC4" s="66"/>
      <c r="AD4" s="66"/>
      <c r="AE4" s="69"/>
      <c r="AF4" s="75"/>
      <c r="AG4" s="94" t="s">
        <v>95</v>
      </c>
      <c r="AH4" s="95"/>
      <c r="AI4" s="96" t="s">
        <v>98</v>
      </c>
      <c r="AJ4" s="95"/>
      <c r="AK4" s="95"/>
      <c r="AL4" s="95"/>
      <c r="AM4" s="95"/>
      <c r="AN4" s="97"/>
      <c r="AO4" s="75"/>
      <c r="AP4" s="99" t="str">
        <f>IF(AX4&gt;=10, "★ CLASS", "  CLASS")</f>
        <v>  CLASS</v>
      </c>
      <c r="AQ4" s="95"/>
      <c r="AR4" s="100" t="s">
        <v>103</v>
      </c>
      <c r="AS4" s="95"/>
      <c r="AT4" s="95"/>
      <c r="AU4" s="95"/>
      <c r="AV4" s="95"/>
      <c r="AW4" s="102" t="s">
        <v>106</v>
      </c>
      <c r="AX4" s="104">
        <f>SUM(AU5:AU9)</f>
        <v>5</v>
      </c>
      <c r="AY4" s="105" t="s">
        <v>108</v>
      </c>
      <c r="AZ4" s="95"/>
      <c r="BA4" s="106" t="s">
        <v>109</v>
      </c>
      <c r="BB4" s="95"/>
      <c r="BC4" s="95"/>
      <c r="BD4" s="95"/>
      <c r="BE4" s="95"/>
      <c r="BF4" s="95"/>
      <c r="BG4" s="95"/>
      <c r="BH4" s="107"/>
      <c r="CE4" s="78"/>
      <c r="CF4" s="109"/>
      <c r="CG4" s="78"/>
      <c r="CH4" s="78"/>
      <c r="CI4" s="78"/>
      <c r="CJ4" s="78"/>
      <c r="CN4" s="110"/>
    </row>
    <row r="5" ht="16.5" customHeight="1">
      <c r="A5" s="75"/>
      <c r="B5" s="75"/>
      <c r="C5" s="51"/>
      <c r="J5" s="48"/>
      <c r="AE5" s="48"/>
      <c r="AF5" s="75"/>
      <c r="AG5" s="111"/>
      <c r="AL5" s="48"/>
      <c r="AM5" s="112">
        <v>0.0</v>
      </c>
      <c r="AN5" s="113">
        <v>4.0</v>
      </c>
      <c r="AO5" s="75"/>
      <c r="AP5" s="114" t="s">
        <v>110</v>
      </c>
      <c r="AU5" s="115">
        <v>5.0</v>
      </c>
      <c r="AV5" s="117" t="s">
        <v>111</v>
      </c>
      <c r="BH5" s="48"/>
      <c r="CE5" s="119"/>
      <c r="CF5" s="119"/>
      <c r="CG5" s="119"/>
      <c r="CH5" s="123" t="str">
        <f>IF($AX$2, IF($M$10&lt;=FLOOR($P$10/2,1), "!! CRISIS !!", " ")," ")</f>
        <v> </v>
      </c>
      <c r="CI5" s="119"/>
      <c r="CJ5" s="119"/>
    </row>
    <row r="6" ht="16.5" customHeight="1">
      <c r="A6" s="75"/>
      <c r="B6" s="75"/>
      <c r="C6" s="51"/>
      <c r="J6" s="48"/>
      <c r="K6" s="125" t="s">
        <v>106</v>
      </c>
      <c r="M6" s="129">
        <f>SUM(AX4,AX12,AX20,AX28,BR14,BR22,BR29)</f>
        <v>5</v>
      </c>
      <c r="O6" s="125" t="s">
        <v>119</v>
      </c>
      <c r="R6" s="132"/>
      <c r="AE6" s="48"/>
      <c r="AF6" s="75"/>
      <c r="AG6" s="51"/>
      <c r="AL6" s="48"/>
      <c r="AM6" s="75"/>
      <c r="AN6" s="75"/>
      <c r="AO6" s="75"/>
      <c r="AP6" s="114"/>
      <c r="AU6" s="115"/>
      <c r="AV6" s="117"/>
      <c r="BH6" s="48"/>
      <c r="CE6" s="119"/>
      <c r="CF6" s="119"/>
      <c r="CG6" s="119"/>
      <c r="CH6" s="119"/>
      <c r="CI6" s="119"/>
      <c r="CJ6" s="119"/>
    </row>
    <row r="7" ht="16.5" customHeight="1">
      <c r="A7" s="75"/>
      <c r="B7" s="75"/>
      <c r="C7" s="51"/>
      <c r="J7" s="48"/>
      <c r="AE7" s="48"/>
      <c r="AF7" s="75"/>
      <c r="AG7" s="51"/>
      <c r="AL7" s="48"/>
      <c r="AM7" s="75"/>
      <c r="AN7" s="75"/>
      <c r="AO7" s="75"/>
      <c r="AP7" s="114"/>
      <c r="AU7" s="115"/>
      <c r="AV7" s="117"/>
      <c r="BH7" s="48"/>
      <c r="CE7" s="119">
        <f>COUNTIF($CG$7:$CG$13, "*HP +5*")</f>
        <v>1</v>
      </c>
      <c r="CF7" s="133" t="str">
        <f>AP10</f>
        <v>Heroic Skill</v>
      </c>
      <c r="CG7" s="134" t="str">
        <f>BA4</f>
        <v>HP +5</v>
      </c>
      <c r="CH7" s="119"/>
      <c r="CI7" s="119"/>
      <c r="CJ7" s="119"/>
    </row>
    <row r="8" ht="16.5" customHeight="1">
      <c r="A8" s="75"/>
      <c r="B8" s="75"/>
      <c r="C8" s="51"/>
      <c r="J8" s="48"/>
      <c r="K8" s="125" t="s">
        <v>80</v>
      </c>
      <c r="M8" s="135"/>
      <c r="R8" s="125" t="s">
        <v>124</v>
      </c>
      <c r="T8" s="135"/>
      <c r="AE8" s="48"/>
      <c r="AF8" s="75"/>
      <c r="AG8" s="51"/>
      <c r="AL8" s="48"/>
      <c r="AM8" s="75"/>
      <c r="AN8" s="75"/>
      <c r="AO8" s="75"/>
      <c r="AP8" s="114"/>
      <c r="AU8" s="115"/>
      <c r="AV8" s="117"/>
      <c r="BH8" s="48"/>
      <c r="CE8" s="119">
        <f>COUNTIF($CG$7:$CG$13, "*MP +5*")</f>
        <v>0</v>
      </c>
      <c r="CF8" s="133" t="str">
        <f>AP18</f>
        <v/>
      </c>
      <c r="CG8" s="134" t="str">
        <f>BA12</f>
        <v/>
      </c>
      <c r="CH8" s="119"/>
      <c r="CI8" s="119"/>
      <c r="CJ8" s="119"/>
    </row>
    <row r="9" ht="16.5" customHeight="1">
      <c r="A9" s="75"/>
      <c r="B9" s="75"/>
      <c r="C9" s="51"/>
      <c r="J9" s="48"/>
      <c r="AE9" s="48"/>
      <c r="AF9" s="75"/>
      <c r="AG9" s="51"/>
      <c r="AL9" s="48"/>
      <c r="AM9" s="75"/>
      <c r="AN9" s="75"/>
      <c r="AO9" s="75"/>
      <c r="AP9" s="114"/>
      <c r="AU9" s="115"/>
      <c r="AV9" s="117"/>
      <c r="BH9" s="48"/>
      <c r="CE9" s="119">
        <f>COUNTIF($CG$7:$CG$13, "*IP +2*")</f>
        <v>0</v>
      </c>
      <c r="CF9" s="133" t="str">
        <f>AP26</f>
        <v/>
      </c>
      <c r="CG9" s="134" t="str">
        <f>BA20</f>
        <v/>
      </c>
      <c r="CH9" s="119"/>
      <c r="CI9" s="139">
        <f>COUNTIF($CG$7:$CG$13, "*melee*")</f>
        <v>0</v>
      </c>
      <c r="CJ9" s="119"/>
    </row>
    <row r="10" ht="16.5" customHeight="1">
      <c r="A10" s="75"/>
      <c r="B10" s="75"/>
      <c r="C10" s="51"/>
      <c r="J10" s="48"/>
      <c r="K10" s="140" t="s">
        <v>117</v>
      </c>
      <c r="M10" s="141">
        <v>50.0</v>
      </c>
      <c r="P10" s="146">
        <f>M6+IF(CE14&gt;0,H12*5,IF(CE15&gt;0,H14*5, H16*5))+(CE7*5)+(IF(M6&gt;=40,CE11*20,CE11*10))+(CE86*3)+IF(S22,AA23,0)+IF(S25,AA26,0)+IF(S28,AA29,0)+IF(S31,AA32,0)</f>
        <v>50</v>
      </c>
      <c r="R10" s="140" t="s">
        <v>118</v>
      </c>
      <c r="T10" s="141">
        <v>45.0</v>
      </c>
      <c r="W10" s="146">
        <f>M6+(5*H18)+(CE8*5)+(IF(M6&gt;=40,CE12*20,CE12*10))+(CF86*3)+IF(S22,AC23,0)+IF(S25,AC26,0)+IF(S28,AC29,0)+IF(S31,AC32,0)</f>
        <v>45</v>
      </c>
      <c r="Y10" s="150" t="s">
        <v>120</v>
      </c>
      <c r="AA10" s="141">
        <v>6.0</v>
      </c>
      <c r="AD10" s="152">
        <f>6+(CE9*2)+(CE13*4)+IF(S22,AE23,0)+IF(S25,AE26,0)+IF(S28,AE29,0)+IF(S31,AE32,0)</f>
        <v>6</v>
      </c>
      <c r="AE10" s="48"/>
      <c r="AF10" s="75"/>
      <c r="AG10" s="53"/>
      <c r="AH10" s="54"/>
      <c r="AI10" s="54"/>
      <c r="AJ10" s="54"/>
      <c r="AK10" s="54"/>
      <c r="AL10" s="55"/>
      <c r="AM10" s="75"/>
      <c r="AN10" s="75"/>
      <c r="AO10" s="75"/>
      <c r="AP10" s="153" t="s">
        <v>131</v>
      </c>
      <c r="AQ10" s="54"/>
      <c r="AR10" s="54"/>
      <c r="AS10" s="54"/>
      <c r="AT10" s="54"/>
      <c r="AU10" s="54"/>
      <c r="AV10" s="154"/>
      <c r="AW10" s="54"/>
      <c r="AX10" s="54"/>
      <c r="AY10" s="54"/>
      <c r="AZ10" s="54"/>
      <c r="BA10" s="54"/>
      <c r="BB10" s="54"/>
      <c r="BC10" s="54"/>
      <c r="BD10" s="54"/>
      <c r="BE10" s="54"/>
      <c r="BF10" s="54"/>
      <c r="BG10" s="54"/>
      <c r="BH10" s="55"/>
      <c r="CE10" s="119"/>
      <c r="CF10" s="133" t="str">
        <f>AP34</f>
        <v/>
      </c>
      <c r="CG10" s="134" t="str">
        <f>BA28</f>
        <v/>
      </c>
      <c r="CH10" s="119"/>
      <c r="CI10" s="119">
        <f>COUNTIF($CG$7:$CG$13, "*ranged*")</f>
        <v>0</v>
      </c>
      <c r="CJ10" s="119"/>
    </row>
    <row r="11" ht="16.5" customHeight="1">
      <c r="A11" s="75"/>
      <c r="B11" s="75"/>
      <c r="C11" s="53"/>
      <c r="D11" s="54"/>
      <c r="E11" s="54"/>
      <c r="F11" s="54"/>
      <c r="G11" s="54"/>
      <c r="H11" s="54"/>
      <c r="I11" s="54"/>
      <c r="J11" s="55"/>
      <c r="K11" s="54"/>
      <c r="L11" s="54"/>
      <c r="M11" s="54"/>
      <c r="N11" s="54"/>
      <c r="O11" s="54"/>
      <c r="P11" s="54"/>
      <c r="Q11" s="54"/>
      <c r="R11" s="54"/>
      <c r="S11" s="54"/>
      <c r="T11" s="54"/>
      <c r="U11" s="54"/>
      <c r="V11" s="54"/>
      <c r="W11" s="54"/>
      <c r="X11" s="54"/>
      <c r="Y11" s="54"/>
      <c r="Z11" s="54"/>
      <c r="AA11" s="54"/>
      <c r="AB11" s="54"/>
      <c r="AC11" s="54"/>
      <c r="AD11" s="54"/>
      <c r="AE11" s="5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CE11" s="157">
        <f>COUNTIF(CF7:CF11,"*Extra HP*")</f>
        <v>0</v>
      </c>
      <c r="CF11" s="133" t="str">
        <f>BJ20</f>
        <v/>
      </c>
      <c r="CG11" s="134" t="str">
        <f>BU14</f>
        <v/>
      </c>
      <c r="CH11" s="119"/>
      <c r="CI11" s="119">
        <f>COUNTIF($CG$7:$CG$13, "*armor*")</f>
        <v>0</v>
      </c>
      <c r="CJ11" s="119"/>
    </row>
    <row r="12" ht="16.5" customHeight="1">
      <c r="A12" s="75"/>
      <c r="B12" s="75"/>
      <c r="C12" s="159" t="s">
        <v>132</v>
      </c>
      <c r="D12" s="160" t="s">
        <v>133</v>
      </c>
      <c r="H12" s="161">
        <v>8.0</v>
      </c>
      <c r="I12" s="164">
        <f>MIN(MAX(6, (H12 + IF($M$13, -2, 0) + IF(K12,2,0) + IF(K13,2,0) + IF($M$17, -2, 0))),12)</f>
        <v>8</v>
      </c>
      <c r="K12" s="165" t="b">
        <v>0</v>
      </c>
      <c r="L12" s="166"/>
      <c r="R12" s="167"/>
      <c r="S12" s="167"/>
      <c r="T12" s="167"/>
      <c r="U12" s="167"/>
      <c r="V12" s="167"/>
      <c r="W12" s="168"/>
      <c r="X12" s="138" t="s">
        <v>134</v>
      </c>
      <c r="Z12" s="170"/>
      <c r="AA12" s="171" t="s">
        <v>136</v>
      </c>
      <c r="AB12" s="170"/>
      <c r="AC12" s="171" t="s">
        <v>137</v>
      </c>
      <c r="AE12" s="48"/>
      <c r="AF12" s="75"/>
      <c r="AG12" s="94" t="s">
        <v>95</v>
      </c>
      <c r="AH12" s="95"/>
      <c r="AI12" s="96" t="s">
        <v>98</v>
      </c>
      <c r="AJ12" s="95"/>
      <c r="AK12" s="95"/>
      <c r="AL12" s="95"/>
      <c r="AM12" s="95"/>
      <c r="AN12" s="97"/>
      <c r="AO12" s="75"/>
      <c r="AP12" s="99" t="str">
        <f>IF(AX12&gt;=10, "★ CLASS", "  CLASS")</f>
        <v>  CLASS</v>
      </c>
      <c r="AQ12" s="95"/>
      <c r="AR12" s="100"/>
      <c r="AS12" s="95"/>
      <c r="AT12" s="95"/>
      <c r="AU12" s="95"/>
      <c r="AV12" s="95"/>
      <c r="AW12" s="102" t="s">
        <v>106</v>
      </c>
      <c r="AX12" s="104">
        <f>SUM(AU13:AU17)</f>
        <v>0</v>
      </c>
      <c r="AY12" s="105" t="s">
        <v>108</v>
      </c>
      <c r="AZ12" s="95"/>
      <c r="BA12" s="106"/>
      <c r="BB12" s="95"/>
      <c r="BC12" s="95"/>
      <c r="BD12" s="95"/>
      <c r="BE12" s="95"/>
      <c r="BF12" s="95"/>
      <c r="BG12" s="95"/>
      <c r="BH12" s="107"/>
      <c r="CE12" s="172">
        <f>COUNTIF(CF7:CF11,"*Extra MP*")</f>
        <v>0</v>
      </c>
      <c r="CF12" s="119"/>
      <c r="CG12" s="134" t="str">
        <f>BU22</f>
        <v/>
      </c>
      <c r="CH12" s="119"/>
      <c r="CI12" s="119">
        <f>COUNTIF($CG$7:$CG$13, "*shield*")</f>
        <v>0</v>
      </c>
      <c r="CJ12" s="119"/>
    </row>
    <row r="13" ht="16.5" customHeight="1">
      <c r="A13" s="75"/>
      <c r="B13" s="75"/>
      <c r="C13" s="51"/>
      <c r="K13" s="175" t="b">
        <v>0</v>
      </c>
      <c r="L13" s="176" t="s">
        <v>141</v>
      </c>
      <c r="M13" s="177" t="b">
        <v>0</v>
      </c>
      <c r="N13" s="178" t="s">
        <v>142</v>
      </c>
      <c r="P13" s="179" t="s">
        <v>143</v>
      </c>
      <c r="U13" s="180">
        <f>0+IF(S22,AA24,0)+IF(S25,AA27,0)+IF(S28,AA30,0)+IF(S31,AA33,0)+(IF(CE16&gt;0, CG86 + CH86, 0))</f>
        <v>0</v>
      </c>
      <c r="W13" s="168"/>
      <c r="X13" s="182"/>
      <c r="Z13" s="170"/>
      <c r="AA13" s="183"/>
      <c r="AB13" s="170"/>
      <c r="AC13" s="184"/>
      <c r="AE13" s="48"/>
      <c r="AF13" s="75"/>
      <c r="AG13" s="111"/>
      <c r="AL13" s="48"/>
      <c r="AM13" s="112">
        <v>0.0</v>
      </c>
      <c r="AN13" s="113">
        <v>6.0</v>
      </c>
      <c r="AO13" s="75"/>
      <c r="AP13" s="114"/>
      <c r="AU13" s="115"/>
      <c r="AV13" s="117"/>
      <c r="BH13" s="48"/>
      <c r="CE13" s="185">
        <f>COUNTIF(CF7:CF11,"*Extra IP*")</f>
        <v>0</v>
      </c>
      <c r="CF13" s="119"/>
      <c r="CG13" s="134" t="str">
        <f>BU29</f>
        <v/>
      </c>
      <c r="CH13" s="119"/>
      <c r="CI13" s="119"/>
      <c r="CJ13" s="119"/>
    </row>
    <row r="14" ht="16.5" customHeight="1">
      <c r="A14" s="75"/>
      <c r="B14" s="75"/>
      <c r="C14" s="51"/>
      <c r="D14" s="160" t="s">
        <v>147</v>
      </c>
      <c r="H14" s="161">
        <v>8.0</v>
      </c>
      <c r="I14" s="164">
        <f>MIN(MAX(6, (H14 + IF($M$14, -2, 0) + IF(K14,2,0) + IF(K15,2,0) + IF($M$17, -2, 0))),12)</f>
        <v>8</v>
      </c>
      <c r="K14" s="165" t="b">
        <v>0</v>
      </c>
      <c r="M14" s="177" t="b">
        <v>0</v>
      </c>
      <c r="N14" s="178" t="s">
        <v>149</v>
      </c>
      <c r="W14" s="48"/>
      <c r="Z14" s="170"/>
      <c r="AA14" s="188"/>
      <c r="AB14" s="170"/>
      <c r="AC14" s="188"/>
      <c r="AE14" s="48"/>
      <c r="AF14" s="75"/>
      <c r="AG14" s="51"/>
      <c r="AL14" s="48"/>
      <c r="AM14" s="75"/>
      <c r="AN14" s="75"/>
      <c r="AO14" s="75"/>
      <c r="AP14" s="114"/>
      <c r="AU14" s="115"/>
      <c r="AV14" s="117"/>
      <c r="BH14" s="48"/>
      <c r="BI14" s="75"/>
      <c r="BJ14" s="99" t="str">
        <f>IF(BR14&gt;=10, "★ CLASS", "  CLASS")</f>
        <v>  CLASS</v>
      </c>
      <c r="BK14" s="95"/>
      <c r="BL14" s="100"/>
      <c r="BM14" s="95"/>
      <c r="BN14" s="95"/>
      <c r="BO14" s="95"/>
      <c r="BP14" s="95"/>
      <c r="BQ14" s="102" t="s">
        <v>106</v>
      </c>
      <c r="BR14" s="104">
        <f>SUM(BO15:BO19)</f>
        <v>0</v>
      </c>
      <c r="BS14" s="105" t="s">
        <v>108</v>
      </c>
      <c r="BT14" s="95"/>
      <c r="BU14" s="106"/>
      <c r="BV14" s="95"/>
      <c r="BW14" s="95"/>
      <c r="BX14" s="95"/>
      <c r="BY14" s="95"/>
      <c r="BZ14" s="95"/>
      <c r="CA14" s="95"/>
      <c r="CB14" s="107"/>
      <c r="CC14" s="75"/>
      <c r="CD14" s="75"/>
      <c r="CE14" s="190">
        <f>COUNTIF(CF7:CF11,"*Agile Defender*")</f>
        <v>0</v>
      </c>
      <c r="CF14" s="191"/>
      <c r="CG14" s="191"/>
      <c r="CH14" s="191"/>
      <c r="CI14" s="193" t="str">
        <f>CONCATENATE(IF(SUM(CI9:CI12) &gt; 0, "", "  "), IF(CI9&gt;0, "MELEE | ", ""), IF(CI10&gt;0, "RANGED | ", ""), IF(CI11&gt;0, "ARMOR | ", ""), IF(CI12&gt;0, "SHIELD | ", ""))</f>
        <v>  </v>
      </c>
      <c r="CJ14" s="191"/>
    </row>
    <row r="15" ht="16.5" customHeight="1">
      <c r="A15" s="75"/>
      <c r="B15" s="75"/>
      <c r="C15" s="51"/>
      <c r="K15" s="175" t="b">
        <v>0</v>
      </c>
      <c r="M15" s="177" t="b">
        <v>0</v>
      </c>
      <c r="N15" s="178" t="s">
        <v>153</v>
      </c>
      <c r="P15" s="179" t="s">
        <v>154</v>
      </c>
      <c r="U15" s="195">
        <f>IF(S20,I12,0)+IF(OR(AND(S25,AC25="Martial"),AND(S28,AC28="Shield"), AND(S31,AC31="Shield")), 0, CG86)+IF(S22,AC24,0)+IF(S25,AC27,0)+IF(S28,AC30,0)+IF(S31,AC33,0)</f>
        <v>8</v>
      </c>
      <c r="W15" s="48"/>
      <c r="X15" s="196" t="s">
        <v>157</v>
      </c>
      <c r="Y15" s="197"/>
      <c r="Z15" s="197"/>
      <c r="AA15" s="197"/>
      <c r="AB15" s="197"/>
      <c r="AC15" s="197"/>
      <c r="AD15" s="197"/>
      <c r="AE15" s="198"/>
      <c r="AF15" s="75"/>
      <c r="AG15" s="51"/>
      <c r="AL15" s="48"/>
      <c r="AM15" s="75"/>
      <c r="AN15" s="75"/>
      <c r="AO15" s="75"/>
      <c r="AP15" s="114"/>
      <c r="AU15" s="115"/>
      <c r="AV15" s="117"/>
      <c r="BH15" s="48"/>
      <c r="BI15" s="75"/>
      <c r="BJ15" s="114"/>
      <c r="BO15" s="115"/>
      <c r="BP15" s="117"/>
      <c r="CB15" s="48"/>
      <c r="CC15" s="75"/>
      <c r="CD15" s="75"/>
      <c r="CE15" s="200">
        <f>COUNTIF(CF7:CF11,"*Prophetic Defender*")</f>
        <v>0</v>
      </c>
      <c r="CF15" s="201" t="str">
        <f t="shared" ref="CF15:CF19" si="1">AP5</f>
        <v>Skill Name</v>
      </c>
      <c r="CG15" s="201">
        <f t="shared" ref="CG15:CG19" si="2">AU5</f>
        <v>5</v>
      </c>
      <c r="CH15" s="191"/>
      <c r="CI15" s="191"/>
      <c r="CJ15" s="191"/>
    </row>
    <row r="16" ht="16.5" customHeight="1">
      <c r="A16" s="75"/>
      <c r="B16" s="75"/>
      <c r="C16" s="51"/>
      <c r="D16" s="160" t="s">
        <v>159</v>
      </c>
      <c r="H16" s="161">
        <v>8.0</v>
      </c>
      <c r="I16" s="164">
        <f>MIN(MAX(6, (H16 + IF($M$15, -2, 0) + IF(K16,2,0) + IF(K17,2,0) + IF($M$18, -2, 0))),12)</f>
        <v>8</v>
      </c>
      <c r="K16" s="165" t="b">
        <v>0</v>
      </c>
      <c r="M16" s="177" t="b">
        <v>0</v>
      </c>
      <c r="N16" s="178" t="s">
        <v>161</v>
      </c>
      <c r="W16" s="48"/>
      <c r="X16" s="202" t="s">
        <v>162</v>
      </c>
      <c r="AE16" s="48"/>
      <c r="AF16" s="75"/>
      <c r="AG16" s="51"/>
      <c r="AL16" s="48"/>
      <c r="AM16" s="75"/>
      <c r="AN16" s="75"/>
      <c r="AO16" s="75"/>
      <c r="AP16" s="114"/>
      <c r="AU16" s="115"/>
      <c r="AV16" s="117"/>
      <c r="BH16" s="48"/>
      <c r="BI16" s="75"/>
      <c r="BJ16" s="114"/>
      <c r="BO16" s="115"/>
      <c r="BP16" s="117"/>
      <c r="CB16" s="48"/>
      <c r="CC16" s="75"/>
      <c r="CD16" s="75"/>
      <c r="CE16" s="203">
        <f>COUNTIF(CF7:CF11,"*Bullet Time*")</f>
        <v>0</v>
      </c>
      <c r="CF16" s="201" t="str">
        <f t="shared" si="1"/>
        <v/>
      </c>
      <c r="CG16" s="201" t="str">
        <f t="shared" si="2"/>
        <v/>
      </c>
      <c r="CH16" s="191"/>
      <c r="CI16" s="191"/>
      <c r="CJ16" s="191"/>
    </row>
    <row r="17" ht="16.5" customHeight="1">
      <c r="A17" s="75"/>
      <c r="B17" s="75"/>
      <c r="C17" s="51"/>
      <c r="K17" s="175" t="b">
        <v>0</v>
      </c>
      <c r="M17" s="204" t="b">
        <v>0</v>
      </c>
      <c r="N17" s="178" t="s">
        <v>164</v>
      </c>
      <c r="P17" s="179" t="s">
        <v>166</v>
      </c>
      <c r="U17" s="195">
        <f>IF(W20,I14,0)+IF(OR(AND(S25,AC25="Martial"),AND(S28,AC28="Shield"), AND(S31,AC31="Shield")), 0, IF(CE14&gt;0,CG86,0)) +IF(S22,AE24,0)+IF(S25,AE27,0)+IF(S28,AE30,0)+IF(S31,AE33,0)</f>
        <v>8</v>
      </c>
      <c r="W17" s="48"/>
      <c r="X17" s="202" t="s">
        <v>162</v>
      </c>
      <c r="AE17" s="48"/>
      <c r="AF17" s="75"/>
      <c r="AG17" s="51"/>
      <c r="AL17" s="48"/>
      <c r="AM17" s="75"/>
      <c r="AN17" s="75"/>
      <c r="AO17" s="75"/>
      <c r="AP17" s="114"/>
      <c r="AU17" s="115"/>
      <c r="AV17" s="117"/>
      <c r="BH17" s="48"/>
      <c r="BI17" s="75"/>
      <c r="BJ17" s="114"/>
      <c r="BO17" s="115"/>
      <c r="BP17" s="117"/>
      <c r="CB17" s="48"/>
      <c r="CC17" s="75"/>
      <c r="CD17" s="75"/>
      <c r="CE17" s="191"/>
      <c r="CF17" s="201" t="str">
        <f t="shared" si="1"/>
        <v/>
      </c>
      <c r="CG17" s="201" t="str">
        <f t="shared" si="2"/>
        <v/>
      </c>
      <c r="CH17" s="191"/>
      <c r="CI17" s="191"/>
      <c r="CJ17" s="191"/>
    </row>
    <row r="18" ht="16.5" customHeight="1">
      <c r="A18" s="75"/>
      <c r="B18" s="75"/>
      <c r="C18" s="51"/>
      <c r="D18" s="160" t="s">
        <v>169</v>
      </c>
      <c r="H18" s="161">
        <v>8.0</v>
      </c>
      <c r="I18" s="164">
        <f>MIN(MAX(6, (H18 + IF($M$16, -2, 0) + IF(K18,2,0) + IF(K19,2,0) + IF($M$18, -2, 0))),12)</f>
        <v>8</v>
      </c>
      <c r="K18" s="165" t="b">
        <v>0</v>
      </c>
      <c r="M18" s="204" t="b">
        <v>0</v>
      </c>
      <c r="N18" s="178" t="s">
        <v>170</v>
      </c>
      <c r="W18" s="48"/>
      <c r="X18" s="202" t="s">
        <v>162</v>
      </c>
      <c r="AE18" s="48"/>
      <c r="AF18" s="75"/>
      <c r="AG18" s="53"/>
      <c r="AH18" s="54"/>
      <c r="AI18" s="54"/>
      <c r="AJ18" s="54"/>
      <c r="AK18" s="54"/>
      <c r="AL18" s="55"/>
      <c r="AM18" s="75"/>
      <c r="AN18" s="75"/>
      <c r="AO18" s="75"/>
      <c r="AP18" s="153"/>
      <c r="AQ18" s="54"/>
      <c r="AR18" s="54"/>
      <c r="AS18" s="54"/>
      <c r="AT18" s="54"/>
      <c r="AU18" s="54"/>
      <c r="AV18" s="154"/>
      <c r="AW18" s="54"/>
      <c r="AX18" s="54"/>
      <c r="AY18" s="54"/>
      <c r="AZ18" s="54"/>
      <c r="BA18" s="54"/>
      <c r="BB18" s="54"/>
      <c r="BC18" s="54"/>
      <c r="BD18" s="54"/>
      <c r="BE18" s="54"/>
      <c r="BF18" s="54"/>
      <c r="BG18" s="54"/>
      <c r="BH18" s="55"/>
      <c r="BI18" s="75"/>
      <c r="BJ18" s="114"/>
      <c r="BO18" s="115"/>
      <c r="BP18" s="117"/>
      <c r="CB18" s="48"/>
      <c r="CC18" s="75"/>
      <c r="CD18" s="75"/>
      <c r="CE18" s="191"/>
      <c r="CF18" s="201" t="str">
        <f t="shared" si="1"/>
        <v/>
      </c>
      <c r="CG18" s="201" t="str">
        <f t="shared" si="2"/>
        <v/>
      </c>
      <c r="CH18" s="191"/>
      <c r="CI18" s="191"/>
      <c r="CJ18" s="191"/>
    </row>
    <row r="19" ht="16.5" customHeight="1">
      <c r="A19" s="75"/>
      <c r="B19" s="75"/>
      <c r="C19" s="51"/>
      <c r="K19" s="175" t="b">
        <v>0</v>
      </c>
      <c r="L19" s="205"/>
      <c r="P19" s="167"/>
      <c r="W19" s="48"/>
      <c r="X19" s="202" t="s">
        <v>162</v>
      </c>
      <c r="AE19" s="48"/>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114"/>
      <c r="BO19" s="115"/>
      <c r="BP19" s="117"/>
      <c r="CB19" s="48"/>
      <c r="CC19" s="75"/>
      <c r="CD19" s="75"/>
      <c r="CE19" s="191"/>
      <c r="CF19" s="201" t="str">
        <f t="shared" si="1"/>
        <v/>
      </c>
      <c r="CG19" s="201" t="str">
        <f t="shared" si="2"/>
        <v/>
      </c>
      <c r="CH19" s="191"/>
      <c r="CI19" s="191"/>
      <c r="CJ19" s="191"/>
    </row>
    <row r="20" ht="16.5" customHeight="1">
      <c r="A20" s="75"/>
      <c r="B20" s="75"/>
      <c r="C20" s="206"/>
      <c r="D20" s="54"/>
      <c r="E20" s="54"/>
      <c r="F20" s="54"/>
      <c r="G20" s="54"/>
      <c r="H20" s="207" t="s">
        <v>174</v>
      </c>
      <c r="I20" s="207" t="s">
        <v>175</v>
      </c>
      <c r="J20" s="54"/>
      <c r="K20" s="208" t="s">
        <v>176</v>
      </c>
      <c r="L20" s="54"/>
      <c r="M20" s="54"/>
      <c r="N20" s="54"/>
      <c r="O20" s="54"/>
      <c r="P20" s="209"/>
      <c r="Q20" s="209"/>
      <c r="R20" s="210" t="s">
        <v>178</v>
      </c>
      <c r="S20" s="211" t="b">
        <v>1</v>
      </c>
      <c r="T20" s="209"/>
      <c r="U20" s="212"/>
      <c r="V20" s="210" t="s">
        <v>180</v>
      </c>
      <c r="W20" s="213" t="b">
        <v>1</v>
      </c>
      <c r="X20" s="214" t="s">
        <v>162</v>
      </c>
      <c r="Y20" s="54"/>
      <c r="Z20" s="54"/>
      <c r="AA20" s="54"/>
      <c r="AB20" s="54"/>
      <c r="AC20" s="54"/>
      <c r="AD20" s="54"/>
      <c r="AE20" s="55"/>
      <c r="AF20" s="75"/>
      <c r="AG20" s="94" t="s">
        <v>95</v>
      </c>
      <c r="AH20" s="95"/>
      <c r="AI20" s="96" t="s">
        <v>98</v>
      </c>
      <c r="AJ20" s="95"/>
      <c r="AK20" s="95"/>
      <c r="AL20" s="95"/>
      <c r="AM20" s="95"/>
      <c r="AN20" s="97"/>
      <c r="AO20" s="75"/>
      <c r="AP20" s="99" t="str">
        <f>IF(AX20&gt;=10, "★ CLASS", "  CLASS")</f>
        <v>  CLASS</v>
      </c>
      <c r="AQ20" s="95"/>
      <c r="AR20" s="100"/>
      <c r="AS20" s="95"/>
      <c r="AT20" s="95"/>
      <c r="AU20" s="95"/>
      <c r="AV20" s="95"/>
      <c r="AW20" s="102" t="s">
        <v>106</v>
      </c>
      <c r="AX20" s="104">
        <f>SUM(AU21:AU25)</f>
        <v>0</v>
      </c>
      <c r="AY20" s="105" t="s">
        <v>108</v>
      </c>
      <c r="AZ20" s="95"/>
      <c r="BA20" s="106"/>
      <c r="BB20" s="95"/>
      <c r="BC20" s="95"/>
      <c r="BD20" s="95"/>
      <c r="BE20" s="95"/>
      <c r="BF20" s="95"/>
      <c r="BG20" s="95"/>
      <c r="BH20" s="107"/>
      <c r="BI20" s="75"/>
      <c r="BJ20" s="153"/>
      <c r="BK20" s="54"/>
      <c r="BL20" s="54"/>
      <c r="BM20" s="54"/>
      <c r="BN20" s="54"/>
      <c r="BO20" s="54"/>
      <c r="BP20" s="154"/>
      <c r="BQ20" s="54"/>
      <c r="BR20" s="54"/>
      <c r="BS20" s="54"/>
      <c r="BT20" s="54"/>
      <c r="BU20" s="54"/>
      <c r="BV20" s="54"/>
      <c r="BW20" s="54"/>
      <c r="BX20" s="54"/>
      <c r="BY20" s="54"/>
      <c r="BZ20" s="54"/>
      <c r="CA20" s="54"/>
      <c r="CB20" s="55"/>
      <c r="CC20" s="75"/>
      <c r="CD20" s="75"/>
      <c r="CE20" s="191"/>
      <c r="CF20" s="201" t="str">
        <f t="shared" ref="CF20:CF24" si="3">AP13</f>
        <v/>
      </c>
      <c r="CG20" s="201" t="str">
        <f t="shared" ref="CG20:CG24" si="4">AU13</f>
        <v/>
      </c>
      <c r="CH20" s="191"/>
      <c r="CI20" s="191"/>
      <c r="CJ20" s="191"/>
    </row>
    <row r="21" ht="16.5" customHeight="1">
      <c r="A21" s="75"/>
      <c r="B21" s="75"/>
      <c r="C21" s="75"/>
      <c r="D21" s="75"/>
      <c r="E21" s="75"/>
      <c r="F21" s="75"/>
      <c r="G21" s="75"/>
      <c r="H21" s="75"/>
      <c r="I21" s="75"/>
      <c r="J21" s="75"/>
      <c r="K21" s="75"/>
      <c r="L21" s="75"/>
      <c r="M21" s="75"/>
      <c r="N21" s="75"/>
      <c r="O21" s="75"/>
      <c r="P21" s="75"/>
      <c r="Q21" s="75"/>
      <c r="R21" s="75"/>
      <c r="S21" s="216"/>
      <c r="T21" s="216"/>
      <c r="U21" s="216"/>
      <c r="V21" s="216"/>
      <c r="W21" s="216"/>
      <c r="X21" s="217"/>
      <c r="Y21" s="217"/>
      <c r="Z21" s="217"/>
      <c r="AA21" s="217"/>
      <c r="AB21" s="218"/>
      <c r="AC21" s="218"/>
      <c r="AD21" s="218"/>
      <c r="AE21" s="218"/>
      <c r="AF21" s="75"/>
      <c r="AG21" s="111"/>
      <c r="AL21" s="48"/>
      <c r="AM21" s="112">
        <v>0.0</v>
      </c>
      <c r="AN21" s="113">
        <v>8.0</v>
      </c>
      <c r="AO21" s="75"/>
      <c r="AP21" s="114"/>
      <c r="AU21" s="115"/>
      <c r="AV21" s="117"/>
      <c r="BH21" s="48"/>
      <c r="BI21" s="75"/>
      <c r="BJ21" s="75"/>
      <c r="BK21" s="75"/>
      <c r="BL21" s="75"/>
      <c r="BM21" s="75"/>
      <c r="BN21" s="75"/>
      <c r="BO21" s="75"/>
      <c r="BP21" s="75"/>
      <c r="BQ21" s="75"/>
      <c r="BR21" s="75"/>
      <c r="BS21" s="75"/>
      <c r="BT21" s="75"/>
      <c r="BU21" s="75"/>
      <c r="BV21" s="75"/>
      <c r="BW21" s="75"/>
      <c r="BX21" s="75"/>
      <c r="BY21" s="75"/>
      <c r="BZ21" s="75"/>
      <c r="CA21" s="75"/>
      <c r="CB21" s="75"/>
      <c r="CC21" s="75"/>
      <c r="CD21" s="75"/>
      <c r="CE21" s="191"/>
      <c r="CF21" s="201" t="str">
        <f t="shared" si="3"/>
        <v/>
      </c>
      <c r="CG21" s="201" t="str">
        <f t="shared" si="4"/>
        <v/>
      </c>
      <c r="CH21" s="191"/>
      <c r="CI21" s="191"/>
      <c r="CJ21" s="191"/>
    </row>
    <row r="22" ht="16.5" customHeight="1">
      <c r="A22" s="75"/>
      <c r="B22" s="75"/>
      <c r="C22" s="229" t="s">
        <v>184</v>
      </c>
      <c r="D22" s="219">
        <v>1.0</v>
      </c>
      <c r="E22" s="233"/>
      <c r="F22" s="66"/>
      <c r="G22" s="66"/>
      <c r="H22" s="66"/>
      <c r="I22" s="66"/>
      <c r="J22" s="66"/>
      <c r="K22" s="66"/>
      <c r="L22" s="66"/>
      <c r="M22" s="66"/>
      <c r="N22" s="66"/>
      <c r="O22" s="66"/>
      <c r="P22" s="69"/>
      <c r="Q22" s="75"/>
      <c r="R22" s="229" t="s">
        <v>187</v>
      </c>
      <c r="S22" s="221" t="b">
        <v>0</v>
      </c>
      <c r="T22" s="204" t="s">
        <v>188</v>
      </c>
      <c r="V22" s="223" t="s">
        <v>189</v>
      </c>
      <c r="AF22" s="224"/>
      <c r="AG22" s="51"/>
      <c r="AL22" s="48"/>
      <c r="AM22" s="75"/>
      <c r="AN22" s="75"/>
      <c r="AO22" s="75"/>
      <c r="AP22" s="114"/>
      <c r="AU22" s="115"/>
      <c r="AV22" s="117"/>
      <c r="BH22" s="48"/>
      <c r="BI22" s="75"/>
      <c r="BJ22" s="99" t="str">
        <f>IF(BR22&gt;=10, "★ CLASS", "  CLASS")</f>
        <v>  CLASS</v>
      </c>
      <c r="BK22" s="95"/>
      <c r="BL22" s="100"/>
      <c r="BM22" s="95"/>
      <c r="BN22" s="95"/>
      <c r="BO22" s="95"/>
      <c r="BP22" s="95"/>
      <c r="BQ22" s="102" t="s">
        <v>106</v>
      </c>
      <c r="BR22" s="104">
        <f>SUM(BO23:BO27)</f>
        <v>0</v>
      </c>
      <c r="BS22" s="105" t="s">
        <v>108</v>
      </c>
      <c r="BT22" s="95"/>
      <c r="BU22" s="106"/>
      <c r="BV22" s="95"/>
      <c r="BW22" s="95"/>
      <c r="BX22" s="95"/>
      <c r="BY22" s="95"/>
      <c r="BZ22" s="95"/>
      <c r="CA22" s="95"/>
      <c r="CB22" s="107"/>
      <c r="CC22" s="75"/>
      <c r="CD22" s="75"/>
      <c r="CE22" s="191"/>
      <c r="CF22" s="201" t="str">
        <f t="shared" si="3"/>
        <v/>
      </c>
      <c r="CG22" s="201" t="str">
        <f t="shared" si="4"/>
        <v/>
      </c>
      <c r="CH22" s="191"/>
      <c r="CI22" s="191"/>
      <c r="CJ22" s="191"/>
    </row>
    <row r="23" ht="16.5" customHeight="1">
      <c r="A23" s="75"/>
      <c r="B23" s="75"/>
      <c r="C23" s="51"/>
      <c r="E23" s="237"/>
      <c r="I23" s="237"/>
      <c r="M23" s="237"/>
      <c r="P23" s="48"/>
      <c r="Q23" s="75"/>
      <c r="R23" s="51"/>
      <c r="S23" s="230" t="s">
        <v>191</v>
      </c>
      <c r="Z23" s="232" t="s">
        <v>117</v>
      </c>
      <c r="AA23" s="230"/>
      <c r="AB23" s="238" t="s">
        <v>118</v>
      </c>
      <c r="AC23" s="230"/>
      <c r="AD23" s="232" t="s">
        <v>120</v>
      </c>
      <c r="AE23" s="230"/>
      <c r="AF23" s="224"/>
      <c r="AG23" s="51"/>
      <c r="AL23" s="48"/>
      <c r="AM23" s="75"/>
      <c r="AN23" s="75"/>
      <c r="AO23" s="75"/>
      <c r="AP23" s="114"/>
      <c r="AU23" s="115"/>
      <c r="AV23" s="117"/>
      <c r="BH23" s="48"/>
      <c r="BI23" s="75"/>
      <c r="BJ23" s="114"/>
      <c r="BO23" s="115"/>
      <c r="BP23" s="117"/>
      <c r="CB23" s="48"/>
      <c r="CC23" s="75"/>
      <c r="CD23" s="75"/>
      <c r="CE23" s="191"/>
      <c r="CF23" s="201" t="str">
        <f t="shared" si="3"/>
        <v/>
      </c>
      <c r="CG23" s="201" t="str">
        <f t="shared" si="4"/>
        <v/>
      </c>
      <c r="CH23" s="191"/>
      <c r="CI23" s="191"/>
      <c r="CJ23" s="191"/>
    </row>
    <row r="24" ht="16.5" customHeight="1">
      <c r="A24" s="75"/>
      <c r="B24" s="75"/>
      <c r="C24" s="51"/>
      <c r="D24" s="174">
        <v>2.0</v>
      </c>
      <c r="E24" s="239"/>
      <c r="P24" s="48"/>
      <c r="Q24" s="75"/>
      <c r="R24" s="51"/>
      <c r="Z24" s="232" t="s">
        <v>121</v>
      </c>
      <c r="AA24" s="230"/>
      <c r="AB24" s="232" t="s">
        <v>122</v>
      </c>
      <c r="AC24" s="230"/>
      <c r="AD24" s="232" t="s">
        <v>123</v>
      </c>
      <c r="AE24" s="230"/>
      <c r="AF24" s="224"/>
      <c r="AG24" s="51"/>
      <c r="AL24" s="48"/>
      <c r="AM24" s="75"/>
      <c r="AN24" s="75"/>
      <c r="AO24" s="75"/>
      <c r="AP24" s="114"/>
      <c r="AU24" s="115"/>
      <c r="AV24" s="117"/>
      <c r="BH24" s="48"/>
      <c r="BI24" s="75"/>
      <c r="BJ24" s="114"/>
      <c r="BO24" s="115"/>
      <c r="BP24" s="117"/>
      <c r="CB24" s="48"/>
      <c r="CC24" s="75"/>
      <c r="CD24" s="75"/>
      <c r="CE24" s="191"/>
      <c r="CF24" s="201" t="str">
        <f t="shared" si="3"/>
        <v/>
      </c>
      <c r="CG24" s="201" t="str">
        <f t="shared" si="4"/>
        <v/>
      </c>
      <c r="CH24" s="191"/>
      <c r="CI24" s="191"/>
      <c r="CJ24" s="191"/>
    </row>
    <row r="25" ht="16.5" customHeight="1">
      <c r="A25" s="75"/>
      <c r="B25" s="75"/>
      <c r="C25" s="51"/>
      <c r="E25" s="237"/>
      <c r="I25" s="237"/>
      <c r="M25" s="237"/>
      <c r="P25" s="48"/>
      <c r="Q25" s="75"/>
      <c r="R25" s="51"/>
      <c r="S25" s="221" t="b">
        <v>0</v>
      </c>
      <c r="T25" s="222" t="s">
        <v>193</v>
      </c>
      <c r="V25" s="223"/>
      <c r="AC25" s="235"/>
      <c r="AF25" s="224"/>
      <c r="AG25" s="51"/>
      <c r="AL25" s="48"/>
      <c r="AM25" s="75"/>
      <c r="AN25" s="75"/>
      <c r="AO25" s="75"/>
      <c r="AP25" s="114"/>
      <c r="AU25" s="115"/>
      <c r="AV25" s="117"/>
      <c r="BH25" s="48"/>
      <c r="BI25" s="75"/>
      <c r="BJ25" s="114"/>
      <c r="BO25" s="115"/>
      <c r="BP25" s="117"/>
      <c r="CB25" s="48"/>
      <c r="CC25" s="75"/>
      <c r="CD25" s="75"/>
      <c r="CE25" s="191"/>
      <c r="CF25" s="201" t="str">
        <f t="shared" ref="CF25:CF29" si="5">AP21</f>
        <v/>
      </c>
      <c r="CG25" s="201" t="str">
        <f t="shared" ref="CG25:CG29" si="6">AU21</f>
        <v/>
      </c>
      <c r="CH25" s="191"/>
      <c r="CI25" s="191"/>
      <c r="CJ25" s="191"/>
    </row>
    <row r="26" ht="16.5" customHeight="1">
      <c r="A26" s="75"/>
      <c r="B26" s="75"/>
      <c r="C26" s="51"/>
      <c r="D26" s="236">
        <v>3.0</v>
      </c>
      <c r="E26" s="239"/>
      <c r="P26" s="48"/>
      <c r="Q26" s="75"/>
      <c r="R26" s="51"/>
      <c r="S26" s="230"/>
      <c r="Z26" s="232" t="s">
        <v>117</v>
      </c>
      <c r="AA26" s="230"/>
      <c r="AB26" s="238" t="s">
        <v>118</v>
      </c>
      <c r="AC26" s="230"/>
      <c r="AD26" s="232" t="s">
        <v>120</v>
      </c>
      <c r="AE26" s="230"/>
      <c r="AF26" s="224"/>
      <c r="AG26" s="53"/>
      <c r="AH26" s="54"/>
      <c r="AI26" s="54"/>
      <c r="AJ26" s="54"/>
      <c r="AK26" s="54"/>
      <c r="AL26" s="55"/>
      <c r="AM26" s="75"/>
      <c r="AN26" s="75"/>
      <c r="AO26" s="75"/>
      <c r="AP26" s="153"/>
      <c r="AQ26" s="54"/>
      <c r="AR26" s="54"/>
      <c r="AS26" s="54"/>
      <c r="AT26" s="54"/>
      <c r="AU26" s="54"/>
      <c r="AV26" s="154"/>
      <c r="AW26" s="54"/>
      <c r="AX26" s="54"/>
      <c r="AY26" s="54"/>
      <c r="AZ26" s="54"/>
      <c r="BA26" s="54"/>
      <c r="BB26" s="54"/>
      <c r="BC26" s="54"/>
      <c r="BD26" s="54"/>
      <c r="BE26" s="54"/>
      <c r="BF26" s="54"/>
      <c r="BG26" s="54"/>
      <c r="BH26" s="55"/>
      <c r="BI26" s="75"/>
      <c r="BJ26" s="114"/>
      <c r="BO26" s="115"/>
      <c r="BP26" s="117"/>
      <c r="CB26" s="48"/>
      <c r="CC26" s="75"/>
      <c r="CD26" s="75"/>
      <c r="CE26" s="191"/>
      <c r="CF26" s="201" t="str">
        <f t="shared" si="5"/>
        <v/>
      </c>
      <c r="CG26" s="201" t="str">
        <f t="shared" si="6"/>
        <v/>
      </c>
      <c r="CH26" s="191"/>
      <c r="CI26" s="191"/>
      <c r="CJ26" s="191"/>
    </row>
    <row r="27" ht="16.5" customHeight="1">
      <c r="A27" s="75"/>
      <c r="B27" s="75"/>
      <c r="C27" s="51"/>
      <c r="E27" s="237"/>
      <c r="I27" s="237"/>
      <c r="M27" s="237"/>
      <c r="P27" s="48"/>
      <c r="Q27" s="75"/>
      <c r="R27" s="51"/>
      <c r="Z27" s="232" t="s">
        <v>121</v>
      </c>
      <c r="AA27" s="230"/>
      <c r="AB27" s="232" t="s">
        <v>122</v>
      </c>
      <c r="AC27" s="230"/>
      <c r="AD27" s="232" t="s">
        <v>123</v>
      </c>
      <c r="AE27" s="230"/>
      <c r="AF27" s="224"/>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c r="BJ27" s="153"/>
      <c r="BK27" s="54"/>
      <c r="BL27" s="54"/>
      <c r="BM27" s="54"/>
      <c r="BN27" s="54"/>
      <c r="BO27" s="241"/>
      <c r="BP27" s="154"/>
      <c r="BQ27" s="54"/>
      <c r="BR27" s="54"/>
      <c r="BS27" s="54"/>
      <c r="BT27" s="54"/>
      <c r="BU27" s="54"/>
      <c r="BV27" s="54"/>
      <c r="BW27" s="54"/>
      <c r="BX27" s="54"/>
      <c r="BY27" s="54"/>
      <c r="BZ27" s="54"/>
      <c r="CA27" s="54"/>
      <c r="CB27" s="55"/>
      <c r="CC27" s="75"/>
      <c r="CD27" s="75"/>
      <c r="CE27" s="191"/>
      <c r="CF27" s="201" t="str">
        <f t="shared" si="5"/>
        <v/>
      </c>
      <c r="CG27" s="201" t="str">
        <f t="shared" si="6"/>
        <v/>
      </c>
      <c r="CH27" s="191"/>
      <c r="CI27" s="191"/>
      <c r="CJ27" s="191"/>
    </row>
    <row r="28" ht="16.5" customHeight="1">
      <c r="A28" s="75"/>
      <c r="B28" s="75"/>
      <c r="C28" s="51"/>
      <c r="D28" s="174">
        <v>4.0</v>
      </c>
      <c r="E28" s="239"/>
      <c r="P28" s="48"/>
      <c r="Q28" s="75"/>
      <c r="R28" s="51"/>
      <c r="S28" s="221" t="b">
        <v>0</v>
      </c>
      <c r="T28" s="204" t="s">
        <v>195</v>
      </c>
      <c r="V28" s="223"/>
      <c r="AC28" s="235"/>
      <c r="AF28" s="224"/>
      <c r="AG28" s="94" t="s">
        <v>95</v>
      </c>
      <c r="AH28" s="95"/>
      <c r="AI28" s="96" t="s">
        <v>98</v>
      </c>
      <c r="AJ28" s="95"/>
      <c r="AK28" s="95"/>
      <c r="AL28" s="95"/>
      <c r="AM28" s="95"/>
      <c r="AN28" s="97"/>
      <c r="AO28" s="75"/>
      <c r="AP28" s="99" t="str">
        <f>IF(AX28&gt;=10, "★ CLASS", "  CLASS")</f>
        <v>  CLASS</v>
      </c>
      <c r="AQ28" s="95"/>
      <c r="AR28" s="100"/>
      <c r="AS28" s="95"/>
      <c r="AT28" s="95"/>
      <c r="AU28" s="95"/>
      <c r="AV28" s="95"/>
      <c r="AW28" s="102" t="s">
        <v>106</v>
      </c>
      <c r="AX28" s="104">
        <f>SUM(AU29:AU33)</f>
        <v>0</v>
      </c>
      <c r="AY28" s="105" t="s">
        <v>108</v>
      </c>
      <c r="AZ28" s="95"/>
      <c r="BA28" s="106"/>
      <c r="BB28" s="95"/>
      <c r="BC28" s="95"/>
      <c r="BD28" s="95"/>
      <c r="BE28" s="95"/>
      <c r="BF28" s="95"/>
      <c r="BG28" s="95"/>
      <c r="BH28" s="107"/>
      <c r="BI28" s="75"/>
      <c r="BJ28" s="75"/>
      <c r="BK28" s="75"/>
      <c r="BL28" s="75"/>
      <c r="BM28" s="75"/>
      <c r="BN28" s="75"/>
      <c r="BO28" s="75"/>
      <c r="BP28" s="75"/>
      <c r="BQ28" s="75"/>
      <c r="BR28" s="75"/>
      <c r="BS28" s="75"/>
      <c r="BT28" s="75"/>
      <c r="BU28" s="75"/>
      <c r="BV28" s="75"/>
      <c r="BW28" s="75"/>
      <c r="BX28" s="75"/>
      <c r="BY28" s="75"/>
      <c r="BZ28" s="75"/>
      <c r="CA28" s="75"/>
      <c r="CB28" s="75"/>
      <c r="CC28" s="75"/>
      <c r="CD28" s="75"/>
      <c r="CE28" s="191"/>
      <c r="CF28" s="201" t="str">
        <f t="shared" si="5"/>
        <v/>
      </c>
      <c r="CG28" s="201" t="str">
        <f t="shared" si="6"/>
        <v/>
      </c>
      <c r="CH28" s="191"/>
      <c r="CI28" s="191"/>
      <c r="CJ28" s="191"/>
    </row>
    <row r="29" ht="16.5" customHeight="1">
      <c r="A29" s="75"/>
      <c r="B29" s="75"/>
      <c r="C29" s="53"/>
      <c r="E29" s="237"/>
      <c r="I29" s="237"/>
      <c r="M29" s="237"/>
      <c r="P29" s="48"/>
      <c r="Q29" s="75"/>
      <c r="R29" s="51"/>
      <c r="S29" s="230"/>
      <c r="Z29" s="232" t="s">
        <v>117</v>
      </c>
      <c r="AA29" s="230"/>
      <c r="AB29" s="238" t="s">
        <v>118</v>
      </c>
      <c r="AC29" s="230"/>
      <c r="AD29" s="232" t="s">
        <v>120</v>
      </c>
      <c r="AE29" s="230"/>
      <c r="AF29" s="224"/>
      <c r="AG29" s="111"/>
      <c r="AL29" s="48"/>
      <c r="AM29" s="112">
        <v>0.0</v>
      </c>
      <c r="AN29" s="113">
        <v>10.0</v>
      </c>
      <c r="AO29" s="75"/>
      <c r="AP29" s="114"/>
      <c r="AU29" s="115"/>
      <c r="AV29" s="117"/>
      <c r="BH29" s="48"/>
      <c r="BI29" s="75"/>
      <c r="BJ29" s="99" t="str">
        <f>IF(BR29&gt;=10, "★ CLASS", "  CLASS")</f>
        <v>  CLASS</v>
      </c>
      <c r="BK29" s="95"/>
      <c r="BL29" s="100"/>
      <c r="BM29" s="95"/>
      <c r="BN29" s="95"/>
      <c r="BO29" s="95"/>
      <c r="BP29" s="95"/>
      <c r="BQ29" s="102" t="s">
        <v>106</v>
      </c>
      <c r="BR29" s="104">
        <f>SUM(BO30:BO34)</f>
        <v>0</v>
      </c>
      <c r="BS29" s="105" t="s">
        <v>108</v>
      </c>
      <c r="BT29" s="95"/>
      <c r="BU29" s="106"/>
      <c r="BV29" s="95"/>
      <c r="BW29" s="95"/>
      <c r="BX29" s="95"/>
      <c r="BY29" s="95"/>
      <c r="BZ29" s="95"/>
      <c r="CA29" s="95"/>
      <c r="CB29" s="107"/>
      <c r="CC29" s="75"/>
      <c r="CD29" s="75"/>
      <c r="CE29" s="191"/>
      <c r="CF29" s="201" t="str">
        <f t="shared" si="5"/>
        <v/>
      </c>
      <c r="CG29" s="201" t="str">
        <f t="shared" si="6"/>
        <v/>
      </c>
      <c r="CH29" s="191"/>
      <c r="CI29" s="191"/>
      <c r="CJ29" s="191"/>
    </row>
    <row r="30" ht="16.5" customHeight="1">
      <c r="A30" s="75"/>
      <c r="B30" s="75"/>
      <c r="C30" s="75"/>
      <c r="D30" s="240">
        <v>5.0</v>
      </c>
      <c r="E30" s="239"/>
      <c r="P30" s="48"/>
      <c r="Q30" s="75"/>
      <c r="R30" s="53"/>
      <c r="Z30" s="232" t="s">
        <v>121</v>
      </c>
      <c r="AA30" s="230"/>
      <c r="AB30" s="232" t="s">
        <v>122</v>
      </c>
      <c r="AC30" s="230"/>
      <c r="AD30" s="232" t="s">
        <v>123</v>
      </c>
      <c r="AE30" s="230"/>
      <c r="AF30" s="224"/>
      <c r="AG30" s="51"/>
      <c r="AL30" s="48"/>
      <c r="AM30" s="75"/>
      <c r="AN30" s="75"/>
      <c r="AO30" s="75"/>
      <c r="AP30" s="114"/>
      <c r="AU30" s="115"/>
      <c r="AV30" s="117"/>
      <c r="BH30" s="48"/>
      <c r="BI30" s="75"/>
      <c r="BJ30" s="114"/>
      <c r="BO30" s="115"/>
      <c r="BP30" s="117"/>
      <c r="CB30" s="48"/>
      <c r="CC30" s="75"/>
      <c r="CD30" s="75"/>
      <c r="CE30" s="191"/>
      <c r="CF30" s="201" t="str">
        <f t="shared" ref="CF30:CF34" si="7">AP29</f>
        <v/>
      </c>
      <c r="CG30" s="201" t="str">
        <f t="shared" ref="CG30:CG34" si="8">AU29</f>
        <v/>
      </c>
      <c r="CH30" s="191"/>
      <c r="CI30" s="191"/>
      <c r="CJ30" s="191"/>
    </row>
    <row r="31" ht="16.5" customHeight="1">
      <c r="A31" s="75"/>
      <c r="B31" s="75"/>
      <c r="C31" s="75"/>
      <c r="D31" s="51"/>
      <c r="E31" s="237"/>
      <c r="I31" s="237"/>
      <c r="M31" s="237"/>
      <c r="P31" s="48"/>
      <c r="Q31" s="75"/>
      <c r="R31" s="151"/>
      <c r="S31" s="221" t="b">
        <v>0</v>
      </c>
      <c r="T31" s="247" t="s">
        <v>196</v>
      </c>
      <c r="V31" s="223"/>
      <c r="AC31" s="235"/>
      <c r="AF31" s="224"/>
      <c r="AG31" s="51"/>
      <c r="AL31" s="48"/>
      <c r="AM31" s="75"/>
      <c r="AN31" s="75"/>
      <c r="AO31" s="75"/>
      <c r="AP31" s="114"/>
      <c r="AU31" s="115"/>
      <c r="AV31" s="117"/>
      <c r="BH31" s="48"/>
      <c r="BI31" s="75"/>
      <c r="BJ31" s="114"/>
      <c r="BO31" s="115"/>
      <c r="BP31" s="117"/>
      <c r="CB31" s="48"/>
      <c r="CC31" s="75"/>
      <c r="CD31" s="75"/>
      <c r="CE31" s="191"/>
      <c r="CF31" s="201" t="str">
        <f t="shared" si="7"/>
        <v/>
      </c>
      <c r="CG31" s="201" t="str">
        <f t="shared" si="8"/>
        <v/>
      </c>
      <c r="CH31" s="191"/>
      <c r="CI31" s="191"/>
      <c r="CJ31" s="191"/>
    </row>
    <row r="32" ht="16.5" customHeight="1">
      <c r="A32" s="75"/>
      <c r="B32" s="75"/>
      <c r="C32" s="75"/>
      <c r="D32" s="240">
        <v>6.0</v>
      </c>
      <c r="E32" s="239"/>
      <c r="P32" s="48"/>
      <c r="Q32" s="75"/>
      <c r="R32" s="151"/>
      <c r="S32" s="230"/>
      <c r="Z32" s="232" t="s">
        <v>117</v>
      </c>
      <c r="AA32" s="230"/>
      <c r="AB32" s="238" t="s">
        <v>118</v>
      </c>
      <c r="AC32" s="230"/>
      <c r="AD32" s="232" t="s">
        <v>120</v>
      </c>
      <c r="AE32" s="230"/>
      <c r="AF32" s="224"/>
      <c r="AG32" s="51"/>
      <c r="AL32" s="48"/>
      <c r="AM32" s="75"/>
      <c r="AN32" s="75"/>
      <c r="AO32" s="75"/>
      <c r="AP32" s="114"/>
      <c r="AU32" s="115"/>
      <c r="AV32" s="117"/>
      <c r="BH32" s="48"/>
      <c r="BI32" s="75"/>
      <c r="BJ32" s="114"/>
      <c r="BO32" s="115"/>
      <c r="BP32" s="117"/>
      <c r="CB32" s="48"/>
      <c r="CC32" s="75"/>
      <c r="CD32" s="75"/>
      <c r="CE32" s="191"/>
      <c r="CF32" s="201" t="str">
        <f t="shared" si="7"/>
        <v/>
      </c>
      <c r="CG32" s="201" t="str">
        <f t="shared" si="8"/>
        <v/>
      </c>
      <c r="CH32" s="191"/>
      <c r="CI32" s="191"/>
      <c r="CJ32" s="191"/>
    </row>
    <row r="33" ht="16.5" customHeight="1">
      <c r="A33" s="75"/>
      <c r="B33" s="75"/>
      <c r="C33" s="75"/>
      <c r="D33" s="53"/>
      <c r="E33" s="248"/>
      <c r="F33" s="54"/>
      <c r="G33" s="54"/>
      <c r="H33" s="54"/>
      <c r="I33" s="248"/>
      <c r="J33" s="54"/>
      <c r="K33" s="54"/>
      <c r="L33" s="54"/>
      <c r="M33" s="248"/>
      <c r="N33" s="54"/>
      <c r="O33" s="54"/>
      <c r="P33" s="55"/>
      <c r="Q33" s="75"/>
      <c r="R33" s="151"/>
      <c r="Z33" s="232" t="s">
        <v>121</v>
      </c>
      <c r="AA33" s="230"/>
      <c r="AB33" s="232" t="s">
        <v>122</v>
      </c>
      <c r="AC33" s="230"/>
      <c r="AD33" s="232" t="s">
        <v>123</v>
      </c>
      <c r="AE33" s="230"/>
      <c r="AF33" s="224"/>
      <c r="AG33" s="51"/>
      <c r="AL33" s="48"/>
      <c r="AM33" s="75"/>
      <c r="AN33" s="75"/>
      <c r="AO33" s="75"/>
      <c r="AP33" s="114"/>
      <c r="AU33" s="115"/>
      <c r="AV33" s="117"/>
      <c r="BH33" s="48"/>
      <c r="BI33" s="75"/>
      <c r="BJ33" s="114"/>
      <c r="BO33" s="115"/>
      <c r="BP33" s="117"/>
      <c r="CB33" s="48"/>
      <c r="CC33" s="75"/>
      <c r="CD33" s="225"/>
      <c r="CE33" s="191"/>
      <c r="CF33" s="201" t="str">
        <f t="shared" si="7"/>
        <v/>
      </c>
      <c r="CG33" s="201" t="str">
        <f t="shared" si="8"/>
        <v/>
      </c>
      <c r="CH33" s="191"/>
      <c r="CI33" s="191"/>
      <c r="CJ33" s="191"/>
    </row>
    <row r="34" ht="16.5" customHeight="1">
      <c r="A34" s="243"/>
      <c r="B34" s="243"/>
      <c r="C34" s="243"/>
      <c r="D34" s="243"/>
      <c r="E34" s="243"/>
      <c r="F34" s="243"/>
      <c r="G34" s="243"/>
      <c r="H34" s="243"/>
      <c r="I34" s="243"/>
      <c r="J34" s="243"/>
      <c r="K34" s="243"/>
      <c r="L34" s="243"/>
      <c r="M34" s="243"/>
      <c r="N34" s="243"/>
      <c r="O34" s="243"/>
      <c r="P34" s="243"/>
      <c r="Q34" s="243"/>
      <c r="R34" s="243"/>
      <c r="S34" s="244" t="str">
        <f>IF(SUM(CI9:CI12)&gt;0, "✦","")</f>
        <v/>
      </c>
      <c r="T34" s="250" t="str">
        <f>LEFT(CI14, LEN(CI14)-2)</f>
        <v/>
      </c>
      <c r="U34" s="246"/>
      <c r="V34" s="246"/>
      <c r="W34" s="246"/>
      <c r="X34" s="246"/>
      <c r="Y34" s="246"/>
      <c r="Z34" s="246"/>
      <c r="AA34" s="246"/>
      <c r="AB34" s="246"/>
      <c r="AC34" s="246"/>
      <c r="AD34" s="246"/>
      <c r="AE34" s="246"/>
      <c r="AF34" s="75"/>
      <c r="AG34" s="53"/>
      <c r="AH34" s="54"/>
      <c r="AI34" s="54"/>
      <c r="AJ34" s="54"/>
      <c r="AK34" s="54"/>
      <c r="AL34" s="55"/>
      <c r="AM34" s="75"/>
      <c r="AN34" s="75"/>
      <c r="AO34" s="75"/>
      <c r="AP34" s="153"/>
      <c r="AQ34" s="54"/>
      <c r="AR34" s="54"/>
      <c r="AS34" s="54"/>
      <c r="AT34" s="54"/>
      <c r="AU34" s="54"/>
      <c r="AV34" s="154"/>
      <c r="AW34" s="54"/>
      <c r="AX34" s="54"/>
      <c r="AY34" s="54"/>
      <c r="AZ34" s="54"/>
      <c r="BA34" s="54"/>
      <c r="BB34" s="54"/>
      <c r="BC34" s="54"/>
      <c r="BD34" s="54"/>
      <c r="BE34" s="54"/>
      <c r="BF34" s="54"/>
      <c r="BG34" s="54"/>
      <c r="BH34" s="55"/>
      <c r="BI34" s="75"/>
      <c r="BJ34" s="153"/>
      <c r="BK34" s="54"/>
      <c r="BL34" s="54"/>
      <c r="BM34" s="54"/>
      <c r="BN34" s="54"/>
      <c r="BO34" s="241"/>
      <c r="BP34" s="154"/>
      <c r="BQ34" s="54"/>
      <c r="BR34" s="54"/>
      <c r="BS34" s="54"/>
      <c r="BT34" s="54"/>
      <c r="BU34" s="54"/>
      <c r="BV34" s="54"/>
      <c r="BW34" s="54"/>
      <c r="BX34" s="54"/>
      <c r="BY34" s="54"/>
      <c r="BZ34" s="54"/>
      <c r="CA34" s="54"/>
      <c r="CB34" s="55"/>
      <c r="CC34" s="75"/>
      <c r="CD34" s="75"/>
      <c r="CE34" s="191"/>
      <c r="CF34" s="201" t="str">
        <f t="shared" si="7"/>
        <v/>
      </c>
      <c r="CG34" s="201" t="str">
        <f t="shared" si="8"/>
        <v/>
      </c>
      <c r="CH34" s="191"/>
      <c r="CI34" s="191"/>
      <c r="CJ34" s="191"/>
    </row>
    <row r="35" ht="16.5" customHeight="1">
      <c r="A35" s="243"/>
      <c r="B35" s="243"/>
      <c r="C35" s="243"/>
      <c r="D35" s="243"/>
      <c r="E35" s="243"/>
      <c r="F35" s="243"/>
      <c r="G35" s="243"/>
      <c r="H35" s="243"/>
      <c r="I35" s="243"/>
      <c r="J35" s="243"/>
      <c r="K35" s="243"/>
      <c r="L35" s="243"/>
      <c r="M35" s="243"/>
      <c r="N35" s="243"/>
      <c r="O35" s="243"/>
      <c r="P35" s="243"/>
      <c r="Q35" s="243"/>
      <c r="R35" s="243"/>
      <c r="S35" s="243"/>
      <c r="T35" s="243"/>
      <c r="U35" s="243"/>
      <c r="V35" s="243"/>
      <c r="W35" s="243"/>
      <c r="X35" s="243"/>
      <c r="Y35" s="243"/>
      <c r="Z35" s="243"/>
      <c r="AA35" s="243"/>
      <c r="AB35" s="75"/>
      <c r="AC35" s="75"/>
      <c r="AD35" s="243"/>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75"/>
      <c r="BC35" s="75"/>
      <c r="BD35" s="75"/>
      <c r="BE35" s="75"/>
      <c r="BF35" s="75"/>
      <c r="BG35" s="75"/>
      <c r="BH35" s="75"/>
      <c r="BI35" s="75"/>
      <c r="BJ35" s="75"/>
      <c r="BK35" s="75"/>
      <c r="BL35" s="75"/>
      <c r="BM35" s="75"/>
      <c r="BN35" s="75"/>
      <c r="BO35" s="75"/>
      <c r="BP35" s="75"/>
      <c r="BQ35" s="75"/>
      <c r="BR35" s="75"/>
      <c r="BS35" s="75"/>
      <c r="BT35" s="75"/>
      <c r="BU35" s="75"/>
      <c r="BV35" s="75"/>
      <c r="BW35" s="75"/>
      <c r="BX35" s="75"/>
      <c r="BY35" s="75"/>
      <c r="BZ35" s="75"/>
      <c r="CA35" s="75"/>
      <c r="CB35" s="75"/>
      <c r="CC35" s="75"/>
      <c r="CD35" s="75"/>
      <c r="CE35" s="191"/>
      <c r="CF35" s="201" t="str">
        <f t="shared" ref="CF35:CF39" si="9">BJ15</f>
        <v/>
      </c>
      <c r="CG35" s="201" t="str">
        <f t="shared" ref="CG35:CG39" si="10">BO15</f>
        <v/>
      </c>
      <c r="CH35" s="191"/>
      <c r="CI35" s="191"/>
      <c r="CJ35" s="191"/>
    </row>
    <row r="36" ht="16.5" customHeight="1">
      <c r="A36" s="243"/>
      <c r="B36" s="243"/>
      <c r="C36" s="252"/>
      <c r="D36" s="253"/>
      <c r="E36" s="252"/>
      <c r="F36" s="252"/>
      <c r="G36" s="252"/>
      <c r="H36" s="252"/>
      <c r="I36" s="252"/>
      <c r="J36" s="252"/>
      <c r="K36" s="252"/>
      <c r="L36" s="252"/>
      <c r="M36" s="252"/>
      <c r="N36" s="252"/>
      <c r="O36" s="252"/>
      <c r="P36" s="254" t="s">
        <v>198</v>
      </c>
      <c r="Q36" s="252"/>
      <c r="R36" s="252"/>
      <c r="S36" s="252"/>
      <c r="T36" s="252"/>
      <c r="U36" s="252"/>
      <c r="V36" s="252"/>
      <c r="W36" s="252"/>
      <c r="X36" s="252"/>
      <c r="Y36" s="252"/>
      <c r="Z36" s="252"/>
      <c r="AA36" s="252"/>
      <c r="AB36" s="252"/>
      <c r="AC36" s="252"/>
      <c r="AD36" s="252"/>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5"/>
      <c r="BL36" s="75"/>
      <c r="BM36" s="75"/>
      <c r="BN36" s="75"/>
      <c r="BO36" s="75"/>
      <c r="BP36" s="75"/>
      <c r="BQ36" s="75"/>
      <c r="BR36" s="75"/>
      <c r="BS36" s="75"/>
      <c r="BT36" s="75"/>
      <c r="BU36" s="75"/>
      <c r="BV36" s="75"/>
      <c r="BW36" s="75"/>
      <c r="BX36" s="75"/>
      <c r="BY36" s="75"/>
      <c r="BZ36" s="75"/>
      <c r="CA36" s="75"/>
      <c r="CB36" s="75"/>
      <c r="CC36" s="75"/>
      <c r="CD36" s="75"/>
      <c r="CE36" s="191"/>
      <c r="CF36" s="201" t="str">
        <f t="shared" si="9"/>
        <v/>
      </c>
      <c r="CG36" s="201" t="str">
        <f t="shared" si="10"/>
        <v/>
      </c>
      <c r="CH36" s="191"/>
      <c r="CI36" s="191"/>
      <c r="CJ36" s="191"/>
    </row>
    <row r="37" ht="16.5" customHeight="1">
      <c r="A37" s="243"/>
      <c r="B37" s="243"/>
      <c r="C37" s="252"/>
      <c r="D37" s="253"/>
      <c r="E37" s="252"/>
      <c r="F37" s="252"/>
      <c r="G37" s="252"/>
      <c r="H37" s="252"/>
      <c r="I37" s="252"/>
      <c r="J37" s="252"/>
      <c r="K37" s="252"/>
      <c r="L37" s="252"/>
      <c r="M37" s="252"/>
      <c r="N37" s="252"/>
      <c r="O37" s="252"/>
      <c r="P37" s="255" t="s">
        <v>199</v>
      </c>
      <c r="Q37" s="252"/>
      <c r="R37" s="252"/>
      <c r="S37" s="252"/>
      <c r="T37" s="252"/>
      <c r="U37" s="252"/>
      <c r="V37" s="252"/>
      <c r="W37" s="252"/>
      <c r="X37" s="252"/>
      <c r="Y37" s="252"/>
      <c r="Z37" s="252"/>
      <c r="AA37" s="252"/>
      <c r="AB37" s="252"/>
      <c r="AC37" s="252"/>
      <c r="AD37" s="252"/>
      <c r="AE37" s="75"/>
      <c r="AF37" s="252"/>
      <c r="AG37" s="256"/>
      <c r="AH37" s="252"/>
      <c r="AI37" s="252"/>
      <c r="AJ37" s="252"/>
      <c r="AK37" s="252"/>
      <c r="AL37" s="252"/>
      <c r="AM37" s="252"/>
      <c r="AN37" s="252"/>
      <c r="AO37" s="252"/>
      <c r="AP37" s="252"/>
      <c r="AQ37" s="252"/>
      <c r="AR37" s="252"/>
      <c r="AS37" s="252"/>
      <c r="AT37" s="252"/>
      <c r="AU37" s="252"/>
      <c r="AV37" s="254" t="s">
        <v>200</v>
      </c>
      <c r="AW37" s="252"/>
      <c r="AX37" s="252"/>
      <c r="AY37" s="252"/>
      <c r="AZ37" s="252"/>
      <c r="BA37" s="252"/>
      <c r="BB37" s="252"/>
      <c r="BC37" s="252"/>
      <c r="BD37" s="252"/>
      <c r="BE37" s="252"/>
      <c r="BF37" s="252"/>
      <c r="BG37" s="252"/>
      <c r="BH37" s="252"/>
      <c r="BI37" s="252"/>
      <c r="BJ37" s="252"/>
      <c r="BK37" s="252"/>
      <c r="BL37" s="252"/>
      <c r="BM37" s="75"/>
      <c r="BN37" s="257"/>
      <c r="BO37" s="257"/>
      <c r="BP37" s="257"/>
      <c r="BQ37" s="257"/>
      <c r="BR37" s="257"/>
      <c r="BS37" s="257"/>
      <c r="BT37" s="257"/>
      <c r="BU37" s="254" t="s">
        <v>201</v>
      </c>
      <c r="BV37" s="257"/>
      <c r="BW37" s="257"/>
      <c r="BX37" s="257"/>
      <c r="BY37" s="257"/>
      <c r="BZ37" s="257"/>
      <c r="CA37" s="257"/>
      <c r="CB37" s="257"/>
      <c r="CC37" s="75"/>
      <c r="CD37" s="75"/>
      <c r="CE37" s="191"/>
      <c r="CF37" s="201" t="str">
        <f t="shared" si="9"/>
        <v/>
      </c>
      <c r="CG37" s="201" t="str">
        <f t="shared" si="10"/>
        <v/>
      </c>
      <c r="CH37" s="191"/>
      <c r="CI37" s="191"/>
      <c r="CJ37" s="191"/>
    </row>
    <row r="38" ht="16.5" customHeight="1">
      <c r="A38" s="243"/>
      <c r="B38" s="243"/>
      <c r="C38" s="252"/>
      <c r="D38" s="253"/>
      <c r="E38" s="252"/>
      <c r="F38" s="252"/>
      <c r="G38" s="252"/>
      <c r="H38" s="252"/>
      <c r="I38" s="252"/>
      <c r="J38" s="252"/>
      <c r="K38" s="252"/>
      <c r="L38" s="252"/>
      <c r="M38" s="252"/>
      <c r="N38" s="252"/>
      <c r="O38" s="252"/>
      <c r="P38" s="258" t="s">
        <v>202</v>
      </c>
      <c r="Q38" s="252"/>
      <c r="R38" s="252"/>
      <c r="S38" s="252"/>
      <c r="T38" s="252"/>
      <c r="U38" s="252"/>
      <c r="V38" s="252"/>
      <c r="W38" s="252"/>
      <c r="X38" s="252"/>
      <c r="Y38" s="252"/>
      <c r="Z38" s="252"/>
      <c r="AA38" s="252"/>
      <c r="AB38" s="252"/>
      <c r="AC38" s="252"/>
      <c r="AD38" s="252"/>
      <c r="AE38" s="75"/>
      <c r="AF38" s="252"/>
      <c r="AG38" s="259"/>
      <c r="AH38" s="252"/>
      <c r="AI38" s="252"/>
      <c r="AJ38" s="252"/>
      <c r="AK38" s="252"/>
      <c r="AL38" s="252"/>
      <c r="AM38" s="252"/>
      <c r="AN38" s="252"/>
      <c r="AO38" s="252"/>
      <c r="AP38" s="252"/>
      <c r="AQ38" s="252"/>
      <c r="AR38" s="252"/>
      <c r="AS38" s="252"/>
      <c r="AT38" s="252"/>
      <c r="AU38" s="252"/>
      <c r="AV38" s="255" t="s">
        <v>199</v>
      </c>
      <c r="AW38" s="252"/>
      <c r="AX38" s="252"/>
      <c r="AY38" s="252"/>
      <c r="AZ38" s="252"/>
      <c r="BA38" s="252"/>
      <c r="BB38" s="252"/>
      <c r="BC38" s="252"/>
      <c r="BD38" s="252"/>
      <c r="BE38" s="252"/>
      <c r="BF38" s="252"/>
      <c r="BG38" s="252"/>
      <c r="BH38" s="252"/>
      <c r="BI38" s="252"/>
      <c r="BJ38" s="252"/>
      <c r="BK38" s="252"/>
      <c r="BL38" s="252"/>
      <c r="BM38" s="75"/>
      <c r="BN38" s="257"/>
      <c r="BO38" s="257"/>
      <c r="BP38" s="257"/>
      <c r="BQ38" s="257"/>
      <c r="BR38" s="257"/>
      <c r="BS38" s="257"/>
      <c r="BT38" s="257"/>
      <c r="BU38" s="260" t="s">
        <v>199</v>
      </c>
      <c r="BV38" s="257"/>
      <c r="BW38" s="257"/>
      <c r="BX38" s="257"/>
      <c r="BY38" s="257"/>
      <c r="BZ38" s="257"/>
      <c r="CA38" s="257"/>
      <c r="CB38" s="257"/>
      <c r="CC38" s="75"/>
      <c r="CD38" s="75"/>
      <c r="CE38" s="191"/>
      <c r="CF38" s="201" t="str">
        <f t="shared" si="9"/>
        <v/>
      </c>
      <c r="CG38" s="201" t="str">
        <f t="shared" si="10"/>
        <v/>
      </c>
      <c r="CH38" s="191"/>
      <c r="CI38" s="191"/>
      <c r="CJ38" s="191"/>
    </row>
    <row r="39" ht="16.5" customHeight="1">
      <c r="A39" s="243"/>
      <c r="B39" s="243"/>
      <c r="C39" s="252"/>
      <c r="D39" s="252"/>
      <c r="E39" s="252"/>
      <c r="F39" s="252"/>
      <c r="G39" s="252"/>
      <c r="H39" s="252"/>
      <c r="I39" s="252"/>
      <c r="J39" s="252"/>
      <c r="K39" s="252"/>
      <c r="L39" s="252"/>
      <c r="M39" s="252"/>
      <c r="N39" s="252"/>
      <c r="O39" s="252"/>
      <c r="P39" s="252"/>
      <c r="Q39" s="252"/>
      <c r="R39" s="252"/>
      <c r="S39" s="252"/>
      <c r="T39" s="252"/>
      <c r="U39" s="252"/>
      <c r="V39" s="252"/>
      <c r="W39" s="252"/>
      <c r="X39" s="252"/>
      <c r="Y39" s="252"/>
      <c r="Z39" s="252"/>
      <c r="AA39" s="252"/>
      <c r="AB39" s="252"/>
      <c r="AC39" s="252"/>
      <c r="AD39" s="252"/>
      <c r="AE39" s="75"/>
      <c r="AF39" s="257"/>
      <c r="AG39" s="262"/>
      <c r="AH39" s="252"/>
      <c r="AI39" s="252"/>
      <c r="AJ39" s="252"/>
      <c r="AK39" s="252"/>
      <c r="AL39" s="252"/>
      <c r="AM39" s="252"/>
      <c r="AN39" s="252"/>
      <c r="AO39" s="252"/>
      <c r="AP39" s="252"/>
      <c r="AQ39" s="252"/>
      <c r="AR39" s="252"/>
      <c r="AS39" s="252"/>
      <c r="AT39" s="252"/>
      <c r="AU39" s="252"/>
      <c r="AV39" s="258" t="s">
        <v>202</v>
      </c>
      <c r="AW39" s="252"/>
      <c r="AX39" s="252"/>
      <c r="AY39" s="252"/>
      <c r="AZ39" s="252"/>
      <c r="BA39" s="252"/>
      <c r="BB39" s="252"/>
      <c r="BC39" s="252"/>
      <c r="BD39" s="252"/>
      <c r="BE39" s="252"/>
      <c r="BF39" s="252"/>
      <c r="BG39" s="252"/>
      <c r="BH39" s="252"/>
      <c r="BI39" s="252"/>
      <c r="BJ39" s="252"/>
      <c r="BK39" s="252"/>
      <c r="BL39" s="252"/>
      <c r="BM39" s="75"/>
      <c r="BN39" s="257"/>
      <c r="BO39" s="257"/>
      <c r="BP39" s="257"/>
      <c r="BQ39" s="257"/>
      <c r="BR39" s="257"/>
      <c r="BS39" s="257"/>
      <c r="BT39" s="257"/>
      <c r="BU39" s="265" t="s">
        <v>204</v>
      </c>
      <c r="BV39" s="257"/>
      <c r="BW39" s="257"/>
      <c r="BX39" s="257"/>
      <c r="BY39" s="257"/>
      <c r="BZ39" s="257"/>
      <c r="CA39" s="257"/>
      <c r="CB39" s="257"/>
      <c r="CC39" s="75"/>
      <c r="CD39" s="75"/>
      <c r="CE39" s="191"/>
      <c r="CF39" s="201" t="str">
        <f t="shared" si="9"/>
        <v/>
      </c>
      <c r="CG39" s="201" t="str">
        <f t="shared" si="10"/>
        <v/>
      </c>
      <c r="CH39" s="191"/>
      <c r="CI39" s="191"/>
      <c r="CJ39" s="191"/>
    </row>
    <row r="40" ht="16.5" customHeight="1">
      <c r="A40" s="243"/>
      <c r="B40" s="243"/>
      <c r="C40" s="252"/>
      <c r="D40" s="252"/>
      <c r="E40" s="252"/>
      <c r="F40" s="252"/>
      <c r="G40" s="252"/>
      <c r="H40" s="252"/>
      <c r="I40" s="252"/>
      <c r="J40" s="252"/>
      <c r="K40" s="252"/>
      <c r="L40" s="252"/>
      <c r="M40" s="252"/>
      <c r="N40" s="252"/>
      <c r="O40" s="252"/>
      <c r="P40" s="252"/>
      <c r="Q40" s="252"/>
      <c r="R40" s="252"/>
      <c r="S40" s="252"/>
      <c r="T40" s="252"/>
      <c r="U40" s="252"/>
      <c r="V40" s="252"/>
      <c r="W40" s="252"/>
      <c r="X40" s="252"/>
      <c r="Y40" s="252"/>
      <c r="Z40" s="252"/>
      <c r="AA40" s="252"/>
      <c r="AB40" s="252"/>
      <c r="AC40" s="252"/>
      <c r="AD40" s="252"/>
      <c r="AE40" s="75"/>
      <c r="AF40" s="257"/>
      <c r="AG40" s="252"/>
      <c r="AH40" s="252"/>
      <c r="AI40" s="252"/>
      <c r="AJ40" s="252"/>
      <c r="AK40" s="252"/>
      <c r="AL40" s="252"/>
      <c r="AM40" s="252"/>
      <c r="AN40" s="252"/>
      <c r="AO40" s="252"/>
      <c r="AP40" s="252"/>
      <c r="AQ40" s="252"/>
      <c r="AR40" s="252"/>
      <c r="AS40" s="252"/>
      <c r="AT40" s="252"/>
      <c r="AU40" s="252"/>
      <c r="AV40" s="252"/>
      <c r="AW40" s="252"/>
      <c r="AX40" s="252"/>
      <c r="AY40" s="252"/>
      <c r="AZ40" s="252"/>
      <c r="BA40" s="252"/>
      <c r="BB40" s="252"/>
      <c r="BC40" s="252"/>
      <c r="BD40" s="252"/>
      <c r="BE40" s="252"/>
      <c r="BF40" s="252"/>
      <c r="BG40" s="252"/>
      <c r="BH40" s="252"/>
      <c r="BI40" s="252"/>
      <c r="BJ40" s="252"/>
      <c r="BK40" s="252"/>
      <c r="BL40" s="252"/>
      <c r="BM40" s="75"/>
      <c r="BN40" s="257"/>
      <c r="BO40" s="257"/>
      <c r="BP40" s="257"/>
      <c r="BQ40" s="257"/>
      <c r="BR40" s="257"/>
      <c r="BS40" s="257"/>
      <c r="BT40" s="257"/>
      <c r="BU40" s="257"/>
      <c r="BV40" s="257"/>
      <c r="BW40" s="257"/>
      <c r="BX40" s="257"/>
      <c r="BY40" s="257"/>
      <c r="BZ40" s="257"/>
      <c r="CA40" s="257"/>
      <c r="CB40" s="257"/>
      <c r="CC40" s="75"/>
      <c r="CD40" s="75"/>
      <c r="CE40" s="191"/>
      <c r="CF40" s="201" t="str">
        <f t="shared" ref="CF40:CF44" si="11">BJ23</f>
        <v/>
      </c>
      <c r="CG40" s="201" t="str">
        <f t="shared" ref="CG40:CG44" si="12">BO23</f>
        <v/>
      </c>
      <c r="CH40" s="191"/>
      <c r="CI40" s="191"/>
      <c r="CJ40" s="191"/>
    </row>
    <row r="41" ht="16.5" customHeight="1">
      <c r="A41" s="243"/>
      <c r="B41" s="243"/>
      <c r="C41" s="252"/>
      <c r="D41" s="252"/>
      <c r="E41" s="252"/>
      <c r="F41" s="252"/>
      <c r="G41" s="252"/>
      <c r="H41" s="252"/>
      <c r="I41" s="252"/>
      <c r="J41" s="252"/>
      <c r="K41" s="252"/>
      <c r="L41" s="252"/>
      <c r="M41" s="252"/>
      <c r="N41" s="252"/>
      <c r="O41" s="252"/>
      <c r="P41" s="252"/>
      <c r="Q41" s="252"/>
      <c r="R41" s="252"/>
      <c r="S41" s="252"/>
      <c r="T41" s="252"/>
      <c r="U41" s="252"/>
      <c r="V41" s="252"/>
      <c r="W41" s="252"/>
      <c r="X41" s="252"/>
      <c r="Y41" s="252"/>
      <c r="Z41" s="252"/>
      <c r="AA41" s="252"/>
      <c r="AB41" s="252"/>
      <c r="AC41" s="252"/>
      <c r="AD41" s="252"/>
      <c r="AE41" s="75"/>
      <c r="AF41" s="253"/>
      <c r="AG41" s="252"/>
      <c r="AH41" s="252"/>
      <c r="AI41" s="252"/>
      <c r="AJ41" s="252"/>
      <c r="AK41" s="252"/>
      <c r="AL41" s="252"/>
      <c r="AM41" s="252"/>
      <c r="AN41" s="252"/>
      <c r="AO41" s="252"/>
      <c r="AP41" s="252"/>
      <c r="AQ41" s="252"/>
      <c r="AR41" s="252"/>
      <c r="AS41" s="252"/>
      <c r="AT41" s="252"/>
      <c r="AU41" s="252"/>
      <c r="AV41" s="252"/>
      <c r="AW41" s="252"/>
      <c r="AX41" s="252"/>
      <c r="AY41" s="252"/>
      <c r="AZ41" s="252"/>
      <c r="BA41" s="252"/>
      <c r="BB41" s="252"/>
      <c r="BC41" s="252"/>
      <c r="BD41" s="252"/>
      <c r="BE41" s="252"/>
      <c r="BF41" s="252"/>
      <c r="BG41" s="252"/>
      <c r="BH41" s="252"/>
      <c r="BI41" s="252"/>
      <c r="BJ41" s="252"/>
      <c r="BK41" s="252"/>
      <c r="BL41" s="252"/>
      <c r="BM41" s="75"/>
      <c r="BN41" s="257"/>
      <c r="BO41" s="257"/>
      <c r="BP41" s="257"/>
      <c r="BQ41" s="257"/>
      <c r="BR41" s="257"/>
      <c r="BS41" s="257"/>
      <c r="BT41" s="257"/>
      <c r="BU41" s="257"/>
      <c r="BV41" s="257"/>
      <c r="BW41" s="257"/>
      <c r="BX41" s="257"/>
      <c r="BY41" s="257"/>
      <c r="BZ41" s="257"/>
      <c r="CA41" s="257"/>
      <c r="CB41" s="257"/>
      <c r="CC41" s="75"/>
      <c r="CD41" s="75"/>
      <c r="CE41" s="191"/>
      <c r="CF41" s="201" t="str">
        <f t="shared" si="11"/>
        <v/>
      </c>
      <c r="CG41" s="201" t="str">
        <f t="shared" si="12"/>
        <v/>
      </c>
      <c r="CH41" s="191"/>
      <c r="CI41" s="191"/>
      <c r="CJ41" s="191"/>
    </row>
    <row r="42" ht="16.5" customHeight="1">
      <c r="A42" s="243"/>
      <c r="B42" s="243"/>
      <c r="C42" s="252"/>
      <c r="D42" s="252"/>
      <c r="E42" s="252"/>
      <c r="F42" s="252"/>
      <c r="G42" s="252"/>
      <c r="H42" s="252"/>
      <c r="I42" s="252"/>
      <c r="J42" s="252"/>
      <c r="K42" s="252"/>
      <c r="L42" s="252"/>
      <c r="M42" s="252"/>
      <c r="N42" s="252"/>
      <c r="O42" s="252"/>
      <c r="P42" s="252"/>
      <c r="Q42" s="252"/>
      <c r="R42" s="252"/>
      <c r="S42" s="252"/>
      <c r="T42" s="252"/>
      <c r="U42" s="252"/>
      <c r="V42" s="252"/>
      <c r="W42" s="252"/>
      <c r="X42" s="252"/>
      <c r="Y42" s="252"/>
      <c r="Z42" s="252"/>
      <c r="AA42" s="252"/>
      <c r="AB42" s="252"/>
      <c r="AC42" s="252"/>
      <c r="AD42" s="252"/>
      <c r="AE42" s="75"/>
      <c r="AF42" s="253"/>
      <c r="AG42" s="252"/>
      <c r="AH42" s="252"/>
      <c r="AI42" s="252"/>
      <c r="AJ42" s="252"/>
      <c r="AK42" s="252"/>
      <c r="AL42" s="252"/>
      <c r="AM42" s="252"/>
      <c r="AN42" s="252"/>
      <c r="AO42" s="252"/>
      <c r="AP42" s="252"/>
      <c r="AQ42" s="252"/>
      <c r="AR42" s="252"/>
      <c r="AS42" s="252"/>
      <c r="AT42" s="252"/>
      <c r="AU42" s="252"/>
      <c r="AV42" s="252"/>
      <c r="AW42" s="252"/>
      <c r="AX42" s="252"/>
      <c r="AY42" s="252"/>
      <c r="AZ42" s="252"/>
      <c r="BA42" s="252"/>
      <c r="BB42" s="252"/>
      <c r="BC42" s="252"/>
      <c r="BD42" s="252"/>
      <c r="BE42" s="252"/>
      <c r="BF42" s="252"/>
      <c r="BG42" s="252"/>
      <c r="BH42" s="252"/>
      <c r="BI42" s="252"/>
      <c r="BJ42" s="252"/>
      <c r="BK42" s="252"/>
      <c r="BL42" s="252"/>
      <c r="BM42" s="75"/>
      <c r="BN42" s="257"/>
      <c r="BO42" s="257"/>
      <c r="BP42" s="257"/>
      <c r="BQ42" s="257"/>
      <c r="BR42" s="257"/>
      <c r="BS42" s="257"/>
      <c r="BT42" s="257"/>
      <c r="BU42" s="257"/>
      <c r="BV42" s="257"/>
      <c r="BW42" s="257"/>
      <c r="BX42" s="257"/>
      <c r="BY42" s="257"/>
      <c r="BZ42" s="257"/>
      <c r="CA42" s="257"/>
      <c r="CB42" s="257"/>
      <c r="CC42" s="75"/>
      <c r="CD42" s="75"/>
      <c r="CE42" s="191"/>
      <c r="CF42" s="201" t="str">
        <f t="shared" si="11"/>
        <v/>
      </c>
      <c r="CG42" s="201" t="str">
        <f t="shared" si="12"/>
        <v/>
      </c>
      <c r="CH42" s="191"/>
      <c r="CI42" s="191"/>
      <c r="CJ42" s="191"/>
    </row>
    <row r="43" ht="16.5" customHeight="1">
      <c r="A43" s="243"/>
      <c r="B43" s="243"/>
      <c r="C43" s="252"/>
      <c r="D43" s="252"/>
      <c r="E43" s="252"/>
      <c r="F43" s="252"/>
      <c r="G43" s="252"/>
      <c r="H43" s="252"/>
      <c r="I43" s="252"/>
      <c r="J43" s="252"/>
      <c r="K43" s="252"/>
      <c r="L43" s="252"/>
      <c r="M43" s="252"/>
      <c r="N43" s="252"/>
      <c r="O43" s="252"/>
      <c r="P43" s="252"/>
      <c r="Q43" s="252"/>
      <c r="R43" s="252"/>
      <c r="S43" s="252"/>
      <c r="T43" s="252"/>
      <c r="U43" s="252"/>
      <c r="V43" s="252"/>
      <c r="W43" s="252"/>
      <c r="X43" s="252"/>
      <c r="Y43" s="252"/>
      <c r="Z43" s="252"/>
      <c r="AA43" s="252"/>
      <c r="AB43" s="252"/>
      <c r="AC43" s="252"/>
      <c r="AD43" s="252"/>
      <c r="AE43" s="75"/>
      <c r="AF43" s="252"/>
      <c r="AG43" s="252"/>
      <c r="AH43" s="252"/>
      <c r="AI43" s="252"/>
      <c r="AJ43" s="252"/>
      <c r="AK43" s="252"/>
      <c r="AL43" s="252"/>
      <c r="AM43" s="252"/>
      <c r="AN43" s="252"/>
      <c r="AO43" s="252"/>
      <c r="AP43" s="252"/>
      <c r="AQ43" s="252"/>
      <c r="AR43" s="252"/>
      <c r="AS43" s="252"/>
      <c r="AT43" s="252"/>
      <c r="AU43" s="252"/>
      <c r="AV43" s="252"/>
      <c r="AW43" s="252"/>
      <c r="AX43" s="252"/>
      <c r="AY43" s="252"/>
      <c r="AZ43" s="252"/>
      <c r="BA43" s="252"/>
      <c r="BB43" s="252"/>
      <c r="BC43" s="252"/>
      <c r="BD43" s="252"/>
      <c r="BE43" s="252"/>
      <c r="BF43" s="252"/>
      <c r="BG43" s="252"/>
      <c r="BH43" s="252"/>
      <c r="BI43" s="252"/>
      <c r="BJ43" s="252"/>
      <c r="BK43" s="252"/>
      <c r="BL43" s="252"/>
      <c r="BM43" s="75"/>
      <c r="BN43" s="257"/>
      <c r="BO43" s="257"/>
      <c r="BP43" s="257"/>
      <c r="BQ43" s="257"/>
      <c r="BR43" s="257"/>
      <c r="BS43" s="257"/>
      <c r="BT43" s="257"/>
      <c r="BU43" s="257"/>
      <c r="BV43" s="257"/>
      <c r="BW43" s="257"/>
      <c r="BX43" s="257"/>
      <c r="BY43" s="257"/>
      <c r="BZ43" s="257"/>
      <c r="CA43" s="257"/>
      <c r="CB43" s="257"/>
      <c r="CC43" s="75"/>
      <c r="CD43" s="75"/>
      <c r="CE43" s="191"/>
      <c r="CF43" s="201" t="str">
        <f t="shared" si="11"/>
        <v/>
      </c>
      <c r="CG43" s="201" t="str">
        <f t="shared" si="12"/>
        <v/>
      </c>
      <c r="CH43" s="191"/>
      <c r="CI43" s="191"/>
      <c r="CJ43" s="191"/>
    </row>
    <row r="44" ht="16.5" customHeight="1">
      <c r="A44" s="243"/>
      <c r="B44" s="243"/>
      <c r="C44" s="252"/>
      <c r="D44" s="252"/>
      <c r="E44" s="252"/>
      <c r="F44" s="252"/>
      <c r="G44" s="252"/>
      <c r="H44" s="252"/>
      <c r="I44" s="252"/>
      <c r="J44" s="252"/>
      <c r="K44" s="252"/>
      <c r="L44" s="252"/>
      <c r="M44" s="252"/>
      <c r="N44" s="252"/>
      <c r="O44" s="252"/>
      <c r="P44" s="252"/>
      <c r="Q44" s="252"/>
      <c r="R44" s="252"/>
      <c r="S44" s="252"/>
      <c r="T44" s="252"/>
      <c r="U44" s="252"/>
      <c r="V44" s="252"/>
      <c r="W44" s="252"/>
      <c r="X44" s="252"/>
      <c r="Y44" s="252"/>
      <c r="Z44" s="252"/>
      <c r="AA44" s="252"/>
      <c r="AB44" s="252"/>
      <c r="AC44" s="252"/>
      <c r="AD44" s="252"/>
      <c r="AE44" s="75"/>
      <c r="AF44" s="256"/>
      <c r="AG44" s="252"/>
      <c r="AH44" s="252"/>
      <c r="AI44" s="252"/>
      <c r="AJ44" s="252"/>
      <c r="AK44" s="252"/>
      <c r="AL44" s="252"/>
      <c r="AM44" s="252"/>
      <c r="AN44" s="252"/>
      <c r="AO44" s="252"/>
      <c r="AP44" s="252"/>
      <c r="AQ44" s="252"/>
      <c r="AR44" s="252"/>
      <c r="AS44" s="252"/>
      <c r="AT44" s="252"/>
      <c r="AU44" s="252"/>
      <c r="AV44" s="252"/>
      <c r="AW44" s="252"/>
      <c r="AX44" s="252"/>
      <c r="AY44" s="252"/>
      <c r="AZ44" s="252"/>
      <c r="BA44" s="252"/>
      <c r="BB44" s="252"/>
      <c r="BC44" s="252"/>
      <c r="BD44" s="252"/>
      <c r="BE44" s="252"/>
      <c r="BF44" s="252"/>
      <c r="BG44" s="252"/>
      <c r="BH44" s="252"/>
      <c r="BI44" s="252"/>
      <c r="BJ44" s="252"/>
      <c r="BK44" s="252"/>
      <c r="BL44" s="252"/>
      <c r="BM44" s="75"/>
      <c r="BN44" s="257"/>
      <c r="BO44" s="257"/>
      <c r="BP44" s="257"/>
      <c r="BQ44" s="257"/>
      <c r="BR44" s="257"/>
      <c r="BS44" s="257"/>
      <c r="BT44" s="257"/>
      <c r="BU44" s="257"/>
      <c r="BV44" s="257"/>
      <c r="BW44" s="257"/>
      <c r="BX44" s="257"/>
      <c r="BY44" s="257"/>
      <c r="BZ44" s="257"/>
      <c r="CA44" s="257"/>
      <c r="CB44" s="257"/>
      <c r="CC44" s="75"/>
      <c r="CD44" s="75"/>
      <c r="CE44" s="191"/>
      <c r="CF44" s="201" t="str">
        <f t="shared" si="11"/>
        <v/>
      </c>
      <c r="CG44" s="201" t="str">
        <f t="shared" si="12"/>
        <v/>
      </c>
      <c r="CH44" s="191"/>
      <c r="CI44" s="191"/>
      <c r="CJ44" s="191"/>
    </row>
    <row r="45" ht="16.5" customHeight="1">
      <c r="A45" s="243"/>
      <c r="B45" s="243"/>
      <c r="C45" s="252"/>
      <c r="D45" s="252"/>
      <c r="E45" s="252"/>
      <c r="F45" s="252"/>
      <c r="G45" s="252"/>
      <c r="H45" s="252"/>
      <c r="I45" s="252"/>
      <c r="J45" s="252"/>
      <c r="K45" s="252"/>
      <c r="L45" s="252"/>
      <c r="M45" s="252"/>
      <c r="N45" s="252"/>
      <c r="O45" s="252"/>
      <c r="P45" s="252"/>
      <c r="Q45" s="252"/>
      <c r="R45" s="252"/>
      <c r="S45" s="252"/>
      <c r="T45" s="252"/>
      <c r="U45" s="252"/>
      <c r="V45" s="252"/>
      <c r="W45" s="252"/>
      <c r="X45" s="252"/>
      <c r="Y45" s="252"/>
      <c r="Z45" s="252"/>
      <c r="AA45" s="252"/>
      <c r="AB45" s="252"/>
      <c r="AC45" s="252"/>
      <c r="AD45" s="252"/>
      <c r="AE45" s="75"/>
      <c r="AF45" s="253"/>
      <c r="AG45" s="252"/>
      <c r="AH45" s="252"/>
      <c r="AI45" s="252"/>
      <c r="AJ45" s="252"/>
      <c r="AK45" s="252"/>
      <c r="AL45" s="252"/>
      <c r="AM45" s="252"/>
      <c r="AN45" s="252"/>
      <c r="AO45" s="252"/>
      <c r="AP45" s="252"/>
      <c r="AQ45" s="252"/>
      <c r="AR45" s="252"/>
      <c r="AS45" s="252"/>
      <c r="AT45" s="252"/>
      <c r="AU45" s="252"/>
      <c r="AV45" s="252"/>
      <c r="AW45" s="252"/>
      <c r="AX45" s="252"/>
      <c r="AY45" s="252"/>
      <c r="AZ45" s="252"/>
      <c r="BA45" s="252"/>
      <c r="BB45" s="252"/>
      <c r="BC45" s="252"/>
      <c r="BD45" s="252"/>
      <c r="BE45" s="252"/>
      <c r="BF45" s="252"/>
      <c r="BG45" s="252"/>
      <c r="BH45" s="252"/>
      <c r="BI45" s="252"/>
      <c r="BJ45" s="252"/>
      <c r="BK45" s="252"/>
      <c r="BL45" s="252"/>
      <c r="BM45" s="75"/>
      <c r="BN45" s="257"/>
      <c r="BO45" s="257"/>
      <c r="BP45" s="257"/>
      <c r="BQ45" s="257"/>
      <c r="BR45" s="257"/>
      <c r="BS45" s="257"/>
      <c r="BT45" s="257"/>
      <c r="BU45" s="257"/>
      <c r="BV45" s="257"/>
      <c r="BW45" s="257"/>
      <c r="BX45" s="257"/>
      <c r="BY45" s="257"/>
      <c r="BZ45" s="257"/>
      <c r="CA45" s="257"/>
      <c r="CB45" s="257"/>
      <c r="CC45" s="75"/>
      <c r="CD45" s="75"/>
      <c r="CE45" s="191"/>
      <c r="CF45" s="201" t="str">
        <f t="shared" ref="CF45:CF49" si="13">BJ30</f>
        <v/>
      </c>
      <c r="CG45" s="201" t="str">
        <f t="shared" ref="CG45:CG49" si="14">BO30</f>
        <v/>
      </c>
      <c r="CH45" s="191"/>
      <c r="CI45" s="191"/>
      <c r="CJ45" s="191"/>
    </row>
    <row r="46" ht="16.5" customHeight="1">
      <c r="A46" s="243"/>
      <c r="B46" s="243"/>
      <c r="C46" s="252"/>
      <c r="D46" s="252"/>
      <c r="E46" s="252"/>
      <c r="F46" s="252"/>
      <c r="G46" s="252"/>
      <c r="H46" s="252"/>
      <c r="I46" s="252"/>
      <c r="J46" s="252"/>
      <c r="K46" s="252"/>
      <c r="L46" s="252"/>
      <c r="M46" s="252"/>
      <c r="N46" s="252"/>
      <c r="O46" s="252"/>
      <c r="P46" s="252"/>
      <c r="Q46" s="252"/>
      <c r="R46" s="252"/>
      <c r="S46" s="252"/>
      <c r="T46" s="252"/>
      <c r="U46" s="252"/>
      <c r="V46" s="252"/>
      <c r="W46" s="252"/>
      <c r="X46" s="252"/>
      <c r="Y46" s="252"/>
      <c r="Z46" s="252"/>
      <c r="AA46" s="252"/>
      <c r="AB46" s="252"/>
      <c r="AC46" s="252"/>
      <c r="AD46" s="252"/>
      <c r="AE46" s="75"/>
      <c r="AF46" s="253"/>
      <c r="AG46" s="257"/>
      <c r="AH46" s="257"/>
      <c r="AI46" s="257"/>
      <c r="AJ46" s="257"/>
      <c r="AK46" s="257"/>
      <c r="AL46" s="257"/>
      <c r="AM46" s="257"/>
      <c r="AN46" s="257"/>
      <c r="AO46" s="257"/>
      <c r="AP46" s="257"/>
      <c r="AQ46" s="257"/>
      <c r="AR46" s="257"/>
      <c r="AS46" s="257"/>
      <c r="AT46" s="257"/>
      <c r="AU46" s="252"/>
      <c r="AV46" s="252"/>
      <c r="AW46" s="252"/>
      <c r="AX46" s="252"/>
      <c r="AY46" s="252"/>
      <c r="AZ46" s="252"/>
      <c r="BA46" s="252"/>
      <c r="BB46" s="252"/>
      <c r="BC46" s="252"/>
      <c r="BD46" s="252"/>
      <c r="BE46" s="252"/>
      <c r="BF46" s="252"/>
      <c r="BG46" s="252"/>
      <c r="BH46" s="252"/>
      <c r="BI46" s="252"/>
      <c r="BJ46" s="252"/>
      <c r="BK46" s="252"/>
      <c r="BL46" s="252"/>
      <c r="BM46" s="75"/>
      <c r="BN46" s="257"/>
      <c r="BO46" s="257"/>
      <c r="BP46" s="257"/>
      <c r="BQ46" s="257"/>
      <c r="BR46" s="257"/>
      <c r="BS46" s="257"/>
      <c r="BT46" s="257"/>
      <c r="BU46" s="257"/>
      <c r="BV46" s="257"/>
      <c r="BW46" s="257"/>
      <c r="BX46" s="257"/>
      <c r="BY46" s="257"/>
      <c r="BZ46" s="257"/>
      <c r="CA46" s="257"/>
      <c r="CB46" s="257"/>
      <c r="CC46" s="75"/>
      <c r="CD46" s="75"/>
      <c r="CE46" s="191"/>
      <c r="CF46" s="201" t="str">
        <f t="shared" si="13"/>
        <v/>
      </c>
      <c r="CG46" s="201" t="str">
        <f t="shared" si="14"/>
        <v/>
      </c>
      <c r="CH46" s="191"/>
      <c r="CI46" s="191"/>
      <c r="CJ46" s="191"/>
    </row>
    <row r="47" ht="16.5" customHeight="1">
      <c r="A47" s="243"/>
      <c r="B47" s="243"/>
      <c r="C47" s="252"/>
      <c r="D47" s="252"/>
      <c r="E47" s="252"/>
      <c r="F47" s="252"/>
      <c r="G47" s="252"/>
      <c r="H47" s="252"/>
      <c r="I47" s="252"/>
      <c r="J47" s="252"/>
      <c r="K47" s="252"/>
      <c r="L47" s="252"/>
      <c r="M47" s="252"/>
      <c r="N47" s="252"/>
      <c r="O47" s="252"/>
      <c r="P47" s="252"/>
      <c r="Q47" s="252"/>
      <c r="R47" s="252"/>
      <c r="S47" s="252"/>
      <c r="T47" s="252"/>
      <c r="U47" s="252"/>
      <c r="V47" s="252"/>
      <c r="W47" s="252"/>
      <c r="X47" s="252"/>
      <c r="Y47" s="252"/>
      <c r="Z47" s="252"/>
      <c r="AA47" s="252"/>
      <c r="AB47" s="252"/>
      <c r="AC47" s="252"/>
      <c r="AD47" s="252"/>
      <c r="AE47" s="75"/>
      <c r="AF47" s="271"/>
      <c r="AG47" s="257"/>
      <c r="AH47" s="257"/>
      <c r="AI47" s="257"/>
      <c r="AJ47" s="257"/>
      <c r="AK47" s="257"/>
      <c r="AL47" s="257"/>
      <c r="AM47" s="257"/>
      <c r="AN47" s="257"/>
      <c r="AO47" s="257"/>
      <c r="AP47" s="257"/>
      <c r="AQ47" s="257"/>
      <c r="AR47" s="257"/>
      <c r="AS47" s="257"/>
      <c r="AT47" s="257"/>
      <c r="AU47" s="252"/>
      <c r="AV47" s="252"/>
      <c r="AW47" s="252"/>
      <c r="AX47" s="252"/>
      <c r="AY47" s="252"/>
      <c r="AZ47" s="252"/>
      <c r="BA47" s="252"/>
      <c r="BB47" s="252"/>
      <c r="BC47" s="252"/>
      <c r="BD47" s="252"/>
      <c r="BE47" s="252"/>
      <c r="BF47" s="252"/>
      <c r="BG47" s="252"/>
      <c r="BH47" s="252"/>
      <c r="BI47" s="252"/>
      <c r="BJ47" s="252"/>
      <c r="BK47" s="252"/>
      <c r="BL47" s="252"/>
      <c r="BM47" s="75"/>
      <c r="BN47" s="257"/>
      <c r="BO47" s="257"/>
      <c r="BP47" s="257"/>
      <c r="BQ47" s="257"/>
      <c r="BR47" s="257"/>
      <c r="BS47" s="257"/>
      <c r="BT47" s="257"/>
      <c r="BU47" s="257"/>
      <c r="BV47" s="257"/>
      <c r="BW47" s="257"/>
      <c r="BX47" s="257"/>
      <c r="BY47" s="257"/>
      <c r="BZ47" s="257"/>
      <c r="CA47" s="257"/>
      <c r="CB47" s="257"/>
      <c r="CC47" s="75"/>
      <c r="CD47" s="75"/>
      <c r="CE47" s="191"/>
      <c r="CF47" s="201" t="str">
        <f t="shared" si="13"/>
        <v/>
      </c>
      <c r="CG47" s="201" t="str">
        <f t="shared" si="14"/>
        <v/>
      </c>
      <c r="CH47" s="191"/>
      <c r="CI47" s="191"/>
      <c r="CJ47" s="191"/>
    </row>
    <row r="48" ht="16.5" customHeight="1">
      <c r="A48" s="243"/>
      <c r="B48" s="243"/>
      <c r="C48" s="252"/>
      <c r="D48" s="252"/>
      <c r="E48" s="252"/>
      <c r="F48" s="252"/>
      <c r="G48" s="252"/>
      <c r="H48" s="252"/>
      <c r="I48" s="252"/>
      <c r="J48" s="252"/>
      <c r="K48" s="252"/>
      <c r="L48" s="252"/>
      <c r="M48" s="252"/>
      <c r="N48" s="252"/>
      <c r="O48" s="252"/>
      <c r="P48" s="252"/>
      <c r="Q48" s="252"/>
      <c r="R48" s="252"/>
      <c r="S48" s="252"/>
      <c r="T48" s="252"/>
      <c r="U48" s="252"/>
      <c r="V48" s="252"/>
      <c r="W48" s="252"/>
      <c r="X48" s="252"/>
      <c r="Y48" s="252"/>
      <c r="Z48" s="252"/>
      <c r="AA48" s="252"/>
      <c r="AB48" s="252"/>
      <c r="AC48" s="252"/>
      <c r="AD48" s="252"/>
      <c r="AE48" s="75"/>
      <c r="AF48" s="256"/>
      <c r="AG48" s="257"/>
      <c r="AH48" s="257"/>
      <c r="AI48" s="257"/>
      <c r="AJ48" s="257"/>
      <c r="AK48" s="257"/>
      <c r="AL48" s="257"/>
      <c r="AM48" s="257"/>
      <c r="AN48" s="257"/>
      <c r="AO48" s="257"/>
      <c r="AP48" s="257"/>
      <c r="AQ48" s="257"/>
      <c r="AR48" s="257"/>
      <c r="AS48" s="257"/>
      <c r="AT48" s="257"/>
      <c r="AU48" s="252"/>
      <c r="AV48" s="252"/>
      <c r="AW48" s="252"/>
      <c r="AX48" s="252"/>
      <c r="AY48" s="252"/>
      <c r="AZ48" s="252"/>
      <c r="BA48" s="252"/>
      <c r="BB48" s="252"/>
      <c r="BC48" s="252"/>
      <c r="BD48" s="252"/>
      <c r="BE48" s="252"/>
      <c r="BF48" s="252"/>
      <c r="BG48" s="252"/>
      <c r="BH48" s="252"/>
      <c r="BI48" s="252"/>
      <c r="BJ48" s="252"/>
      <c r="BK48" s="252"/>
      <c r="BL48" s="252"/>
      <c r="BM48" s="75"/>
      <c r="BN48" s="257"/>
      <c r="BO48" s="257"/>
      <c r="BP48" s="257"/>
      <c r="BQ48" s="257"/>
      <c r="BR48" s="257"/>
      <c r="BS48" s="257"/>
      <c r="BT48" s="257"/>
      <c r="BU48" s="257"/>
      <c r="BV48" s="257"/>
      <c r="BW48" s="257"/>
      <c r="BX48" s="257"/>
      <c r="BY48" s="257"/>
      <c r="BZ48" s="257"/>
      <c r="CA48" s="257"/>
      <c r="CB48" s="257"/>
      <c r="CC48" s="75"/>
      <c r="CD48" s="75"/>
      <c r="CE48" s="191"/>
      <c r="CF48" s="201" t="str">
        <f t="shared" si="13"/>
        <v/>
      </c>
      <c r="CG48" s="201" t="str">
        <f t="shared" si="14"/>
        <v/>
      </c>
      <c r="CH48" s="191"/>
      <c r="CI48" s="191"/>
      <c r="CJ48" s="191"/>
    </row>
    <row r="49" ht="16.5" customHeight="1">
      <c r="A49" s="243"/>
      <c r="B49" s="243"/>
      <c r="C49" s="252"/>
      <c r="D49" s="252"/>
      <c r="E49" s="252"/>
      <c r="F49" s="252"/>
      <c r="G49" s="252"/>
      <c r="H49" s="252"/>
      <c r="I49" s="252"/>
      <c r="J49" s="252"/>
      <c r="K49" s="252"/>
      <c r="L49" s="252"/>
      <c r="M49" s="252"/>
      <c r="N49" s="252"/>
      <c r="O49" s="252"/>
      <c r="P49" s="252"/>
      <c r="Q49" s="252"/>
      <c r="R49" s="252"/>
      <c r="S49" s="252"/>
      <c r="T49" s="252"/>
      <c r="U49" s="252"/>
      <c r="V49" s="252"/>
      <c r="W49" s="252"/>
      <c r="X49" s="252"/>
      <c r="Y49" s="252"/>
      <c r="Z49" s="252"/>
      <c r="AA49" s="252"/>
      <c r="AB49" s="252"/>
      <c r="AC49" s="252"/>
      <c r="AD49" s="252"/>
      <c r="AE49" s="75"/>
      <c r="AF49" s="271"/>
      <c r="AG49" s="257"/>
      <c r="AH49" s="257"/>
      <c r="AI49" s="257"/>
      <c r="AJ49" s="257"/>
      <c r="AK49" s="257"/>
      <c r="AL49" s="253"/>
      <c r="AM49" s="253"/>
      <c r="AN49" s="257"/>
      <c r="AO49" s="257"/>
      <c r="AP49" s="257"/>
      <c r="AQ49" s="257"/>
      <c r="AR49" s="257"/>
      <c r="AS49" s="257"/>
      <c r="AT49" s="257"/>
      <c r="AU49" s="252"/>
      <c r="AV49" s="252"/>
      <c r="AW49" s="252"/>
      <c r="AX49" s="252"/>
      <c r="AY49" s="252"/>
      <c r="AZ49" s="252"/>
      <c r="BA49" s="252"/>
      <c r="BB49" s="252"/>
      <c r="BC49" s="252"/>
      <c r="BD49" s="252"/>
      <c r="BE49" s="252"/>
      <c r="BF49" s="252"/>
      <c r="BG49" s="252"/>
      <c r="BH49" s="252"/>
      <c r="BI49" s="252"/>
      <c r="BJ49" s="252"/>
      <c r="BK49" s="252"/>
      <c r="BL49" s="252"/>
      <c r="BM49" s="75"/>
      <c r="BN49" s="257"/>
      <c r="BO49" s="257"/>
      <c r="BP49" s="257"/>
      <c r="BQ49" s="257"/>
      <c r="BR49" s="257"/>
      <c r="BS49" s="257"/>
      <c r="BT49" s="257"/>
      <c r="BU49" s="257"/>
      <c r="BV49" s="257"/>
      <c r="BW49" s="257"/>
      <c r="BX49" s="257"/>
      <c r="BY49" s="257"/>
      <c r="BZ49" s="257"/>
      <c r="CA49" s="257"/>
      <c r="CB49" s="257"/>
      <c r="CC49" s="75"/>
      <c r="CD49" s="75"/>
      <c r="CE49" s="191"/>
      <c r="CF49" s="201" t="str">
        <f t="shared" si="13"/>
        <v/>
      </c>
      <c r="CG49" s="201" t="str">
        <f t="shared" si="14"/>
        <v/>
      </c>
      <c r="CH49" s="191"/>
      <c r="CI49" s="191"/>
      <c r="CJ49" s="191"/>
    </row>
    <row r="50" ht="16.5" customHeight="1">
      <c r="A50" s="243"/>
      <c r="B50" s="243"/>
      <c r="C50" s="252"/>
      <c r="D50" s="252"/>
      <c r="E50" s="252"/>
      <c r="F50" s="252"/>
      <c r="G50" s="252"/>
      <c r="H50" s="252"/>
      <c r="I50" s="252"/>
      <c r="J50" s="252"/>
      <c r="K50" s="252"/>
      <c r="L50" s="252"/>
      <c r="M50" s="252"/>
      <c r="N50" s="252"/>
      <c r="O50" s="252"/>
      <c r="P50" s="252"/>
      <c r="Q50" s="252"/>
      <c r="R50" s="252"/>
      <c r="S50" s="252"/>
      <c r="T50" s="252"/>
      <c r="U50" s="252"/>
      <c r="V50" s="252"/>
      <c r="W50" s="252"/>
      <c r="X50" s="252"/>
      <c r="Y50" s="252"/>
      <c r="Z50" s="252"/>
      <c r="AA50" s="252"/>
      <c r="AB50" s="252"/>
      <c r="AC50" s="252"/>
      <c r="AD50" s="252"/>
      <c r="AE50" s="75"/>
      <c r="AF50" s="271"/>
      <c r="AG50" s="257"/>
      <c r="AH50" s="257"/>
      <c r="AI50" s="257"/>
      <c r="AJ50" s="257"/>
      <c r="AK50" s="257"/>
      <c r="AL50" s="257"/>
      <c r="AM50" s="257"/>
      <c r="AN50" s="257"/>
      <c r="AO50" s="257"/>
      <c r="AP50" s="257"/>
      <c r="AQ50" s="257"/>
      <c r="AR50" s="257"/>
      <c r="AS50" s="257"/>
      <c r="AT50" s="257"/>
      <c r="AU50" s="252"/>
      <c r="AV50" s="252"/>
      <c r="AW50" s="252"/>
      <c r="AX50" s="252"/>
      <c r="AY50" s="252"/>
      <c r="AZ50" s="252"/>
      <c r="BA50" s="252"/>
      <c r="BB50" s="252"/>
      <c r="BC50" s="252"/>
      <c r="BD50" s="252"/>
      <c r="BE50" s="252"/>
      <c r="BF50" s="252"/>
      <c r="BG50" s="252"/>
      <c r="BH50" s="252"/>
      <c r="BI50" s="252"/>
      <c r="BJ50" s="252"/>
      <c r="BK50" s="252"/>
      <c r="BL50" s="252"/>
      <c r="BM50" s="75"/>
      <c r="BN50" s="257"/>
      <c r="BO50" s="257"/>
      <c r="BP50" s="257"/>
      <c r="BQ50" s="257"/>
      <c r="BR50" s="257"/>
      <c r="BS50" s="257"/>
      <c r="BT50" s="257"/>
      <c r="BU50" s="257"/>
      <c r="BV50" s="257"/>
      <c r="BW50" s="257"/>
      <c r="BX50" s="257"/>
      <c r="BY50" s="257"/>
      <c r="BZ50" s="257"/>
      <c r="CA50" s="257"/>
      <c r="CB50" s="257"/>
      <c r="CC50" s="75"/>
      <c r="CD50" s="75"/>
      <c r="CE50" s="191"/>
      <c r="CF50" s="275"/>
      <c r="CG50" s="275"/>
      <c r="CH50" s="275"/>
      <c r="CI50" s="275"/>
      <c r="CJ50" s="275"/>
      <c r="CK50" s="193"/>
      <c r="CL50" s="193"/>
      <c r="CM50" s="193"/>
      <c r="CN50" s="193"/>
      <c r="CO50" s="193"/>
      <c r="CP50" s="193"/>
    </row>
    <row r="51" ht="16.5" customHeight="1">
      <c r="A51" s="243"/>
      <c r="B51" s="243"/>
      <c r="C51" s="252"/>
      <c r="D51" s="252"/>
      <c r="E51" s="252"/>
      <c r="F51" s="252"/>
      <c r="G51" s="252"/>
      <c r="H51" s="252"/>
      <c r="I51" s="252"/>
      <c r="J51" s="252"/>
      <c r="K51" s="252"/>
      <c r="L51" s="252"/>
      <c r="M51" s="252"/>
      <c r="N51" s="252"/>
      <c r="O51" s="252"/>
      <c r="P51" s="252"/>
      <c r="Q51" s="252"/>
      <c r="R51" s="252"/>
      <c r="S51" s="252"/>
      <c r="T51" s="252"/>
      <c r="U51" s="252"/>
      <c r="V51" s="252"/>
      <c r="W51" s="252"/>
      <c r="X51" s="252"/>
      <c r="Y51" s="252"/>
      <c r="Z51" s="252"/>
      <c r="AA51" s="252"/>
      <c r="AB51" s="252"/>
      <c r="AC51" s="252"/>
      <c r="AD51" s="252"/>
      <c r="AE51" s="75"/>
      <c r="AF51" s="271"/>
      <c r="AG51" s="257"/>
      <c r="AH51" s="257"/>
      <c r="AI51" s="257"/>
      <c r="AJ51" s="257"/>
      <c r="AK51" s="257"/>
      <c r="AL51" s="257"/>
      <c r="AM51" s="257"/>
      <c r="AN51" s="257"/>
      <c r="AO51" s="257"/>
      <c r="AP51" s="257"/>
      <c r="AQ51" s="257"/>
      <c r="AR51" s="257"/>
      <c r="AS51" s="257"/>
      <c r="AT51" s="257"/>
      <c r="AU51" s="252"/>
      <c r="AV51" s="252"/>
      <c r="AW51" s="252"/>
      <c r="AX51" s="252"/>
      <c r="AY51" s="252"/>
      <c r="AZ51" s="252"/>
      <c r="BA51" s="252"/>
      <c r="BB51" s="252"/>
      <c r="BC51" s="252"/>
      <c r="BD51" s="252"/>
      <c r="BE51" s="252"/>
      <c r="BF51" s="252"/>
      <c r="BG51" s="252"/>
      <c r="BH51" s="252"/>
      <c r="BI51" s="252"/>
      <c r="BJ51" s="252"/>
      <c r="BK51" s="252"/>
      <c r="BL51" s="252"/>
      <c r="BM51" s="75"/>
      <c r="BN51" s="257"/>
      <c r="BO51" s="257"/>
      <c r="BP51" s="257"/>
      <c r="BQ51" s="257"/>
      <c r="BR51" s="257"/>
      <c r="BS51" s="257"/>
      <c r="BT51" s="257"/>
      <c r="BU51" s="257"/>
      <c r="BV51" s="257"/>
      <c r="BW51" s="257"/>
      <c r="BX51" s="257"/>
      <c r="BY51" s="257"/>
      <c r="BZ51" s="257"/>
      <c r="CA51" s="257"/>
      <c r="CB51" s="257"/>
      <c r="CC51" s="75"/>
      <c r="CD51" s="75"/>
      <c r="CE51" s="276" t="str">
        <f t="shared" ref="CE51:CE85" si="15">IF($CF15="Fortress",$CG15,"")</f>
        <v/>
      </c>
      <c r="CF51" s="277" t="str">
        <f t="shared" ref="CF51:CF85" si="16">IF($CF15="FOCUSED",$CG15,"")</f>
        <v/>
      </c>
      <c r="CG51" s="278" t="str">
        <f t="shared" ref="CG51:CG85" si="17">IF($CF15="Dodge",$CG15,"")</f>
        <v/>
      </c>
      <c r="CH51" s="200" t="str">
        <f t="shared" ref="CH51:CH85" si="18">IF($CF15="Stolen Time",$CG15,"")</f>
        <v/>
      </c>
      <c r="CI51" s="279" t="str">
        <f t="shared" ref="CI51:CI85" si="19">IF($CF15="Personal Vehicle",$CG15,"")</f>
        <v/>
      </c>
      <c r="CJ51" s="280" t="str">
        <f t="shared" ref="CJ51:CJ85" si="20">IF($CF15="Faithful Companion",$CG15,"")</f>
        <v/>
      </c>
    </row>
    <row r="52" ht="16.5" customHeight="1">
      <c r="A52" s="243"/>
      <c r="B52" s="243"/>
      <c r="C52" s="252"/>
      <c r="D52" s="252"/>
      <c r="E52" s="252"/>
      <c r="F52" s="252"/>
      <c r="G52" s="252"/>
      <c r="H52" s="252"/>
      <c r="I52" s="252"/>
      <c r="J52" s="252"/>
      <c r="K52" s="252"/>
      <c r="L52" s="252"/>
      <c r="M52" s="252"/>
      <c r="N52" s="252"/>
      <c r="O52" s="252"/>
      <c r="P52" s="252"/>
      <c r="Q52" s="252"/>
      <c r="R52" s="252"/>
      <c r="S52" s="252"/>
      <c r="T52" s="252"/>
      <c r="U52" s="252"/>
      <c r="V52" s="252"/>
      <c r="W52" s="252"/>
      <c r="X52" s="252"/>
      <c r="Y52" s="252"/>
      <c r="Z52" s="252"/>
      <c r="AA52" s="252"/>
      <c r="AB52" s="252"/>
      <c r="AC52" s="252"/>
      <c r="AD52" s="252"/>
      <c r="AE52" s="75"/>
      <c r="AF52" s="253"/>
      <c r="AG52" s="257"/>
      <c r="AH52" s="257"/>
      <c r="AI52" s="257"/>
      <c r="AJ52" s="257"/>
      <c r="AK52" s="257"/>
      <c r="AL52" s="257"/>
      <c r="AM52" s="257"/>
      <c r="AN52" s="257"/>
      <c r="AO52" s="257"/>
      <c r="AP52" s="257"/>
      <c r="AQ52" s="257"/>
      <c r="AR52" s="257"/>
      <c r="AS52" s="257"/>
      <c r="AT52" s="257"/>
      <c r="AU52" s="252"/>
      <c r="AV52" s="252"/>
      <c r="AW52" s="252"/>
      <c r="AX52" s="252"/>
      <c r="AY52" s="252"/>
      <c r="AZ52" s="252"/>
      <c r="BA52" s="252"/>
      <c r="BB52" s="252"/>
      <c r="BC52" s="252"/>
      <c r="BD52" s="252"/>
      <c r="BE52" s="252"/>
      <c r="BF52" s="252"/>
      <c r="BG52" s="252"/>
      <c r="BH52" s="252"/>
      <c r="BI52" s="252"/>
      <c r="BJ52" s="252"/>
      <c r="BK52" s="252"/>
      <c r="BL52" s="252"/>
      <c r="BM52" s="75"/>
      <c r="BN52" s="257"/>
      <c r="BO52" s="257"/>
      <c r="BP52" s="257"/>
      <c r="BQ52" s="257"/>
      <c r="BR52" s="257"/>
      <c r="BS52" s="257"/>
      <c r="BT52" s="257"/>
      <c r="BU52" s="257"/>
      <c r="BV52" s="257"/>
      <c r="BW52" s="257"/>
      <c r="BX52" s="257"/>
      <c r="BY52" s="257"/>
      <c r="BZ52" s="257"/>
      <c r="CA52" s="257"/>
      <c r="CB52" s="257"/>
      <c r="CC52" s="75"/>
      <c r="CD52" s="75"/>
      <c r="CE52" s="276" t="str">
        <f t="shared" si="15"/>
        <v/>
      </c>
      <c r="CF52" s="277" t="str">
        <f t="shared" si="16"/>
        <v/>
      </c>
      <c r="CG52" s="278" t="str">
        <f t="shared" si="17"/>
        <v/>
      </c>
      <c r="CH52" s="200" t="str">
        <f t="shared" si="18"/>
        <v/>
      </c>
      <c r="CI52" s="279" t="str">
        <f t="shared" si="19"/>
        <v/>
      </c>
      <c r="CJ52" s="280" t="str">
        <f t="shared" si="20"/>
        <v/>
      </c>
    </row>
    <row r="53" ht="16.5" customHeight="1">
      <c r="A53" s="243"/>
      <c r="B53" s="243"/>
      <c r="C53" s="252"/>
      <c r="D53" s="252"/>
      <c r="E53" s="252"/>
      <c r="F53" s="252"/>
      <c r="G53" s="252"/>
      <c r="H53" s="252"/>
      <c r="I53" s="252"/>
      <c r="J53" s="252"/>
      <c r="K53" s="252"/>
      <c r="L53" s="252"/>
      <c r="M53" s="252"/>
      <c r="N53" s="252"/>
      <c r="O53" s="252"/>
      <c r="P53" s="252"/>
      <c r="Q53" s="252"/>
      <c r="R53" s="252"/>
      <c r="S53" s="252"/>
      <c r="T53" s="252"/>
      <c r="U53" s="252"/>
      <c r="V53" s="252"/>
      <c r="W53" s="252"/>
      <c r="X53" s="252"/>
      <c r="Y53" s="252"/>
      <c r="Z53" s="252"/>
      <c r="AA53" s="252"/>
      <c r="AB53" s="252"/>
      <c r="AC53" s="252"/>
      <c r="AD53" s="252"/>
      <c r="AE53" s="75"/>
      <c r="AF53" s="253"/>
      <c r="AG53" s="257"/>
      <c r="AH53" s="257"/>
      <c r="AI53" s="257"/>
      <c r="AJ53" s="257"/>
      <c r="AK53" s="257"/>
      <c r="AL53" s="257"/>
      <c r="AM53" s="257"/>
      <c r="AN53" s="257"/>
      <c r="AO53" s="257"/>
      <c r="AP53" s="257"/>
      <c r="AQ53" s="257"/>
      <c r="AR53" s="257"/>
      <c r="AS53" s="257"/>
      <c r="AT53" s="257"/>
      <c r="AU53" s="252"/>
      <c r="AV53" s="252"/>
      <c r="AW53" s="252"/>
      <c r="AX53" s="252"/>
      <c r="AY53" s="252"/>
      <c r="AZ53" s="252"/>
      <c r="BA53" s="252"/>
      <c r="BB53" s="252"/>
      <c r="BC53" s="252"/>
      <c r="BD53" s="252"/>
      <c r="BE53" s="252"/>
      <c r="BF53" s="252"/>
      <c r="BG53" s="252"/>
      <c r="BH53" s="252"/>
      <c r="BI53" s="252"/>
      <c r="BJ53" s="252"/>
      <c r="BK53" s="252"/>
      <c r="BL53" s="252"/>
      <c r="BM53" s="75"/>
      <c r="BN53" s="257"/>
      <c r="BO53" s="257"/>
      <c r="BP53" s="257"/>
      <c r="BQ53" s="257"/>
      <c r="BR53" s="257"/>
      <c r="BS53" s="257"/>
      <c r="BT53" s="257"/>
      <c r="BU53" s="257"/>
      <c r="BV53" s="257"/>
      <c r="BW53" s="257"/>
      <c r="BX53" s="257"/>
      <c r="BY53" s="257"/>
      <c r="BZ53" s="257"/>
      <c r="CA53" s="257"/>
      <c r="CB53" s="257"/>
      <c r="CC53" s="75"/>
      <c r="CD53" s="75"/>
      <c r="CE53" s="276" t="str">
        <f t="shared" si="15"/>
        <v/>
      </c>
      <c r="CF53" s="277" t="str">
        <f t="shared" si="16"/>
        <v/>
      </c>
      <c r="CG53" s="278" t="str">
        <f t="shared" si="17"/>
        <v/>
      </c>
      <c r="CH53" s="200" t="str">
        <f t="shared" si="18"/>
        <v/>
      </c>
      <c r="CI53" s="279" t="str">
        <f t="shared" si="19"/>
        <v/>
      </c>
      <c r="CJ53" s="280" t="str">
        <f t="shared" si="20"/>
        <v/>
      </c>
    </row>
    <row r="54" ht="16.5" customHeight="1">
      <c r="A54" s="243"/>
      <c r="B54" s="243"/>
      <c r="C54" s="252"/>
      <c r="D54" s="252"/>
      <c r="E54" s="252"/>
      <c r="F54" s="252"/>
      <c r="G54" s="252"/>
      <c r="H54" s="252"/>
      <c r="I54" s="252"/>
      <c r="J54" s="252"/>
      <c r="K54" s="252"/>
      <c r="L54" s="252"/>
      <c r="M54" s="252"/>
      <c r="N54" s="252"/>
      <c r="O54" s="252"/>
      <c r="P54" s="252"/>
      <c r="Q54" s="252"/>
      <c r="R54" s="252"/>
      <c r="S54" s="252"/>
      <c r="T54" s="252"/>
      <c r="U54" s="252"/>
      <c r="V54" s="252"/>
      <c r="W54" s="252"/>
      <c r="X54" s="252"/>
      <c r="Y54" s="252"/>
      <c r="Z54" s="252"/>
      <c r="AA54" s="252"/>
      <c r="AB54" s="252"/>
      <c r="AC54" s="252"/>
      <c r="AD54" s="252"/>
      <c r="AE54" s="75"/>
      <c r="AF54" s="253"/>
      <c r="AG54" s="257"/>
      <c r="AH54" s="257"/>
      <c r="AI54" s="257"/>
      <c r="AJ54" s="257"/>
      <c r="AK54" s="257"/>
      <c r="AL54" s="257"/>
      <c r="AM54" s="257"/>
      <c r="AN54" s="257"/>
      <c r="AO54" s="257"/>
      <c r="AP54" s="257"/>
      <c r="AQ54" s="257"/>
      <c r="AR54" s="257"/>
      <c r="AS54" s="257"/>
      <c r="AT54" s="257"/>
      <c r="AU54" s="252"/>
      <c r="AV54" s="252"/>
      <c r="AW54" s="252"/>
      <c r="AX54" s="252"/>
      <c r="AY54" s="252"/>
      <c r="AZ54" s="252"/>
      <c r="BA54" s="252"/>
      <c r="BB54" s="252"/>
      <c r="BC54" s="252"/>
      <c r="BD54" s="252"/>
      <c r="BE54" s="252"/>
      <c r="BF54" s="252"/>
      <c r="BG54" s="252"/>
      <c r="BH54" s="252"/>
      <c r="BI54" s="252"/>
      <c r="BJ54" s="252"/>
      <c r="BK54" s="252"/>
      <c r="BL54" s="252"/>
      <c r="BM54" s="75"/>
      <c r="BN54" s="257"/>
      <c r="BO54" s="257"/>
      <c r="BP54" s="257"/>
      <c r="BQ54" s="257"/>
      <c r="BR54" s="257"/>
      <c r="BS54" s="257"/>
      <c r="BT54" s="257"/>
      <c r="BU54" s="257"/>
      <c r="BV54" s="257"/>
      <c r="BW54" s="257"/>
      <c r="BX54" s="257"/>
      <c r="BY54" s="257"/>
      <c r="BZ54" s="257"/>
      <c r="CA54" s="257"/>
      <c r="CB54" s="257"/>
      <c r="CC54" s="75"/>
      <c r="CD54" s="75"/>
      <c r="CE54" s="276" t="str">
        <f t="shared" si="15"/>
        <v/>
      </c>
      <c r="CF54" s="277" t="str">
        <f t="shared" si="16"/>
        <v/>
      </c>
      <c r="CG54" s="278" t="str">
        <f t="shared" si="17"/>
        <v/>
      </c>
      <c r="CH54" s="200" t="str">
        <f t="shared" si="18"/>
        <v/>
      </c>
      <c r="CI54" s="279" t="str">
        <f t="shared" si="19"/>
        <v/>
      </c>
      <c r="CJ54" s="280" t="str">
        <f t="shared" si="20"/>
        <v/>
      </c>
    </row>
    <row r="55" ht="16.5" customHeight="1">
      <c r="A55" s="243"/>
      <c r="B55" s="243"/>
      <c r="C55" s="252"/>
      <c r="D55" s="252"/>
      <c r="E55" s="252"/>
      <c r="F55" s="252"/>
      <c r="G55" s="252"/>
      <c r="H55" s="252"/>
      <c r="I55" s="252"/>
      <c r="J55" s="252"/>
      <c r="K55" s="252"/>
      <c r="L55" s="252"/>
      <c r="M55" s="252"/>
      <c r="N55" s="252"/>
      <c r="O55" s="252"/>
      <c r="P55" s="252"/>
      <c r="Q55" s="252"/>
      <c r="R55" s="252"/>
      <c r="S55" s="252"/>
      <c r="T55" s="252"/>
      <c r="U55" s="252"/>
      <c r="V55" s="252"/>
      <c r="W55" s="252"/>
      <c r="X55" s="252"/>
      <c r="Y55" s="252"/>
      <c r="Z55" s="252"/>
      <c r="AA55" s="252"/>
      <c r="AB55" s="252"/>
      <c r="AC55" s="252"/>
      <c r="AD55" s="252"/>
      <c r="AE55" s="75"/>
      <c r="AF55" s="252"/>
      <c r="AG55" s="252"/>
      <c r="AH55" s="252"/>
      <c r="AI55" s="252"/>
      <c r="AJ55" s="252"/>
      <c r="AK55" s="252"/>
      <c r="AL55" s="252"/>
      <c r="AM55" s="252"/>
      <c r="AN55" s="252"/>
      <c r="AO55" s="252"/>
      <c r="AP55" s="252"/>
      <c r="AQ55" s="252"/>
      <c r="AR55" s="252"/>
      <c r="AS55" s="252"/>
      <c r="AT55" s="252"/>
      <c r="AU55" s="252"/>
      <c r="AV55" s="252"/>
      <c r="AW55" s="252"/>
      <c r="AX55" s="252"/>
      <c r="AY55" s="252"/>
      <c r="AZ55" s="252"/>
      <c r="BA55" s="252"/>
      <c r="BB55" s="252"/>
      <c r="BC55" s="252"/>
      <c r="BD55" s="252"/>
      <c r="BE55" s="252"/>
      <c r="BF55" s="252"/>
      <c r="BG55" s="252"/>
      <c r="BH55" s="252"/>
      <c r="BI55" s="252"/>
      <c r="BJ55" s="252"/>
      <c r="BK55" s="252"/>
      <c r="BL55" s="252"/>
      <c r="BM55" s="75"/>
      <c r="BN55" s="257"/>
      <c r="BO55" s="257"/>
      <c r="BP55" s="257"/>
      <c r="BQ55" s="257"/>
      <c r="BR55" s="257"/>
      <c r="BS55" s="257"/>
      <c r="BT55" s="257"/>
      <c r="BU55" s="257"/>
      <c r="BV55" s="257"/>
      <c r="BW55" s="257"/>
      <c r="BX55" s="257"/>
      <c r="BY55" s="257"/>
      <c r="BZ55" s="257"/>
      <c r="CA55" s="257"/>
      <c r="CB55" s="257"/>
      <c r="CC55" s="75"/>
      <c r="CD55" s="75"/>
      <c r="CE55" s="276" t="str">
        <f t="shared" si="15"/>
        <v/>
      </c>
      <c r="CF55" s="277" t="str">
        <f t="shared" si="16"/>
        <v/>
      </c>
      <c r="CG55" s="278" t="str">
        <f t="shared" si="17"/>
        <v/>
      </c>
      <c r="CH55" s="200" t="str">
        <f t="shared" si="18"/>
        <v/>
      </c>
      <c r="CI55" s="279" t="str">
        <f t="shared" si="19"/>
        <v/>
      </c>
      <c r="CJ55" s="280" t="str">
        <f t="shared" si="20"/>
        <v/>
      </c>
    </row>
    <row r="56" ht="16.5" customHeight="1">
      <c r="A56" s="243"/>
      <c r="B56" s="243"/>
      <c r="C56" s="252"/>
      <c r="D56" s="252"/>
      <c r="E56" s="252"/>
      <c r="F56" s="252"/>
      <c r="G56" s="252"/>
      <c r="H56" s="252"/>
      <c r="I56" s="252"/>
      <c r="J56" s="252"/>
      <c r="K56" s="252"/>
      <c r="L56" s="252"/>
      <c r="M56" s="252"/>
      <c r="N56" s="252"/>
      <c r="O56" s="252"/>
      <c r="P56" s="252"/>
      <c r="Q56" s="252"/>
      <c r="R56" s="252"/>
      <c r="S56" s="252"/>
      <c r="T56" s="252"/>
      <c r="U56" s="252"/>
      <c r="V56" s="252"/>
      <c r="W56" s="252"/>
      <c r="X56" s="252"/>
      <c r="Y56" s="252"/>
      <c r="Z56" s="252"/>
      <c r="AA56" s="252"/>
      <c r="AB56" s="252"/>
      <c r="AC56" s="252"/>
      <c r="AD56" s="252"/>
      <c r="AE56" s="75"/>
      <c r="AF56" s="252"/>
      <c r="AG56" s="252"/>
      <c r="AH56" s="252"/>
      <c r="AI56" s="252"/>
      <c r="AJ56" s="252"/>
      <c r="AK56" s="252"/>
      <c r="AL56" s="252"/>
      <c r="AM56" s="252"/>
      <c r="AN56" s="252"/>
      <c r="AO56" s="252"/>
      <c r="AP56" s="252"/>
      <c r="AQ56" s="252"/>
      <c r="AR56" s="252"/>
      <c r="AS56" s="252"/>
      <c r="AT56" s="252"/>
      <c r="AU56" s="252"/>
      <c r="AV56" s="252"/>
      <c r="AW56" s="252"/>
      <c r="AX56" s="252"/>
      <c r="AY56" s="252"/>
      <c r="AZ56" s="252"/>
      <c r="BA56" s="252"/>
      <c r="BB56" s="252"/>
      <c r="BC56" s="252"/>
      <c r="BD56" s="252"/>
      <c r="BE56" s="252"/>
      <c r="BF56" s="252"/>
      <c r="BG56" s="252"/>
      <c r="BH56" s="252"/>
      <c r="BI56" s="252"/>
      <c r="BJ56" s="252"/>
      <c r="BK56" s="252"/>
      <c r="BL56" s="252"/>
      <c r="BM56" s="75"/>
      <c r="BN56" s="257"/>
      <c r="BO56" s="257"/>
      <c r="BP56" s="257"/>
      <c r="BQ56" s="257"/>
      <c r="BR56" s="257"/>
      <c r="BS56" s="257"/>
      <c r="BT56" s="257"/>
      <c r="BU56" s="257"/>
      <c r="BV56" s="257"/>
      <c r="BW56" s="257"/>
      <c r="BX56" s="257"/>
      <c r="BY56" s="257"/>
      <c r="BZ56" s="257"/>
      <c r="CA56" s="257"/>
      <c r="CB56" s="257"/>
      <c r="CC56" s="75"/>
      <c r="CD56" s="75"/>
      <c r="CE56" s="276" t="str">
        <f t="shared" si="15"/>
        <v/>
      </c>
      <c r="CF56" s="277" t="str">
        <f t="shared" si="16"/>
        <v/>
      </c>
      <c r="CG56" s="278" t="str">
        <f t="shared" si="17"/>
        <v/>
      </c>
      <c r="CH56" s="200" t="str">
        <f t="shared" si="18"/>
        <v/>
      </c>
      <c r="CI56" s="279" t="str">
        <f t="shared" si="19"/>
        <v/>
      </c>
      <c r="CJ56" s="280" t="str">
        <f t="shared" si="20"/>
        <v/>
      </c>
    </row>
    <row r="57" ht="16.5" customHeight="1">
      <c r="A57" s="243"/>
      <c r="B57" s="243"/>
      <c r="C57" s="252"/>
      <c r="D57" s="252"/>
      <c r="E57" s="252"/>
      <c r="F57" s="252"/>
      <c r="G57" s="252"/>
      <c r="H57" s="252"/>
      <c r="I57" s="252"/>
      <c r="J57" s="252"/>
      <c r="K57" s="252"/>
      <c r="L57" s="252"/>
      <c r="M57" s="252"/>
      <c r="N57" s="252"/>
      <c r="O57" s="252"/>
      <c r="P57" s="252"/>
      <c r="Q57" s="252"/>
      <c r="R57" s="252"/>
      <c r="S57" s="252"/>
      <c r="T57" s="252"/>
      <c r="U57" s="252"/>
      <c r="V57" s="252"/>
      <c r="W57" s="252"/>
      <c r="X57" s="252"/>
      <c r="Y57" s="252"/>
      <c r="Z57" s="252"/>
      <c r="AA57" s="252"/>
      <c r="AB57" s="252"/>
      <c r="AC57" s="252"/>
      <c r="AD57" s="252"/>
      <c r="AE57" s="75"/>
      <c r="AF57" s="252"/>
      <c r="AG57" s="252"/>
      <c r="AH57" s="252"/>
      <c r="AI57" s="252"/>
      <c r="AJ57" s="252"/>
      <c r="AK57" s="252"/>
      <c r="AL57" s="252"/>
      <c r="AM57" s="252"/>
      <c r="AN57" s="252"/>
      <c r="AO57" s="252"/>
      <c r="AP57" s="252"/>
      <c r="AQ57" s="252"/>
      <c r="AR57" s="252"/>
      <c r="AS57" s="252"/>
      <c r="AT57" s="252"/>
      <c r="AU57" s="252"/>
      <c r="AV57" s="252"/>
      <c r="AW57" s="252"/>
      <c r="AX57" s="252"/>
      <c r="AY57" s="252"/>
      <c r="AZ57" s="252"/>
      <c r="BA57" s="252"/>
      <c r="BB57" s="252"/>
      <c r="BC57" s="252"/>
      <c r="BD57" s="252"/>
      <c r="BE57" s="252"/>
      <c r="BF57" s="252"/>
      <c r="BG57" s="252"/>
      <c r="BH57" s="252"/>
      <c r="BI57" s="252"/>
      <c r="BJ57" s="252"/>
      <c r="BK57" s="252"/>
      <c r="BL57" s="252"/>
      <c r="BM57" s="75"/>
      <c r="BN57" s="257"/>
      <c r="BO57" s="257"/>
      <c r="BP57" s="257"/>
      <c r="BQ57" s="257"/>
      <c r="BR57" s="257"/>
      <c r="BS57" s="257"/>
      <c r="BT57" s="257"/>
      <c r="BU57" s="257"/>
      <c r="BV57" s="257"/>
      <c r="BW57" s="257"/>
      <c r="BX57" s="257"/>
      <c r="BY57" s="257"/>
      <c r="BZ57" s="257"/>
      <c r="CA57" s="257"/>
      <c r="CB57" s="257"/>
      <c r="CC57" s="75"/>
      <c r="CD57" s="75"/>
      <c r="CE57" s="276" t="str">
        <f t="shared" si="15"/>
        <v/>
      </c>
      <c r="CF57" s="277" t="str">
        <f t="shared" si="16"/>
        <v/>
      </c>
      <c r="CG57" s="278" t="str">
        <f t="shared" si="17"/>
        <v/>
      </c>
      <c r="CH57" s="200" t="str">
        <f t="shared" si="18"/>
        <v/>
      </c>
      <c r="CI57" s="279" t="str">
        <f t="shared" si="19"/>
        <v/>
      </c>
      <c r="CJ57" s="280" t="str">
        <f t="shared" si="20"/>
        <v/>
      </c>
    </row>
    <row r="58" ht="16.5" customHeight="1">
      <c r="A58" s="75"/>
      <c r="B58" s="243"/>
      <c r="C58" s="252"/>
      <c r="D58" s="252"/>
      <c r="E58" s="252"/>
      <c r="F58" s="252"/>
      <c r="G58" s="252"/>
      <c r="H58" s="252"/>
      <c r="I58" s="252"/>
      <c r="J58" s="252"/>
      <c r="K58" s="252"/>
      <c r="L58" s="252"/>
      <c r="M58" s="252"/>
      <c r="N58" s="252"/>
      <c r="O58" s="252"/>
      <c r="P58" s="252"/>
      <c r="Q58" s="252"/>
      <c r="R58" s="252"/>
      <c r="S58" s="252"/>
      <c r="T58" s="252"/>
      <c r="U58" s="252"/>
      <c r="V58" s="252"/>
      <c r="W58" s="252"/>
      <c r="X58" s="252"/>
      <c r="Y58" s="252"/>
      <c r="Z58" s="252"/>
      <c r="AA58" s="252"/>
      <c r="AB58" s="252"/>
      <c r="AC58" s="252"/>
      <c r="AD58" s="252"/>
      <c r="AE58" s="75"/>
      <c r="AF58" s="252"/>
      <c r="AG58" s="252"/>
      <c r="AH58" s="252"/>
      <c r="AI58" s="252"/>
      <c r="AJ58" s="252"/>
      <c r="AK58" s="252"/>
      <c r="AL58" s="252"/>
      <c r="AM58" s="252"/>
      <c r="AN58" s="252"/>
      <c r="AO58" s="252"/>
      <c r="AP58" s="252"/>
      <c r="AQ58" s="252"/>
      <c r="AR58" s="252"/>
      <c r="AS58" s="252"/>
      <c r="AT58" s="252"/>
      <c r="AU58" s="252"/>
      <c r="AV58" s="252"/>
      <c r="AW58" s="252"/>
      <c r="AX58" s="252"/>
      <c r="AY58" s="252"/>
      <c r="AZ58" s="252"/>
      <c r="BA58" s="252"/>
      <c r="BB58" s="252"/>
      <c r="BC58" s="252"/>
      <c r="BD58" s="252"/>
      <c r="BE58" s="252"/>
      <c r="BF58" s="252"/>
      <c r="BG58" s="252"/>
      <c r="BH58" s="252"/>
      <c r="BI58" s="252"/>
      <c r="BJ58" s="252"/>
      <c r="BK58" s="252"/>
      <c r="BL58" s="252"/>
      <c r="BM58" s="75"/>
      <c r="BN58" s="257"/>
      <c r="BO58" s="257"/>
      <c r="BP58" s="257"/>
      <c r="BQ58" s="257"/>
      <c r="BR58" s="257"/>
      <c r="BS58" s="257"/>
      <c r="BT58" s="257"/>
      <c r="BU58" s="257"/>
      <c r="BV58" s="257"/>
      <c r="BW58" s="257"/>
      <c r="BX58" s="257"/>
      <c r="BY58" s="257"/>
      <c r="BZ58" s="257"/>
      <c r="CA58" s="257"/>
      <c r="CB58" s="257"/>
      <c r="CC58" s="75"/>
      <c r="CD58" s="75"/>
      <c r="CE58" s="276" t="str">
        <f t="shared" si="15"/>
        <v/>
      </c>
      <c r="CF58" s="277" t="str">
        <f t="shared" si="16"/>
        <v/>
      </c>
      <c r="CG58" s="278" t="str">
        <f t="shared" si="17"/>
        <v/>
      </c>
      <c r="CH58" s="200" t="str">
        <f t="shared" si="18"/>
        <v/>
      </c>
      <c r="CI58" s="279" t="str">
        <f t="shared" si="19"/>
        <v/>
      </c>
      <c r="CJ58" s="280" t="str">
        <f t="shared" si="20"/>
        <v/>
      </c>
    </row>
    <row r="59" ht="16.5" customHeight="1">
      <c r="A59" s="75"/>
      <c r="B59" s="243"/>
      <c r="C59" s="252"/>
      <c r="D59" s="252"/>
      <c r="E59" s="252"/>
      <c r="F59" s="252"/>
      <c r="G59" s="252"/>
      <c r="H59" s="252"/>
      <c r="I59" s="252"/>
      <c r="J59" s="252"/>
      <c r="K59" s="252"/>
      <c r="L59" s="252"/>
      <c r="M59" s="252"/>
      <c r="N59" s="252"/>
      <c r="O59" s="252"/>
      <c r="P59" s="252"/>
      <c r="Q59" s="252"/>
      <c r="R59" s="252"/>
      <c r="S59" s="252"/>
      <c r="T59" s="252"/>
      <c r="U59" s="252"/>
      <c r="V59" s="252"/>
      <c r="W59" s="252"/>
      <c r="X59" s="252"/>
      <c r="Y59" s="252"/>
      <c r="Z59" s="252"/>
      <c r="AA59" s="252"/>
      <c r="AB59" s="252"/>
      <c r="AC59" s="252"/>
      <c r="AD59" s="252"/>
      <c r="AE59" s="75"/>
      <c r="AF59" s="252"/>
      <c r="AG59" s="252"/>
      <c r="AH59" s="252"/>
      <c r="AI59" s="252"/>
      <c r="AJ59" s="252"/>
      <c r="AK59" s="252"/>
      <c r="AL59" s="252"/>
      <c r="AM59" s="252"/>
      <c r="AN59" s="252"/>
      <c r="AO59" s="252"/>
      <c r="AP59" s="252"/>
      <c r="AQ59" s="252"/>
      <c r="AR59" s="252"/>
      <c r="AS59" s="252"/>
      <c r="AT59" s="252"/>
      <c r="AU59" s="252"/>
      <c r="AV59" s="252"/>
      <c r="AW59" s="252"/>
      <c r="AX59" s="252"/>
      <c r="AY59" s="252"/>
      <c r="AZ59" s="252"/>
      <c r="BA59" s="252"/>
      <c r="BB59" s="252"/>
      <c r="BC59" s="252"/>
      <c r="BD59" s="252"/>
      <c r="BE59" s="252"/>
      <c r="BF59" s="252"/>
      <c r="BG59" s="252"/>
      <c r="BH59" s="252"/>
      <c r="BI59" s="252"/>
      <c r="BJ59" s="252"/>
      <c r="BK59" s="252"/>
      <c r="BL59" s="252"/>
      <c r="BM59" s="75"/>
      <c r="BN59" s="257"/>
      <c r="BO59" s="257"/>
      <c r="BP59" s="257"/>
      <c r="BQ59" s="257"/>
      <c r="BR59" s="257"/>
      <c r="BS59" s="257"/>
      <c r="BT59" s="257"/>
      <c r="BU59" s="257"/>
      <c r="BV59" s="257"/>
      <c r="BW59" s="257"/>
      <c r="BX59" s="257"/>
      <c r="BY59" s="257"/>
      <c r="BZ59" s="257"/>
      <c r="CA59" s="257"/>
      <c r="CB59" s="257"/>
      <c r="CC59" s="75"/>
      <c r="CD59" s="75"/>
      <c r="CE59" s="276" t="str">
        <f t="shared" si="15"/>
        <v/>
      </c>
      <c r="CF59" s="277" t="str">
        <f t="shared" si="16"/>
        <v/>
      </c>
      <c r="CG59" s="278" t="str">
        <f t="shared" si="17"/>
        <v/>
      </c>
      <c r="CH59" s="200" t="str">
        <f t="shared" si="18"/>
        <v/>
      </c>
      <c r="CI59" s="279" t="str">
        <f t="shared" si="19"/>
        <v/>
      </c>
      <c r="CJ59" s="280" t="str">
        <f t="shared" si="20"/>
        <v/>
      </c>
    </row>
    <row r="60" ht="16.5" customHeight="1">
      <c r="A60" s="75"/>
      <c r="B60" s="243"/>
      <c r="C60" s="252"/>
      <c r="D60" s="252"/>
      <c r="E60" s="252"/>
      <c r="F60" s="252"/>
      <c r="G60" s="252"/>
      <c r="H60" s="252"/>
      <c r="I60" s="252"/>
      <c r="J60" s="252"/>
      <c r="K60" s="252"/>
      <c r="L60" s="252"/>
      <c r="M60" s="252"/>
      <c r="N60" s="252"/>
      <c r="O60" s="252"/>
      <c r="P60" s="252"/>
      <c r="Q60" s="252"/>
      <c r="R60" s="252"/>
      <c r="S60" s="252"/>
      <c r="T60" s="252"/>
      <c r="U60" s="252"/>
      <c r="V60" s="252"/>
      <c r="W60" s="252"/>
      <c r="X60" s="252"/>
      <c r="Y60" s="252"/>
      <c r="Z60" s="252"/>
      <c r="AA60" s="252"/>
      <c r="AB60" s="252"/>
      <c r="AC60" s="252"/>
      <c r="AD60" s="252"/>
      <c r="AE60" s="75"/>
      <c r="AF60" s="252"/>
      <c r="AG60" s="252"/>
      <c r="AH60" s="252"/>
      <c r="AI60" s="252"/>
      <c r="AJ60" s="252"/>
      <c r="AK60" s="252"/>
      <c r="AL60" s="252"/>
      <c r="AM60" s="252"/>
      <c r="AN60" s="252"/>
      <c r="AO60" s="252"/>
      <c r="AP60" s="252"/>
      <c r="AQ60" s="252"/>
      <c r="AR60" s="252"/>
      <c r="AS60" s="252"/>
      <c r="AT60" s="252"/>
      <c r="AU60" s="252"/>
      <c r="AV60" s="252"/>
      <c r="AW60" s="252"/>
      <c r="AX60" s="252"/>
      <c r="AY60" s="252"/>
      <c r="AZ60" s="252"/>
      <c r="BA60" s="252"/>
      <c r="BB60" s="252"/>
      <c r="BC60" s="252"/>
      <c r="BD60" s="252"/>
      <c r="BE60" s="252"/>
      <c r="BF60" s="252"/>
      <c r="BG60" s="252"/>
      <c r="BH60" s="252"/>
      <c r="BI60" s="252"/>
      <c r="BJ60" s="252"/>
      <c r="BK60" s="252"/>
      <c r="BL60" s="252"/>
      <c r="BM60" s="75"/>
      <c r="BN60" s="257"/>
      <c r="BO60" s="257"/>
      <c r="BP60" s="257"/>
      <c r="BQ60" s="257"/>
      <c r="BR60" s="257"/>
      <c r="BS60" s="257"/>
      <c r="BT60" s="257"/>
      <c r="BU60" s="257"/>
      <c r="BV60" s="257"/>
      <c r="BW60" s="257"/>
      <c r="BX60" s="257"/>
      <c r="BY60" s="257"/>
      <c r="BZ60" s="257"/>
      <c r="CA60" s="257"/>
      <c r="CB60" s="257"/>
      <c r="CC60" s="75"/>
      <c r="CD60" s="75"/>
      <c r="CE60" s="276" t="str">
        <f t="shared" si="15"/>
        <v/>
      </c>
      <c r="CF60" s="277" t="str">
        <f t="shared" si="16"/>
        <v/>
      </c>
      <c r="CG60" s="278" t="str">
        <f t="shared" si="17"/>
        <v/>
      </c>
      <c r="CH60" s="200" t="str">
        <f t="shared" si="18"/>
        <v/>
      </c>
      <c r="CI60" s="279" t="str">
        <f t="shared" si="19"/>
        <v/>
      </c>
      <c r="CJ60" s="280" t="str">
        <f t="shared" si="20"/>
        <v/>
      </c>
    </row>
    <row r="61" ht="16.5" customHeight="1">
      <c r="A61" s="75"/>
      <c r="B61" s="243"/>
      <c r="C61" s="252"/>
      <c r="D61" s="252"/>
      <c r="E61" s="252"/>
      <c r="F61" s="252"/>
      <c r="G61" s="252"/>
      <c r="H61" s="252"/>
      <c r="I61" s="252"/>
      <c r="J61" s="252"/>
      <c r="K61" s="252"/>
      <c r="L61" s="252"/>
      <c r="M61" s="252"/>
      <c r="N61" s="252"/>
      <c r="O61" s="252"/>
      <c r="P61" s="252"/>
      <c r="Q61" s="252"/>
      <c r="R61" s="252"/>
      <c r="S61" s="252"/>
      <c r="T61" s="252"/>
      <c r="U61" s="252"/>
      <c r="V61" s="252"/>
      <c r="W61" s="252"/>
      <c r="X61" s="252"/>
      <c r="Y61" s="252"/>
      <c r="Z61" s="252"/>
      <c r="AA61" s="252"/>
      <c r="AB61" s="252"/>
      <c r="AC61" s="252"/>
      <c r="AD61" s="252"/>
      <c r="AE61" s="75"/>
      <c r="AF61" s="257"/>
      <c r="AG61" s="257"/>
      <c r="AH61" s="257"/>
      <c r="AI61" s="257"/>
      <c r="AJ61" s="257"/>
      <c r="AK61" s="257"/>
      <c r="AL61" s="257"/>
      <c r="AM61" s="257"/>
      <c r="AN61" s="257"/>
      <c r="AO61" s="257"/>
      <c r="AP61" s="257"/>
      <c r="AQ61" s="257"/>
      <c r="AR61" s="257"/>
      <c r="AS61" s="257"/>
      <c r="AT61" s="257"/>
      <c r="AU61" s="257"/>
      <c r="AV61" s="257"/>
      <c r="AW61" s="257"/>
      <c r="AX61" s="257"/>
      <c r="AY61" s="257"/>
      <c r="AZ61" s="257"/>
      <c r="BA61" s="257"/>
      <c r="BB61" s="257"/>
      <c r="BC61" s="257"/>
      <c r="BD61" s="257"/>
      <c r="BE61" s="257"/>
      <c r="BF61" s="257"/>
      <c r="BG61" s="257"/>
      <c r="BH61" s="257"/>
      <c r="BI61" s="257"/>
      <c r="BJ61" s="257"/>
      <c r="BK61" s="257"/>
      <c r="BL61" s="257"/>
      <c r="BM61" s="75"/>
      <c r="BN61" s="257"/>
      <c r="BO61" s="257"/>
      <c r="BP61" s="257"/>
      <c r="BQ61" s="257"/>
      <c r="BR61" s="257"/>
      <c r="BS61" s="257"/>
      <c r="BT61" s="257"/>
      <c r="BU61" s="257"/>
      <c r="BV61" s="257"/>
      <c r="BW61" s="257"/>
      <c r="BX61" s="257"/>
      <c r="BY61" s="257"/>
      <c r="BZ61" s="257"/>
      <c r="CA61" s="257"/>
      <c r="CB61" s="257"/>
      <c r="CC61" s="75"/>
      <c r="CD61" s="75"/>
      <c r="CE61" s="276" t="str">
        <f t="shared" si="15"/>
        <v/>
      </c>
      <c r="CF61" s="277" t="str">
        <f t="shared" si="16"/>
        <v/>
      </c>
      <c r="CG61" s="278" t="str">
        <f t="shared" si="17"/>
        <v/>
      </c>
      <c r="CH61" s="200" t="str">
        <f t="shared" si="18"/>
        <v/>
      </c>
      <c r="CI61" s="279" t="str">
        <f t="shared" si="19"/>
        <v/>
      </c>
      <c r="CJ61" s="280" t="str">
        <f t="shared" si="20"/>
        <v/>
      </c>
    </row>
    <row r="62" ht="16.5" customHeight="1">
      <c r="A62" s="75"/>
      <c r="B62" s="243"/>
      <c r="C62" s="252"/>
      <c r="D62" s="252"/>
      <c r="E62" s="252"/>
      <c r="F62" s="252"/>
      <c r="G62" s="252"/>
      <c r="H62" s="252"/>
      <c r="I62" s="252"/>
      <c r="J62" s="252"/>
      <c r="K62" s="252"/>
      <c r="L62" s="252"/>
      <c r="M62" s="252"/>
      <c r="N62" s="252"/>
      <c r="O62" s="252"/>
      <c r="P62" s="252"/>
      <c r="Q62" s="252"/>
      <c r="R62" s="252"/>
      <c r="S62" s="252"/>
      <c r="T62" s="252"/>
      <c r="U62" s="252"/>
      <c r="V62" s="252"/>
      <c r="W62" s="252"/>
      <c r="X62" s="252"/>
      <c r="Y62" s="252"/>
      <c r="Z62" s="252"/>
      <c r="AA62" s="252"/>
      <c r="AB62" s="252"/>
      <c r="AC62" s="252"/>
      <c r="AD62" s="252"/>
      <c r="AE62" s="75"/>
      <c r="AF62" s="257"/>
      <c r="AG62" s="257"/>
      <c r="AH62" s="257"/>
      <c r="AI62" s="257"/>
      <c r="AJ62" s="257"/>
      <c r="AK62" s="257"/>
      <c r="AL62" s="257"/>
      <c r="AM62" s="257"/>
      <c r="AN62" s="257"/>
      <c r="AO62" s="257"/>
      <c r="AP62" s="257"/>
      <c r="AQ62" s="257"/>
      <c r="AR62" s="257"/>
      <c r="AS62" s="257"/>
      <c r="AT62" s="257"/>
      <c r="AU62" s="257"/>
      <c r="AV62" s="257"/>
      <c r="AW62" s="257"/>
      <c r="AX62" s="257"/>
      <c r="AY62" s="257"/>
      <c r="AZ62" s="257"/>
      <c r="BA62" s="257"/>
      <c r="BB62" s="257"/>
      <c r="BC62" s="257"/>
      <c r="BD62" s="257"/>
      <c r="BE62" s="257"/>
      <c r="BF62" s="257"/>
      <c r="BG62" s="257"/>
      <c r="BH62" s="257"/>
      <c r="BI62" s="257"/>
      <c r="BJ62" s="257"/>
      <c r="BK62" s="257"/>
      <c r="BL62" s="257"/>
      <c r="BM62" s="75"/>
      <c r="BN62" s="257"/>
      <c r="BO62" s="257"/>
      <c r="BP62" s="257"/>
      <c r="BQ62" s="257"/>
      <c r="BR62" s="257"/>
      <c r="BS62" s="257"/>
      <c r="BT62" s="257"/>
      <c r="BU62" s="257"/>
      <c r="BV62" s="257"/>
      <c r="BW62" s="257"/>
      <c r="BX62" s="257"/>
      <c r="BY62" s="257"/>
      <c r="BZ62" s="257"/>
      <c r="CA62" s="257"/>
      <c r="CB62" s="257"/>
      <c r="CC62" s="75"/>
      <c r="CD62" s="75"/>
      <c r="CE62" s="276" t="str">
        <f t="shared" si="15"/>
        <v/>
      </c>
      <c r="CF62" s="277" t="str">
        <f t="shared" si="16"/>
        <v/>
      </c>
      <c r="CG62" s="278" t="str">
        <f t="shared" si="17"/>
        <v/>
      </c>
      <c r="CH62" s="200" t="str">
        <f t="shared" si="18"/>
        <v/>
      </c>
      <c r="CI62" s="279" t="str">
        <f t="shared" si="19"/>
        <v/>
      </c>
      <c r="CJ62" s="280" t="str">
        <f t="shared" si="20"/>
        <v/>
      </c>
    </row>
    <row r="63" ht="16.5" customHeight="1">
      <c r="A63" s="75"/>
      <c r="B63" s="243"/>
      <c r="C63" s="252"/>
      <c r="D63" s="252"/>
      <c r="E63" s="252"/>
      <c r="F63" s="252"/>
      <c r="G63" s="252"/>
      <c r="H63" s="252"/>
      <c r="I63" s="252"/>
      <c r="J63" s="252"/>
      <c r="K63" s="252"/>
      <c r="L63" s="252"/>
      <c r="M63" s="252"/>
      <c r="N63" s="252"/>
      <c r="O63" s="252"/>
      <c r="P63" s="252"/>
      <c r="Q63" s="252"/>
      <c r="R63" s="252"/>
      <c r="S63" s="252"/>
      <c r="T63" s="252"/>
      <c r="U63" s="252"/>
      <c r="V63" s="252"/>
      <c r="W63" s="252"/>
      <c r="X63" s="252"/>
      <c r="Y63" s="252"/>
      <c r="Z63" s="252"/>
      <c r="AA63" s="252"/>
      <c r="AB63" s="252"/>
      <c r="AC63" s="252"/>
      <c r="AD63" s="252"/>
      <c r="AE63" s="75"/>
      <c r="AF63" s="257"/>
      <c r="AG63" s="257"/>
      <c r="AH63" s="257"/>
      <c r="AI63" s="257"/>
      <c r="AJ63" s="257"/>
      <c r="AK63" s="257"/>
      <c r="AL63" s="257"/>
      <c r="AM63" s="257"/>
      <c r="AN63" s="257"/>
      <c r="AO63" s="257"/>
      <c r="AP63" s="257"/>
      <c r="AQ63" s="257"/>
      <c r="AR63" s="257"/>
      <c r="AS63" s="257"/>
      <c r="AT63" s="257"/>
      <c r="AU63" s="257"/>
      <c r="AV63" s="257"/>
      <c r="AW63" s="257"/>
      <c r="AX63" s="257"/>
      <c r="AY63" s="257"/>
      <c r="AZ63" s="257"/>
      <c r="BA63" s="257"/>
      <c r="BB63" s="257"/>
      <c r="BC63" s="257"/>
      <c r="BD63" s="257"/>
      <c r="BE63" s="257"/>
      <c r="BF63" s="257"/>
      <c r="BG63" s="257"/>
      <c r="BH63" s="257"/>
      <c r="BI63" s="257"/>
      <c r="BJ63" s="257"/>
      <c r="BK63" s="257"/>
      <c r="BL63" s="257"/>
      <c r="BM63" s="75"/>
      <c r="BN63" s="257"/>
      <c r="BO63" s="257"/>
      <c r="BP63" s="257"/>
      <c r="BQ63" s="257"/>
      <c r="BR63" s="257"/>
      <c r="BS63" s="257"/>
      <c r="BT63" s="257"/>
      <c r="BU63" s="257"/>
      <c r="BV63" s="257"/>
      <c r="BW63" s="257"/>
      <c r="BX63" s="257"/>
      <c r="BY63" s="257"/>
      <c r="BZ63" s="257"/>
      <c r="CA63" s="257"/>
      <c r="CB63" s="257"/>
      <c r="CC63" s="75"/>
      <c r="CD63" s="75"/>
      <c r="CE63" s="276" t="str">
        <f t="shared" si="15"/>
        <v/>
      </c>
      <c r="CF63" s="277" t="str">
        <f t="shared" si="16"/>
        <v/>
      </c>
      <c r="CG63" s="278" t="str">
        <f t="shared" si="17"/>
        <v/>
      </c>
      <c r="CH63" s="200" t="str">
        <f t="shared" si="18"/>
        <v/>
      </c>
      <c r="CI63" s="279" t="str">
        <f t="shared" si="19"/>
        <v/>
      </c>
      <c r="CJ63" s="280" t="str">
        <f t="shared" si="20"/>
        <v/>
      </c>
    </row>
    <row r="64" ht="16.5" customHeight="1">
      <c r="A64" s="75"/>
      <c r="B64" s="243"/>
      <c r="C64" s="252"/>
      <c r="D64" s="252"/>
      <c r="E64" s="252"/>
      <c r="F64" s="252"/>
      <c r="G64" s="252"/>
      <c r="H64" s="252"/>
      <c r="I64" s="252"/>
      <c r="J64" s="252"/>
      <c r="K64" s="252"/>
      <c r="L64" s="252"/>
      <c r="M64" s="252"/>
      <c r="N64" s="252"/>
      <c r="O64" s="252"/>
      <c r="P64" s="252"/>
      <c r="Q64" s="252"/>
      <c r="R64" s="252"/>
      <c r="S64" s="252"/>
      <c r="T64" s="252"/>
      <c r="U64" s="252"/>
      <c r="V64" s="252"/>
      <c r="W64" s="252"/>
      <c r="X64" s="252"/>
      <c r="Y64" s="252"/>
      <c r="Z64" s="252"/>
      <c r="AA64" s="252"/>
      <c r="AB64" s="252"/>
      <c r="AC64" s="252"/>
      <c r="AD64" s="252"/>
      <c r="AE64" s="75"/>
      <c r="AF64" s="257"/>
      <c r="AG64" s="257"/>
      <c r="AH64" s="257"/>
      <c r="AI64" s="257"/>
      <c r="AJ64" s="257"/>
      <c r="AK64" s="257"/>
      <c r="AL64" s="257"/>
      <c r="AM64" s="257"/>
      <c r="AN64" s="257"/>
      <c r="AO64" s="257"/>
      <c r="AP64" s="257"/>
      <c r="AQ64" s="257"/>
      <c r="AR64" s="257"/>
      <c r="AS64" s="257"/>
      <c r="AT64" s="257"/>
      <c r="AU64" s="257"/>
      <c r="AV64" s="257"/>
      <c r="AW64" s="257"/>
      <c r="AX64" s="257"/>
      <c r="AY64" s="257"/>
      <c r="AZ64" s="257"/>
      <c r="BA64" s="257"/>
      <c r="BB64" s="257"/>
      <c r="BC64" s="257"/>
      <c r="BD64" s="257"/>
      <c r="BE64" s="257"/>
      <c r="BF64" s="257"/>
      <c r="BG64" s="257"/>
      <c r="BH64" s="257"/>
      <c r="BI64" s="257"/>
      <c r="BJ64" s="257"/>
      <c r="BK64" s="257"/>
      <c r="BL64" s="257"/>
      <c r="BM64" s="75"/>
      <c r="BN64" s="257"/>
      <c r="BO64" s="257"/>
      <c r="BP64" s="257"/>
      <c r="BQ64" s="257"/>
      <c r="BR64" s="257"/>
      <c r="BS64" s="257"/>
      <c r="BT64" s="257"/>
      <c r="BU64" s="257"/>
      <c r="BV64" s="257"/>
      <c r="BW64" s="257"/>
      <c r="BX64" s="257"/>
      <c r="BY64" s="257"/>
      <c r="BZ64" s="257"/>
      <c r="CA64" s="257"/>
      <c r="CB64" s="257"/>
      <c r="CC64" s="75"/>
      <c r="CD64" s="75"/>
      <c r="CE64" s="276" t="str">
        <f t="shared" si="15"/>
        <v/>
      </c>
      <c r="CF64" s="277" t="str">
        <f t="shared" si="16"/>
        <v/>
      </c>
      <c r="CG64" s="278" t="str">
        <f t="shared" si="17"/>
        <v/>
      </c>
      <c r="CH64" s="200" t="str">
        <f t="shared" si="18"/>
        <v/>
      </c>
      <c r="CI64" s="279" t="str">
        <f t="shared" si="19"/>
        <v/>
      </c>
      <c r="CJ64" s="280" t="str">
        <f t="shared" si="20"/>
        <v/>
      </c>
    </row>
    <row r="65" ht="16.5" customHeight="1">
      <c r="A65" s="75"/>
      <c r="B65" s="243"/>
      <c r="C65" s="252"/>
      <c r="D65" s="252"/>
      <c r="E65" s="252"/>
      <c r="F65" s="252"/>
      <c r="G65" s="252"/>
      <c r="H65" s="252"/>
      <c r="I65" s="252"/>
      <c r="J65" s="252"/>
      <c r="K65" s="252"/>
      <c r="L65" s="252"/>
      <c r="M65" s="252"/>
      <c r="N65" s="252"/>
      <c r="O65" s="252"/>
      <c r="P65" s="252"/>
      <c r="Q65" s="252"/>
      <c r="R65" s="252"/>
      <c r="S65" s="252"/>
      <c r="T65" s="252"/>
      <c r="U65" s="252"/>
      <c r="V65" s="252"/>
      <c r="W65" s="252"/>
      <c r="X65" s="252"/>
      <c r="Y65" s="252"/>
      <c r="Z65" s="252"/>
      <c r="AA65" s="252"/>
      <c r="AB65" s="252"/>
      <c r="AC65" s="252"/>
      <c r="AD65" s="252"/>
      <c r="AE65" s="75"/>
      <c r="AF65" s="257"/>
      <c r="AG65" s="257"/>
      <c r="AH65" s="257"/>
      <c r="AI65" s="257"/>
      <c r="AJ65" s="257"/>
      <c r="AK65" s="257"/>
      <c r="AL65" s="257"/>
      <c r="AM65" s="257"/>
      <c r="AN65" s="257"/>
      <c r="AO65" s="257"/>
      <c r="AP65" s="257"/>
      <c r="AQ65" s="257"/>
      <c r="AR65" s="257"/>
      <c r="AS65" s="257"/>
      <c r="AT65" s="257"/>
      <c r="AU65" s="257"/>
      <c r="AV65" s="257"/>
      <c r="AW65" s="257"/>
      <c r="AX65" s="257"/>
      <c r="AY65" s="257"/>
      <c r="AZ65" s="257"/>
      <c r="BA65" s="257"/>
      <c r="BB65" s="257"/>
      <c r="BC65" s="257"/>
      <c r="BD65" s="257"/>
      <c r="BE65" s="257"/>
      <c r="BF65" s="257"/>
      <c r="BG65" s="257"/>
      <c r="BH65" s="257"/>
      <c r="BI65" s="257"/>
      <c r="BJ65" s="257"/>
      <c r="BK65" s="257"/>
      <c r="BL65" s="257"/>
      <c r="BM65" s="75"/>
      <c r="BN65" s="257"/>
      <c r="BO65" s="257"/>
      <c r="BP65" s="257"/>
      <c r="BQ65" s="257"/>
      <c r="BR65" s="257"/>
      <c r="BS65" s="257"/>
      <c r="BT65" s="257"/>
      <c r="BU65" s="257"/>
      <c r="BV65" s="257"/>
      <c r="BW65" s="257"/>
      <c r="BX65" s="257"/>
      <c r="BY65" s="257"/>
      <c r="BZ65" s="257"/>
      <c r="CA65" s="257"/>
      <c r="CB65" s="257"/>
      <c r="CC65" s="75"/>
      <c r="CD65" s="75"/>
      <c r="CE65" s="276" t="str">
        <f t="shared" si="15"/>
        <v/>
      </c>
      <c r="CF65" s="277" t="str">
        <f t="shared" si="16"/>
        <v/>
      </c>
      <c r="CG65" s="278" t="str">
        <f t="shared" si="17"/>
        <v/>
      </c>
      <c r="CH65" s="200" t="str">
        <f t="shared" si="18"/>
        <v/>
      </c>
      <c r="CI65" s="279" t="str">
        <f t="shared" si="19"/>
        <v/>
      </c>
      <c r="CJ65" s="280" t="str">
        <f t="shared" si="20"/>
        <v/>
      </c>
    </row>
    <row r="66" ht="16.5" customHeight="1">
      <c r="A66" s="75"/>
      <c r="B66" s="243"/>
      <c r="C66" s="252"/>
      <c r="D66" s="252"/>
      <c r="E66" s="252"/>
      <c r="F66" s="252"/>
      <c r="G66" s="252"/>
      <c r="H66" s="252"/>
      <c r="I66" s="252"/>
      <c r="J66" s="252"/>
      <c r="K66" s="252"/>
      <c r="L66" s="252"/>
      <c r="M66" s="252"/>
      <c r="N66" s="252"/>
      <c r="O66" s="252"/>
      <c r="P66" s="252"/>
      <c r="Q66" s="252"/>
      <c r="R66" s="252"/>
      <c r="S66" s="252"/>
      <c r="T66" s="252"/>
      <c r="U66" s="252"/>
      <c r="V66" s="252"/>
      <c r="W66" s="252"/>
      <c r="X66" s="252"/>
      <c r="Y66" s="252"/>
      <c r="Z66" s="252"/>
      <c r="AA66" s="252"/>
      <c r="AB66" s="252"/>
      <c r="AC66" s="252"/>
      <c r="AD66" s="252"/>
      <c r="AE66" s="75"/>
      <c r="AF66" s="257"/>
      <c r="AG66" s="257"/>
      <c r="AH66" s="257"/>
      <c r="AI66" s="257"/>
      <c r="AJ66" s="257"/>
      <c r="AK66" s="257"/>
      <c r="AL66" s="257"/>
      <c r="AM66" s="257"/>
      <c r="AN66" s="257"/>
      <c r="AO66" s="257"/>
      <c r="AP66" s="257"/>
      <c r="AQ66" s="257"/>
      <c r="AR66" s="257"/>
      <c r="AS66" s="257"/>
      <c r="AT66" s="257"/>
      <c r="AU66" s="257"/>
      <c r="AV66" s="257"/>
      <c r="AW66" s="257"/>
      <c r="AX66" s="257"/>
      <c r="AY66" s="257"/>
      <c r="AZ66" s="257"/>
      <c r="BA66" s="257"/>
      <c r="BB66" s="257"/>
      <c r="BC66" s="257"/>
      <c r="BD66" s="257"/>
      <c r="BE66" s="257"/>
      <c r="BF66" s="257"/>
      <c r="BG66" s="257"/>
      <c r="BH66" s="257"/>
      <c r="BI66" s="257"/>
      <c r="BJ66" s="257"/>
      <c r="BK66" s="257"/>
      <c r="BL66" s="257"/>
      <c r="BM66" s="75"/>
      <c r="BN66" s="257"/>
      <c r="BO66" s="257"/>
      <c r="BP66" s="257"/>
      <c r="BQ66" s="257"/>
      <c r="BR66" s="257"/>
      <c r="BS66" s="257"/>
      <c r="BT66" s="257"/>
      <c r="BU66" s="257"/>
      <c r="BV66" s="257"/>
      <c r="BW66" s="257"/>
      <c r="BX66" s="257"/>
      <c r="BY66" s="257"/>
      <c r="BZ66" s="257"/>
      <c r="CA66" s="257"/>
      <c r="CB66" s="257"/>
      <c r="CC66" s="75"/>
      <c r="CD66" s="75"/>
      <c r="CE66" s="276" t="str">
        <f t="shared" si="15"/>
        <v/>
      </c>
      <c r="CF66" s="277" t="str">
        <f t="shared" si="16"/>
        <v/>
      </c>
      <c r="CG66" s="278" t="str">
        <f t="shared" si="17"/>
        <v/>
      </c>
      <c r="CH66" s="200" t="str">
        <f t="shared" si="18"/>
        <v/>
      </c>
      <c r="CI66" s="279" t="str">
        <f t="shared" si="19"/>
        <v/>
      </c>
      <c r="CJ66" s="280" t="str">
        <f t="shared" si="20"/>
        <v/>
      </c>
    </row>
    <row r="67" ht="16.5" customHeight="1">
      <c r="A67" s="75"/>
      <c r="B67" s="243"/>
      <c r="C67" s="252"/>
      <c r="D67" s="252"/>
      <c r="E67" s="252"/>
      <c r="F67" s="252"/>
      <c r="G67" s="252"/>
      <c r="H67" s="252"/>
      <c r="I67" s="252"/>
      <c r="J67" s="252"/>
      <c r="K67" s="252"/>
      <c r="L67" s="252"/>
      <c r="M67" s="252"/>
      <c r="N67" s="252"/>
      <c r="O67" s="252"/>
      <c r="P67" s="252"/>
      <c r="Q67" s="252"/>
      <c r="R67" s="252"/>
      <c r="S67" s="252"/>
      <c r="T67" s="252"/>
      <c r="U67" s="252"/>
      <c r="V67" s="252"/>
      <c r="W67" s="252"/>
      <c r="X67" s="252"/>
      <c r="Y67" s="252"/>
      <c r="Z67" s="252"/>
      <c r="AA67" s="252"/>
      <c r="AB67" s="252"/>
      <c r="AC67" s="252"/>
      <c r="AD67" s="252"/>
      <c r="AE67" s="75"/>
      <c r="AF67" s="257"/>
      <c r="AG67" s="257"/>
      <c r="AH67" s="257"/>
      <c r="AI67" s="257"/>
      <c r="AJ67" s="257"/>
      <c r="AK67" s="257"/>
      <c r="AL67" s="257"/>
      <c r="AM67" s="257"/>
      <c r="AN67" s="257"/>
      <c r="AO67" s="257"/>
      <c r="AP67" s="257"/>
      <c r="AQ67" s="257"/>
      <c r="AR67" s="257"/>
      <c r="AS67" s="257"/>
      <c r="AT67" s="257"/>
      <c r="AU67" s="257"/>
      <c r="AV67" s="257"/>
      <c r="AW67" s="257"/>
      <c r="AX67" s="257"/>
      <c r="AY67" s="257"/>
      <c r="AZ67" s="257"/>
      <c r="BA67" s="257"/>
      <c r="BB67" s="257"/>
      <c r="BC67" s="257"/>
      <c r="BD67" s="257"/>
      <c r="BE67" s="257"/>
      <c r="BF67" s="257"/>
      <c r="BG67" s="257"/>
      <c r="BH67" s="257"/>
      <c r="BI67" s="257"/>
      <c r="BJ67" s="257"/>
      <c r="BK67" s="257"/>
      <c r="BL67" s="257"/>
      <c r="BM67" s="75"/>
      <c r="BN67" s="257"/>
      <c r="BO67" s="257"/>
      <c r="BP67" s="257"/>
      <c r="BQ67" s="257"/>
      <c r="BR67" s="257"/>
      <c r="BS67" s="257"/>
      <c r="BT67" s="257"/>
      <c r="BU67" s="257"/>
      <c r="BV67" s="257"/>
      <c r="BW67" s="257"/>
      <c r="BX67" s="257"/>
      <c r="BY67" s="257"/>
      <c r="BZ67" s="257"/>
      <c r="CA67" s="257"/>
      <c r="CB67" s="257"/>
      <c r="CC67" s="75"/>
      <c r="CD67" s="75"/>
      <c r="CE67" s="276" t="str">
        <f t="shared" si="15"/>
        <v/>
      </c>
      <c r="CF67" s="277" t="str">
        <f t="shared" si="16"/>
        <v/>
      </c>
      <c r="CG67" s="278" t="str">
        <f t="shared" si="17"/>
        <v/>
      </c>
      <c r="CH67" s="200" t="str">
        <f t="shared" si="18"/>
        <v/>
      </c>
      <c r="CI67" s="279" t="str">
        <f t="shared" si="19"/>
        <v/>
      </c>
      <c r="CJ67" s="280" t="str">
        <f t="shared" si="20"/>
        <v/>
      </c>
    </row>
    <row r="68" ht="16.5" customHeight="1">
      <c r="A68" s="75"/>
      <c r="B68" s="243"/>
      <c r="C68" s="252"/>
      <c r="D68" s="252"/>
      <c r="E68" s="252"/>
      <c r="F68" s="252"/>
      <c r="G68" s="252"/>
      <c r="H68" s="252"/>
      <c r="I68" s="252"/>
      <c r="J68" s="252"/>
      <c r="K68" s="252"/>
      <c r="L68" s="252"/>
      <c r="M68" s="252"/>
      <c r="N68" s="252"/>
      <c r="O68" s="252"/>
      <c r="P68" s="252"/>
      <c r="Q68" s="252"/>
      <c r="R68" s="252"/>
      <c r="S68" s="252"/>
      <c r="T68" s="252"/>
      <c r="U68" s="252"/>
      <c r="V68" s="252"/>
      <c r="W68" s="252"/>
      <c r="X68" s="252"/>
      <c r="Y68" s="252"/>
      <c r="Z68" s="252"/>
      <c r="AA68" s="252"/>
      <c r="AB68" s="252"/>
      <c r="AC68" s="252"/>
      <c r="AD68" s="252"/>
      <c r="AE68" s="75"/>
      <c r="AF68" s="257"/>
      <c r="AG68" s="257"/>
      <c r="AH68" s="257"/>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c r="BL68" s="257"/>
      <c r="BM68" s="75"/>
      <c r="BN68" s="257"/>
      <c r="BO68" s="257"/>
      <c r="BP68" s="257"/>
      <c r="BQ68" s="257"/>
      <c r="BR68" s="257"/>
      <c r="BS68" s="257"/>
      <c r="BT68" s="257"/>
      <c r="BU68" s="257"/>
      <c r="BV68" s="257"/>
      <c r="BW68" s="257"/>
      <c r="BX68" s="257"/>
      <c r="BY68" s="257"/>
      <c r="BZ68" s="257"/>
      <c r="CA68" s="257"/>
      <c r="CB68" s="257"/>
      <c r="CC68" s="75"/>
      <c r="CD68" s="75"/>
      <c r="CE68" s="276" t="str">
        <f t="shared" si="15"/>
        <v/>
      </c>
      <c r="CF68" s="277" t="str">
        <f t="shared" si="16"/>
        <v/>
      </c>
      <c r="CG68" s="278" t="str">
        <f t="shared" si="17"/>
        <v/>
      </c>
      <c r="CH68" s="200" t="str">
        <f t="shared" si="18"/>
        <v/>
      </c>
      <c r="CI68" s="279" t="str">
        <f t="shared" si="19"/>
        <v/>
      </c>
      <c r="CJ68" s="280" t="str">
        <f t="shared" si="20"/>
        <v/>
      </c>
    </row>
    <row r="69" ht="16.5" customHeight="1">
      <c r="A69" s="75"/>
      <c r="B69" s="75"/>
      <c r="C69" s="252"/>
      <c r="D69" s="252"/>
      <c r="E69" s="252"/>
      <c r="F69" s="252"/>
      <c r="G69" s="252"/>
      <c r="H69" s="252"/>
      <c r="I69" s="252"/>
      <c r="J69" s="252"/>
      <c r="K69" s="252"/>
      <c r="L69" s="252"/>
      <c r="M69" s="252"/>
      <c r="N69" s="252"/>
      <c r="O69" s="252"/>
      <c r="P69" s="252"/>
      <c r="Q69" s="252"/>
      <c r="R69" s="252"/>
      <c r="S69" s="252"/>
      <c r="T69" s="252"/>
      <c r="U69" s="252"/>
      <c r="V69" s="252"/>
      <c r="W69" s="252"/>
      <c r="X69" s="252"/>
      <c r="Y69" s="252"/>
      <c r="Z69" s="252"/>
      <c r="AA69" s="252"/>
      <c r="AB69" s="252"/>
      <c r="AC69" s="252"/>
      <c r="AD69" s="252"/>
      <c r="AE69" s="75"/>
      <c r="AF69" s="257"/>
      <c r="AG69" s="257"/>
      <c r="AH69" s="257"/>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c r="BL69" s="257"/>
      <c r="BM69" s="75"/>
      <c r="BN69" s="257"/>
      <c r="BO69" s="257"/>
      <c r="BP69" s="257"/>
      <c r="BQ69" s="257"/>
      <c r="BR69" s="257"/>
      <c r="BS69" s="257"/>
      <c r="BT69" s="257"/>
      <c r="BU69" s="257"/>
      <c r="BV69" s="257"/>
      <c r="BW69" s="257"/>
      <c r="BX69" s="257"/>
      <c r="BY69" s="257"/>
      <c r="BZ69" s="257"/>
      <c r="CA69" s="257"/>
      <c r="CB69" s="257"/>
      <c r="CC69" s="75"/>
      <c r="CD69" s="75"/>
      <c r="CE69" s="276" t="str">
        <f t="shared" si="15"/>
        <v/>
      </c>
      <c r="CF69" s="277" t="str">
        <f t="shared" si="16"/>
        <v/>
      </c>
      <c r="CG69" s="278" t="str">
        <f t="shared" si="17"/>
        <v/>
      </c>
      <c r="CH69" s="200" t="str">
        <f t="shared" si="18"/>
        <v/>
      </c>
      <c r="CI69" s="279" t="str">
        <f t="shared" si="19"/>
        <v/>
      </c>
      <c r="CJ69" s="280" t="str">
        <f t="shared" si="20"/>
        <v/>
      </c>
    </row>
    <row r="70" ht="16.5" customHeight="1">
      <c r="A70" s="75"/>
      <c r="B70" s="75"/>
      <c r="C70" s="252"/>
      <c r="D70" s="252"/>
      <c r="E70" s="252"/>
      <c r="F70" s="252"/>
      <c r="G70" s="252"/>
      <c r="H70" s="252"/>
      <c r="I70" s="252"/>
      <c r="J70" s="252"/>
      <c r="K70" s="252"/>
      <c r="L70" s="252"/>
      <c r="M70" s="252"/>
      <c r="N70" s="252"/>
      <c r="O70" s="252"/>
      <c r="P70" s="252"/>
      <c r="Q70" s="252"/>
      <c r="R70" s="252"/>
      <c r="S70" s="252"/>
      <c r="T70" s="252"/>
      <c r="U70" s="252"/>
      <c r="V70" s="252"/>
      <c r="W70" s="252"/>
      <c r="X70" s="252"/>
      <c r="Y70" s="252"/>
      <c r="Z70" s="252"/>
      <c r="AA70" s="252"/>
      <c r="AB70" s="252"/>
      <c r="AC70" s="252"/>
      <c r="AD70" s="252"/>
      <c r="AE70" s="75"/>
      <c r="AF70" s="257"/>
      <c r="AG70" s="257"/>
      <c r="AH70" s="257"/>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c r="BL70" s="257"/>
      <c r="BM70" s="75"/>
      <c r="BN70" s="257"/>
      <c r="BO70" s="257"/>
      <c r="BP70" s="257"/>
      <c r="BQ70" s="257"/>
      <c r="BR70" s="257"/>
      <c r="BS70" s="257"/>
      <c r="BT70" s="257"/>
      <c r="BU70" s="257"/>
      <c r="BV70" s="257"/>
      <c r="BW70" s="257"/>
      <c r="BX70" s="257"/>
      <c r="BY70" s="257"/>
      <c r="BZ70" s="257"/>
      <c r="CA70" s="257"/>
      <c r="CB70" s="257"/>
      <c r="CC70" s="75"/>
      <c r="CD70" s="75"/>
      <c r="CE70" s="276" t="str">
        <f t="shared" si="15"/>
        <v/>
      </c>
      <c r="CF70" s="277" t="str">
        <f t="shared" si="16"/>
        <v/>
      </c>
      <c r="CG70" s="278" t="str">
        <f t="shared" si="17"/>
        <v/>
      </c>
      <c r="CH70" s="200" t="str">
        <f t="shared" si="18"/>
        <v/>
      </c>
      <c r="CI70" s="279" t="str">
        <f t="shared" si="19"/>
        <v/>
      </c>
      <c r="CJ70" s="280" t="str">
        <f t="shared" si="20"/>
        <v/>
      </c>
    </row>
    <row r="71" ht="16.5" customHeight="1">
      <c r="A71" s="75"/>
      <c r="B71" s="75"/>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c r="AA71" s="252"/>
      <c r="AB71" s="252"/>
      <c r="AC71" s="252"/>
      <c r="AD71" s="252"/>
      <c r="AE71" s="75"/>
      <c r="AF71" s="257"/>
      <c r="AG71" s="257"/>
      <c r="AH71" s="257"/>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c r="BL71" s="257"/>
      <c r="BM71" s="75"/>
      <c r="BN71" s="257"/>
      <c r="BO71" s="257"/>
      <c r="BP71" s="257"/>
      <c r="BQ71" s="257"/>
      <c r="BR71" s="257"/>
      <c r="BS71" s="257"/>
      <c r="BT71" s="257"/>
      <c r="BU71" s="257"/>
      <c r="BV71" s="257"/>
      <c r="BW71" s="257"/>
      <c r="BX71" s="257"/>
      <c r="BY71" s="257"/>
      <c r="BZ71" s="257"/>
      <c r="CA71" s="257"/>
      <c r="CB71" s="257"/>
      <c r="CC71" s="75"/>
      <c r="CD71" s="75"/>
      <c r="CE71" s="276" t="str">
        <f t="shared" si="15"/>
        <v/>
      </c>
      <c r="CF71" s="277" t="str">
        <f t="shared" si="16"/>
        <v/>
      </c>
      <c r="CG71" s="278" t="str">
        <f t="shared" si="17"/>
        <v/>
      </c>
      <c r="CH71" s="200" t="str">
        <f t="shared" si="18"/>
        <v/>
      </c>
      <c r="CI71" s="279" t="str">
        <f t="shared" si="19"/>
        <v/>
      </c>
      <c r="CJ71" s="280" t="str">
        <f t="shared" si="20"/>
        <v/>
      </c>
    </row>
    <row r="72" ht="16.5" customHeight="1">
      <c r="A72" s="75"/>
      <c r="B72" s="75"/>
      <c r="C72" s="252"/>
      <c r="D72" s="252"/>
      <c r="E72" s="252"/>
      <c r="F72" s="252"/>
      <c r="G72" s="252"/>
      <c r="H72" s="252"/>
      <c r="I72" s="252"/>
      <c r="J72" s="252"/>
      <c r="K72" s="252"/>
      <c r="L72" s="252"/>
      <c r="M72" s="252"/>
      <c r="N72" s="252"/>
      <c r="O72" s="252"/>
      <c r="P72" s="252"/>
      <c r="Q72" s="252"/>
      <c r="R72" s="252"/>
      <c r="S72" s="252"/>
      <c r="T72" s="252"/>
      <c r="U72" s="252"/>
      <c r="V72" s="252"/>
      <c r="W72" s="252"/>
      <c r="X72" s="252"/>
      <c r="Y72" s="252"/>
      <c r="Z72" s="252"/>
      <c r="AA72" s="252"/>
      <c r="AB72" s="252"/>
      <c r="AC72" s="252"/>
      <c r="AD72" s="252"/>
      <c r="AE72" s="75"/>
      <c r="AF72" s="257"/>
      <c r="AG72" s="257"/>
      <c r="AH72" s="257"/>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c r="BL72" s="257"/>
      <c r="BM72" s="75"/>
      <c r="BN72" s="257"/>
      <c r="BO72" s="257"/>
      <c r="BP72" s="257"/>
      <c r="BQ72" s="257"/>
      <c r="BR72" s="257"/>
      <c r="BS72" s="257"/>
      <c r="BT72" s="257"/>
      <c r="BU72" s="257"/>
      <c r="BV72" s="257"/>
      <c r="BW72" s="257"/>
      <c r="BX72" s="257"/>
      <c r="BY72" s="257"/>
      <c r="BZ72" s="257"/>
      <c r="CA72" s="257"/>
      <c r="CB72" s="257"/>
      <c r="CC72" s="75"/>
      <c r="CD72" s="75"/>
      <c r="CE72" s="276" t="str">
        <f t="shared" si="15"/>
        <v/>
      </c>
      <c r="CF72" s="277" t="str">
        <f t="shared" si="16"/>
        <v/>
      </c>
      <c r="CG72" s="278" t="str">
        <f t="shared" si="17"/>
        <v/>
      </c>
      <c r="CH72" s="200" t="str">
        <f t="shared" si="18"/>
        <v/>
      </c>
      <c r="CI72" s="279" t="str">
        <f t="shared" si="19"/>
        <v/>
      </c>
      <c r="CJ72" s="280" t="str">
        <f t="shared" si="20"/>
        <v/>
      </c>
    </row>
    <row r="73" ht="16.5" customHeight="1">
      <c r="A73" s="75"/>
      <c r="B73" s="75"/>
      <c r="C73" s="252"/>
      <c r="D73" s="252"/>
      <c r="E73" s="252"/>
      <c r="F73" s="252"/>
      <c r="G73" s="252"/>
      <c r="H73" s="252"/>
      <c r="I73" s="252"/>
      <c r="J73" s="252"/>
      <c r="K73" s="252"/>
      <c r="L73" s="252"/>
      <c r="M73" s="252"/>
      <c r="N73" s="252"/>
      <c r="O73" s="252"/>
      <c r="P73" s="252"/>
      <c r="Q73" s="252"/>
      <c r="R73" s="252"/>
      <c r="S73" s="252"/>
      <c r="T73" s="252"/>
      <c r="U73" s="252"/>
      <c r="V73" s="252"/>
      <c r="W73" s="252"/>
      <c r="X73" s="252"/>
      <c r="Y73" s="252"/>
      <c r="Z73" s="252"/>
      <c r="AA73" s="252"/>
      <c r="AB73" s="252"/>
      <c r="AC73" s="252"/>
      <c r="AD73" s="252"/>
      <c r="AE73" s="75"/>
      <c r="AF73" s="257"/>
      <c r="AG73" s="257"/>
      <c r="AH73" s="257"/>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c r="BL73" s="257"/>
      <c r="BM73" s="75"/>
      <c r="BN73" s="257"/>
      <c r="BO73" s="257"/>
      <c r="BP73" s="257"/>
      <c r="BQ73" s="257"/>
      <c r="BR73" s="257"/>
      <c r="BS73" s="257"/>
      <c r="BT73" s="257"/>
      <c r="BU73" s="257"/>
      <c r="BV73" s="257"/>
      <c r="BW73" s="257"/>
      <c r="BX73" s="257"/>
      <c r="BY73" s="257"/>
      <c r="BZ73" s="257"/>
      <c r="CA73" s="257"/>
      <c r="CB73" s="257"/>
      <c r="CC73" s="75"/>
      <c r="CD73" s="75"/>
      <c r="CE73" s="276" t="str">
        <f t="shared" si="15"/>
        <v/>
      </c>
      <c r="CF73" s="277" t="str">
        <f t="shared" si="16"/>
        <v/>
      </c>
      <c r="CG73" s="278" t="str">
        <f t="shared" si="17"/>
        <v/>
      </c>
      <c r="CH73" s="200" t="str">
        <f t="shared" si="18"/>
        <v/>
      </c>
      <c r="CI73" s="279" t="str">
        <f t="shared" si="19"/>
        <v/>
      </c>
      <c r="CJ73" s="280" t="str">
        <f t="shared" si="20"/>
        <v/>
      </c>
    </row>
    <row r="74" ht="16.5" customHeight="1">
      <c r="A74" s="75"/>
      <c r="B74" s="75"/>
      <c r="C74" s="252"/>
      <c r="D74" s="252"/>
      <c r="E74" s="252"/>
      <c r="F74" s="252"/>
      <c r="G74" s="252"/>
      <c r="H74" s="252"/>
      <c r="I74" s="252"/>
      <c r="J74" s="252"/>
      <c r="K74" s="252"/>
      <c r="L74" s="252"/>
      <c r="M74" s="252"/>
      <c r="N74" s="252"/>
      <c r="O74" s="252"/>
      <c r="P74" s="252"/>
      <c r="Q74" s="252"/>
      <c r="R74" s="252"/>
      <c r="S74" s="252"/>
      <c r="T74" s="252"/>
      <c r="U74" s="252"/>
      <c r="V74" s="252"/>
      <c r="W74" s="252"/>
      <c r="X74" s="252"/>
      <c r="Y74" s="252"/>
      <c r="Z74" s="252"/>
      <c r="AA74" s="252"/>
      <c r="AB74" s="252"/>
      <c r="AC74" s="252"/>
      <c r="AD74" s="252"/>
      <c r="AE74" s="75"/>
      <c r="AF74" s="257"/>
      <c r="AG74" s="257"/>
      <c r="AH74" s="257"/>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c r="BL74" s="257"/>
      <c r="BM74" s="75"/>
      <c r="BN74" s="257"/>
      <c r="BO74" s="257"/>
      <c r="BP74" s="257"/>
      <c r="BQ74" s="257"/>
      <c r="BR74" s="257"/>
      <c r="BS74" s="257"/>
      <c r="BT74" s="257"/>
      <c r="BU74" s="257"/>
      <c r="BV74" s="257"/>
      <c r="BW74" s="257"/>
      <c r="BX74" s="257"/>
      <c r="BY74" s="257"/>
      <c r="BZ74" s="257"/>
      <c r="CA74" s="257"/>
      <c r="CB74" s="257"/>
      <c r="CC74" s="75"/>
      <c r="CD74" s="75"/>
      <c r="CE74" s="276" t="str">
        <f t="shared" si="15"/>
        <v/>
      </c>
      <c r="CF74" s="277" t="str">
        <f t="shared" si="16"/>
        <v/>
      </c>
      <c r="CG74" s="278" t="str">
        <f t="shared" si="17"/>
        <v/>
      </c>
      <c r="CH74" s="200" t="str">
        <f t="shared" si="18"/>
        <v/>
      </c>
      <c r="CI74" s="279" t="str">
        <f t="shared" si="19"/>
        <v/>
      </c>
      <c r="CJ74" s="280" t="str">
        <f t="shared" si="20"/>
        <v/>
      </c>
    </row>
    <row r="75" ht="16.5" customHeight="1">
      <c r="A75" s="75"/>
      <c r="B75" s="75"/>
      <c r="C75" s="252"/>
      <c r="D75" s="252"/>
      <c r="E75" s="252"/>
      <c r="F75" s="252"/>
      <c r="G75" s="252"/>
      <c r="H75" s="252"/>
      <c r="I75" s="252"/>
      <c r="J75" s="252"/>
      <c r="K75" s="252"/>
      <c r="L75" s="252"/>
      <c r="M75" s="252"/>
      <c r="N75" s="252"/>
      <c r="O75" s="252"/>
      <c r="P75" s="252"/>
      <c r="Q75" s="252"/>
      <c r="R75" s="252"/>
      <c r="S75" s="252"/>
      <c r="T75" s="252"/>
      <c r="U75" s="252"/>
      <c r="V75" s="252"/>
      <c r="W75" s="252"/>
      <c r="X75" s="252"/>
      <c r="Y75" s="252"/>
      <c r="Z75" s="252"/>
      <c r="AA75" s="252"/>
      <c r="AB75" s="252"/>
      <c r="AC75" s="252"/>
      <c r="AD75" s="252"/>
      <c r="AE75" s="75"/>
      <c r="AF75" s="257"/>
      <c r="AG75" s="257"/>
      <c r="AH75" s="257"/>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c r="BL75" s="257"/>
      <c r="BM75" s="75"/>
      <c r="BN75" s="257"/>
      <c r="BO75" s="257"/>
      <c r="BP75" s="257"/>
      <c r="BQ75" s="257"/>
      <c r="BR75" s="257"/>
      <c r="BS75" s="257"/>
      <c r="BT75" s="257"/>
      <c r="BU75" s="257"/>
      <c r="BV75" s="257"/>
      <c r="BW75" s="257"/>
      <c r="BX75" s="257"/>
      <c r="BY75" s="257"/>
      <c r="BZ75" s="257"/>
      <c r="CA75" s="257"/>
      <c r="CB75" s="257"/>
      <c r="CC75" s="75"/>
      <c r="CD75" s="75"/>
      <c r="CE75" s="276" t="str">
        <f t="shared" si="15"/>
        <v/>
      </c>
      <c r="CF75" s="277" t="str">
        <f t="shared" si="16"/>
        <v/>
      </c>
      <c r="CG75" s="278" t="str">
        <f t="shared" si="17"/>
        <v/>
      </c>
      <c r="CH75" s="200" t="str">
        <f t="shared" si="18"/>
        <v/>
      </c>
      <c r="CI75" s="279" t="str">
        <f t="shared" si="19"/>
        <v/>
      </c>
      <c r="CJ75" s="280" t="str">
        <f t="shared" si="20"/>
        <v/>
      </c>
    </row>
    <row r="76" ht="16.5" customHeight="1">
      <c r="A76" s="75"/>
      <c r="B76" s="75"/>
      <c r="C76" s="252"/>
      <c r="D76" s="252"/>
      <c r="E76" s="252"/>
      <c r="F76" s="252"/>
      <c r="G76" s="252"/>
      <c r="H76" s="252"/>
      <c r="I76" s="252"/>
      <c r="J76" s="252"/>
      <c r="K76" s="252"/>
      <c r="L76" s="252"/>
      <c r="M76" s="252"/>
      <c r="N76" s="252"/>
      <c r="O76" s="252"/>
      <c r="P76" s="252"/>
      <c r="Q76" s="252"/>
      <c r="R76" s="252"/>
      <c r="S76" s="252"/>
      <c r="T76" s="252"/>
      <c r="U76" s="252"/>
      <c r="V76" s="252"/>
      <c r="W76" s="252"/>
      <c r="X76" s="252"/>
      <c r="Y76" s="252"/>
      <c r="Z76" s="252"/>
      <c r="AA76" s="252"/>
      <c r="AB76" s="252"/>
      <c r="AC76" s="252"/>
      <c r="AD76" s="252"/>
      <c r="AE76" s="75"/>
      <c r="AF76" s="257"/>
      <c r="AG76" s="257"/>
      <c r="AH76" s="257"/>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c r="BL76" s="257"/>
      <c r="BM76" s="75"/>
      <c r="BN76" s="257"/>
      <c r="BO76" s="257"/>
      <c r="BP76" s="257"/>
      <c r="BQ76" s="257"/>
      <c r="BR76" s="257"/>
      <c r="BS76" s="257"/>
      <c r="BT76" s="257"/>
      <c r="BU76" s="257"/>
      <c r="BV76" s="257"/>
      <c r="BW76" s="257"/>
      <c r="BX76" s="257"/>
      <c r="BY76" s="257"/>
      <c r="BZ76" s="257"/>
      <c r="CA76" s="257"/>
      <c r="CB76" s="257"/>
      <c r="CC76" s="75"/>
      <c r="CD76" s="75"/>
      <c r="CE76" s="276" t="str">
        <f t="shared" si="15"/>
        <v/>
      </c>
      <c r="CF76" s="277" t="str">
        <f t="shared" si="16"/>
        <v/>
      </c>
      <c r="CG76" s="278" t="str">
        <f t="shared" si="17"/>
        <v/>
      </c>
      <c r="CH76" s="200" t="str">
        <f t="shared" si="18"/>
        <v/>
      </c>
      <c r="CI76" s="279" t="str">
        <f t="shared" si="19"/>
        <v/>
      </c>
      <c r="CJ76" s="280" t="str">
        <f t="shared" si="20"/>
        <v/>
      </c>
    </row>
    <row r="77" ht="16.5" customHeight="1">
      <c r="A77" s="75"/>
      <c r="B77" s="75"/>
      <c r="C77" s="252"/>
      <c r="D77" s="252"/>
      <c r="E77" s="252"/>
      <c r="F77" s="252"/>
      <c r="G77" s="252"/>
      <c r="H77" s="252"/>
      <c r="I77" s="252"/>
      <c r="J77" s="252"/>
      <c r="K77" s="252"/>
      <c r="L77" s="252"/>
      <c r="M77" s="252"/>
      <c r="N77" s="252"/>
      <c r="O77" s="252"/>
      <c r="P77" s="252"/>
      <c r="Q77" s="252"/>
      <c r="R77" s="252"/>
      <c r="S77" s="252"/>
      <c r="T77" s="252"/>
      <c r="U77" s="252"/>
      <c r="V77" s="252"/>
      <c r="W77" s="252"/>
      <c r="X77" s="252"/>
      <c r="Y77" s="252"/>
      <c r="Z77" s="252"/>
      <c r="AA77" s="252"/>
      <c r="AB77" s="252"/>
      <c r="AC77" s="252"/>
      <c r="AD77" s="252"/>
      <c r="AE77" s="75"/>
      <c r="AF77" s="257"/>
      <c r="AG77" s="257"/>
      <c r="AH77" s="257"/>
      <c r="AI77" s="257"/>
      <c r="AJ77" s="257"/>
      <c r="AK77" s="257"/>
      <c r="AL77" s="257"/>
      <c r="AM77" s="257"/>
      <c r="AN77" s="257"/>
      <c r="AO77" s="257"/>
      <c r="AP77" s="257"/>
      <c r="AQ77" s="257"/>
      <c r="AR77" s="257"/>
      <c r="AS77" s="257"/>
      <c r="AT77" s="257"/>
      <c r="AU77" s="257"/>
      <c r="AV77" s="257"/>
      <c r="AW77" s="257"/>
      <c r="AX77" s="257"/>
      <c r="AY77" s="257"/>
      <c r="AZ77" s="257"/>
      <c r="BA77" s="257"/>
      <c r="BB77" s="257"/>
      <c r="BC77" s="257"/>
      <c r="BD77" s="257"/>
      <c r="BE77" s="257"/>
      <c r="BF77" s="257"/>
      <c r="BG77" s="257"/>
      <c r="BH77" s="257"/>
      <c r="BI77" s="257"/>
      <c r="BJ77" s="257"/>
      <c r="BK77" s="257"/>
      <c r="BL77" s="257"/>
      <c r="BM77" s="75"/>
      <c r="BN77" s="257"/>
      <c r="BO77" s="257"/>
      <c r="BP77" s="257"/>
      <c r="BQ77" s="257"/>
      <c r="BR77" s="257"/>
      <c r="BS77" s="257"/>
      <c r="BT77" s="257"/>
      <c r="BU77" s="257"/>
      <c r="BV77" s="257"/>
      <c r="BW77" s="257"/>
      <c r="BX77" s="257"/>
      <c r="BY77" s="257"/>
      <c r="BZ77" s="257"/>
      <c r="CA77" s="257"/>
      <c r="CB77" s="257"/>
      <c r="CC77" s="75"/>
      <c r="CD77" s="75"/>
      <c r="CE77" s="276" t="str">
        <f t="shared" si="15"/>
        <v/>
      </c>
      <c r="CF77" s="277" t="str">
        <f t="shared" si="16"/>
        <v/>
      </c>
      <c r="CG77" s="278" t="str">
        <f t="shared" si="17"/>
        <v/>
      </c>
      <c r="CH77" s="200" t="str">
        <f t="shared" si="18"/>
        <v/>
      </c>
      <c r="CI77" s="279" t="str">
        <f t="shared" si="19"/>
        <v/>
      </c>
      <c r="CJ77" s="280" t="str">
        <f t="shared" si="20"/>
        <v/>
      </c>
    </row>
    <row r="78" ht="16.5" customHeight="1">
      <c r="A78" s="75"/>
      <c r="B78" s="75"/>
      <c r="C78" s="252"/>
      <c r="D78" s="252"/>
      <c r="E78" s="252"/>
      <c r="F78" s="252"/>
      <c r="G78" s="252"/>
      <c r="H78" s="252"/>
      <c r="I78" s="252"/>
      <c r="J78" s="252"/>
      <c r="K78" s="252"/>
      <c r="L78" s="252"/>
      <c r="M78" s="252"/>
      <c r="N78" s="252"/>
      <c r="O78" s="252"/>
      <c r="P78" s="252"/>
      <c r="Q78" s="252"/>
      <c r="R78" s="252"/>
      <c r="S78" s="252"/>
      <c r="T78" s="252"/>
      <c r="U78" s="252"/>
      <c r="V78" s="252"/>
      <c r="W78" s="252"/>
      <c r="X78" s="252"/>
      <c r="Y78" s="252"/>
      <c r="Z78" s="252"/>
      <c r="AA78" s="252"/>
      <c r="AB78" s="252"/>
      <c r="AC78" s="252"/>
      <c r="AD78" s="252"/>
      <c r="AE78" s="75"/>
      <c r="AF78" s="257"/>
      <c r="AG78" s="257"/>
      <c r="AH78" s="257"/>
      <c r="AI78" s="257"/>
      <c r="AJ78" s="257"/>
      <c r="AK78" s="257"/>
      <c r="AL78" s="257"/>
      <c r="AM78" s="257"/>
      <c r="AN78" s="257"/>
      <c r="AO78" s="257"/>
      <c r="AP78" s="257"/>
      <c r="AQ78" s="257"/>
      <c r="AR78" s="257"/>
      <c r="AS78" s="257"/>
      <c r="AT78" s="257"/>
      <c r="AU78" s="257"/>
      <c r="AV78" s="257"/>
      <c r="AW78" s="257"/>
      <c r="AX78" s="257"/>
      <c r="AY78" s="257"/>
      <c r="AZ78" s="257"/>
      <c r="BA78" s="257"/>
      <c r="BB78" s="257"/>
      <c r="BC78" s="257"/>
      <c r="BD78" s="257"/>
      <c r="BE78" s="257"/>
      <c r="BF78" s="257"/>
      <c r="BG78" s="257"/>
      <c r="BH78" s="257"/>
      <c r="BI78" s="257"/>
      <c r="BJ78" s="257"/>
      <c r="BK78" s="257"/>
      <c r="BL78" s="257"/>
      <c r="BM78" s="75"/>
      <c r="BN78" s="257"/>
      <c r="BO78" s="257"/>
      <c r="BP78" s="257"/>
      <c r="BQ78" s="257"/>
      <c r="BR78" s="257"/>
      <c r="BS78" s="257"/>
      <c r="BT78" s="257"/>
      <c r="BU78" s="257"/>
      <c r="BV78" s="257"/>
      <c r="BW78" s="257"/>
      <c r="BX78" s="257"/>
      <c r="BY78" s="257"/>
      <c r="BZ78" s="257"/>
      <c r="CA78" s="257"/>
      <c r="CB78" s="257"/>
      <c r="CC78" s="75"/>
      <c r="CD78" s="75"/>
      <c r="CE78" s="276" t="str">
        <f t="shared" si="15"/>
        <v/>
      </c>
      <c r="CF78" s="277" t="str">
        <f t="shared" si="16"/>
        <v/>
      </c>
      <c r="CG78" s="278" t="str">
        <f t="shared" si="17"/>
        <v/>
      </c>
      <c r="CH78" s="200" t="str">
        <f t="shared" si="18"/>
        <v/>
      </c>
      <c r="CI78" s="279" t="str">
        <f t="shared" si="19"/>
        <v/>
      </c>
      <c r="CJ78" s="280" t="str">
        <f t="shared" si="20"/>
        <v/>
      </c>
    </row>
    <row r="79" ht="16.5" customHeight="1">
      <c r="A79" s="75"/>
      <c r="B79" s="75"/>
      <c r="C79" s="252"/>
      <c r="D79" s="252"/>
      <c r="E79" s="252"/>
      <c r="F79" s="252"/>
      <c r="G79" s="252"/>
      <c r="H79" s="252"/>
      <c r="I79" s="252"/>
      <c r="J79" s="252"/>
      <c r="K79" s="252"/>
      <c r="L79" s="252"/>
      <c r="M79" s="252"/>
      <c r="N79" s="252"/>
      <c r="O79" s="252"/>
      <c r="P79" s="252"/>
      <c r="Q79" s="252"/>
      <c r="R79" s="252"/>
      <c r="S79" s="252"/>
      <c r="T79" s="252"/>
      <c r="U79" s="252"/>
      <c r="V79" s="252"/>
      <c r="W79" s="252"/>
      <c r="X79" s="252"/>
      <c r="Y79" s="252"/>
      <c r="Z79" s="252"/>
      <c r="AA79" s="252"/>
      <c r="AB79" s="252"/>
      <c r="AC79" s="252"/>
      <c r="AD79" s="252"/>
      <c r="AE79" s="75"/>
      <c r="AF79" s="257"/>
      <c r="AG79" s="257"/>
      <c r="AH79" s="257"/>
      <c r="AI79" s="257"/>
      <c r="AJ79" s="257"/>
      <c r="AK79" s="257"/>
      <c r="AL79" s="257"/>
      <c r="AM79" s="257"/>
      <c r="AN79" s="257"/>
      <c r="AO79" s="257"/>
      <c r="AP79" s="257"/>
      <c r="AQ79" s="257"/>
      <c r="AR79" s="257"/>
      <c r="AS79" s="257"/>
      <c r="AT79" s="257"/>
      <c r="AU79" s="257"/>
      <c r="AV79" s="257"/>
      <c r="AW79" s="257"/>
      <c r="AX79" s="257"/>
      <c r="AY79" s="257"/>
      <c r="AZ79" s="257"/>
      <c r="BA79" s="257"/>
      <c r="BB79" s="257"/>
      <c r="BC79" s="257"/>
      <c r="BD79" s="257"/>
      <c r="BE79" s="257"/>
      <c r="BF79" s="257"/>
      <c r="BG79" s="257"/>
      <c r="BH79" s="257"/>
      <c r="BI79" s="257"/>
      <c r="BJ79" s="257"/>
      <c r="BK79" s="257"/>
      <c r="BL79" s="257"/>
      <c r="BM79" s="75"/>
      <c r="BN79" s="257"/>
      <c r="BO79" s="257"/>
      <c r="BP79" s="257"/>
      <c r="BQ79" s="257"/>
      <c r="BR79" s="257"/>
      <c r="BS79" s="257"/>
      <c r="BT79" s="257"/>
      <c r="BU79" s="257"/>
      <c r="BV79" s="257"/>
      <c r="BW79" s="257"/>
      <c r="BX79" s="257"/>
      <c r="BY79" s="257"/>
      <c r="BZ79" s="257"/>
      <c r="CA79" s="257"/>
      <c r="CB79" s="257"/>
      <c r="CC79" s="75"/>
      <c r="CD79" s="75"/>
      <c r="CE79" s="276" t="str">
        <f t="shared" si="15"/>
        <v/>
      </c>
      <c r="CF79" s="277" t="str">
        <f t="shared" si="16"/>
        <v/>
      </c>
      <c r="CG79" s="278" t="str">
        <f t="shared" si="17"/>
        <v/>
      </c>
      <c r="CH79" s="200" t="str">
        <f t="shared" si="18"/>
        <v/>
      </c>
      <c r="CI79" s="279" t="str">
        <f t="shared" si="19"/>
        <v/>
      </c>
      <c r="CJ79" s="280" t="str">
        <f t="shared" si="20"/>
        <v/>
      </c>
    </row>
    <row r="80" ht="16.5" customHeight="1">
      <c r="A80" s="75"/>
      <c r="B80" s="75"/>
      <c r="C80" s="252"/>
      <c r="D80" s="252"/>
      <c r="E80" s="252"/>
      <c r="F80" s="252"/>
      <c r="G80" s="252"/>
      <c r="H80" s="252"/>
      <c r="I80" s="252"/>
      <c r="J80" s="252"/>
      <c r="K80" s="252"/>
      <c r="L80" s="252"/>
      <c r="M80" s="252"/>
      <c r="N80" s="252"/>
      <c r="O80" s="252"/>
      <c r="P80" s="252"/>
      <c r="Q80" s="252"/>
      <c r="R80" s="252"/>
      <c r="S80" s="252"/>
      <c r="T80" s="252"/>
      <c r="U80" s="252"/>
      <c r="V80" s="252"/>
      <c r="W80" s="252"/>
      <c r="X80" s="252"/>
      <c r="Y80" s="252"/>
      <c r="Z80" s="252"/>
      <c r="AA80" s="252"/>
      <c r="AB80" s="252"/>
      <c r="AC80" s="252"/>
      <c r="AD80" s="252"/>
      <c r="AE80" s="75"/>
      <c r="AF80" s="257"/>
      <c r="AG80" s="257"/>
      <c r="AH80" s="257"/>
      <c r="AI80" s="257"/>
      <c r="AJ80" s="257"/>
      <c r="AK80" s="257"/>
      <c r="AL80" s="257"/>
      <c r="AM80" s="257"/>
      <c r="AN80" s="257"/>
      <c r="AO80" s="257"/>
      <c r="AP80" s="257"/>
      <c r="AQ80" s="257"/>
      <c r="AR80" s="257"/>
      <c r="AS80" s="257"/>
      <c r="AT80" s="257"/>
      <c r="AU80" s="257"/>
      <c r="AV80" s="257"/>
      <c r="AW80" s="257"/>
      <c r="AX80" s="257"/>
      <c r="AY80" s="257"/>
      <c r="AZ80" s="257"/>
      <c r="BA80" s="257"/>
      <c r="BB80" s="257"/>
      <c r="BC80" s="257"/>
      <c r="BD80" s="257"/>
      <c r="BE80" s="257"/>
      <c r="BF80" s="257"/>
      <c r="BG80" s="257"/>
      <c r="BH80" s="257"/>
      <c r="BI80" s="257"/>
      <c r="BJ80" s="257"/>
      <c r="BK80" s="257"/>
      <c r="BL80" s="257"/>
      <c r="BM80" s="75"/>
      <c r="BN80" s="257"/>
      <c r="BO80" s="257"/>
      <c r="BP80" s="257"/>
      <c r="BQ80" s="257"/>
      <c r="BR80" s="257"/>
      <c r="BS80" s="257"/>
      <c r="BT80" s="257"/>
      <c r="BU80" s="257"/>
      <c r="BV80" s="257"/>
      <c r="BW80" s="257"/>
      <c r="BX80" s="257"/>
      <c r="BY80" s="257"/>
      <c r="BZ80" s="257"/>
      <c r="CA80" s="257"/>
      <c r="CB80" s="257"/>
      <c r="CC80" s="75"/>
      <c r="CD80" s="75"/>
      <c r="CE80" s="276" t="str">
        <f t="shared" si="15"/>
        <v/>
      </c>
      <c r="CF80" s="277" t="str">
        <f t="shared" si="16"/>
        <v/>
      </c>
      <c r="CG80" s="278" t="str">
        <f t="shared" si="17"/>
        <v/>
      </c>
      <c r="CH80" s="200" t="str">
        <f t="shared" si="18"/>
        <v/>
      </c>
      <c r="CI80" s="279" t="str">
        <f t="shared" si="19"/>
        <v/>
      </c>
      <c r="CJ80" s="280" t="str">
        <f t="shared" si="20"/>
        <v/>
      </c>
    </row>
    <row r="81" ht="16.5" customHeight="1">
      <c r="A81" s="75"/>
      <c r="B81" s="75"/>
      <c r="C81" s="252"/>
      <c r="D81" s="252"/>
      <c r="E81" s="252"/>
      <c r="F81" s="252"/>
      <c r="G81" s="252"/>
      <c r="H81" s="252"/>
      <c r="I81" s="252"/>
      <c r="J81" s="252"/>
      <c r="K81" s="252"/>
      <c r="L81" s="252"/>
      <c r="M81" s="252"/>
      <c r="N81" s="252"/>
      <c r="O81" s="252"/>
      <c r="P81" s="252"/>
      <c r="Q81" s="252"/>
      <c r="R81" s="252"/>
      <c r="S81" s="252"/>
      <c r="T81" s="252"/>
      <c r="U81" s="252"/>
      <c r="V81" s="252"/>
      <c r="W81" s="252"/>
      <c r="X81" s="252"/>
      <c r="Y81" s="252"/>
      <c r="Z81" s="252"/>
      <c r="AA81" s="252"/>
      <c r="AB81" s="252"/>
      <c r="AC81" s="252"/>
      <c r="AD81" s="252"/>
      <c r="AE81" s="75"/>
      <c r="AF81" s="257"/>
      <c r="AG81" s="257"/>
      <c r="AH81" s="257"/>
      <c r="AI81" s="257"/>
      <c r="AJ81" s="257"/>
      <c r="AK81" s="257"/>
      <c r="AL81" s="257"/>
      <c r="AM81" s="257"/>
      <c r="AN81" s="257"/>
      <c r="AO81" s="257"/>
      <c r="AP81" s="257"/>
      <c r="AQ81" s="257"/>
      <c r="AR81" s="257"/>
      <c r="AS81" s="257"/>
      <c r="AT81" s="257"/>
      <c r="AU81" s="257"/>
      <c r="AV81" s="257"/>
      <c r="AW81" s="257"/>
      <c r="AX81" s="257"/>
      <c r="AY81" s="257"/>
      <c r="AZ81" s="257"/>
      <c r="BA81" s="257"/>
      <c r="BB81" s="257"/>
      <c r="BC81" s="257"/>
      <c r="BD81" s="257"/>
      <c r="BE81" s="257"/>
      <c r="BF81" s="257"/>
      <c r="BG81" s="257"/>
      <c r="BH81" s="257"/>
      <c r="BI81" s="257"/>
      <c r="BJ81" s="257"/>
      <c r="BK81" s="257"/>
      <c r="BL81" s="257"/>
      <c r="BM81" s="75"/>
      <c r="BN81" s="257"/>
      <c r="BO81" s="257"/>
      <c r="BP81" s="257"/>
      <c r="BQ81" s="257"/>
      <c r="BR81" s="257"/>
      <c r="BS81" s="257"/>
      <c r="BT81" s="257"/>
      <c r="BU81" s="257"/>
      <c r="BV81" s="257"/>
      <c r="BW81" s="257"/>
      <c r="BX81" s="257"/>
      <c r="BY81" s="257"/>
      <c r="BZ81" s="257"/>
      <c r="CA81" s="257"/>
      <c r="CB81" s="257"/>
      <c r="CC81" s="75"/>
      <c r="CD81" s="75"/>
      <c r="CE81" s="276" t="str">
        <f t="shared" si="15"/>
        <v/>
      </c>
      <c r="CF81" s="277" t="str">
        <f t="shared" si="16"/>
        <v/>
      </c>
      <c r="CG81" s="278" t="str">
        <f t="shared" si="17"/>
        <v/>
      </c>
      <c r="CH81" s="200" t="str">
        <f t="shared" si="18"/>
        <v/>
      </c>
      <c r="CI81" s="279" t="str">
        <f t="shared" si="19"/>
        <v/>
      </c>
      <c r="CJ81" s="280" t="str">
        <f t="shared" si="20"/>
        <v/>
      </c>
    </row>
    <row r="82" ht="16.5" customHeight="1">
      <c r="A82" s="75"/>
      <c r="B82" s="75"/>
      <c r="C82" s="252"/>
      <c r="D82" s="252"/>
      <c r="E82" s="252"/>
      <c r="F82" s="252"/>
      <c r="G82" s="252"/>
      <c r="H82" s="252"/>
      <c r="I82" s="252"/>
      <c r="J82" s="252"/>
      <c r="K82" s="252"/>
      <c r="L82" s="252"/>
      <c r="M82" s="252"/>
      <c r="N82" s="252"/>
      <c r="O82" s="252"/>
      <c r="P82" s="252"/>
      <c r="Q82" s="252"/>
      <c r="R82" s="252"/>
      <c r="S82" s="252"/>
      <c r="T82" s="252"/>
      <c r="U82" s="252"/>
      <c r="V82" s="252"/>
      <c r="W82" s="252"/>
      <c r="X82" s="252"/>
      <c r="Y82" s="252"/>
      <c r="Z82" s="252"/>
      <c r="AA82" s="252"/>
      <c r="AB82" s="252"/>
      <c r="AC82" s="252"/>
      <c r="AD82" s="252"/>
      <c r="AE82" s="75"/>
      <c r="AF82" s="257"/>
      <c r="AG82" s="257"/>
      <c r="AH82" s="257"/>
      <c r="AI82" s="257"/>
      <c r="AJ82" s="257"/>
      <c r="AK82" s="257"/>
      <c r="AL82" s="257"/>
      <c r="AM82" s="257"/>
      <c r="AN82" s="257"/>
      <c r="AO82" s="257"/>
      <c r="AP82" s="257"/>
      <c r="AQ82" s="257"/>
      <c r="AR82" s="257"/>
      <c r="AS82" s="257"/>
      <c r="AT82" s="257"/>
      <c r="AU82" s="257"/>
      <c r="AV82" s="257"/>
      <c r="AW82" s="257"/>
      <c r="AX82" s="257"/>
      <c r="AY82" s="257"/>
      <c r="AZ82" s="257"/>
      <c r="BA82" s="257"/>
      <c r="BB82" s="257"/>
      <c r="BC82" s="257"/>
      <c r="BD82" s="257"/>
      <c r="BE82" s="257"/>
      <c r="BF82" s="257"/>
      <c r="BG82" s="257"/>
      <c r="BH82" s="257"/>
      <c r="BI82" s="257"/>
      <c r="BJ82" s="257"/>
      <c r="BK82" s="257"/>
      <c r="BL82" s="257"/>
      <c r="BM82" s="75"/>
      <c r="BN82" s="257"/>
      <c r="BO82" s="257"/>
      <c r="BP82" s="257"/>
      <c r="BQ82" s="257"/>
      <c r="BR82" s="257"/>
      <c r="BS82" s="257"/>
      <c r="BT82" s="257"/>
      <c r="BU82" s="257"/>
      <c r="BV82" s="257"/>
      <c r="BW82" s="257"/>
      <c r="BX82" s="257"/>
      <c r="BY82" s="257"/>
      <c r="BZ82" s="257"/>
      <c r="CA82" s="257"/>
      <c r="CB82" s="257"/>
      <c r="CC82" s="75"/>
      <c r="CD82" s="75"/>
      <c r="CE82" s="276" t="str">
        <f t="shared" si="15"/>
        <v/>
      </c>
      <c r="CF82" s="277" t="str">
        <f t="shared" si="16"/>
        <v/>
      </c>
      <c r="CG82" s="278" t="str">
        <f t="shared" si="17"/>
        <v/>
      </c>
      <c r="CH82" s="200" t="str">
        <f t="shared" si="18"/>
        <v/>
      </c>
      <c r="CI82" s="279" t="str">
        <f t="shared" si="19"/>
        <v/>
      </c>
      <c r="CJ82" s="280" t="str">
        <f t="shared" si="20"/>
        <v/>
      </c>
    </row>
    <row r="83" ht="16.5" customHeight="1">
      <c r="A83" s="75"/>
      <c r="B83" s="75"/>
      <c r="C83" s="252"/>
      <c r="D83" s="252"/>
      <c r="E83" s="252"/>
      <c r="F83" s="252"/>
      <c r="G83" s="252"/>
      <c r="H83" s="252"/>
      <c r="I83" s="252"/>
      <c r="J83" s="252"/>
      <c r="K83" s="252"/>
      <c r="L83" s="252"/>
      <c r="M83" s="252"/>
      <c r="N83" s="252"/>
      <c r="O83" s="252"/>
      <c r="P83" s="252"/>
      <c r="Q83" s="252"/>
      <c r="R83" s="252"/>
      <c r="S83" s="252"/>
      <c r="T83" s="252"/>
      <c r="U83" s="252"/>
      <c r="V83" s="252"/>
      <c r="W83" s="252"/>
      <c r="X83" s="252"/>
      <c r="Y83" s="252"/>
      <c r="Z83" s="252"/>
      <c r="AA83" s="252"/>
      <c r="AB83" s="252"/>
      <c r="AC83" s="252"/>
      <c r="AD83" s="252"/>
      <c r="AE83" s="75"/>
      <c r="AF83" s="257"/>
      <c r="AG83" s="257"/>
      <c r="AH83" s="257"/>
      <c r="AI83" s="257"/>
      <c r="AJ83" s="257"/>
      <c r="AK83" s="257"/>
      <c r="AL83" s="257"/>
      <c r="AM83" s="257"/>
      <c r="AN83" s="257"/>
      <c r="AO83" s="257"/>
      <c r="AP83" s="257"/>
      <c r="AQ83" s="257"/>
      <c r="AR83" s="257"/>
      <c r="AS83" s="257"/>
      <c r="AT83" s="257"/>
      <c r="AU83" s="257"/>
      <c r="AV83" s="257"/>
      <c r="AW83" s="257"/>
      <c r="AX83" s="257"/>
      <c r="AY83" s="257"/>
      <c r="AZ83" s="257"/>
      <c r="BA83" s="257"/>
      <c r="BB83" s="257"/>
      <c r="BC83" s="257"/>
      <c r="BD83" s="257"/>
      <c r="BE83" s="257"/>
      <c r="BF83" s="257"/>
      <c r="BG83" s="257"/>
      <c r="BH83" s="257"/>
      <c r="BI83" s="257"/>
      <c r="BJ83" s="257"/>
      <c r="BK83" s="257"/>
      <c r="BL83" s="257"/>
      <c r="BM83" s="75"/>
      <c r="BN83" s="257"/>
      <c r="BO83" s="257"/>
      <c r="BP83" s="257"/>
      <c r="BQ83" s="257"/>
      <c r="BR83" s="257"/>
      <c r="BS83" s="257"/>
      <c r="BT83" s="257"/>
      <c r="BU83" s="257"/>
      <c r="BV83" s="257"/>
      <c r="BW83" s="257"/>
      <c r="BX83" s="257"/>
      <c r="BY83" s="257"/>
      <c r="BZ83" s="257"/>
      <c r="CA83" s="257"/>
      <c r="CB83" s="257"/>
      <c r="CC83" s="75"/>
      <c r="CD83" s="75"/>
      <c r="CE83" s="276" t="str">
        <f t="shared" si="15"/>
        <v/>
      </c>
      <c r="CF83" s="277" t="str">
        <f t="shared" si="16"/>
        <v/>
      </c>
      <c r="CG83" s="278" t="str">
        <f t="shared" si="17"/>
        <v/>
      </c>
      <c r="CH83" s="200" t="str">
        <f t="shared" si="18"/>
        <v/>
      </c>
      <c r="CI83" s="279" t="str">
        <f t="shared" si="19"/>
        <v/>
      </c>
      <c r="CJ83" s="280" t="str">
        <f t="shared" si="20"/>
        <v/>
      </c>
    </row>
    <row r="84" ht="16.5" customHeight="1">
      <c r="A84" s="75"/>
      <c r="B84" s="75"/>
      <c r="C84" s="252"/>
      <c r="D84" s="252"/>
      <c r="E84" s="252"/>
      <c r="F84" s="252"/>
      <c r="G84" s="252"/>
      <c r="H84" s="252"/>
      <c r="I84" s="252"/>
      <c r="J84" s="252"/>
      <c r="K84" s="252"/>
      <c r="L84" s="252"/>
      <c r="M84" s="252"/>
      <c r="N84" s="252"/>
      <c r="O84" s="252"/>
      <c r="P84" s="252"/>
      <c r="Q84" s="252"/>
      <c r="R84" s="252"/>
      <c r="S84" s="252"/>
      <c r="T84" s="252"/>
      <c r="U84" s="252"/>
      <c r="V84" s="252"/>
      <c r="W84" s="252"/>
      <c r="X84" s="252"/>
      <c r="Y84" s="252"/>
      <c r="Z84" s="252"/>
      <c r="AA84" s="252"/>
      <c r="AB84" s="252"/>
      <c r="AC84" s="252"/>
      <c r="AD84" s="252"/>
      <c r="AE84" s="75"/>
      <c r="AF84" s="257"/>
      <c r="AG84" s="257"/>
      <c r="AH84" s="257"/>
      <c r="AI84" s="257"/>
      <c r="AJ84" s="257"/>
      <c r="AK84" s="257"/>
      <c r="AL84" s="257"/>
      <c r="AM84" s="257"/>
      <c r="AN84" s="257"/>
      <c r="AO84" s="257"/>
      <c r="AP84" s="257"/>
      <c r="AQ84" s="257"/>
      <c r="AR84" s="257"/>
      <c r="AS84" s="257"/>
      <c r="AT84" s="257"/>
      <c r="AU84" s="257"/>
      <c r="AV84" s="257"/>
      <c r="AW84" s="257"/>
      <c r="AX84" s="257"/>
      <c r="AY84" s="257"/>
      <c r="AZ84" s="257"/>
      <c r="BA84" s="257"/>
      <c r="BB84" s="257"/>
      <c r="BC84" s="257"/>
      <c r="BD84" s="257"/>
      <c r="BE84" s="257"/>
      <c r="BF84" s="257"/>
      <c r="BG84" s="257"/>
      <c r="BH84" s="257"/>
      <c r="BI84" s="257"/>
      <c r="BJ84" s="257"/>
      <c r="BK84" s="257"/>
      <c r="BL84" s="257"/>
      <c r="BM84" s="75"/>
      <c r="BN84" s="257"/>
      <c r="BO84" s="257"/>
      <c r="BP84" s="257"/>
      <c r="BQ84" s="257"/>
      <c r="BR84" s="257"/>
      <c r="BS84" s="257"/>
      <c r="BT84" s="257"/>
      <c r="BU84" s="257"/>
      <c r="BV84" s="257"/>
      <c r="BW84" s="257"/>
      <c r="BX84" s="257"/>
      <c r="BY84" s="257"/>
      <c r="BZ84" s="257"/>
      <c r="CA84" s="257"/>
      <c r="CB84" s="257"/>
      <c r="CC84" s="75"/>
      <c r="CD84" s="75"/>
      <c r="CE84" s="276" t="str">
        <f t="shared" si="15"/>
        <v/>
      </c>
      <c r="CF84" s="277" t="str">
        <f t="shared" si="16"/>
        <v/>
      </c>
      <c r="CG84" s="278" t="str">
        <f t="shared" si="17"/>
        <v/>
      </c>
      <c r="CH84" s="200" t="str">
        <f t="shared" si="18"/>
        <v/>
      </c>
      <c r="CI84" s="279" t="str">
        <f t="shared" si="19"/>
        <v/>
      </c>
      <c r="CJ84" s="280" t="str">
        <f t="shared" si="20"/>
        <v/>
      </c>
    </row>
    <row r="85" ht="16.5" customHeight="1">
      <c r="A85" s="75"/>
      <c r="B85" s="75"/>
      <c r="C85" s="252"/>
      <c r="D85" s="252"/>
      <c r="E85" s="252"/>
      <c r="F85" s="252"/>
      <c r="G85" s="252"/>
      <c r="H85" s="252"/>
      <c r="I85" s="252"/>
      <c r="J85" s="252"/>
      <c r="K85" s="252"/>
      <c r="L85" s="252"/>
      <c r="M85" s="252"/>
      <c r="N85" s="252"/>
      <c r="O85" s="252"/>
      <c r="P85" s="252"/>
      <c r="Q85" s="252"/>
      <c r="R85" s="252"/>
      <c r="S85" s="252"/>
      <c r="T85" s="252"/>
      <c r="U85" s="252"/>
      <c r="V85" s="252"/>
      <c r="W85" s="252"/>
      <c r="X85" s="252"/>
      <c r="Y85" s="252"/>
      <c r="Z85" s="252"/>
      <c r="AA85" s="252"/>
      <c r="AB85" s="252"/>
      <c r="AC85" s="252"/>
      <c r="AD85" s="252"/>
      <c r="AE85" s="75"/>
      <c r="AF85" s="257"/>
      <c r="AG85" s="257"/>
      <c r="AH85" s="257"/>
      <c r="AI85" s="257"/>
      <c r="AJ85" s="257"/>
      <c r="AK85" s="257"/>
      <c r="AL85" s="257"/>
      <c r="AM85" s="257"/>
      <c r="AN85" s="257"/>
      <c r="AO85" s="257"/>
      <c r="AP85" s="257"/>
      <c r="AQ85" s="257"/>
      <c r="AR85" s="257"/>
      <c r="AS85" s="257"/>
      <c r="AT85" s="257"/>
      <c r="AU85" s="257"/>
      <c r="AV85" s="257"/>
      <c r="AW85" s="257"/>
      <c r="AX85" s="257"/>
      <c r="AY85" s="257"/>
      <c r="AZ85" s="257"/>
      <c r="BA85" s="257"/>
      <c r="BB85" s="257"/>
      <c r="BC85" s="257"/>
      <c r="BD85" s="257"/>
      <c r="BE85" s="257"/>
      <c r="BF85" s="257"/>
      <c r="BG85" s="257"/>
      <c r="BH85" s="257"/>
      <c r="BI85" s="257"/>
      <c r="BJ85" s="257"/>
      <c r="BK85" s="257"/>
      <c r="BL85" s="257"/>
      <c r="BM85" s="75"/>
      <c r="BN85" s="257"/>
      <c r="BO85" s="257"/>
      <c r="BP85" s="257"/>
      <c r="BQ85" s="257"/>
      <c r="BR85" s="257"/>
      <c r="BS85" s="257"/>
      <c r="BT85" s="257"/>
      <c r="BU85" s="257"/>
      <c r="BV85" s="257"/>
      <c r="BW85" s="257"/>
      <c r="BX85" s="257"/>
      <c r="BY85" s="257"/>
      <c r="BZ85" s="257"/>
      <c r="CA85" s="257"/>
      <c r="CB85" s="257"/>
      <c r="CC85" s="75"/>
      <c r="CD85" s="75"/>
      <c r="CE85" s="276" t="str">
        <f t="shared" si="15"/>
        <v/>
      </c>
      <c r="CF85" s="277" t="str">
        <f t="shared" si="16"/>
        <v/>
      </c>
      <c r="CG85" s="278" t="str">
        <f t="shared" si="17"/>
        <v/>
      </c>
      <c r="CH85" s="200" t="str">
        <f t="shared" si="18"/>
        <v/>
      </c>
      <c r="CI85" s="279" t="str">
        <f t="shared" si="19"/>
        <v/>
      </c>
      <c r="CJ85" s="280" t="str">
        <f t="shared" si="20"/>
        <v/>
      </c>
    </row>
    <row r="86" ht="16.5" customHeight="1">
      <c r="A86" s="75"/>
      <c r="B86" s="75"/>
      <c r="C86" s="252"/>
      <c r="D86" s="252"/>
      <c r="E86" s="252"/>
      <c r="F86" s="252"/>
      <c r="G86" s="252"/>
      <c r="H86" s="252"/>
      <c r="I86" s="252"/>
      <c r="J86" s="252"/>
      <c r="K86" s="252"/>
      <c r="L86" s="252"/>
      <c r="M86" s="252"/>
      <c r="N86" s="252"/>
      <c r="O86" s="252"/>
      <c r="P86" s="252"/>
      <c r="Q86" s="252"/>
      <c r="R86" s="252"/>
      <c r="S86" s="252"/>
      <c r="T86" s="252"/>
      <c r="U86" s="252"/>
      <c r="V86" s="252"/>
      <c r="W86" s="252"/>
      <c r="X86" s="252"/>
      <c r="Y86" s="252"/>
      <c r="Z86" s="252"/>
      <c r="AA86" s="252"/>
      <c r="AB86" s="252"/>
      <c r="AC86" s="252"/>
      <c r="AD86" s="252"/>
      <c r="AE86" s="75"/>
      <c r="AF86" s="257"/>
      <c r="AG86" s="257"/>
      <c r="AH86" s="257"/>
      <c r="AI86" s="257"/>
      <c r="AJ86" s="257"/>
      <c r="AK86" s="257"/>
      <c r="AL86" s="257"/>
      <c r="AM86" s="257"/>
      <c r="AN86" s="257"/>
      <c r="AO86" s="257"/>
      <c r="AP86" s="257"/>
      <c r="AQ86" s="257"/>
      <c r="AR86" s="257"/>
      <c r="AS86" s="257"/>
      <c r="AT86" s="257"/>
      <c r="AU86" s="257"/>
      <c r="AV86" s="257"/>
      <c r="AW86" s="257"/>
      <c r="AX86" s="257"/>
      <c r="AY86" s="257"/>
      <c r="AZ86" s="257"/>
      <c r="BA86" s="257"/>
      <c r="BB86" s="257"/>
      <c r="BC86" s="257"/>
      <c r="BD86" s="257"/>
      <c r="BE86" s="257"/>
      <c r="BF86" s="257"/>
      <c r="BG86" s="257"/>
      <c r="BH86" s="257"/>
      <c r="BI86" s="257"/>
      <c r="BJ86" s="257"/>
      <c r="BK86" s="257"/>
      <c r="BL86" s="257"/>
      <c r="BM86" s="75"/>
      <c r="BN86" s="257"/>
      <c r="BO86" s="257"/>
      <c r="BP86" s="257"/>
      <c r="BQ86" s="257"/>
      <c r="BR86" s="257"/>
      <c r="BS86" s="257"/>
      <c r="BT86" s="257"/>
      <c r="BU86" s="257"/>
      <c r="BV86" s="257"/>
      <c r="BW86" s="257"/>
      <c r="BX86" s="257"/>
      <c r="BY86" s="257"/>
      <c r="BZ86" s="257"/>
      <c r="CA86" s="257"/>
      <c r="CB86" s="257"/>
      <c r="CC86" s="75"/>
      <c r="CD86" s="75"/>
      <c r="CE86" s="291">
        <f t="shared" ref="CE86:CJ86" si="21">SUM(CE51:CE85)</f>
        <v>0</v>
      </c>
      <c r="CF86" s="292">
        <f t="shared" si="21"/>
        <v>0</v>
      </c>
      <c r="CG86" s="190">
        <f t="shared" si="21"/>
        <v>0</v>
      </c>
      <c r="CH86" s="293">
        <f t="shared" si="21"/>
        <v>0</v>
      </c>
      <c r="CI86" s="294">
        <f t="shared" si="21"/>
        <v>0</v>
      </c>
      <c r="CJ86" s="295">
        <f t="shared" si="21"/>
        <v>0</v>
      </c>
    </row>
    <row r="87" ht="16.5" customHeight="1">
      <c r="A87" s="75"/>
      <c r="B87" s="75"/>
      <c r="C87" s="252"/>
      <c r="D87" s="252"/>
      <c r="E87" s="252"/>
      <c r="F87" s="252"/>
      <c r="G87" s="252"/>
      <c r="H87" s="252"/>
      <c r="I87" s="252"/>
      <c r="J87" s="252"/>
      <c r="K87" s="252"/>
      <c r="L87" s="252"/>
      <c r="M87" s="252"/>
      <c r="N87" s="252"/>
      <c r="O87" s="252"/>
      <c r="P87" s="252"/>
      <c r="Q87" s="252"/>
      <c r="R87" s="252"/>
      <c r="S87" s="252"/>
      <c r="T87" s="252"/>
      <c r="U87" s="252"/>
      <c r="V87" s="252"/>
      <c r="W87" s="252"/>
      <c r="X87" s="252"/>
      <c r="Y87" s="252"/>
      <c r="Z87" s="252"/>
      <c r="AA87" s="252"/>
      <c r="AB87" s="252"/>
      <c r="AC87" s="252"/>
      <c r="AD87" s="252"/>
      <c r="AE87" s="75"/>
      <c r="AF87" s="257"/>
      <c r="AG87" s="257"/>
      <c r="AH87" s="257"/>
      <c r="AI87" s="257"/>
      <c r="AJ87" s="257"/>
      <c r="AK87" s="257"/>
      <c r="AL87" s="257"/>
      <c r="AM87" s="257"/>
      <c r="AN87" s="257"/>
      <c r="AO87" s="257"/>
      <c r="AP87" s="257"/>
      <c r="AQ87" s="257"/>
      <c r="AR87" s="257"/>
      <c r="AS87" s="257"/>
      <c r="AT87" s="257"/>
      <c r="AU87" s="257"/>
      <c r="AV87" s="257"/>
      <c r="AW87" s="257"/>
      <c r="AX87" s="257"/>
      <c r="AY87" s="257"/>
      <c r="AZ87" s="257"/>
      <c r="BA87" s="257"/>
      <c r="BB87" s="257"/>
      <c r="BC87" s="257"/>
      <c r="BD87" s="257"/>
      <c r="BE87" s="257"/>
      <c r="BF87" s="257"/>
      <c r="BG87" s="257"/>
      <c r="BH87" s="257"/>
      <c r="BI87" s="257"/>
      <c r="BJ87" s="257"/>
      <c r="BK87" s="257"/>
      <c r="BL87" s="257"/>
      <c r="BM87" s="75"/>
      <c r="BN87" s="257"/>
      <c r="BO87" s="257"/>
      <c r="BP87" s="257"/>
      <c r="BQ87" s="257"/>
      <c r="BR87" s="257"/>
      <c r="BS87" s="257"/>
      <c r="BT87" s="257"/>
      <c r="BU87" s="257"/>
      <c r="BV87" s="257"/>
      <c r="BW87" s="257"/>
      <c r="BX87" s="257"/>
      <c r="BY87" s="257"/>
      <c r="BZ87" s="257"/>
      <c r="CA87" s="257"/>
      <c r="CB87" s="257"/>
      <c r="CC87" s="75"/>
      <c r="CD87" s="75"/>
      <c r="CE87" s="191"/>
      <c r="CF87" s="191"/>
      <c r="CG87" s="191"/>
      <c r="CH87" s="191"/>
      <c r="CI87" s="191"/>
      <c r="CJ87" s="191"/>
    </row>
    <row r="88" ht="16.5" customHeight="1">
      <c r="A88" s="75"/>
      <c r="B88" s="75"/>
      <c r="C88" s="252"/>
      <c r="D88" s="252"/>
      <c r="E88" s="252"/>
      <c r="F88" s="252"/>
      <c r="G88" s="252"/>
      <c r="H88" s="252"/>
      <c r="I88" s="252"/>
      <c r="J88" s="252"/>
      <c r="K88" s="252"/>
      <c r="L88" s="252"/>
      <c r="M88" s="252"/>
      <c r="N88" s="252"/>
      <c r="O88" s="252"/>
      <c r="P88" s="252"/>
      <c r="Q88" s="252"/>
      <c r="R88" s="252"/>
      <c r="S88" s="252"/>
      <c r="T88" s="252"/>
      <c r="U88" s="252"/>
      <c r="V88" s="252"/>
      <c r="W88" s="252"/>
      <c r="X88" s="252"/>
      <c r="Y88" s="252"/>
      <c r="Z88" s="252"/>
      <c r="AA88" s="252"/>
      <c r="AB88" s="252"/>
      <c r="AC88" s="252"/>
      <c r="AD88" s="252"/>
      <c r="AE88" s="75"/>
      <c r="AF88" s="257"/>
      <c r="AG88" s="257"/>
      <c r="AH88" s="257"/>
      <c r="AI88" s="257"/>
      <c r="AJ88" s="257"/>
      <c r="AK88" s="257"/>
      <c r="AL88" s="257"/>
      <c r="AM88" s="257"/>
      <c r="AN88" s="257"/>
      <c r="AO88" s="257"/>
      <c r="AP88" s="257"/>
      <c r="AQ88" s="257"/>
      <c r="AR88" s="257"/>
      <c r="AS88" s="257"/>
      <c r="AT88" s="257"/>
      <c r="AU88" s="257"/>
      <c r="AV88" s="257"/>
      <c r="AW88" s="257"/>
      <c r="AX88" s="257"/>
      <c r="AY88" s="257"/>
      <c r="AZ88" s="257"/>
      <c r="BA88" s="257"/>
      <c r="BB88" s="257"/>
      <c r="BC88" s="257"/>
      <c r="BD88" s="257"/>
      <c r="BE88" s="257"/>
      <c r="BF88" s="257"/>
      <c r="BG88" s="257"/>
      <c r="BH88" s="257"/>
      <c r="BI88" s="257"/>
      <c r="BJ88" s="257"/>
      <c r="BK88" s="257"/>
      <c r="BL88" s="257"/>
      <c r="BM88" s="75"/>
      <c r="BN88" s="257"/>
      <c r="BO88" s="257"/>
      <c r="BP88" s="257"/>
      <c r="BQ88" s="257"/>
      <c r="BR88" s="257"/>
      <c r="BS88" s="257"/>
      <c r="BT88" s="257"/>
      <c r="BU88" s="257"/>
      <c r="BV88" s="257"/>
      <c r="BW88" s="257"/>
      <c r="BX88" s="257"/>
      <c r="BY88" s="257"/>
      <c r="BZ88" s="257"/>
      <c r="CA88" s="257"/>
      <c r="CB88" s="257"/>
      <c r="CC88" s="75"/>
      <c r="CD88" s="75"/>
      <c r="CE88" s="191"/>
      <c r="CF88" s="191"/>
      <c r="CG88" s="191"/>
      <c r="CH88" s="191"/>
      <c r="CI88" s="191"/>
      <c r="CJ88" s="191"/>
    </row>
    <row r="89" ht="16.5" customHeight="1">
      <c r="A89" s="75"/>
      <c r="B89" s="75"/>
      <c r="C89" s="252"/>
      <c r="D89" s="252"/>
      <c r="E89" s="252"/>
      <c r="F89" s="252"/>
      <c r="G89" s="252"/>
      <c r="H89" s="252"/>
      <c r="I89" s="252"/>
      <c r="J89" s="252"/>
      <c r="K89" s="252"/>
      <c r="L89" s="252"/>
      <c r="M89" s="252"/>
      <c r="N89" s="252"/>
      <c r="O89" s="252"/>
      <c r="P89" s="252"/>
      <c r="Q89" s="252"/>
      <c r="R89" s="252"/>
      <c r="S89" s="252"/>
      <c r="T89" s="252"/>
      <c r="U89" s="252"/>
      <c r="V89" s="252"/>
      <c r="W89" s="252"/>
      <c r="X89" s="252"/>
      <c r="Y89" s="252"/>
      <c r="Z89" s="252"/>
      <c r="AA89" s="252"/>
      <c r="AB89" s="252"/>
      <c r="AC89" s="252"/>
      <c r="AD89" s="252"/>
      <c r="AE89" s="75"/>
      <c r="AF89" s="257"/>
      <c r="AG89" s="257"/>
      <c r="AH89" s="257"/>
      <c r="AI89" s="257"/>
      <c r="AJ89" s="257"/>
      <c r="AK89" s="257"/>
      <c r="AL89" s="257"/>
      <c r="AM89" s="257"/>
      <c r="AN89" s="257"/>
      <c r="AO89" s="257"/>
      <c r="AP89" s="257"/>
      <c r="AQ89" s="257"/>
      <c r="AR89" s="257"/>
      <c r="AS89" s="257"/>
      <c r="AT89" s="257"/>
      <c r="AU89" s="257"/>
      <c r="AV89" s="257"/>
      <c r="AW89" s="257"/>
      <c r="AX89" s="257"/>
      <c r="AY89" s="257"/>
      <c r="AZ89" s="257"/>
      <c r="BA89" s="257"/>
      <c r="BB89" s="257"/>
      <c r="BC89" s="257"/>
      <c r="BD89" s="257"/>
      <c r="BE89" s="257"/>
      <c r="BF89" s="257"/>
      <c r="BG89" s="257"/>
      <c r="BH89" s="257"/>
      <c r="BI89" s="257"/>
      <c r="BJ89" s="257"/>
      <c r="BK89" s="257"/>
      <c r="BL89" s="257"/>
      <c r="BM89" s="75"/>
      <c r="BN89" s="257"/>
      <c r="BO89" s="257"/>
      <c r="BP89" s="257"/>
      <c r="BQ89" s="257"/>
      <c r="BR89" s="257"/>
      <c r="BS89" s="257"/>
      <c r="BT89" s="257"/>
      <c r="BU89" s="257"/>
      <c r="BV89" s="257"/>
      <c r="BW89" s="257"/>
      <c r="BX89" s="257"/>
      <c r="BY89" s="257"/>
      <c r="BZ89" s="257"/>
      <c r="CA89" s="257"/>
      <c r="CB89" s="257"/>
      <c r="CC89" s="75"/>
      <c r="CD89" s="75"/>
      <c r="CF89" s="296">
        <f>AN5-AM5</f>
        <v>4</v>
      </c>
      <c r="CG89" s="296">
        <f>AM5</f>
        <v>0</v>
      </c>
      <c r="CH89" s="297"/>
      <c r="CI89" s="297"/>
      <c r="CJ89" s="297"/>
      <c r="CK89" s="298"/>
      <c r="CL89" s="298"/>
      <c r="CM89" s="298"/>
      <c r="CN89" s="298"/>
      <c r="CO89" s="298"/>
      <c r="CP89" s="298"/>
    </row>
    <row r="90" ht="16.5" customHeight="1">
      <c r="A90" s="75"/>
      <c r="B90" s="75"/>
      <c r="C90" s="252"/>
      <c r="D90" s="252"/>
      <c r="E90" s="252"/>
      <c r="F90" s="252"/>
      <c r="G90" s="252"/>
      <c r="H90" s="252"/>
      <c r="I90" s="252"/>
      <c r="J90" s="252"/>
      <c r="K90" s="252"/>
      <c r="L90" s="252"/>
      <c r="M90" s="252"/>
      <c r="N90" s="252"/>
      <c r="O90" s="252"/>
      <c r="P90" s="252"/>
      <c r="Q90" s="252"/>
      <c r="R90" s="252"/>
      <c r="S90" s="252"/>
      <c r="T90" s="252"/>
      <c r="U90" s="252"/>
      <c r="V90" s="252"/>
      <c r="W90" s="252"/>
      <c r="X90" s="252"/>
      <c r="Y90" s="252"/>
      <c r="Z90" s="252"/>
      <c r="AA90" s="252"/>
      <c r="AB90" s="252"/>
      <c r="AC90" s="252"/>
      <c r="AD90" s="252"/>
      <c r="AE90" s="75"/>
      <c r="AF90" s="257"/>
      <c r="AG90" s="257"/>
      <c r="AH90" s="257"/>
      <c r="AI90" s="257"/>
      <c r="AJ90" s="257"/>
      <c r="AK90" s="257"/>
      <c r="AL90" s="257"/>
      <c r="AM90" s="257"/>
      <c r="AN90" s="257"/>
      <c r="AO90" s="257"/>
      <c r="AP90" s="257"/>
      <c r="AQ90" s="257"/>
      <c r="AR90" s="257"/>
      <c r="AS90" s="257"/>
      <c r="AT90" s="257"/>
      <c r="AU90" s="257"/>
      <c r="AV90" s="257"/>
      <c r="AW90" s="257"/>
      <c r="AX90" s="257"/>
      <c r="AY90" s="257"/>
      <c r="AZ90" s="257"/>
      <c r="BA90" s="257"/>
      <c r="BB90" s="257"/>
      <c r="BC90" s="257"/>
      <c r="BD90" s="257"/>
      <c r="BE90" s="257"/>
      <c r="BF90" s="257"/>
      <c r="BG90" s="257"/>
      <c r="BH90" s="257"/>
      <c r="BI90" s="257"/>
      <c r="BJ90" s="257"/>
      <c r="BK90" s="257"/>
      <c r="BL90" s="257"/>
      <c r="BM90" s="75"/>
      <c r="BN90" s="257"/>
      <c r="BO90" s="257"/>
      <c r="BP90" s="257"/>
      <c r="BQ90" s="257"/>
      <c r="BR90" s="257"/>
      <c r="BS90" s="257"/>
      <c r="BT90" s="257"/>
      <c r="BU90" s="257"/>
      <c r="BV90" s="257"/>
      <c r="BW90" s="257"/>
      <c r="BX90" s="257"/>
      <c r="BY90" s="257"/>
      <c r="BZ90" s="257"/>
      <c r="CA90" s="257"/>
      <c r="CB90" s="257"/>
      <c r="CC90" s="75"/>
      <c r="CD90" s="75"/>
      <c r="CE90" s="191"/>
      <c r="CF90" s="299">
        <f>AN13-AM13</f>
        <v>6</v>
      </c>
      <c r="CG90" s="299">
        <f>AM13</f>
        <v>0</v>
      </c>
      <c r="CH90" s="297"/>
      <c r="CI90" s="297"/>
      <c r="CJ90" s="297"/>
      <c r="CK90" s="298" t="b">
        <f>IF(AND($AI$2,$AN$2,$AS$2), TRUE, FALSE)</f>
        <v>1</v>
      </c>
      <c r="CL90" s="298"/>
      <c r="CM90" s="298" t="b">
        <f>IF(OR($AN$2,$AS$2),TRUE, FALSE)</f>
        <v>1</v>
      </c>
      <c r="CN90" s="298"/>
      <c r="CO90" s="298"/>
      <c r="CP90" s="298"/>
    </row>
    <row r="91" ht="16.5" customHeight="1">
      <c r="A91" s="75"/>
      <c r="B91" s="75"/>
      <c r="C91" s="252"/>
      <c r="D91" s="252"/>
      <c r="E91" s="252"/>
      <c r="F91" s="252"/>
      <c r="G91" s="252"/>
      <c r="H91" s="252"/>
      <c r="I91" s="252"/>
      <c r="J91" s="252"/>
      <c r="K91" s="252"/>
      <c r="L91" s="252"/>
      <c r="M91" s="252"/>
      <c r="N91" s="252"/>
      <c r="O91" s="252"/>
      <c r="P91" s="252"/>
      <c r="Q91" s="252"/>
      <c r="R91" s="252"/>
      <c r="S91" s="252"/>
      <c r="T91" s="252"/>
      <c r="U91" s="252"/>
      <c r="V91" s="252"/>
      <c r="W91" s="252"/>
      <c r="X91" s="252"/>
      <c r="Y91" s="252"/>
      <c r="Z91" s="252"/>
      <c r="AA91" s="252"/>
      <c r="AB91" s="252"/>
      <c r="AC91" s="252"/>
      <c r="AD91" s="252"/>
      <c r="AE91" s="75"/>
      <c r="AF91" s="257"/>
      <c r="AG91" s="257"/>
      <c r="AH91" s="257"/>
      <c r="AI91" s="257"/>
      <c r="AJ91" s="257"/>
      <c r="AK91" s="257"/>
      <c r="AL91" s="257"/>
      <c r="AM91" s="257"/>
      <c r="AN91" s="257"/>
      <c r="AO91" s="257"/>
      <c r="AP91" s="257"/>
      <c r="AQ91" s="257"/>
      <c r="AR91" s="257"/>
      <c r="AS91" s="257"/>
      <c r="AT91" s="257"/>
      <c r="AU91" s="257"/>
      <c r="AV91" s="257"/>
      <c r="AW91" s="257"/>
      <c r="AX91" s="257"/>
      <c r="AY91" s="257"/>
      <c r="AZ91" s="257"/>
      <c r="BA91" s="257"/>
      <c r="BB91" s="257"/>
      <c r="BC91" s="257"/>
      <c r="BD91" s="257"/>
      <c r="BE91" s="257"/>
      <c r="BF91" s="257"/>
      <c r="BG91" s="257"/>
      <c r="BH91" s="257"/>
      <c r="BI91" s="257"/>
      <c r="BJ91" s="257"/>
      <c r="BK91" s="257"/>
      <c r="BL91" s="257"/>
      <c r="BM91" s="75"/>
      <c r="BN91" s="257"/>
      <c r="BO91" s="257"/>
      <c r="BP91" s="257"/>
      <c r="BQ91" s="257"/>
      <c r="BR91" s="257"/>
      <c r="BS91" s="257"/>
      <c r="BT91" s="257"/>
      <c r="BU91" s="257"/>
      <c r="BV91" s="257"/>
      <c r="BW91" s="257"/>
      <c r="BX91" s="257"/>
      <c r="BY91" s="257"/>
      <c r="BZ91" s="257"/>
      <c r="CA91" s="257"/>
      <c r="CB91" s="257"/>
      <c r="CC91" s="75"/>
      <c r="CD91" s="75"/>
      <c r="CE91" s="191"/>
      <c r="CF91" s="300">
        <f>AN21-AM21</f>
        <v>8</v>
      </c>
      <c r="CG91" s="300">
        <f>AM21</f>
        <v>0</v>
      </c>
      <c r="CH91" s="297"/>
      <c r="CI91" s="297"/>
      <c r="CJ91" s="297"/>
      <c r="CK91" s="298" t="b">
        <f>IF(OR($AI$2,$AN$2,$AS$2), TRUE, FALSE)</f>
        <v>1</v>
      </c>
      <c r="CL91" s="298"/>
      <c r="CM91" s="298">
        <f>IF(AI2,1,0)+IF(AN2,1,0)+IF(AS2,1,0)</f>
        <v>3</v>
      </c>
      <c r="CN91" s="298"/>
      <c r="CO91" s="298"/>
      <c r="CP91" s="298"/>
    </row>
    <row r="92" ht="16.5" customHeight="1">
      <c r="A92" s="75"/>
      <c r="B92" s="75"/>
      <c r="C92" s="252"/>
      <c r="D92" s="252"/>
      <c r="E92" s="252"/>
      <c r="F92" s="252"/>
      <c r="G92" s="252"/>
      <c r="H92" s="252"/>
      <c r="I92" s="252"/>
      <c r="J92" s="252"/>
      <c r="K92" s="252"/>
      <c r="L92" s="252"/>
      <c r="M92" s="252"/>
      <c r="N92" s="252"/>
      <c r="O92" s="252"/>
      <c r="P92" s="252"/>
      <c r="Q92" s="252"/>
      <c r="R92" s="252"/>
      <c r="S92" s="252"/>
      <c r="T92" s="252"/>
      <c r="U92" s="252"/>
      <c r="V92" s="252"/>
      <c r="W92" s="252"/>
      <c r="X92" s="252"/>
      <c r="Y92" s="252"/>
      <c r="Z92" s="252"/>
      <c r="AA92" s="252"/>
      <c r="AB92" s="252"/>
      <c r="AC92" s="252"/>
      <c r="AD92" s="252"/>
      <c r="AE92" s="75"/>
      <c r="AF92" s="257"/>
      <c r="AG92" s="257"/>
      <c r="AH92" s="257"/>
      <c r="AI92" s="257"/>
      <c r="AJ92" s="257"/>
      <c r="AK92" s="257"/>
      <c r="AL92" s="257"/>
      <c r="AM92" s="257"/>
      <c r="AN92" s="257"/>
      <c r="AO92" s="257"/>
      <c r="AP92" s="257"/>
      <c r="AQ92" s="257"/>
      <c r="AR92" s="257"/>
      <c r="AS92" s="257"/>
      <c r="AT92" s="257"/>
      <c r="AU92" s="257"/>
      <c r="AV92" s="257"/>
      <c r="AW92" s="257"/>
      <c r="AX92" s="257"/>
      <c r="AY92" s="257"/>
      <c r="AZ92" s="257"/>
      <c r="BA92" s="257"/>
      <c r="BB92" s="257"/>
      <c r="BC92" s="257"/>
      <c r="BD92" s="257"/>
      <c r="BE92" s="257"/>
      <c r="BF92" s="257"/>
      <c r="BG92" s="257"/>
      <c r="BH92" s="257"/>
      <c r="BI92" s="257"/>
      <c r="BJ92" s="257"/>
      <c r="BK92" s="257"/>
      <c r="BL92" s="257"/>
      <c r="BM92" s="75"/>
      <c r="BN92" s="257"/>
      <c r="BO92" s="257"/>
      <c r="BP92" s="257"/>
      <c r="BQ92" s="257"/>
      <c r="BR92" s="257"/>
      <c r="BS92" s="257"/>
      <c r="BT92" s="257"/>
      <c r="BU92" s="257"/>
      <c r="BV92" s="257"/>
      <c r="BW92" s="257"/>
      <c r="BX92" s="257"/>
      <c r="BY92" s="257"/>
      <c r="BZ92" s="257"/>
      <c r="CA92" s="257"/>
      <c r="CB92" s="257"/>
      <c r="CC92" s="75"/>
      <c r="CD92" s="75"/>
      <c r="CE92" s="191"/>
      <c r="CF92" s="301">
        <f>AN29-AM29</f>
        <v>10</v>
      </c>
      <c r="CG92" s="301">
        <f>AM29</f>
        <v>0</v>
      </c>
      <c r="CH92" s="297"/>
      <c r="CI92" s="297"/>
      <c r="CJ92" s="297"/>
      <c r="CK92" s="298"/>
      <c r="CL92" s="298"/>
      <c r="CM92" s="298"/>
      <c r="CN92" s="298"/>
      <c r="CO92" s="298"/>
      <c r="CP92" s="298"/>
    </row>
    <row r="93" ht="16.5" customHeight="1">
      <c r="A93" s="75"/>
      <c r="B93" s="75"/>
      <c r="C93" s="252"/>
      <c r="D93" s="252"/>
      <c r="E93" s="252"/>
      <c r="F93" s="252"/>
      <c r="G93" s="252"/>
      <c r="H93" s="252"/>
      <c r="I93" s="252"/>
      <c r="J93" s="252"/>
      <c r="K93" s="252"/>
      <c r="L93" s="252"/>
      <c r="M93" s="252"/>
      <c r="N93" s="252"/>
      <c r="O93" s="252"/>
      <c r="P93" s="252"/>
      <c r="Q93" s="252"/>
      <c r="R93" s="252"/>
      <c r="S93" s="252"/>
      <c r="T93" s="252"/>
      <c r="U93" s="252"/>
      <c r="V93" s="252"/>
      <c r="W93" s="252"/>
      <c r="X93" s="252"/>
      <c r="Y93" s="252"/>
      <c r="Z93" s="252"/>
      <c r="AA93" s="252"/>
      <c r="AB93" s="252"/>
      <c r="AC93" s="252"/>
      <c r="AD93" s="252"/>
      <c r="AE93" s="75"/>
      <c r="AF93" s="257"/>
      <c r="AG93" s="257"/>
      <c r="AH93" s="257"/>
      <c r="AI93" s="257"/>
      <c r="AJ93" s="257"/>
      <c r="AK93" s="257"/>
      <c r="AL93" s="257"/>
      <c r="AM93" s="257"/>
      <c r="AN93" s="257"/>
      <c r="AO93" s="257"/>
      <c r="AP93" s="257"/>
      <c r="AQ93" s="257"/>
      <c r="AR93" s="257"/>
      <c r="AS93" s="257"/>
      <c r="AT93" s="257"/>
      <c r="AU93" s="257"/>
      <c r="AV93" s="257"/>
      <c r="AW93" s="257"/>
      <c r="AX93" s="257"/>
      <c r="AY93" s="257"/>
      <c r="AZ93" s="257"/>
      <c r="BA93" s="257"/>
      <c r="BB93" s="257"/>
      <c r="BC93" s="257"/>
      <c r="BD93" s="257"/>
      <c r="BE93" s="257"/>
      <c r="BF93" s="257"/>
      <c r="BG93" s="257"/>
      <c r="BH93" s="257"/>
      <c r="BI93" s="257"/>
      <c r="BJ93" s="257"/>
      <c r="BK93" s="257"/>
      <c r="BL93" s="257"/>
      <c r="BM93" s="75"/>
      <c r="BN93" s="257"/>
      <c r="BO93" s="257"/>
      <c r="BP93" s="257"/>
      <c r="BQ93" s="257"/>
      <c r="BR93" s="257"/>
      <c r="BS93" s="257"/>
      <c r="BT93" s="257"/>
      <c r="BU93" s="257"/>
      <c r="BV93" s="257"/>
      <c r="BW93" s="257"/>
      <c r="BX93" s="257"/>
      <c r="BY93" s="257"/>
      <c r="BZ93" s="257"/>
      <c r="CA93" s="257"/>
      <c r="CB93" s="257"/>
      <c r="CC93" s="75"/>
      <c r="CD93" s="75"/>
      <c r="CE93" s="302">
        <v>0.0</v>
      </c>
      <c r="CF93" s="302">
        <v>0.0</v>
      </c>
      <c r="CG93" s="302">
        <v>0.0</v>
      </c>
      <c r="CH93" s="302">
        <v>0.0</v>
      </c>
      <c r="CI93" s="302">
        <v>0.0</v>
      </c>
      <c r="CJ93" s="303">
        <v>0.0</v>
      </c>
      <c r="CK93" s="303">
        <v>0.0</v>
      </c>
      <c r="CL93" s="303">
        <v>0.0</v>
      </c>
      <c r="CM93" s="303">
        <v>0.0</v>
      </c>
      <c r="CN93" s="304">
        <v>0.0</v>
      </c>
      <c r="CO93" s="304">
        <v>0.0</v>
      </c>
      <c r="CP93" s="304">
        <v>0.0</v>
      </c>
    </row>
    <row r="94" ht="16.5" customHeight="1">
      <c r="A94" s="75"/>
      <c r="B94" s="75"/>
      <c r="C94" s="252"/>
      <c r="D94" s="252"/>
      <c r="E94" s="252"/>
      <c r="F94" s="252"/>
      <c r="G94" s="252"/>
      <c r="H94" s="252"/>
      <c r="I94" s="252"/>
      <c r="J94" s="252"/>
      <c r="K94" s="252"/>
      <c r="L94" s="252"/>
      <c r="M94" s="252"/>
      <c r="N94" s="252"/>
      <c r="O94" s="252"/>
      <c r="P94" s="252"/>
      <c r="Q94" s="252"/>
      <c r="R94" s="252"/>
      <c r="S94" s="252"/>
      <c r="T94" s="252"/>
      <c r="U94" s="252"/>
      <c r="V94" s="252"/>
      <c r="W94" s="252"/>
      <c r="X94" s="252"/>
      <c r="Y94" s="252"/>
      <c r="Z94" s="252"/>
      <c r="AA94" s="252"/>
      <c r="AB94" s="252"/>
      <c r="AC94" s="252"/>
      <c r="AD94" s="252"/>
      <c r="AE94" s="75"/>
      <c r="AF94" s="257"/>
      <c r="AG94" s="257"/>
      <c r="AH94" s="257"/>
      <c r="AI94" s="257"/>
      <c r="AJ94" s="257"/>
      <c r="AK94" s="257"/>
      <c r="AL94" s="257"/>
      <c r="AM94" s="257"/>
      <c r="AN94" s="257"/>
      <c r="AO94" s="257"/>
      <c r="AP94" s="257"/>
      <c r="AQ94" s="257"/>
      <c r="AR94" s="257"/>
      <c r="AS94" s="257"/>
      <c r="AT94" s="257"/>
      <c r="AU94" s="257"/>
      <c r="AV94" s="257"/>
      <c r="AW94" s="257"/>
      <c r="AX94" s="257"/>
      <c r="AY94" s="257"/>
      <c r="AZ94" s="257"/>
      <c r="BA94" s="257"/>
      <c r="BB94" s="257"/>
      <c r="BC94" s="257"/>
      <c r="BD94" s="257"/>
      <c r="BE94" s="257"/>
      <c r="BF94" s="257"/>
      <c r="BG94" s="257"/>
      <c r="BH94" s="257"/>
      <c r="BI94" s="257"/>
      <c r="BJ94" s="257"/>
      <c r="BK94" s="257"/>
      <c r="BL94" s="257"/>
      <c r="BM94" s="75"/>
      <c r="BN94" s="257"/>
      <c r="BO94" s="257"/>
      <c r="BP94" s="257"/>
      <c r="BQ94" s="257"/>
      <c r="BR94" s="257"/>
      <c r="BS94" s="257"/>
      <c r="BT94" s="257"/>
      <c r="BU94" s="257"/>
      <c r="BV94" s="257"/>
      <c r="BW94" s="257"/>
      <c r="BX94" s="257"/>
      <c r="BY94" s="257"/>
      <c r="BZ94" s="257"/>
      <c r="CA94" s="257"/>
      <c r="CB94" s="257"/>
      <c r="CC94" s="75"/>
      <c r="CD94" s="75"/>
      <c r="CE94" s="302">
        <v>0.0</v>
      </c>
      <c r="CF94" s="302">
        <v>0.0</v>
      </c>
      <c r="CG94" s="302">
        <v>0.0</v>
      </c>
      <c r="CH94" s="302">
        <v>0.0</v>
      </c>
      <c r="CI94" s="302">
        <v>0.0</v>
      </c>
      <c r="CJ94" s="303">
        <v>0.0</v>
      </c>
      <c r="CK94" s="303">
        <v>0.0</v>
      </c>
      <c r="CL94" s="303">
        <v>0.0</v>
      </c>
      <c r="CM94" s="303">
        <v>0.0</v>
      </c>
      <c r="CN94" s="304">
        <v>0.0</v>
      </c>
      <c r="CO94" s="304">
        <v>0.0</v>
      </c>
      <c r="CP94" s="304">
        <v>0.0</v>
      </c>
    </row>
    <row r="95" ht="16.5" customHeight="1">
      <c r="A95" s="75"/>
      <c r="B95" s="75"/>
      <c r="C95" s="252"/>
      <c r="D95" s="252"/>
      <c r="E95" s="252"/>
      <c r="F95" s="252"/>
      <c r="G95" s="252"/>
      <c r="H95" s="252"/>
      <c r="I95" s="252"/>
      <c r="J95" s="252"/>
      <c r="K95" s="252"/>
      <c r="L95" s="252"/>
      <c r="M95" s="252"/>
      <c r="N95" s="252"/>
      <c r="O95" s="252"/>
      <c r="P95" s="252"/>
      <c r="Q95" s="252"/>
      <c r="R95" s="252"/>
      <c r="S95" s="252"/>
      <c r="T95" s="252"/>
      <c r="U95" s="252"/>
      <c r="V95" s="252"/>
      <c r="W95" s="252"/>
      <c r="X95" s="252"/>
      <c r="Y95" s="252"/>
      <c r="Z95" s="252"/>
      <c r="AA95" s="252"/>
      <c r="AB95" s="252"/>
      <c r="AC95" s="252"/>
      <c r="AD95" s="252"/>
      <c r="AE95" s="75"/>
      <c r="AF95" s="257"/>
      <c r="AG95" s="257"/>
      <c r="AH95" s="257"/>
      <c r="AI95" s="257"/>
      <c r="AJ95" s="257"/>
      <c r="AK95" s="257"/>
      <c r="AL95" s="257"/>
      <c r="AM95" s="257"/>
      <c r="AN95" s="257"/>
      <c r="AO95" s="257"/>
      <c r="AP95" s="257"/>
      <c r="AQ95" s="257"/>
      <c r="AR95" s="257"/>
      <c r="AS95" s="257"/>
      <c r="AT95" s="257"/>
      <c r="AU95" s="257"/>
      <c r="AV95" s="257"/>
      <c r="AW95" s="257"/>
      <c r="AX95" s="257"/>
      <c r="AY95" s="257"/>
      <c r="AZ95" s="257"/>
      <c r="BA95" s="257"/>
      <c r="BB95" s="257"/>
      <c r="BC95" s="257"/>
      <c r="BD95" s="257"/>
      <c r="BE95" s="257"/>
      <c r="BF95" s="257"/>
      <c r="BG95" s="257"/>
      <c r="BH95" s="257"/>
      <c r="BI95" s="257"/>
      <c r="BJ95" s="257"/>
      <c r="BK95" s="257"/>
      <c r="BL95" s="257"/>
      <c r="BM95" s="75"/>
      <c r="BN95" s="257"/>
      <c r="BO95" s="257"/>
      <c r="BP95" s="257"/>
      <c r="BQ95" s="257"/>
      <c r="BR95" s="257"/>
      <c r="BS95" s="257"/>
      <c r="BT95" s="257"/>
      <c r="BU95" s="257"/>
      <c r="BV95" s="257"/>
      <c r="BW95" s="257"/>
      <c r="BX95" s="257"/>
      <c r="BY95" s="257"/>
      <c r="BZ95" s="257"/>
      <c r="CA95" s="257"/>
      <c r="CB95" s="257"/>
      <c r="CC95" s="75"/>
      <c r="CD95" s="75"/>
      <c r="CE95" s="302">
        <v>0.0</v>
      </c>
      <c r="CF95" s="302">
        <v>0.0</v>
      </c>
      <c r="CG95" s="302">
        <v>0.0</v>
      </c>
      <c r="CH95" s="302">
        <v>0.0</v>
      </c>
      <c r="CI95" s="302">
        <v>0.0</v>
      </c>
      <c r="CJ95" s="303">
        <v>0.0</v>
      </c>
      <c r="CK95" s="303">
        <v>0.0</v>
      </c>
      <c r="CL95" s="303">
        <v>0.0</v>
      </c>
      <c r="CM95" s="303">
        <v>0.0</v>
      </c>
      <c r="CN95" s="304">
        <v>0.0</v>
      </c>
      <c r="CO95" s="304">
        <v>0.0</v>
      </c>
      <c r="CP95" s="304">
        <v>0.0</v>
      </c>
    </row>
    <row r="96" ht="16.5" customHeight="1">
      <c r="A96" s="75"/>
      <c r="B96" s="75"/>
      <c r="C96" s="252"/>
      <c r="D96" s="252"/>
      <c r="E96" s="252"/>
      <c r="F96" s="252"/>
      <c r="G96" s="252"/>
      <c r="H96" s="252"/>
      <c r="I96" s="252"/>
      <c r="J96" s="252"/>
      <c r="K96" s="252"/>
      <c r="L96" s="252"/>
      <c r="M96" s="252"/>
      <c r="N96" s="252"/>
      <c r="O96" s="252"/>
      <c r="P96" s="252"/>
      <c r="Q96" s="252"/>
      <c r="R96" s="252"/>
      <c r="S96" s="252"/>
      <c r="T96" s="252"/>
      <c r="U96" s="252"/>
      <c r="V96" s="252"/>
      <c r="W96" s="252"/>
      <c r="X96" s="252"/>
      <c r="Y96" s="252"/>
      <c r="Z96" s="252"/>
      <c r="AA96" s="252"/>
      <c r="AB96" s="252"/>
      <c r="AC96" s="252"/>
      <c r="AD96" s="252"/>
      <c r="AE96" s="75"/>
      <c r="AF96" s="257"/>
      <c r="AG96" s="257"/>
      <c r="AH96" s="257"/>
      <c r="AI96" s="257"/>
      <c r="AJ96" s="257"/>
      <c r="AK96" s="257"/>
      <c r="AL96" s="257"/>
      <c r="AM96" s="257"/>
      <c r="AN96" s="257"/>
      <c r="AO96" s="257"/>
      <c r="AP96" s="257"/>
      <c r="AQ96" s="257"/>
      <c r="AR96" s="257"/>
      <c r="AS96" s="257"/>
      <c r="AT96" s="257"/>
      <c r="AU96" s="257"/>
      <c r="AV96" s="257"/>
      <c r="AW96" s="257"/>
      <c r="AX96" s="257"/>
      <c r="AY96" s="257"/>
      <c r="AZ96" s="257"/>
      <c r="BA96" s="257"/>
      <c r="BB96" s="257"/>
      <c r="BC96" s="257"/>
      <c r="BD96" s="257"/>
      <c r="BE96" s="257"/>
      <c r="BF96" s="257"/>
      <c r="BG96" s="257"/>
      <c r="BH96" s="257"/>
      <c r="BI96" s="257"/>
      <c r="BJ96" s="257"/>
      <c r="BK96" s="257"/>
      <c r="BL96" s="257"/>
      <c r="BM96" s="75"/>
      <c r="BN96" s="257"/>
      <c r="BO96" s="257"/>
      <c r="BP96" s="257"/>
      <c r="BQ96" s="257"/>
      <c r="BR96" s="257"/>
      <c r="BS96" s="257"/>
      <c r="BT96" s="257"/>
      <c r="BU96" s="257"/>
      <c r="BV96" s="257"/>
      <c r="BW96" s="257"/>
      <c r="BX96" s="257"/>
      <c r="BY96" s="257"/>
      <c r="BZ96" s="257"/>
      <c r="CA96" s="257"/>
      <c r="CB96" s="257"/>
      <c r="CC96" s="75"/>
      <c r="CD96" s="75"/>
      <c r="CE96" s="305">
        <v>0.0</v>
      </c>
      <c r="CF96" s="305">
        <v>0.0</v>
      </c>
      <c r="CG96" s="305">
        <v>0.0</v>
      </c>
      <c r="CH96" s="305">
        <v>0.0</v>
      </c>
      <c r="CI96" s="305">
        <v>0.0</v>
      </c>
      <c r="CJ96" s="306">
        <v>0.0</v>
      </c>
      <c r="CK96" s="306">
        <v>0.0</v>
      </c>
      <c r="CL96" s="306">
        <v>0.0</v>
      </c>
      <c r="CM96" s="306">
        <v>0.0</v>
      </c>
      <c r="CN96" s="307">
        <v>0.0</v>
      </c>
      <c r="CO96" s="307">
        <v>0.0</v>
      </c>
      <c r="CP96" s="307">
        <v>0.0</v>
      </c>
    </row>
    <row r="97" ht="16.5" customHeight="1">
      <c r="A97" s="75"/>
      <c r="B97" s="75"/>
      <c r="C97" s="252"/>
      <c r="D97" s="252"/>
      <c r="E97" s="252"/>
      <c r="F97" s="252"/>
      <c r="G97" s="252"/>
      <c r="H97" s="252"/>
      <c r="I97" s="252"/>
      <c r="J97" s="252"/>
      <c r="K97" s="252"/>
      <c r="L97" s="252"/>
      <c r="M97" s="252"/>
      <c r="N97" s="252"/>
      <c r="O97" s="252"/>
      <c r="P97" s="252"/>
      <c r="Q97" s="252"/>
      <c r="R97" s="252"/>
      <c r="S97" s="252"/>
      <c r="T97" s="252"/>
      <c r="U97" s="252"/>
      <c r="V97" s="252"/>
      <c r="W97" s="252"/>
      <c r="X97" s="252"/>
      <c r="Y97" s="252"/>
      <c r="Z97" s="252"/>
      <c r="AA97" s="252"/>
      <c r="AB97" s="252"/>
      <c r="AC97" s="252"/>
      <c r="AD97" s="252"/>
      <c r="AE97" s="75"/>
      <c r="AF97" s="257"/>
      <c r="AG97" s="257"/>
      <c r="AH97" s="257"/>
      <c r="AI97" s="257"/>
      <c r="AJ97" s="257"/>
      <c r="AK97" s="257"/>
      <c r="AL97" s="257"/>
      <c r="AM97" s="257"/>
      <c r="AN97" s="257"/>
      <c r="AO97" s="257"/>
      <c r="AP97" s="257"/>
      <c r="AQ97" s="257"/>
      <c r="AR97" s="257"/>
      <c r="AS97" s="257"/>
      <c r="AT97" s="257"/>
      <c r="AU97" s="257"/>
      <c r="AV97" s="257"/>
      <c r="AW97" s="257"/>
      <c r="AX97" s="257"/>
      <c r="AY97" s="257"/>
      <c r="AZ97" s="257"/>
      <c r="BA97" s="257"/>
      <c r="BB97" s="257"/>
      <c r="BC97" s="257"/>
      <c r="BD97" s="257"/>
      <c r="BE97" s="257"/>
      <c r="BF97" s="257"/>
      <c r="BG97" s="257"/>
      <c r="BH97" s="257"/>
      <c r="BI97" s="257"/>
      <c r="BJ97" s="257"/>
      <c r="BK97" s="257"/>
      <c r="BL97" s="257"/>
      <c r="BM97" s="75"/>
      <c r="BN97" s="257"/>
      <c r="BO97" s="257"/>
      <c r="BP97" s="257"/>
      <c r="BQ97" s="257"/>
      <c r="BR97" s="257"/>
      <c r="BS97" s="257"/>
      <c r="BT97" s="257"/>
      <c r="BU97" s="257"/>
      <c r="BV97" s="257"/>
      <c r="BW97" s="257"/>
      <c r="BX97" s="257"/>
      <c r="BY97" s="257"/>
      <c r="BZ97" s="257"/>
      <c r="CA97" s="257"/>
      <c r="CB97" s="257"/>
      <c r="CC97" s="75"/>
      <c r="CD97" s="75"/>
      <c r="CE97" s="305">
        <v>0.0</v>
      </c>
      <c r="CF97" s="305">
        <v>0.0</v>
      </c>
      <c r="CG97" s="305">
        <v>0.0</v>
      </c>
      <c r="CH97" s="305">
        <v>0.0</v>
      </c>
      <c r="CI97" s="305">
        <v>0.0</v>
      </c>
      <c r="CJ97" s="306">
        <v>0.0</v>
      </c>
      <c r="CK97" s="306">
        <v>0.0</v>
      </c>
      <c r="CL97" s="306">
        <v>0.0</v>
      </c>
      <c r="CM97" s="306">
        <v>0.0</v>
      </c>
      <c r="CN97" s="307">
        <v>0.0</v>
      </c>
      <c r="CO97" s="307">
        <v>0.0</v>
      </c>
      <c r="CP97" s="307">
        <v>0.0</v>
      </c>
    </row>
    <row r="98" ht="16.5" customHeight="1">
      <c r="A98" s="75"/>
      <c r="B98" s="75"/>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2"/>
      <c r="AA98" s="252"/>
      <c r="AB98" s="252"/>
      <c r="AC98" s="252"/>
      <c r="AD98" s="252"/>
      <c r="AE98" s="75"/>
      <c r="AF98" s="257"/>
      <c r="AG98" s="257"/>
      <c r="AH98" s="257"/>
      <c r="AI98" s="257"/>
      <c r="AJ98" s="257"/>
      <c r="AK98" s="257"/>
      <c r="AL98" s="257"/>
      <c r="AM98" s="257"/>
      <c r="AN98" s="257"/>
      <c r="AO98" s="257"/>
      <c r="AP98" s="257"/>
      <c r="AQ98" s="257"/>
      <c r="AR98" s="257"/>
      <c r="AS98" s="257"/>
      <c r="AT98" s="257"/>
      <c r="AU98" s="257"/>
      <c r="AV98" s="257"/>
      <c r="AW98" s="257"/>
      <c r="AX98" s="257"/>
      <c r="AY98" s="257"/>
      <c r="AZ98" s="257"/>
      <c r="BA98" s="257"/>
      <c r="BB98" s="257"/>
      <c r="BC98" s="257"/>
      <c r="BD98" s="257"/>
      <c r="BE98" s="257"/>
      <c r="BF98" s="257"/>
      <c r="BG98" s="257"/>
      <c r="BH98" s="257"/>
      <c r="BI98" s="257"/>
      <c r="BJ98" s="257"/>
      <c r="BK98" s="257"/>
      <c r="BL98" s="257"/>
      <c r="BM98" s="75"/>
      <c r="BN98" s="257"/>
      <c r="BO98" s="257"/>
      <c r="BP98" s="257"/>
      <c r="BQ98" s="257"/>
      <c r="BR98" s="257"/>
      <c r="BS98" s="257"/>
      <c r="BT98" s="257"/>
      <c r="BU98" s="257"/>
      <c r="BV98" s="257"/>
      <c r="BW98" s="257"/>
      <c r="BX98" s="257"/>
      <c r="BY98" s="257"/>
      <c r="BZ98" s="257"/>
      <c r="CA98" s="257"/>
      <c r="CB98" s="257"/>
      <c r="CC98" s="75"/>
      <c r="CD98" s="75"/>
      <c r="CE98" s="308">
        <f>IF(CG98+CF98&gt;0, MAX(P10-M10, 0), IF(CH98&gt;0, MAX(W10-T10, 0), IF(CI98&gt;0, MAX(AD10-AA10, 0),IF(CK91,100,0))))</f>
        <v>0</v>
      </c>
      <c r="CF98" s="305">
        <f>IF($M$10&lt;=FLOOR($P$10/2,1),IF(CM90, 0, IF(AI2, $M$10, 0)),0)</f>
        <v>0</v>
      </c>
      <c r="CG98" s="305">
        <f>IF($M$10&lt;=FLOOR($P$10/2,1),0,IF(CM90, 0, IF(AI2, $M$10, 0)))</f>
        <v>0</v>
      </c>
      <c r="CH98" s="309">
        <f>IF(AS2, 0, IF(AN2,$T$10,0))</f>
        <v>0</v>
      </c>
      <c r="CI98" s="305">
        <f>IF(AS2, $AA$10, 0)</f>
        <v>6</v>
      </c>
      <c r="CJ98" s="310">
        <f>IF(CM98&gt;0,MAX(W10-T10,0),IF(CL98+CK98&gt;0,MAX(P10-M10,0), IF(CM91&gt;1,100,0)))</f>
        <v>0</v>
      </c>
      <c r="CK98" s="310">
        <f>IF($M$10&lt;=FLOOR($P$10/2,1), IF(AND(CM90, CK90 = FALSE, AI2), M10, 0), 0)</f>
        <v>0</v>
      </c>
      <c r="CL98" s="310">
        <f>IF($M$10&lt;=FLOOR($P$10/2,1), 0, IF(AND(CM90, CK90 = FALSE, AI2), M10, 0))</f>
        <v>0</v>
      </c>
      <c r="CM98" s="310">
        <f>IF(OR(CK90,AND(AN2,AS2)),T10,0)</f>
        <v>45</v>
      </c>
      <c r="CN98" s="311">
        <f>IF(CK90, MAX(P10-M10,0), 0)</f>
        <v>0</v>
      </c>
      <c r="CO98" s="311">
        <f>IF($M$10&lt;=FLOOR($P$10/2,1),IF(CK90, M10, 0),0)</f>
        <v>0</v>
      </c>
      <c r="CP98" s="311">
        <f>IF($M$10&lt;=FLOOR($P$10/2,1),0,IF(CK90, M10, 0))</f>
        <v>50</v>
      </c>
    </row>
    <row r="99" ht="16.5" customHeight="1">
      <c r="A99" s="75"/>
      <c r="B99" s="75"/>
      <c r="C99" s="252"/>
      <c r="D99" s="252"/>
      <c r="E99" s="252"/>
      <c r="F99" s="252"/>
      <c r="G99" s="252"/>
      <c r="H99" s="252"/>
      <c r="I99" s="252"/>
      <c r="J99" s="252"/>
      <c r="K99" s="252"/>
      <c r="L99" s="252"/>
      <c r="M99" s="252"/>
      <c r="N99" s="252"/>
      <c r="O99" s="252"/>
      <c r="P99" s="252"/>
      <c r="Q99" s="252"/>
      <c r="R99" s="252"/>
      <c r="S99" s="252"/>
      <c r="T99" s="252"/>
      <c r="U99" s="252"/>
      <c r="V99" s="252"/>
      <c r="W99" s="252"/>
      <c r="X99" s="252"/>
      <c r="Y99" s="252"/>
      <c r="Z99" s="252"/>
      <c r="AA99" s="252"/>
      <c r="AB99" s="252"/>
      <c r="AC99" s="252"/>
      <c r="AD99" s="252"/>
      <c r="AE99" s="75"/>
      <c r="AF99" s="257"/>
      <c r="AG99" s="257"/>
      <c r="AH99" s="257"/>
      <c r="AI99" s="257"/>
      <c r="AJ99" s="257"/>
      <c r="AK99" s="257"/>
      <c r="AL99" s="257"/>
      <c r="AM99" s="257"/>
      <c r="AN99" s="257"/>
      <c r="AO99" s="257"/>
      <c r="AP99" s="257"/>
      <c r="AQ99" s="257"/>
      <c r="AR99" s="257"/>
      <c r="AS99" s="257"/>
      <c r="AT99" s="257"/>
      <c r="AU99" s="257"/>
      <c r="AV99" s="257"/>
      <c r="AW99" s="257"/>
      <c r="AX99" s="257"/>
      <c r="AY99" s="257"/>
      <c r="AZ99" s="257"/>
      <c r="BA99" s="257"/>
      <c r="BB99" s="257"/>
      <c r="BC99" s="257"/>
      <c r="BD99" s="257"/>
      <c r="BE99" s="257"/>
      <c r="BF99" s="257"/>
      <c r="BG99" s="257"/>
      <c r="BH99" s="257"/>
      <c r="BI99" s="257"/>
      <c r="BJ99" s="257"/>
      <c r="BK99" s="257"/>
      <c r="BL99" s="257"/>
      <c r="BM99" s="75"/>
      <c r="BN99" s="257"/>
      <c r="BO99" s="257"/>
      <c r="BP99" s="257"/>
      <c r="BQ99" s="257"/>
      <c r="BR99" s="257"/>
      <c r="BS99" s="257"/>
      <c r="BT99" s="257"/>
      <c r="BU99" s="257"/>
      <c r="BV99" s="257"/>
      <c r="BW99" s="257"/>
      <c r="BX99" s="257"/>
      <c r="BY99" s="257"/>
      <c r="BZ99" s="257"/>
      <c r="CA99" s="257"/>
      <c r="CB99" s="257"/>
      <c r="CC99" s="75"/>
      <c r="CD99" s="75"/>
      <c r="CE99" s="191"/>
      <c r="CF99" s="191"/>
      <c r="CG99" s="191"/>
      <c r="CH99" s="191"/>
      <c r="CI99" s="191"/>
      <c r="CJ99" s="191"/>
    </row>
    <row r="100" ht="16.5" customHeight="1">
      <c r="A100" s="75"/>
      <c r="B100" s="75"/>
      <c r="C100" s="252"/>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c r="AA100" s="252"/>
      <c r="AB100" s="252"/>
      <c r="AC100" s="252"/>
      <c r="AD100" s="252"/>
      <c r="AE100" s="75"/>
      <c r="AF100" s="257"/>
      <c r="AG100" s="257"/>
      <c r="AH100" s="257"/>
      <c r="AI100" s="257"/>
      <c r="AJ100" s="257"/>
      <c r="AK100" s="257"/>
      <c r="AL100" s="257"/>
      <c r="AM100" s="257"/>
      <c r="AN100" s="257"/>
      <c r="AO100" s="257"/>
      <c r="AP100" s="257"/>
      <c r="AQ100" s="257"/>
      <c r="AR100" s="257"/>
      <c r="AS100" s="257"/>
      <c r="AT100" s="257"/>
      <c r="AU100" s="257"/>
      <c r="AV100" s="257"/>
      <c r="AW100" s="257"/>
      <c r="AX100" s="257"/>
      <c r="AY100" s="257"/>
      <c r="AZ100" s="257"/>
      <c r="BA100" s="257"/>
      <c r="BB100" s="257"/>
      <c r="BC100" s="257"/>
      <c r="BD100" s="257"/>
      <c r="BE100" s="257"/>
      <c r="BF100" s="257"/>
      <c r="BG100" s="257"/>
      <c r="BH100" s="257"/>
      <c r="BI100" s="257"/>
      <c r="BJ100" s="257"/>
      <c r="BK100" s="257"/>
      <c r="BL100" s="257"/>
      <c r="BM100" s="75"/>
      <c r="BN100" s="257"/>
      <c r="BO100" s="257"/>
      <c r="BP100" s="257"/>
      <c r="BQ100" s="257"/>
      <c r="BR100" s="257"/>
      <c r="BS100" s="257"/>
      <c r="BT100" s="257"/>
      <c r="BU100" s="257"/>
      <c r="BV100" s="257"/>
      <c r="BW100" s="257"/>
      <c r="BX100" s="257"/>
      <c r="BY100" s="257"/>
      <c r="BZ100" s="257"/>
      <c r="CA100" s="257"/>
      <c r="CB100" s="257"/>
      <c r="CC100" s="75"/>
      <c r="CD100" s="75"/>
      <c r="CE100" s="191"/>
      <c r="CF100" s="191"/>
      <c r="CG100" s="191"/>
      <c r="CH100" s="191"/>
      <c r="CI100" s="191"/>
      <c r="CJ100" s="191"/>
    </row>
    <row r="101" ht="16.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257"/>
      <c r="AG101" s="257"/>
      <c r="AH101" s="257"/>
      <c r="AI101" s="257"/>
      <c r="AJ101" s="257"/>
      <c r="AK101" s="257"/>
      <c r="AL101" s="257"/>
      <c r="AM101" s="257"/>
      <c r="AN101" s="257"/>
      <c r="AO101" s="257"/>
      <c r="AP101" s="257"/>
      <c r="AQ101" s="257"/>
      <c r="AR101" s="257"/>
      <c r="AS101" s="257"/>
      <c r="AT101" s="257"/>
      <c r="AU101" s="257"/>
      <c r="AV101" s="257"/>
      <c r="AW101" s="257"/>
      <c r="AX101" s="257"/>
      <c r="AY101" s="257"/>
      <c r="AZ101" s="257"/>
      <c r="BA101" s="257"/>
      <c r="BB101" s="257"/>
      <c r="BC101" s="257"/>
      <c r="BD101" s="257"/>
      <c r="BE101" s="257"/>
      <c r="BF101" s="257"/>
      <c r="BG101" s="257"/>
      <c r="BH101" s="257"/>
      <c r="BI101" s="257"/>
      <c r="BJ101" s="257"/>
      <c r="BK101" s="257"/>
      <c r="BL101" s="257"/>
      <c r="BM101" s="75"/>
      <c r="BN101" s="75"/>
      <c r="BO101" s="75"/>
      <c r="BP101" s="75"/>
      <c r="BQ101" s="75"/>
      <c r="BR101" s="75"/>
      <c r="BS101" s="75"/>
      <c r="BT101" s="75"/>
      <c r="BU101" s="75"/>
      <c r="BV101" s="75"/>
      <c r="BW101" s="75"/>
      <c r="BX101" s="75"/>
      <c r="BY101" s="75"/>
      <c r="BZ101" s="75"/>
      <c r="CA101" s="75"/>
      <c r="CB101" s="75"/>
      <c r="CC101" s="75"/>
      <c r="CD101" s="75"/>
      <c r="CE101" s="191"/>
      <c r="CF101" s="191"/>
      <c r="CG101" s="191"/>
      <c r="CH101" s="191"/>
      <c r="CI101" s="191"/>
      <c r="CJ101" s="191"/>
    </row>
    <row r="102" ht="16.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c r="AT102" s="75"/>
      <c r="AU102" s="75"/>
      <c r="AV102" s="75"/>
      <c r="AW102" s="75"/>
      <c r="AX102" s="75"/>
      <c r="AY102" s="75"/>
      <c r="AZ102" s="75"/>
      <c r="BA102" s="75"/>
      <c r="BB102" s="75"/>
      <c r="BC102" s="75"/>
      <c r="BD102" s="75"/>
      <c r="BE102" s="75"/>
      <c r="BF102" s="75"/>
      <c r="BG102" s="75"/>
      <c r="BH102" s="75"/>
      <c r="BI102" s="75"/>
      <c r="BJ102" s="75"/>
      <c r="BK102" s="75"/>
      <c r="BL102" s="75"/>
      <c r="BM102" s="75"/>
      <c r="BN102" s="75"/>
      <c r="BO102" s="75"/>
      <c r="BP102" s="75"/>
      <c r="BQ102" s="75"/>
      <c r="BR102" s="75"/>
      <c r="BS102" s="75"/>
      <c r="BT102" s="75"/>
      <c r="BU102" s="75"/>
      <c r="BV102" s="75"/>
      <c r="BW102" s="75"/>
      <c r="BX102" s="75"/>
      <c r="BY102" s="75"/>
      <c r="BZ102" s="75"/>
      <c r="CA102" s="75"/>
      <c r="CB102" s="75"/>
      <c r="CC102" s="75"/>
      <c r="CD102" s="75"/>
      <c r="CE102" s="191"/>
      <c r="CF102" s="191"/>
      <c r="CG102" s="191"/>
      <c r="CH102" s="191"/>
      <c r="CI102" s="191"/>
      <c r="CJ102" s="191"/>
    </row>
    <row r="103" ht="16.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5"/>
      <c r="BJ103" s="75"/>
      <c r="BK103" s="75"/>
      <c r="BL103" s="75"/>
      <c r="BM103" s="75"/>
      <c r="BN103" s="75"/>
      <c r="BO103" s="75"/>
      <c r="BP103" s="75"/>
      <c r="BQ103" s="75"/>
      <c r="BR103" s="75"/>
      <c r="BS103" s="75"/>
      <c r="BT103" s="75"/>
      <c r="BU103" s="75"/>
      <c r="BV103" s="75"/>
      <c r="BW103" s="75"/>
      <c r="BX103" s="75"/>
      <c r="BY103" s="75"/>
      <c r="BZ103" s="75"/>
      <c r="CA103" s="75"/>
      <c r="CB103" s="75"/>
      <c r="CC103" s="75"/>
      <c r="CD103" s="75"/>
      <c r="CE103" s="191"/>
      <c r="CF103" s="191"/>
      <c r="CG103" s="191"/>
      <c r="CH103" s="191"/>
      <c r="CI103" s="191"/>
      <c r="CJ103" s="191"/>
    </row>
  </sheetData>
  <mergeCells count="244">
    <mergeCell ref="AO2:AR2"/>
    <mergeCell ref="AT2:AW2"/>
    <mergeCell ref="AY2:BC2"/>
    <mergeCell ref="BI3:CD13"/>
    <mergeCell ref="AY4:AZ4"/>
    <mergeCell ref="BA4:BH4"/>
    <mergeCell ref="AV5:BH5"/>
    <mergeCell ref="AP13:AT13"/>
    <mergeCell ref="AV13:BH13"/>
    <mergeCell ref="AV14:BH14"/>
    <mergeCell ref="BJ14:BK14"/>
    <mergeCell ref="BL14:BP14"/>
    <mergeCell ref="BS14:BT14"/>
    <mergeCell ref="BU14:CB14"/>
    <mergeCell ref="BP15:CB15"/>
    <mergeCell ref="BP16:CB16"/>
    <mergeCell ref="BP17:CB17"/>
    <mergeCell ref="BP18:CB18"/>
    <mergeCell ref="BP19:CB19"/>
    <mergeCell ref="BP20:CB20"/>
    <mergeCell ref="BU22:CB22"/>
    <mergeCell ref="BP31:CB31"/>
    <mergeCell ref="BP32:CB32"/>
    <mergeCell ref="BP33:CB33"/>
    <mergeCell ref="BP34:CB34"/>
    <mergeCell ref="BP23:CB23"/>
    <mergeCell ref="BP24:CB24"/>
    <mergeCell ref="BP25:CB25"/>
    <mergeCell ref="BP26:CB26"/>
    <mergeCell ref="BP27:CB27"/>
    <mergeCell ref="BU29:CB29"/>
    <mergeCell ref="BP30:CB30"/>
    <mergeCell ref="AV6:BH6"/>
    <mergeCell ref="AP7:AT7"/>
    <mergeCell ref="AV7:BH7"/>
    <mergeCell ref="AP8:AT8"/>
    <mergeCell ref="AV8:BH8"/>
    <mergeCell ref="AP9:AT9"/>
    <mergeCell ref="AV9:BH9"/>
    <mergeCell ref="AP10:AU10"/>
    <mergeCell ref="AV10:BH10"/>
    <mergeCell ref="AY12:AZ12"/>
    <mergeCell ref="BA12:BH12"/>
    <mergeCell ref="BJ18:BN18"/>
    <mergeCell ref="BJ19:BN19"/>
    <mergeCell ref="AV15:BH15"/>
    <mergeCell ref="BJ15:BN15"/>
    <mergeCell ref="AV16:BH16"/>
    <mergeCell ref="BJ16:BN16"/>
    <mergeCell ref="AV17:BH17"/>
    <mergeCell ref="BJ17:BN17"/>
    <mergeCell ref="AV18:BH18"/>
    <mergeCell ref="K2:M2"/>
    <mergeCell ref="K4:L5"/>
    <mergeCell ref="M4:W5"/>
    <mergeCell ref="X4:Z5"/>
    <mergeCell ref="AA4:AE5"/>
    <mergeCell ref="AG4:AH4"/>
    <mergeCell ref="AP4:AQ4"/>
    <mergeCell ref="AP5:AT5"/>
    <mergeCell ref="K6:L7"/>
    <mergeCell ref="M6:N7"/>
    <mergeCell ref="O6:Q7"/>
    <mergeCell ref="R6:AE7"/>
    <mergeCell ref="AR4:AV4"/>
    <mergeCell ref="AP6:AT6"/>
    <mergeCell ref="P10:Q11"/>
    <mergeCell ref="R10:S11"/>
    <mergeCell ref="L12:Q12"/>
    <mergeCell ref="P13:T14"/>
    <mergeCell ref="U13:V14"/>
    <mergeCell ref="P15:T16"/>
    <mergeCell ref="U15:V16"/>
    <mergeCell ref="P19:W19"/>
    <mergeCell ref="AG20:AH20"/>
    <mergeCell ref="AI20:AN20"/>
    <mergeCell ref="AG21:AL26"/>
    <mergeCell ref="AI28:AN28"/>
    <mergeCell ref="AG29:AL34"/>
    <mergeCell ref="T10:V11"/>
    <mergeCell ref="W10:X11"/>
    <mergeCell ref="W13:W18"/>
    <mergeCell ref="X13:Z14"/>
    <mergeCell ref="AA13:AB14"/>
    <mergeCell ref="X19:AE19"/>
    <mergeCell ref="X20:AE20"/>
    <mergeCell ref="T22:U22"/>
    <mergeCell ref="V22:AE22"/>
    <mergeCell ref="M23:P23"/>
    <mergeCell ref="S23:Y24"/>
    <mergeCell ref="M25:P25"/>
    <mergeCell ref="V25:AB25"/>
    <mergeCell ref="AC25:AE25"/>
    <mergeCell ref="M27:P27"/>
    <mergeCell ref="M31:P31"/>
    <mergeCell ref="M33:P33"/>
    <mergeCell ref="T31:U31"/>
    <mergeCell ref="V31:AB31"/>
    <mergeCell ref="AC31:AE31"/>
    <mergeCell ref="S32:Y33"/>
    <mergeCell ref="T25:U25"/>
    <mergeCell ref="S26:Y27"/>
    <mergeCell ref="T28:U28"/>
    <mergeCell ref="V28:AB28"/>
    <mergeCell ref="AC28:AE28"/>
    <mergeCell ref="AG28:AH28"/>
    <mergeCell ref="S29:Y30"/>
    <mergeCell ref="AI4:AN4"/>
    <mergeCell ref="AG5:AL10"/>
    <mergeCell ref="AI12:AN12"/>
    <mergeCell ref="AG13:AL18"/>
    <mergeCell ref="K8:L9"/>
    <mergeCell ref="M8:Q9"/>
    <mergeCell ref="R8:S9"/>
    <mergeCell ref="T8:AE9"/>
    <mergeCell ref="B2:C2"/>
    <mergeCell ref="D2:I2"/>
    <mergeCell ref="N2:X2"/>
    <mergeCell ref="Z2:AB2"/>
    <mergeCell ref="AC2:AG2"/>
    <mergeCell ref="AJ2:AM2"/>
    <mergeCell ref="C4:J11"/>
    <mergeCell ref="AD10:AE11"/>
    <mergeCell ref="X15:AE15"/>
    <mergeCell ref="X16:AE16"/>
    <mergeCell ref="X17:AE17"/>
    <mergeCell ref="X18:AE18"/>
    <mergeCell ref="Y10:Z11"/>
    <mergeCell ref="AA10:AC11"/>
    <mergeCell ref="X12:Z12"/>
    <mergeCell ref="AA12:AB12"/>
    <mergeCell ref="AC12:AE12"/>
    <mergeCell ref="AG12:AH12"/>
    <mergeCell ref="AC13:AE14"/>
    <mergeCell ref="P17:T18"/>
    <mergeCell ref="U17:V18"/>
    <mergeCell ref="AP12:AQ12"/>
    <mergeCell ref="AR12:AV12"/>
    <mergeCell ref="AP14:AT14"/>
    <mergeCell ref="AP15:AT15"/>
    <mergeCell ref="AP16:AT16"/>
    <mergeCell ref="AP17:AT17"/>
    <mergeCell ref="AP18:AU18"/>
    <mergeCell ref="AP20:AQ20"/>
    <mergeCell ref="AR20:AV20"/>
    <mergeCell ref="AP21:AT21"/>
    <mergeCell ref="AP22:AT22"/>
    <mergeCell ref="AP23:AT23"/>
    <mergeCell ref="AP24:AT24"/>
    <mergeCell ref="AP25:AT25"/>
    <mergeCell ref="AP33:AT33"/>
    <mergeCell ref="AP34:AU34"/>
    <mergeCell ref="AP26:AU26"/>
    <mergeCell ref="AP28:AQ28"/>
    <mergeCell ref="AR28:AV28"/>
    <mergeCell ref="AP29:AT29"/>
    <mergeCell ref="AP30:AT30"/>
    <mergeCell ref="AP31:AT31"/>
    <mergeCell ref="AP32:AT32"/>
    <mergeCell ref="D22:D23"/>
    <mergeCell ref="E23:H23"/>
    <mergeCell ref="D24:D25"/>
    <mergeCell ref="E25:H25"/>
    <mergeCell ref="D26:D27"/>
    <mergeCell ref="E27:H27"/>
    <mergeCell ref="D28:D29"/>
    <mergeCell ref="E29:H29"/>
    <mergeCell ref="I16:J17"/>
    <mergeCell ref="D18:G19"/>
    <mergeCell ref="H18:H19"/>
    <mergeCell ref="I18:J19"/>
    <mergeCell ref="C20:G20"/>
    <mergeCell ref="I20:J20"/>
    <mergeCell ref="C22:C29"/>
    <mergeCell ref="AY20:AZ20"/>
    <mergeCell ref="BA20:BH20"/>
    <mergeCell ref="BJ20:BO20"/>
    <mergeCell ref="AV21:BH21"/>
    <mergeCell ref="BJ22:BK22"/>
    <mergeCell ref="BL22:BP22"/>
    <mergeCell ref="BS22:BT22"/>
    <mergeCell ref="BJ25:BN25"/>
    <mergeCell ref="BJ26:BN26"/>
    <mergeCell ref="BJ27:BN27"/>
    <mergeCell ref="AV22:BH22"/>
    <mergeCell ref="AV23:BH23"/>
    <mergeCell ref="BJ23:BN23"/>
    <mergeCell ref="AV24:BH24"/>
    <mergeCell ref="BJ24:BN24"/>
    <mergeCell ref="AV25:BH25"/>
    <mergeCell ref="AV26:BH26"/>
    <mergeCell ref="AY28:AZ28"/>
    <mergeCell ref="BA28:BH28"/>
    <mergeCell ref="AV29:BH29"/>
    <mergeCell ref="BJ29:BK29"/>
    <mergeCell ref="BL29:BP29"/>
    <mergeCell ref="BS29:BT29"/>
    <mergeCell ref="BJ30:BN30"/>
    <mergeCell ref="BJ33:BN33"/>
    <mergeCell ref="BJ34:BN34"/>
    <mergeCell ref="AV30:BH30"/>
    <mergeCell ref="AV31:BH31"/>
    <mergeCell ref="BJ31:BN31"/>
    <mergeCell ref="AV32:BH32"/>
    <mergeCell ref="BJ32:BN32"/>
    <mergeCell ref="AV33:BH33"/>
    <mergeCell ref="AV34:BH34"/>
    <mergeCell ref="N18:O18"/>
    <mergeCell ref="L19:O20"/>
    <mergeCell ref="E22:P22"/>
    <mergeCell ref="I23:L23"/>
    <mergeCell ref="E24:P24"/>
    <mergeCell ref="I25:L25"/>
    <mergeCell ref="E26:P26"/>
    <mergeCell ref="I27:L27"/>
    <mergeCell ref="E28:P28"/>
    <mergeCell ref="I29:L29"/>
    <mergeCell ref="M29:P29"/>
    <mergeCell ref="E30:P30"/>
    <mergeCell ref="E31:H31"/>
    <mergeCell ref="I31:L31"/>
    <mergeCell ref="D12:G13"/>
    <mergeCell ref="D14:G15"/>
    <mergeCell ref="H14:H15"/>
    <mergeCell ref="I14:J15"/>
    <mergeCell ref="N14:O14"/>
    <mergeCell ref="N15:O15"/>
    <mergeCell ref="R22:R30"/>
    <mergeCell ref="D16:G17"/>
    <mergeCell ref="H16:H17"/>
    <mergeCell ref="N13:O13"/>
    <mergeCell ref="N16:O16"/>
    <mergeCell ref="K10:L11"/>
    <mergeCell ref="M10:O11"/>
    <mergeCell ref="C12:C19"/>
    <mergeCell ref="H12:H13"/>
    <mergeCell ref="I12:J13"/>
    <mergeCell ref="L13:L18"/>
    <mergeCell ref="N17:O17"/>
    <mergeCell ref="D30:D31"/>
    <mergeCell ref="D32:D33"/>
    <mergeCell ref="E32:P32"/>
    <mergeCell ref="E33:H33"/>
    <mergeCell ref="I33:L33"/>
  </mergeCells>
  <conditionalFormatting sqref="I12:J19">
    <cfRule type="expression" dxfId="3" priority="1">
      <formula>H12&gt;I12</formula>
    </cfRule>
  </conditionalFormatting>
  <conditionalFormatting sqref="AX4 AX12 BR14 AX20 BR22 AX28 BR29">
    <cfRule type="cellIs" dxfId="3" priority="2" operator="greaterThan">
      <formula>10</formula>
    </cfRule>
  </conditionalFormatting>
  <conditionalFormatting sqref="I12:J19">
    <cfRule type="expression" dxfId="4" priority="3">
      <formula>H12&lt;I12</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5" priority="4">
      <formula>$D$2="BROWN"</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6" priority="5">
      <formula>$D$2="BROWN"</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7" priority="6">
      <formula>$D$2="BROWN"</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8" priority="7">
      <formula>$D$2="OLIVE"</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9" priority="8">
      <formula>$D$2="OLIVE"</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10" priority="9">
      <formula>$D$2="OLIVE"</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11" priority="10">
      <formula>$D$2="MINT"</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12" priority="11">
      <formula>$D$2="LAVENDER"</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13" priority="12">
      <formula>$D$2="MINT"</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14" priority="13">
      <formula>$D$2="RED"</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15" priority="14">
      <formula>$D$2="RED"</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16" priority="15">
      <formula>$D$2="RED"</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17" priority="16">
      <formula>$D$2="MAGENTA"</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18" priority="17">
      <formula>$D$2="MAGENTA"</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19" priority="18">
      <formula>$D$2="MAGENTA"</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20" priority="19">
      <formula>$D$2="PURPLE"</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21" priority="20">
      <formula>$D$2="PURPLE"</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22" priority="21">
      <formula>$D$2="PURPLE"</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23" priority="22">
      <formula>$D$2="BLACK"</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24" priority="23">
      <formula>$D$2="BLACK"</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25" priority="24">
      <formula>$D$2="BLACK"</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26" priority="25">
      <formula>$D$2="CYAN"</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27" priority="26">
      <formula>$D$2="CYAN"</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28" priority="27">
      <formula>$D$2="CYAN"</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29" priority="28">
      <formula>$D$2="YELLOW"</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30" priority="29">
      <formula>$D$2="Yellow"</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31" priority="30">
      <formula>$D$2="Yellow"</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32" priority="31">
      <formula>$D$2="WHITE"</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33" priority="32">
      <formula>$D$2="WHITE"</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34" priority="33">
      <formula>$D$2="WHITE"</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35" priority="34">
      <formula>$D$2="ORANGE"</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36" priority="35">
      <formula>$D$2="ORANGE"</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37" priority="36">
      <formula>$D$2="ORANGE"</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38" priority="37">
      <formula>$D$2="Lavender"</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39" priority="38">
      <formula>$D$2="LAVENDER"</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40" priority="39">
      <formula>$D$2="MINT"</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41" priority="40">
      <formula>$D$2="PINK"</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42" priority="41">
      <formula>$D$2="PINK"</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43" priority="42">
      <formula>$D$2="PINK"</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44" priority="43">
      <formula>$D$2="TEAL"</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45" priority="44">
      <formula>$D$2="TEAL"</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46" priority="45">
      <formula>$D$2="TEAL"</formula>
    </cfRule>
  </conditionalFormatting>
  <conditionalFormatting sqref="B2:C2 K2:L2 Z2:AA2 K4:L20 X4 AG4:AH4 AP4:AQ10 AW4:AZ4 AR5:AT10 M6:Q7 R8:S20 Y10:Z11 AU10 C12:G20 I12:J20 M12:Q20 T12:T20 U12:V12 W12:W20 X12 AA12 AC12 AG12:AH12 AP12:AQ18 AW12:AZ12 AR13:AT18 BJ14:BK20 BQ14:BT14 X15 BL15:BN20 AU18 U19:V20 H20 AG20:AH20 AP20:AQ26 AW20:AZ20 BO20 AR21:AT26 C22:C27 D22:D33 R22:R30 S22:U22 BJ22:BK27 BQ22:BT22 Z23:Z24 AB23:AB24 AD23:AD24 BL23:BN27 S25:U25 Z26:Z27 AB26:AB27 AD26:AD27 AU26 S28:U28 AG28:AH28 AP28:AQ34 AW28:AZ28 Z29:Z30 AB29:AB30 AD29:AD30 AR29:AT34 BJ29:BK34 BQ29:BT29 BL30:BN34 S31:U31 Z32:Z33 AB32:AB33 AD32:AD33 AU34">
    <cfRule type="expression" dxfId="47" priority="46">
      <formula>$D$2="GREEN"</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48" priority="47">
      <formula>$D$2="GREEN"</formula>
    </cfRule>
  </conditionalFormatting>
  <conditionalFormatting sqref="M4:Q5 R4:S7 T4:U11 V4:W9 AA4:AB11 AC4:AE9 AM5 AV5:BH10 X6:Z9 M8:N11 O8:Q9 H12:H19 X13:Y14 AA13:AB14 AC13 AM13 AV13:BH18 BP15:CB20 X16:X20 AM21 AV21:BH26 E22:P22 S23:AE24 BP23:CB27 E24:P24 E26:P26 S26:AE27 E28:P28 S29:AE30 AM29 AV29:BH34 E30:P30 BP30:CB34 E32:P32 S32:AE33">
    <cfRule type="expression" dxfId="49" priority="48">
      <formula>$D$2="GREEN"</formula>
    </cfRule>
  </conditionalFormatting>
  <conditionalFormatting sqref="D2:H2 N2:Q2 AC2:AF2 AI4:AM4 AR4:AT4 AU4:AU9 AV4 BA4:BH4 AN5 P10:Q11 W10:X11 AD10:AE11 AI12:AM12 AR12:AT12 AU12:AU17 AV12 BA12:BH12 U13:V18 AN13 BL14:BN14 BO14:BO19 BP14 BU14:CB14 AI20:AM20 AR20:AT20 AU20:AU25 AV20 BA20:BH20 AN21 V22:Y22 Z22:Z33 AA22 AB22:AB33 AC22 AD22:AD33 AE22 BL22:BN22 BO22:BO27 BP22 BU22:CB22 E23:P23 E25:P25 V25:Y25 AA25 AC25 AE25 E27:P27 V28:Y28 AA28 AC28 AE28 AI28:AM28 AR28:AT28 AU28:AU33 AV28 BA28:BH28 E29:P29 AN29 BL29:BN29 BO29:BO34 BP29 BU29:CB29 E31:P31 V31:Y31 AA31 AC31 AE31 E33:P33">
    <cfRule type="expression" dxfId="26" priority="49">
      <formula>$D$2="CYAN"</formula>
    </cfRule>
  </conditionalFormatting>
  <dataValidations>
    <dataValidation type="list" allowBlank="1" showErrorMessage="1" sqref="AC2">
      <formula1>"Blue,Green,Gold,Red,White"</formula1>
    </dataValidation>
    <dataValidation type="list" allowBlank="1" showErrorMessage="1" sqref="D2">
      <formula1>"Blue,Cyan,Teal,Mint,Green,Olive,Yellow,Orange,Red,Pink,Magenta,Purple,Lavender,Brown,Black,White"</formula1>
    </dataValidation>
    <dataValidation type="list" allowBlank="1" showErrorMessage="1" sqref="E23 I23 M23 E25 I25 M25 E27 I27 M27 E29 I29 M29 E31 I31 M31 E33 I33 M33">
      <formula1>"Admiration,Inferiority,Loyalty,Mistrust,Affection,Hatred"</formula1>
    </dataValidation>
    <dataValidation type="list" allowBlank="1" showErrorMessage="1" sqref="AC28 AC31">
      <formula1>"Arcane,Bow,Brawling,Dagger,Firearm,Flail,Heavy,Spear,Sword,Thrown,Shield"</formula1>
    </dataValidation>
    <dataValidation type="list" allowBlank="1" showErrorMessage="1" sqref="AC25">
      <formula1>"Simple,Martial,Sword,Dagger"</formula1>
    </dataValidation>
    <dataValidation type="list" allowBlank="1" showErrorMessage="1" sqref="BA4 BA12 BU14 BA20 BU22 BA28 BU29">
      <formula1>"HP +5,HP +5, martial melee / armor,HP +5, martial melee / shield,HP +5, martial ranged / armor,HP +5, martial ranged / shield,HP +5, martial melee / ranged,HP +5, martial armor / shield,MP +5,MP +5, ritualism,IP +2,IP +2, projects,IP +2, projects (gourmet"&amp;")"</formula1>
    </dataValidation>
  </dataValidations>
  <hyperlinks>
    <hyperlink r:id="rId2" ref="N2"/>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4.43" defaultRowHeight="15.75"/>
  <cols>
    <col customWidth="1" min="1" max="55" width="3.14"/>
  </cols>
  <sheetData>
    <row r="1">
      <c r="A1" s="60"/>
      <c r="B1" s="61"/>
      <c r="C1" s="48"/>
      <c r="D1" s="62" t="s">
        <v>60</v>
      </c>
      <c r="E1" s="54"/>
      <c r="F1" s="54"/>
      <c r="G1" s="54"/>
      <c r="H1" s="63" t="s">
        <v>61</v>
      </c>
      <c r="I1" s="54"/>
      <c r="J1" s="54"/>
      <c r="K1" s="54"/>
      <c r="L1" s="54"/>
      <c r="M1" s="54"/>
      <c r="N1" s="54"/>
      <c r="O1" s="63" t="s">
        <v>62</v>
      </c>
      <c r="P1" s="54"/>
      <c r="Q1" s="54"/>
      <c r="R1" s="55"/>
      <c r="S1" s="60"/>
      <c r="T1" s="61"/>
      <c r="U1" s="48"/>
      <c r="V1" s="62" t="s">
        <v>60</v>
      </c>
      <c r="W1" s="54"/>
      <c r="X1" s="54"/>
      <c r="Y1" s="54"/>
      <c r="Z1" s="63" t="s">
        <v>61</v>
      </c>
      <c r="AA1" s="54"/>
      <c r="AB1" s="54"/>
      <c r="AC1" s="54"/>
      <c r="AD1" s="54"/>
      <c r="AE1" s="54"/>
      <c r="AF1" s="54"/>
      <c r="AG1" s="63" t="s">
        <v>65</v>
      </c>
      <c r="AH1" s="54"/>
      <c r="AI1" s="54"/>
      <c r="AJ1" s="55"/>
      <c r="AK1" s="60"/>
      <c r="AL1" s="64"/>
      <c r="AM1" s="48"/>
      <c r="AN1" s="62" t="s">
        <v>60</v>
      </c>
      <c r="AO1" s="54"/>
      <c r="AP1" s="54"/>
      <c r="AQ1" s="54"/>
      <c r="AR1" s="63" t="s">
        <v>61</v>
      </c>
      <c r="AS1" s="54"/>
      <c r="AT1" s="54"/>
      <c r="AU1" s="54"/>
      <c r="AV1" s="54"/>
      <c r="AW1" s="54"/>
      <c r="AX1" s="54"/>
      <c r="AY1" s="63" t="s">
        <v>67</v>
      </c>
      <c r="AZ1" s="54"/>
      <c r="BA1" s="54"/>
      <c r="BB1" s="55"/>
      <c r="BC1" s="60"/>
    </row>
    <row r="2">
      <c r="A2" s="60"/>
      <c r="B2" s="53"/>
      <c r="C2" s="55"/>
      <c r="D2" s="65"/>
      <c r="E2" s="66"/>
      <c r="F2" s="66"/>
      <c r="G2" s="66"/>
      <c r="H2" s="67" t="s">
        <v>69</v>
      </c>
      <c r="O2" s="68">
        <v>50.0</v>
      </c>
      <c r="P2" s="66"/>
      <c r="Q2" s="66"/>
      <c r="R2" s="69"/>
      <c r="S2" s="60"/>
      <c r="T2" s="53"/>
      <c r="U2" s="55"/>
      <c r="V2" s="65"/>
      <c r="W2" s="66"/>
      <c r="X2" s="66"/>
      <c r="Y2" s="66"/>
      <c r="Z2" s="67" t="s">
        <v>69</v>
      </c>
      <c r="AG2" s="68">
        <v>3.0</v>
      </c>
      <c r="AH2" s="66"/>
      <c r="AI2" s="66"/>
      <c r="AJ2" s="69"/>
      <c r="AK2" s="60"/>
      <c r="AL2" s="53"/>
      <c r="AM2" s="55"/>
      <c r="AN2" s="65"/>
      <c r="AO2" s="66"/>
      <c r="AP2" s="66"/>
      <c r="AQ2" s="66"/>
      <c r="AR2" s="67" t="s">
        <v>70</v>
      </c>
      <c r="AY2" s="68">
        <v>500.0</v>
      </c>
      <c r="AZ2" s="66"/>
      <c r="BA2" s="66"/>
      <c r="BB2" s="69"/>
      <c r="BC2" s="60"/>
    </row>
    <row r="3">
      <c r="A3" s="60"/>
      <c r="B3" s="60"/>
      <c r="C3" s="71" t="s">
        <v>62</v>
      </c>
      <c r="D3" s="72"/>
      <c r="H3" s="67"/>
      <c r="O3" s="67"/>
      <c r="R3" s="48"/>
      <c r="S3" s="60"/>
      <c r="T3" s="60"/>
      <c r="U3" s="71" t="s">
        <v>65</v>
      </c>
      <c r="V3" s="72"/>
      <c r="Z3" s="67"/>
      <c r="AG3" s="67"/>
      <c r="AJ3" s="48"/>
      <c r="AK3" s="60"/>
      <c r="AL3" s="60"/>
      <c r="AM3" s="73" t="s">
        <v>72</v>
      </c>
      <c r="AN3" s="72"/>
      <c r="AR3" s="67"/>
      <c r="AY3" s="67"/>
      <c r="BB3" s="48"/>
      <c r="BC3" s="60"/>
    </row>
    <row r="4">
      <c r="A4" s="60"/>
      <c r="B4" s="60"/>
      <c r="C4" s="51"/>
      <c r="D4" s="72"/>
      <c r="H4" s="67"/>
      <c r="O4" s="67"/>
      <c r="R4" s="48"/>
      <c r="S4" s="60"/>
      <c r="T4" s="60"/>
      <c r="U4" s="51"/>
      <c r="V4" s="72"/>
      <c r="Z4" s="67"/>
      <c r="AG4" s="67"/>
      <c r="AJ4" s="48"/>
      <c r="AK4" s="60"/>
      <c r="AL4" s="60"/>
      <c r="AM4" s="51"/>
      <c r="AN4" s="72"/>
      <c r="AR4" s="67"/>
      <c r="AY4" s="67"/>
      <c r="BB4" s="48"/>
      <c r="BC4" s="60"/>
    </row>
    <row r="5">
      <c r="A5" s="60"/>
      <c r="B5" s="60"/>
      <c r="C5" s="51"/>
      <c r="D5" s="72"/>
      <c r="H5" s="67"/>
      <c r="O5" s="67"/>
      <c r="R5" s="48"/>
      <c r="S5" s="60"/>
      <c r="T5" s="60"/>
      <c r="U5" s="51"/>
      <c r="V5" s="72"/>
      <c r="Z5" s="67"/>
      <c r="AG5" s="67"/>
      <c r="AJ5" s="48"/>
      <c r="AK5" s="60"/>
      <c r="AL5" s="60"/>
      <c r="AM5" s="51"/>
      <c r="AN5" s="72"/>
      <c r="AR5" s="67"/>
      <c r="AY5" s="67"/>
      <c r="BB5" s="48"/>
      <c r="BC5" s="60"/>
    </row>
    <row r="6">
      <c r="A6" s="60"/>
      <c r="B6" s="60"/>
      <c r="C6" s="51"/>
      <c r="D6" s="72"/>
      <c r="H6" s="67"/>
      <c r="O6" s="67"/>
      <c r="R6" s="48"/>
      <c r="S6" s="60"/>
      <c r="T6" s="60"/>
      <c r="U6" s="51"/>
      <c r="V6" s="72"/>
      <c r="Z6" s="67"/>
      <c r="AG6" s="67"/>
      <c r="AJ6" s="48"/>
      <c r="AK6" s="60"/>
      <c r="AL6" s="60"/>
      <c r="AM6" s="51"/>
      <c r="AN6" s="72"/>
      <c r="AR6" s="67"/>
      <c r="AY6" s="67"/>
      <c r="BB6" s="48"/>
      <c r="BC6" s="60"/>
    </row>
    <row r="7">
      <c r="A7" s="60"/>
      <c r="B7" s="60"/>
      <c r="C7" s="51"/>
      <c r="D7" s="72"/>
      <c r="H7" s="67"/>
      <c r="O7" s="67"/>
      <c r="R7" s="48"/>
      <c r="S7" s="60"/>
      <c r="T7" s="60"/>
      <c r="U7" s="51"/>
      <c r="V7" s="72"/>
      <c r="Z7" s="67"/>
      <c r="AG7" s="67"/>
      <c r="AJ7" s="48"/>
      <c r="AK7" s="60"/>
      <c r="AL7" s="60"/>
      <c r="AM7" s="51"/>
      <c r="AN7" s="72"/>
      <c r="AR7" s="67"/>
      <c r="AY7" s="67"/>
      <c r="BB7" s="48"/>
      <c r="BC7" s="60"/>
    </row>
    <row r="8">
      <c r="A8" s="60"/>
      <c r="B8" s="60"/>
      <c r="C8" s="51"/>
      <c r="D8" s="72"/>
      <c r="H8" s="67"/>
      <c r="O8" s="67"/>
      <c r="R8" s="48"/>
      <c r="S8" s="60"/>
      <c r="T8" s="60"/>
      <c r="U8" s="51"/>
      <c r="V8" s="72"/>
      <c r="Z8" s="67"/>
      <c r="AG8" s="67"/>
      <c r="AJ8" s="48"/>
      <c r="AK8" s="60"/>
      <c r="AL8" s="60"/>
      <c r="AM8" s="51"/>
      <c r="AN8" s="72"/>
      <c r="AR8" s="67"/>
      <c r="AY8" s="67"/>
      <c r="BB8" s="48"/>
      <c r="BC8" s="60"/>
    </row>
    <row r="9">
      <c r="A9" s="60"/>
      <c r="B9" s="60"/>
      <c r="C9" s="51"/>
      <c r="D9" s="72"/>
      <c r="H9" s="67"/>
      <c r="O9" s="67"/>
      <c r="R9" s="48"/>
      <c r="S9" s="60"/>
      <c r="T9" s="60"/>
      <c r="U9" s="51"/>
      <c r="V9" s="72"/>
      <c r="Z9" s="67"/>
      <c r="AG9" s="67"/>
      <c r="AJ9" s="48"/>
      <c r="AK9" s="60"/>
      <c r="AL9" s="60"/>
      <c r="AM9" s="51"/>
      <c r="AN9" s="72"/>
      <c r="AR9" s="67"/>
      <c r="AY9" s="67"/>
      <c r="BB9" s="48"/>
      <c r="BC9" s="60"/>
    </row>
    <row r="10">
      <c r="A10" s="60"/>
      <c r="B10" s="60"/>
      <c r="C10" s="51"/>
      <c r="D10" s="72"/>
      <c r="H10" s="67"/>
      <c r="O10" s="67"/>
      <c r="R10" s="48"/>
      <c r="S10" s="60"/>
      <c r="T10" s="60"/>
      <c r="U10" s="51"/>
      <c r="V10" s="72"/>
      <c r="Z10" s="67"/>
      <c r="AG10" s="67"/>
      <c r="AJ10" s="48"/>
      <c r="AK10" s="60"/>
      <c r="AL10" s="60"/>
      <c r="AM10" s="51"/>
      <c r="AN10" s="72"/>
      <c r="AR10" s="67"/>
      <c r="AY10" s="67"/>
      <c r="BB10" s="48"/>
      <c r="BC10" s="60"/>
    </row>
    <row r="11">
      <c r="A11" s="60"/>
      <c r="B11" s="60"/>
      <c r="C11" s="53"/>
      <c r="D11" s="72"/>
      <c r="H11" s="67"/>
      <c r="O11" s="67"/>
      <c r="R11" s="48"/>
      <c r="S11" s="60"/>
      <c r="T11" s="60"/>
      <c r="U11" s="53"/>
      <c r="V11" s="72"/>
      <c r="Z11" s="67"/>
      <c r="AG11" s="67"/>
      <c r="AJ11" s="48"/>
      <c r="AK11" s="60"/>
      <c r="AL11" s="60"/>
      <c r="AM11" s="53"/>
      <c r="AN11" s="72"/>
      <c r="AR11" s="67"/>
      <c r="AY11" s="67"/>
      <c r="BB11" s="48"/>
      <c r="BC11" s="60"/>
    </row>
    <row r="12">
      <c r="A12" s="60"/>
      <c r="B12" s="60"/>
      <c r="C12" s="60"/>
      <c r="D12" s="74"/>
      <c r="H12" s="67"/>
      <c r="O12" s="67"/>
      <c r="R12" s="48"/>
      <c r="S12" s="60"/>
      <c r="T12" s="60"/>
      <c r="U12" s="60"/>
      <c r="V12" s="74"/>
      <c r="Z12" s="67"/>
      <c r="AG12" s="67"/>
      <c r="AJ12" s="48"/>
      <c r="AK12" s="60"/>
      <c r="AN12" s="74"/>
      <c r="AR12" s="67"/>
      <c r="AY12" s="67"/>
      <c r="BB12" s="48"/>
      <c r="BC12" s="60"/>
    </row>
    <row r="13">
      <c r="A13" s="60"/>
      <c r="B13" s="60"/>
      <c r="C13" s="60"/>
      <c r="D13" s="74"/>
      <c r="H13" s="67"/>
      <c r="O13" s="67"/>
      <c r="R13" s="48"/>
      <c r="S13" s="60"/>
      <c r="T13" s="60"/>
      <c r="U13" s="60"/>
      <c r="V13" s="74"/>
      <c r="Z13" s="67"/>
      <c r="AG13" s="67"/>
      <c r="AJ13" s="48"/>
      <c r="AN13" s="74"/>
      <c r="AR13" s="67"/>
      <c r="AY13" s="67"/>
      <c r="BB13" s="48"/>
      <c r="BC13" s="60"/>
    </row>
    <row r="14">
      <c r="A14" s="60"/>
      <c r="B14" s="60"/>
      <c r="C14" s="60"/>
      <c r="D14" s="74"/>
      <c r="H14" s="67"/>
      <c r="O14" s="67"/>
      <c r="R14" s="48"/>
      <c r="S14" s="60"/>
      <c r="T14" s="60"/>
      <c r="U14" s="60"/>
      <c r="V14" s="74"/>
      <c r="Z14" s="67"/>
      <c r="AG14" s="67"/>
      <c r="AJ14" s="48"/>
      <c r="AK14" s="60"/>
      <c r="AL14" s="60"/>
      <c r="AM14" s="60"/>
      <c r="AN14" s="74"/>
      <c r="AR14" s="67"/>
      <c r="AY14" s="67"/>
      <c r="BB14" s="48"/>
      <c r="BC14" s="60"/>
    </row>
    <row r="15">
      <c r="A15" s="60"/>
      <c r="B15" s="60"/>
      <c r="C15" s="60"/>
      <c r="D15" s="74"/>
      <c r="H15" s="67"/>
      <c r="O15" s="67"/>
      <c r="R15" s="48"/>
      <c r="S15" s="60"/>
      <c r="T15" s="60"/>
      <c r="U15" s="60"/>
      <c r="V15" s="74"/>
      <c r="Z15" s="67"/>
      <c r="AG15" s="67"/>
      <c r="AJ15" s="48"/>
      <c r="AK15" s="60"/>
      <c r="AL15" s="60"/>
      <c r="AM15" s="60"/>
      <c r="AN15" s="74"/>
      <c r="AR15" s="67"/>
      <c r="AY15" s="67"/>
      <c r="BB15" s="48"/>
      <c r="BC15" s="60"/>
    </row>
    <row r="16">
      <c r="A16" s="60"/>
      <c r="B16" s="60"/>
      <c r="C16" s="60"/>
      <c r="D16" s="74"/>
      <c r="H16" s="67"/>
      <c r="O16" s="67"/>
      <c r="R16" s="48"/>
      <c r="S16" s="60"/>
      <c r="T16" s="60"/>
      <c r="U16" s="60"/>
      <c r="V16" s="74"/>
      <c r="Z16" s="67"/>
      <c r="AG16" s="67"/>
      <c r="AJ16" s="48"/>
      <c r="AK16" s="60"/>
      <c r="AL16" s="60"/>
      <c r="AM16" s="60"/>
      <c r="AN16" s="74"/>
      <c r="AR16" s="67"/>
      <c r="AY16" s="67"/>
      <c r="BB16" s="48"/>
      <c r="BC16" s="60"/>
    </row>
    <row r="17">
      <c r="A17" s="60"/>
      <c r="B17" s="60"/>
      <c r="C17" s="60"/>
      <c r="D17" s="74"/>
      <c r="H17" s="67"/>
      <c r="O17" s="67"/>
      <c r="R17" s="48"/>
      <c r="S17" s="60"/>
      <c r="T17" s="60"/>
      <c r="U17" s="60"/>
      <c r="V17" s="74"/>
      <c r="Z17" s="67"/>
      <c r="AG17" s="67"/>
      <c r="AJ17" s="48"/>
      <c r="AK17" s="60"/>
      <c r="AL17" s="60"/>
      <c r="AM17" s="60"/>
      <c r="AN17" s="74"/>
      <c r="AR17" s="67"/>
      <c r="AY17" s="67"/>
      <c r="BB17" s="48"/>
      <c r="BC17" s="60"/>
    </row>
    <row r="18">
      <c r="A18" s="60"/>
      <c r="B18" s="60"/>
      <c r="C18" s="60"/>
      <c r="D18" s="74"/>
      <c r="H18" s="67"/>
      <c r="O18" s="67"/>
      <c r="R18" s="48"/>
      <c r="S18" s="60"/>
      <c r="T18" s="60"/>
      <c r="U18" s="60"/>
      <c r="V18" s="74"/>
      <c r="Z18" s="67"/>
      <c r="AG18" s="67"/>
      <c r="AJ18" s="48"/>
      <c r="AK18" s="60"/>
      <c r="AL18" s="60"/>
      <c r="AM18" s="60"/>
      <c r="AN18" s="74"/>
      <c r="AR18" s="67"/>
      <c r="AY18" s="67"/>
      <c r="BB18" s="48"/>
      <c r="BC18" s="60"/>
    </row>
    <row r="19">
      <c r="A19" s="60"/>
      <c r="B19" s="60"/>
      <c r="C19" s="60"/>
      <c r="D19" s="74"/>
      <c r="H19" s="67"/>
      <c r="O19" s="67"/>
      <c r="R19" s="48"/>
      <c r="S19" s="60"/>
      <c r="T19" s="60"/>
      <c r="U19" s="60"/>
      <c r="V19" s="74"/>
      <c r="Z19" s="67"/>
      <c r="AG19" s="67"/>
      <c r="AJ19" s="48"/>
      <c r="AK19" s="60"/>
      <c r="AL19" s="60"/>
      <c r="AM19" s="60"/>
      <c r="AN19" s="74"/>
      <c r="AR19" s="67"/>
      <c r="AY19" s="67"/>
      <c r="BB19" s="48"/>
      <c r="BC19" s="60"/>
    </row>
    <row r="20">
      <c r="A20" s="60"/>
      <c r="B20" s="60"/>
      <c r="C20" s="60"/>
      <c r="D20" s="74"/>
      <c r="H20" s="67"/>
      <c r="O20" s="67"/>
      <c r="R20" s="48"/>
      <c r="S20" s="60"/>
      <c r="T20" s="60"/>
      <c r="U20" s="60"/>
      <c r="V20" s="74"/>
      <c r="Z20" s="67"/>
      <c r="AG20" s="67"/>
      <c r="AJ20" s="48"/>
      <c r="AK20" s="60"/>
      <c r="AL20" s="60"/>
      <c r="AM20" s="60"/>
      <c r="AN20" s="74"/>
      <c r="AR20" s="67"/>
      <c r="AY20" s="67"/>
      <c r="BB20" s="48"/>
      <c r="BC20" s="60"/>
    </row>
    <row r="21">
      <c r="A21" s="60"/>
      <c r="B21" s="60"/>
      <c r="C21" s="60"/>
      <c r="D21" s="74"/>
      <c r="H21" s="67"/>
      <c r="O21" s="67"/>
      <c r="R21" s="48"/>
      <c r="S21" s="60"/>
      <c r="T21" s="60"/>
      <c r="U21" s="60"/>
      <c r="V21" s="74"/>
      <c r="Z21" s="67"/>
      <c r="AG21" s="67"/>
      <c r="AJ21" s="48"/>
      <c r="AK21" s="60"/>
      <c r="AL21" s="60"/>
      <c r="AM21" s="60"/>
      <c r="AN21" s="74"/>
      <c r="AR21" s="67"/>
      <c r="AY21" s="67"/>
      <c r="BB21" s="48"/>
      <c r="BC21" s="60"/>
    </row>
    <row r="22">
      <c r="A22" s="60"/>
      <c r="B22" s="60"/>
      <c r="C22" s="60"/>
      <c r="D22" s="74"/>
      <c r="H22" s="67"/>
      <c r="O22" s="67"/>
      <c r="R22" s="48"/>
      <c r="S22" s="60"/>
      <c r="T22" s="60"/>
      <c r="U22" s="60"/>
      <c r="V22" s="74"/>
      <c r="Z22" s="67"/>
      <c r="AG22" s="67"/>
      <c r="AJ22" s="48"/>
      <c r="AK22" s="60"/>
      <c r="AL22" s="60"/>
      <c r="AM22" s="60"/>
      <c r="AN22" s="74"/>
      <c r="AR22" s="67"/>
      <c r="AY22" s="67"/>
      <c r="BB22" s="48"/>
      <c r="BC22" s="60"/>
    </row>
    <row r="23">
      <c r="A23" s="60"/>
      <c r="B23" s="60"/>
      <c r="C23" s="60"/>
      <c r="D23" s="74"/>
      <c r="H23" s="67"/>
      <c r="O23" s="67"/>
      <c r="R23" s="48"/>
      <c r="S23" s="60"/>
      <c r="T23" s="60"/>
      <c r="U23" s="60"/>
      <c r="V23" s="74"/>
      <c r="Z23" s="67"/>
      <c r="AG23" s="67"/>
      <c r="AJ23" s="48"/>
      <c r="AK23" s="60"/>
      <c r="AL23" s="60"/>
      <c r="AM23" s="60"/>
      <c r="AN23" s="74"/>
      <c r="AR23" s="67"/>
      <c r="AY23" s="67"/>
      <c r="BB23" s="48"/>
      <c r="BC23" s="60"/>
    </row>
    <row r="24">
      <c r="A24" s="60"/>
      <c r="B24" s="60"/>
      <c r="C24" s="60"/>
      <c r="D24" s="74"/>
      <c r="H24" s="67"/>
      <c r="O24" s="67"/>
      <c r="R24" s="48"/>
      <c r="S24" s="60"/>
      <c r="T24" s="60"/>
      <c r="U24" s="60"/>
      <c r="V24" s="74"/>
      <c r="Z24" s="67"/>
      <c r="AG24" s="67"/>
      <c r="AJ24" s="48"/>
      <c r="AK24" s="60"/>
      <c r="AL24" s="60"/>
      <c r="AM24" s="60"/>
      <c r="AN24" s="74"/>
      <c r="AR24" s="67"/>
      <c r="AY24" s="67"/>
      <c r="BB24" s="48"/>
      <c r="BC24" s="60"/>
    </row>
    <row r="25">
      <c r="A25" s="60"/>
      <c r="B25" s="60"/>
      <c r="C25" s="60"/>
      <c r="D25" s="74"/>
      <c r="H25" s="67"/>
      <c r="O25" s="67"/>
      <c r="R25" s="48"/>
      <c r="S25" s="60"/>
      <c r="T25" s="60"/>
      <c r="U25" s="60"/>
      <c r="V25" s="74"/>
      <c r="Z25" s="67"/>
      <c r="AG25" s="67"/>
      <c r="AJ25" s="48"/>
      <c r="AK25" s="60"/>
      <c r="AL25" s="60"/>
      <c r="AM25" s="60"/>
      <c r="AN25" s="74"/>
      <c r="AR25" s="67"/>
      <c r="AY25" s="67"/>
      <c r="BB25" s="48"/>
      <c r="BC25" s="60"/>
    </row>
    <row r="26">
      <c r="A26" s="60"/>
      <c r="B26" s="60"/>
      <c r="C26" s="60"/>
      <c r="D26" s="74"/>
      <c r="H26" s="67"/>
      <c r="O26" s="67"/>
      <c r="R26" s="48"/>
      <c r="S26" s="60"/>
      <c r="T26" s="60"/>
      <c r="U26" s="60"/>
      <c r="V26" s="74"/>
      <c r="Z26" s="67"/>
      <c r="AG26" s="67"/>
      <c r="AJ26" s="48"/>
      <c r="AK26" s="60"/>
      <c r="AL26" s="60"/>
      <c r="AM26" s="60"/>
      <c r="AN26" s="74"/>
      <c r="AR26" s="67"/>
      <c r="AY26" s="67"/>
      <c r="BB26" s="48"/>
      <c r="BC26" s="60"/>
    </row>
    <row r="27">
      <c r="A27" s="60"/>
      <c r="B27" s="60"/>
      <c r="C27" s="60"/>
      <c r="D27" s="74"/>
      <c r="H27" s="67"/>
      <c r="O27" s="67"/>
      <c r="R27" s="48"/>
      <c r="S27" s="60"/>
      <c r="T27" s="60"/>
      <c r="U27" s="60"/>
      <c r="V27" s="74"/>
      <c r="Z27" s="67"/>
      <c r="AG27" s="67"/>
      <c r="AJ27" s="48"/>
      <c r="AK27" s="60"/>
      <c r="AL27" s="60"/>
      <c r="AM27" s="60"/>
      <c r="AN27" s="74"/>
      <c r="AR27" s="67"/>
      <c r="AY27" s="67"/>
      <c r="BB27" s="48"/>
      <c r="BC27" s="60"/>
    </row>
    <row r="28">
      <c r="A28" s="60"/>
      <c r="B28" s="60"/>
      <c r="C28" s="60"/>
      <c r="D28" s="74"/>
      <c r="H28" s="67"/>
      <c r="O28" s="67"/>
      <c r="R28" s="48"/>
      <c r="S28" s="60"/>
      <c r="T28" s="60"/>
      <c r="U28" s="60"/>
      <c r="V28" s="74"/>
      <c r="Z28" s="67"/>
      <c r="AG28" s="67"/>
      <c r="AJ28" s="48"/>
      <c r="AK28" s="60"/>
      <c r="AL28" s="60"/>
      <c r="AM28" s="60"/>
      <c r="AN28" s="74"/>
      <c r="AR28" s="67"/>
      <c r="AY28" s="67"/>
      <c r="BB28" s="48"/>
      <c r="BC28" s="60"/>
    </row>
    <row r="29">
      <c r="A29" s="60"/>
      <c r="B29" s="60"/>
      <c r="C29" s="60"/>
      <c r="D29" s="74"/>
      <c r="H29" s="67"/>
      <c r="O29" s="67"/>
      <c r="R29" s="48"/>
      <c r="S29" s="60"/>
      <c r="T29" s="60"/>
      <c r="U29" s="60"/>
      <c r="V29" s="74"/>
      <c r="Z29" s="67"/>
      <c r="AG29" s="67"/>
      <c r="AJ29" s="48"/>
      <c r="AK29" s="60"/>
      <c r="AL29" s="60"/>
      <c r="AM29" s="60"/>
      <c r="AN29" s="74"/>
      <c r="AR29" s="67"/>
      <c r="AY29" s="67"/>
      <c r="BB29" s="48"/>
      <c r="BC29" s="60"/>
    </row>
    <row r="30">
      <c r="A30" s="60"/>
      <c r="B30" s="60"/>
      <c r="C30" s="60"/>
      <c r="D30" s="74"/>
      <c r="H30" s="67"/>
      <c r="O30" s="67"/>
      <c r="R30" s="48"/>
      <c r="S30" s="60"/>
      <c r="T30" s="60"/>
      <c r="U30" s="60"/>
      <c r="V30" s="74"/>
      <c r="Z30" s="67"/>
      <c r="AG30" s="67"/>
      <c r="AJ30" s="48"/>
      <c r="AK30" s="60"/>
      <c r="AL30" s="60"/>
      <c r="AM30" s="60"/>
      <c r="AN30" s="74"/>
      <c r="AR30" s="67"/>
      <c r="AY30" s="67"/>
      <c r="BB30" s="48"/>
      <c r="BC30" s="60"/>
    </row>
    <row r="31">
      <c r="A31" s="60"/>
      <c r="B31" s="60"/>
      <c r="C31" s="60"/>
      <c r="D31" s="74"/>
      <c r="H31" s="67"/>
      <c r="O31" s="67"/>
      <c r="R31" s="48"/>
      <c r="S31" s="60"/>
      <c r="T31" s="60"/>
      <c r="U31" s="60"/>
      <c r="V31" s="74"/>
      <c r="Z31" s="67"/>
      <c r="AG31" s="67"/>
      <c r="AJ31" s="48"/>
      <c r="AK31" s="60"/>
      <c r="AL31" s="60"/>
      <c r="AM31" s="60"/>
      <c r="AN31" s="74"/>
      <c r="AR31" s="67"/>
      <c r="AY31" s="67"/>
      <c r="BB31" s="48"/>
      <c r="BC31" s="60"/>
    </row>
    <row r="32">
      <c r="A32" s="60"/>
      <c r="B32" s="60"/>
      <c r="C32" s="60"/>
      <c r="D32" s="74"/>
      <c r="H32" s="67"/>
      <c r="O32" s="67"/>
      <c r="R32" s="48"/>
      <c r="S32" s="60"/>
      <c r="T32" s="60"/>
      <c r="U32" s="60"/>
      <c r="V32" s="74"/>
      <c r="Z32" s="67"/>
      <c r="AG32" s="67"/>
      <c r="AJ32" s="48"/>
      <c r="AK32" s="60"/>
      <c r="AL32" s="60"/>
      <c r="AM32" s="60"/>
      <c r="AN32" s="74"/>
      <c r="AR32" s="67"/>
      <c r="AY32" s="67"/>
      <c r="BB32" s="48"/>
      <c r="BC32" s="60"/>
    </row>
    <row r="33">
      <c r="A33" s="60"/>
      <c r="B33" s="60"/>
      <c r="C33" s="60"/>
      <c r="D33" s="74"/>
      <c r="H33" s="67"/>
      <c r="O33" s="67"/>
      <c r="R33" s="48"/>
      <c r="S33" s="60"/>
      <c r="T33" s="60"/>
      <c r="U33" s="60"/>
      <c r="V33" s="74"/>
      <c r="Z33" s="67"/>
      <c r="AG33" s="67"/>
      <c r="AJ33" s="48"/>
      <c r="AK33" s="60"/>
      <c r="AL33" s="60"/>
      <c r="AM33" s="60"/>
      <c r="AN33" s="74"/>
      <c r="AR33" s="67"/>
      <c r="AY33" s="67"/>
      <c r="BB33" s="48"/>
      <c r="BC33" s="60"/>
    </row>
    <row r="34">
      <c r="A34" s="60"/>
      <c r="B34" s="60"/>
      <c r="C34" s="60"/>
      <c r="D34" s="74"/>
      <c r="H34" s="67"/>
      <c r="O34" s="67"/>
      <c r="R34" s="48"/>
      <c r="S34" s="60"/>
      <c r="T34" s="60"/>
      <c r="U34" s="60"/>
      <c r="V34" s="74"/>
      <c r="Z34" s="67"/>
      <c r="AG34" s="67"/>
      <c r="AJ34" s="48"/>
      <c r="AK34" s="60"/>
      <c r="AL34" s="60"/>
      <c r="AM34" s="60"/>
      <c r="AN34" s="74"/>
      <c r="AR34" s="67"/>
      <c r="AY34" s="67"/>
      <c r="BB34" s="48"/>
      <c r="BC34" s="60"/>
    </row>
    <row r="35">
      <c r="A35" s="60"/>
      <c r="B35" s="60"/>
      <c r="C35" s="60"/>
      <c r="D35" s="74"/>
      <c r="H35" s="67"/>
      <c r="O35" s="67"/>
      <c r="R35" s="48"/>
      <c r="S35" s="60"/>
      <c r="T35" s="60"/>
      <c r="U35" s="60"/>
      <c r="V35" s="74"/>
      <c r="Z35" s="67"/>
      <c r="AG35" s="67"/>
      <c r="AJ35" s="48"/>
      <c r="AK35" s="60"/>
      <c r="AL35" s="60"/>
      <c r="AM35" s="60"/>
      <c r="AN35" s="74"/>
      <c r="AR35" s="67"/>
      <c r="AY35" s="67"/>
      <c r="BB35" s="48"/>
      <c r="BC35" s="60"/>
    </row>
    <row r="36">
      <c r="A36" s="60"/>
      <c r="B36" s="60"/>
      <c r="C36" s="60"/>
      <c r="D36" s="74"/>
      <c r="H36" s="67"/>
      <c r="O36" s="67"/>
      <c r="R36" s="48"/>
      <c r="S36" s="60"/>
      <c r="T36" s="60"/>
      <c r="U36" s="60"/>
      <c r="V36" s="74"/>
      <c r="Z36" s="67"/>
      <c r="AG36" s="67"/>
      <c r="AJ36" s="48"/>
      <c r="AK36" s="60"/>
      <c r="AL36" s="60"/>
      <c r="AM36" s="60"/>
      <c r="AN36" s="74"/>
      <c r="AR36" s="67"/>
      <c r="AY36" s="67"/>
      <c r="BB36" s="48"/>
      <c r="BC36" s="60"/>
    </row>
    <row r="37">
      <c r="A37" s="60"/>
      <c r="B37" s="60"/>
      <c r="C37" s="60"/>
      <c r="D37" s="74"/>
      <c r="H37" s="67"/>
      <c r="O37" s="67"/>
      <c r="R37" s="48"/>
      <c r="S37" s="60"/>
      <c r="T37" s="60"/>
      <c r="U37" s="60"/>
      <c r="V37" s="74"/>
      <c r="Z37" s="67"/>
      <c r="AG37" s="67"/>
      <c r="AJ37" s="48"/>
      <c r="AK37" s="60"/>
      <c r="AL37" s="60"/>
      <c r="AM37" s="60"/>
      <c r="AN37" s="74"/>
      <c r="AR37" s="67"/>
      <c r="AY37" s="67"/>
      <c r="BB37" s="48"/>
      <c r="BC37" s="60"/>
    </row>
    <row r="38">
      <c r="A38" s="60"/>
      <c r="B38" s="60"/>
      <c r="C38" s="60"/>
      <c r="D38" s="74"/>
      <c r="H38" s="67"/>
      <c r="O38" s="67"/>
      <c r="R38" s="48"/>
      <c r="S38" s="60"/>
      <c r="T38" s="60"/>
      <c r="U38" s="60"/>
      <c r="V38" s="74"/>
      <c r="Z38" s="67"/>
      <c r="AG38" s="67"/>
      <c r="AJ38" s="48"/>
      <c r="AK38" s="60"/>
      <c r="AL38" s="60"/>
      <c r="AM38" s="60"/>
      <c r="AN38" s="74"/>
      <c r="AR38" s="67"/>
      <c r="AY38" s="67"/>
      <c r="BB38" s="48"/>
      <c r="BC38" s="60"/>
    </row>
    <row r="39">
      <c r="A39" s="60"/>
      <c r="B39" s="60"/>
      <c r="C39" s="60"/>
      <c r="D39" s="74"/>
      <c r="H39" s="67"/>
      <c r="O39" s="67"/>
      <c r="R39" s="48"/>
      <c r="S39" s="60"/>
      <c r="T39" s="60"/>
      <c r="U39" s="60"/>
      <c r="V39" s="74"/>
      <c r="Z39" s="67"/>
      <c r="AG39" s="67"/>
      <c r="AJ39" s="48"/>
      <c r="AK39" s="60"/>
      <c r="AL39" s="60"/>
      <c r="AM39" s="60"/>
      <c r="AN39" s="74"/>
      <c r="AR39" s="67"/>
      <c r="AY39" s="67"/>
      <c r="BB39" s="48"/>
      <c r="BC39" s="60"/>
    </row>
    <row r="40">
      <c r="A40" s="60"/>
      <c r="B40" s="60"/>
      <c r="C40" s="60"/>
      <c r="D40" s="74"/>
      <c r="H40" s="67"/>
      <c r="O40" s="67"/>
      <c r="R40" s="48"/>
      <c r="S40" s="60"/>
      <c r="T40" s="60"/>
      <c r="U40" s="60"/>
      <c r="V40" s="74"/>
      <c r="Z40" s="67"/>
      <c r="AG40" s="67"/>
      <c r="AJ40" s="48"/>
      <c r="AK40" s="60"/>
      <c r="AL40" s="60"/>
      <c r="AM40" s="60"/>
      <c r="AN40" s="74"/>
      <c r="AR40" s="67"/>
      <c r="AY40" s="67"/>
      <c r="BB40" s="48"/>
      <c r="BC40" s="60"/>
    </row>
    <row r="41">
      <c r="A41" s="60"/>
      <c r="B41" s="60"/>
      <c r="C41" s="60"/>
      <c r="D41" s="74"/>
      <c r="H41" s="67"/>
      <c r="O41" s="67"/>
      <c r="R41" s="48"/>
      <c r="S41" s="60"/>
      <c r="T41" s="60"/>
      <c r="U41" s="60"/>
      <c r="V41" s="74"/>
      <c r="Z41" s="67"/>
      <c r="AG41" s="67"/>
      <c r="AJ41" s="48"/>
      <c r="AK41" s="60"/>
      <c r="AL41" s="60"/>
      <c r="AM41" s="60"/>
      <c r="AN41" s="74"/>
      <c r="AR41" s="67"/>
      <c r="AY41" s="67"/>
      <c r="BB41" s="48"/>
      <c r="BC41" s="60"/>
    </row>
    <row r="42">
      <c r="A42" s="60"/>
      <c r="B42" s="60"/>
      <c r="C42" s="60"/>
      <c r="D42" s="74"/>
      <c r="H42" s="67"/>
      <c r="O42" s="67"/>
      <c r="R42" s="48"/>
      <c r="S42" s="60"/>
      <c r="T42" s="60"/>
      <c r="U42" s="60"/>
      <c r="V42" s="74"/>
      <c r="Z42" s="67"/>
      <c r="AG42" s="67"/>
      <c r="AJ42" s="48"/>
      <c r="AK42" s="60"/>
      <c r="AL42" s="60"/>
      <c r="AM42" s="60"/>
      <c r="AN42" s="74"/>
      <c r="AR42" s="67"/>
      <c r="AY42" s="67"/>
      <c r="BB42" s="48"/>
      <c r="BC42" s="60"/>
    </row>
    <row r="43">
      <c r="A43" s="60"/>
      <c r="B43" s="60"/>
      <c r="C43" s="60"/>
      <c r="D43" s="74"/>
      <c r="H43" s="67"/>
      <c r="O43" s="67"/>
      <c r="R43" s="48"/>
      <c r="S43" s="60"/>
      <c r="T43" s="60"/>
      <c r="U43" s="60"/>
      <c r="V43" s="74"/>
      <c r="Z43" s="67"/>
      <c r="AG43" s="67"/>
      <c r="AJ43" s="48"/>
      <c r="AK43" s="60"/>
      <c r="AL43" s="60"/>
      <c r="AM43" s="60"/>
      <c r="AN43" s="74"/>
      <c r="AR43" s="67"/>
      <c r="AY43" s="67"/>
      <c r="BB43" s="48"/>
      <c r="BC43" s="60"/>
    </row>
    <row r="44">
      <c r="A44" s="60"/>
      <c r="B44" s="60"/>
      <c r="C44" s="60"/>
      <c r="D44" s="74"/>
      <c r="H44" s="67"/>
      <c r="O44" s="67"/>
      <c r="R44" s="48"/>
      <c r="S44" s="60"/>
      <c r="T44" s="60"/>
      <c r="U44" s="60"/>
      <c r="V44" s="74"/>
      <c r="Z44" s="67"/>
      <c r="AG44" s="67"/>
      <c r="AJ44" s="48"/>
      <c r="AK44" s="60"/>
      <c r="AL44" s="60"/>
      <c r="AM44" s="60"/>
      <c r="AN44" s="74"/>
      <c r="AR44" s="67"/>
      <c r="AY44" s="67"/>
      <c r="BB44" s="48"/>
      <c r="BC44" s="60"/>
    </row>
    <row r="45">
      <c r="A45" s="60"/>
      <c r="B45" s="60"/>
      <c r="C45" s="60"/>
      <c r="D45" s="74"/>
      <c r="H45" s="67"/>
      <c r="O45" s="67"/>
      <c r="R45" s="48"/>
      <c r="S45" s="60"/>
      <c r="T45" s="60"/>
      <c r="U45" s="60"/>
      <c r="V45" s="74"/>
      <c r="Z45" s="67"/>
      <c r="AG45" s="67"/>
      <c r="AJ45" s="48"/>
      <c r="AK45" s="60"/>
      <c r="AL45" s="60"/>
      <c r="AM45" s="60"/>
      <c r="AN45" s="74"/>
      <c r="AR45" s="67"/>
      <c r="AY45" s="67"/>
      <c r="BB45" s="48"/>
      <c r="BC45" s="60"/>
    </row>
    <row r="46">
      <c r="A46" s="60"/>
      <c r="B46" s="60"/>
      <c r="C46" s="60"/>
      <c r="D46" s="74"/>
      <c r="H46" s="67"/>
      <c r="O46" s="67"/>
      <c r="R46" s="48"/>
      <c r="S46" s="60"/>
      <c r="T46" s="60"/>
      <c r="U46" s="60"/>
      <c r="V46" s="74"/>
      <c r="Z46" s="67"/>
      <c r="AG46" s="67"/>
      <c r="AJ46" s="48"/>
      <c r="AK46" s="60"/>
      <c r="AL46" s="60"/>
      <c r="AM46" s="60"/>
      <c r="AN46" s="74"/>
      <c r="AR46" s="67"/>
      <c r="AY46" s="67"/>
      <c r="BB46" s="48"/>
      <c r="BC46" s="60"/>
    </row>
    <row r="47">
      <c r="A47" s="60"/>
      <c r="B47" s="60"/>
      <c r="C47" s="60"/>
      <c r="D47" s="74"/>
      <c r="H47" s="67"/>
      <c r="O47" s="67"/>
      <c r="R47" s="48"/>
      <c r="S47" s="60"/>
      <c r="T47" s="60"/>
      <c r="U47" s="60"/>
      <c r="V47" s="74"/>
      <c r="Z47" s="67"/>
      <c r="AG47" s="67"/>
      <c r="AJ47" s="48"/>
      <c r="AK47" s="60"/>
      <c r="AL47" s="60"/>
      <c r="AM47" s="60"/>
      <c r="AN47" s="74"/>
      <c r="AR47" s="67"/>
      <c r="AY47" s="67"/>
      <c r="BB47" s="48"/>
      <c r="BC47" s="60"/>
    </row>
    <row r="48">
      <c r="A48" s="60"/>
      <c r="B48" s="60"/>
      <c r="C48" s="60"/>
      <c r="D48" s="74"/>
      <c r="H48" s="67"/>
      <c r="O48" s="67"/>
      <c r="R48" s="48"/>
      <c r="S48" s="60"/>
      <c r="T48" s="60"/>
      <c r="U48" s="60"/>
      <c r="V48" s="74"/>
      <c r="Z48" s="67"/>
      <c r="AG48" s="67"/>
      <c r="AJ48" s="48"/>
      <c r="AK48" s="60"/>
      <c r="AL48" s="60"/>
      <c r="AM48" s="60"/>
      <c r="AN48" s="74"/>
      <c r="AR48" s="67"/>
      <c r="AY48" s="67"/>
      <c r="BB48" s="48"/>
      <c r="BC48" s="60"/>
    </row>
    <row r="49">
      <c r="A49" s="60"/>
      <c r="B49" s="60"/>
      <c r="C49" s="60"/>
      <c r="D49" s="74"/>
      <c r="H49" s="67"/>
      <c r="O49" s="67"/>
      <c r="R49" s="48"/>
      <c r="S49" s="60"/>
      <c r="T49" s="60"/>
      <c r="U49" s="60"/>
      <c r="V49" s="74"/>
      <c r="Z49" s="67"/>
      <c r="AG49" s="67"/>
      <c r="AJ49" s="48"/>
      <c r="AK49" s="60"/>
      <c r="AL49" s="60"/>
      <c r="AM49" s="60"/>
      <c r="AN49" s="74"/>
      <c r="AR49" s="67"/>
      <c r="AY49" s="67"/>
      <c r="BB49" s="48"/>
      <c r="BC49" s="60"/>
    </row>
    <row r="50">
      <c r="A50" s="60"/>
      <c r="B50" s="60"/>
      <c r="C50" s="60"/>
      <c r="D50" s="74"/>
      <c r="H50" s="67"/>
      <c r="O50" s="67"/>
      <c r="R50" s="48"/>
      <c r="S50" s="60"/>
      <c r="T50" s="60"/>
      <c r="U50" s="60"/>
      <c r="V50" s="74"/>
      <c r="Z50" s="67"/>
      <c r="AG50" s="67"/>
      <c r="AJ50" s="48"/>
      <c r="AK50" s="60"/>
      <c r="AL50" s="60"/>
      <c r="AM50" s="60"/>
      <c r="AN50" s="74"/>
      <c r="AR50" s="67"/>
      <c r="AY50" s="67"/>
      <c r="BB50" s="48"/>
      <c r="BC50" s="60"/>
    </row>
    <row r="51">
      <c r="A51" s="60"/>
      <c r="B51" s="60"/>
      <c r="C51" s="60"/>
      <c r="D51" s="74"/>
      <c r="H51" s="67"/>
      <c r="O51" s="67"/>
      <c r="R51" s="48"/>
      <c r="S51" s="60"/>
      <c r="T51" s="60"/>
      <c r="U51" s="60"/>
      <c r="V51" s="74"/>
      <c r="Z51" s="67"/>
      <c r="AG51" s="67"/>
      <c r="AJ51" s="48"/>
      <c r="AK51" s="60"/>
      <c r="AL51" s="60"/>
      <c r="AM51" s="60"/>
      <c r="AN51" s="74"/>
      <c r="AR51" s="67"/>
      <c r="AY51" s="67"/>
      <c r="BB51" s="48"/>
      <c r="BC51" s="60"/>
    </row>
    <row r="52">
      <c r="A52" s="60"/>
      <c r="B52" s="60"/>
      <c r="C52" s="60"/>
      <c r="D52" s="74"/>
      <c r="H52" s="67"/>
      <c r="O52" s="67"/>
      <c r="R52" s="48"/>
      <c r="S52" s="60"/>
      <c r="T52" s="60"/>
      <c r="U52" s="60"/>
      <c r="V52" s="74"/>
      <c r="Z52" s="67"/>
      <c r="AG52" s="67"/>
      <c r="AJ52" s="48"/>
      <c r="AK52" s="60"/>
      <c r="AL52" s="60"/>
      <c r="AM52" s="60"/>
      <c r="AN52" s="74"/>
      <c r="AR52" s="67"/>
      <c r="AY52" s="67"/>
      <c r="BB52" s="48"/>
      <c r="BC52" s="60"/>
    </row>
    <row r="53">
      <c r="A53" s="60"/>
      <c r="B53" s="60"/>
      <c r="C53" s="60"/>
      <c r="D53" s="74"/>
      <c r="H53" s="67"/>
      <c r="O53" s="67"/>
      <c r="R53" s="48"/>
      <c r="S53" s="60"/>
      <c r="T53" s="60"/>
      <c r="U53" s="60"/>
      <c r="V53" s="74"/>
      <c r="Z53" s="67"/>
      <c r="AG53" s="67"/>
      <c r="AJ53" s="48"/>
      <c r="AK53" s="60"/>
      <c r="AL53" s="60"/>
      <c r="AM53" s="60"/>
      <c r="AN53" s="74"/>
      <c r="AR53" s="67"/>
      <c r="AY53" s="67"/>
      <c r="BB53" s="48"/>
      <c r="BC53" s="60"/>
    </row>
    <row r="54">
      <c r="A54" s="60"/>
      <c r="B54" s="60"/>
      <c r="C54" s="60"/>
      <c r="D54" s="74"/>
      <c r="H54" s="67"/>
      <c r="O54" s="67"/>
      <c r="R54" s="48"/>
      <c r="S54" s="60"/>
      <c r="T54" s="60"/>
      <c r="U54" s="60"/>
      <c r="V54" s="74"/>
      <c r="Z54" s="67"/>
      <c r="AG54" s="67"/>
      <c r="AJ54" s="48"/>
      <c r="AK54" s="60"/>
      <c r="AL54" s="60"/>
      <c r="AM54" s="60"/>
      <c r="AN54" s="74"/>
      <c r="AR54" s="67"/>
      <c r="AY54" s="67"/>
      <c r="BB54" s="48"/>
      <c r="BC54" s="60"/>
    </row>
    <row r="55">
      <c r="A55" s="60"/>
      <c r="B55" s="60"/>
      <c r="C55" s="60"/>
      <c r="D55" s="74"/>
      <c r="H55" s="67"/>
      <c r="O55" s="67"/>
      <c r="R55" s="48"/>
      <c r="S55" s="60"/>
      <c r="T55" s="60"/>
      <c r="U55" s="60"/>
      <c r="V55" s="74"/>
      <c r="Z55" s="67"/>
      <c r="AG55" s="67"/>
      <c r="AJ55" s="48"/>
      <c r="AK55" s="60"/>
      <c r="AL55" s="60"/>
      <c r="AM55" s="60"/>
      <c r="AN55" s="74"/>
      <c r="AR55" s="67"/>
      <c r="AY55" s="67"/>
      <c r="BB55" s="48"/>
      <c r="BC55" s="60"/>
    </row>
    <row r="56">
      <c r="A56" s="60"/>
      <c r="B56" s="60"/>
      <c r="C56" s="60"/>
      <c r="D56" s="74"/>
      <c r="H56" s="67"/>
      <c r="O56" s="67"/>
      <c r="R56" s="48"/>
      <c r="S56" s="60"/>
      <c r="T56" s="60"/>
      <c r="U56" s="60"/>
      <c r="V56" s="74"/>
      <c r="Z56" s="67"/>
      <c r="AG56" s="67"/>
      <c r="AJ56" s="48"/>
      <c r="AK56" s="60"/>
      <c r="AL56" s="60"/>
      <c r="AM56" s="60"/>
      <c r="AN56" s="74"/>
      <c r="AR56" s="67"/>
      <c r="AY56" s="67"/>
      <c r="BB56" s="48"/>
      <c r="BC56" s="60"/>
    </row>
    <row r="57">
      <c r="A57" s="60"/>
      <c r="B57" s="60"/>
      <c r="C57" s="60"/>
      <c r="D57" s="74"/>
      <c r="H57" s="67"/>
      <c r="O57" s="67"/>
      <c r="R57" s="48"/>
      <c r="S57" s="60"/>
      <c r="T57" s="60"/>
      <c r="U57" s="60"/>
      <c r="V57" s="74"/>
      <c r="Z57" s="67"/>
      <c r="AG57" s="67"/>
      <c r="AJ57" s="48"/>
      <c r="AK57" s="60"/>
      <c r="AL57" s="60"/>
      <c r="AM57" s="60"/>
      <c r="AN57" s="74"/>
      <c r="AR57" s="67"/>
      <c r="AY57" s="67"/>
      <c r="BB57" s="48"/>
      <c r="BC57" s="60"/>
    </row>
    <row r="58">
      <c r="A58" s="60"/>
      <c r="B58" s="60"/>
      <c r="C58" s="60"/>
      <c r="D58" s="74"/>
      <c r="H58" s="67"/>
      <c r="O58" s="67"/>
      <c r="R58" s="48"/>
      <c r="S58" s="60"/>
      <c r="T58" s="60"/>
      <c r="U58" s="60"/>
      <c r="V58" s="74"/>
      <c r="Z58" s="67"/>
      <c r="AG58" s="67"/>
      <c r="AJ58" s="48"/>
      <c r="AK58" s="60"/>
      <c r="AL58" s="60"/>
      <c r="AM58" s="60"/>
      <c r="AN58" s="74"/>
      <c r="AR58" s="67"/>
      <c r="AY58" s="67"/>
      <c r="BB58" s="48"/>
      <c r="BC58" s="60"/>
    </row>
    <row r="59">
      <c r="A59" s="60"/>
      <c r="B59" s="60"/>
      <c r="C59" s="60"/>
      <c r="D59" s="74"/>
      <c r="H59" s="67"/>
      <c r="O59" s="67"/>
      <c r="R59" s="48"/>
      <c r="S59" s="60"/>
      <c r="T59" s="60"/>
      <c r="U59" s="60"/>
      <c r="V59" s="74"/>
      <c r="Z59" s="67"/>
      <c r="AG59" s="67"/>
      <c r="AJ59" s="48"/>
      <c r="AK59" s="60"/>
      <c r="AL59" s="60"/>
      <c r="AM59" s="60"/>
      <c r="AN59" s="74"/>
      <c r="AR59" s="67"/>
      <c r="AY59" s="67"/>
      <c r="BB59" s="48"/>
      <c r="BC59" s="60"/>
    </row>
    <row r="60">
      <c r="A60" s="60"/>
      <c r="B60" s="60"/>
      <c r="C60" s="60"/>
      <c r="D60" s="74"/>
      <c r="H60" s="67"/>
      <c r="O60" s="67"/>
      <c r="R60" s="48"/>
      <c r="S60" s="60"/>
      <c r="T60" s="60"/>
      <c r="U60" s="60"/>
      <c r="V60" s="74"/>
      <c r="Z60" s="67"/>
      <c r="AG60" s="67"/>
      <c r="AJ60" s="48"/>
      <c r="AK60" s="60"/>
      <c r="AL60" s="60"/>
      <c r="AM60" s="60"/>
      <c r="AN60" s="74"/>
      <c r="AR60" s="67"/>
      <c r="AY60" s="67"/>
      <c r="BB60" s="48"/>
      <c r="BC60" s="60"/>
    </row>
    <row r="61">
      <c r="A61" s="60"/>
      <c r="B61" s="60"/>
      <c r="C61" s="60"/>
      <c r="D61" s="74"/>
      <c r="H61" s="67"/>
      <c r="O61" s="67"/>
      <c r="R61" s="48"/>
      <c r="S61" s="60"/>
      <c r="T61" s="60"/>
      <c r="U61" s="60"/>
      <c r="V61" s="74"/>
      <c r="Z61" s="67"/>
      <c r="AG61" s="67"/>
      <c r="AJ61" s="48"/>
      <c r="AK61" s="60"/>
      <c r="AL61" s="60"/>
      <c r="AM61" s="60"/>
      <c r="AN61" s="74"/>
      <c r="AR61" s="67"/>
      <c r="AY61" s="67"/>
      <c r="BB61" s="48"/>
      <c r="BC61" s="60"/>
    </row>
    <row r="62">
      <c r="A62" s="60"/>
      <c r="B62" s="60"/>
      <c r="C62" s="60"/>
      <c r="D62" s="74"/>
      <c r="H62" s="67"/>
      <c r="O62" s="67"/>
      <c r="R62" s="48"/>
      <c r="S62" s="60"/>
      <c r="T62" s="60"/>
      <c r="U62" s="60"/>
      <c r="V62" s="74"/>
      <c r="Z62" s="67"/>
      <c r="AG62" s="67"/>
      <c r="AJ62" s="48"/>
      <c r="AK62" s="60"/>
      <c r="AL62" s="60"/>
      <c r="AM62" s="60"/>
      <c r="AN62" s="74"/>
      <c r="AR62" s="67"/>
      <c r="AY62" s="67"/>
      <c r="BB62" s="48"/>
      <c r="BC62" s="60"/>
    </row>
    <row r="63">
      <c r="A63" s="60"/>
      <c r="B63" s="60"/>
      <c r="C63" s="60"/>
      <c r="D63" s="74"/>
      <c r="H63" s="67"/>
      <c r="O63" s="67"/>
      <c r="R63" s="48"/>
      <c r="S63" s="60"/>
      <c r="T63" s="60"/>
      <c r="U63" s="60"/>
      <c r="V63" s="74"/>
      <c r="Z63" s="67"/>
      <c r="AG63" s="67"/>
      <c r="AJ63" s="48"/>
      <c r="AK63" s="60"/>
      <c r="AL63" s="60"/>
      <c r="AM63" s="60"/>
      <c r="AN63" s="74"/>
      <c r="AR63" s="67"/>
      <c r="AY63" s="67"/>
      <c r="BB63" s="48"/>
      <c r="BC63" s="60"/>
    </row>
    <row r="64">
      <c r="A64" s="60"/>
      <c r="B64" s="60"/>
      <c r="C64" s="60"/>
      <c r="D64" s="74"/>
      <c r="H64" s="67"/>
      <c r="O64" s="67"/>
      <c r="R64" s="48"/>
      <c r="S64" s="60"/>
      <c r="T64" s="60"/>
      <c r="U64" s="60"/>
      <c r="V64" s="74"/>
      <c r="Z64" s="67"/>
      <c r="AG64" s="67"/>
      <c r="AJ64" s="48"/>
      <c r="AK64" s="60"/>
      <c r="AL64" s="60"/>
      <c r="AM64" s="60"/>
      <c r="AN64" s="74"/>
      <c r="AR64" s="67"/>
      <c r="AY64" s="67"/>
      <c r="BB64" s="48"/>
      <c r="BC64" s="60"/>
    </row>
    <row r="65">
      <c r="A65" s="60"/>
      <c r="B65" s="60"/>
      <c r="C65" s="60"/>
      <c r="D65" s="74"/>
      <c r="H65" s="67"/>
      <c r="O65" s="67"/>
      <c r="R65" s="48"/>
      <c r="S65" s="60"/>
      <c r="T65" s="60"/>
      <c r="U65" s="60"/>
      <c r="V65" s="74"/>
      <c r="Z65" s="67"/>
      <c r="AG65" s="67"/>
      <c r="AJ65" s="48"/>
      <c r="AK65" s="60"/>
      <c r="AL65" s="60"/>
      <c r="AM65" s="60"/>
      <c r="AN65" s="74"/>
      <c r="AR65" s="67"/>
      <c r="AY65" s="67"/>
      <c r="BB65" s="48"/>
      <c r="BC65" s="60"/>
    </row>
    <row r="66">
      <c r="A66" s="60"/>
      <c r="B66" s="60"/>
      <c r="C66" s="60"/>
      <c r="D66" s="74"/>
      <c r="H66" s="67"/>
      <c r="O66" s="67"/>
      <c r="R66" s="48"/>
      <c r="S66" s="60"/>
      <c r="T66" s="60"/>
      <c r="U66" s="60"/>
      <c r="V66" s="74"/>
      <c r="Z66" s="67"/>
      <c r="AG66" s="67"/>
      <c r="AJ66" s="48"/>
      <c r="AK66" s="60"/>
      <c r="AL66" s="60"/>
      <c r="AM66" s="60"/>
      <c r="AN66" s="74"/>
      <c r="AR66" s="67"/>
      <c r="AY66" s="67"/>
      <c r="BB66" s="48"/>
      <c r="BC66" s="60"/>
    </row>
    <row r="67">
      <c r="A67" s="60"/>
      <c r="B67" s="60"/>
      <c r="C67" s="60"/>
      <c r="D67" s="74"/>
      <c r="H67" s="67"/>
      <c r="O67" s="67"/>
      <c r="R67" s="48"/>
      <c r="S67" s="60"/>
      <c r="T67" s="60"/>
      <c r="U67" s="60"/>
      <c r="V67" s="74"/>
      <c r="Z67" s="67"/>
      <c r="AG67" s="67"/>
      <c r="AJ67" s="48"/>
      <c r="AK67" s="60"/>
      <c r="AL67" s="60"/>
      <c r="AM67" s="60"/>
      <c r="AN67" s="74"/>
      <c r="AR67" s="67"/>
      <c r="AY67" s="67"/>
      <c r="BB67" s="48"/>
      <c r="BC67" s="60"/>
    </row>
    <row r="68">
      <c r="A68" s="60"/>
      <c r="B68" s="60"/>
      <c r="C68" s="60"/>
      <c r="D68" s="74"/>
      <c r="H68" s="67"/>
      <c r="O68" s="67"/>
      <c r="R68" s="48"/>
      <c r="S68" s="60"/>
      <c r="T68" s="60"/>
      <c r="U68" s="60"/>
      <c r="V68" s="74"/>
      <c r="Z68" s="67"/>
      <c r="AG68" s="67"/>
      <c r="AJ68" s="48"/>
      <c r="AK68" s="60"/>
      <c r="AL68" s="60"/>
      <c r="AM68" s="60"/>
      <c r="AN68" s="74"/>
      <c r="AR68" s="67"/>
      <c r="AY68" s="67"/>
      <c r="BB68" s="48"/>
      <c r="BC68" s="60"/>
    </row>
    <row r="69">
      <c r="A69" s="60"/>
      <c r="B69" s="60"/>
      <c r="C69" s="60"/>
      <c r="D69" s="74"/>
      <c r="H69" s="67"/>
      <c r="O69" s="67"/>
      <c r="R69" s="48"/>
      <c r="S69" s="60"/>
      <c r="T69" s="60"/>
      <c r="U69" s="60"/>
      <c r="V69" s="74"/>
      <c r="Z69" s="67"/>
      <c r="AG69" s="67"/>
      <c r="AJ69" s="48"/>
      <c r="AK69" s="60"/>
      <c r="AL69" s="60"/>
      <c r="AM69" s="60"/>
      <c r="AN69" s="74"/>
      <c r="AR69" s="67"/>
      <c r="AY69" s="67"/>
      <c r="BB69" s="48"/>
      <c r="BC69" s="60"/>
    </row>
    <row r="70">
      <c r="A70" s="60"/>
      <c r="B70" s="60"/>
      <c r="C70" s="60"/>
      <c r="D70" s="74"/>
      <c r="H70" s="67"/>
      <c r="O70" s="67"/>
      <c r="R70" s="48"/>
      <c r="S70" s="60"/>
      <c r="T70" s="60"/>
      <c r="U70" s="60"/>
      <c r="V70" s="74"/>
      <c r="Z70" s="67"/>
      <c r="AG70" s="67"/>
      <c r="AJ70" s="48"/>
      <c r="AK70" s="60"/>
      <c r="AL70" s="60"/>
      <c r="AM70" s="60"/>
      <c r="AN70" s="74"/>
      <c r="AR70" s="67"/>
      <c r="AY70" s="67"/>
      <c r="BB70" s="48"/>
      <c r="BC70" s="60"/>
    </row>
    <row r="71">
      <c r="A71" s="60"/>
      <c r="B71" s="60"/>
      <c r="C71" s="60"/>
      <c r="D71" s="74"/>
      <c r="H71" s="67"/>
      <c r="O71" s="67"/>
      <c r="R71" s="48"/>
      <c r="S71" s="60"/>
      <c r="T71" s="60"/>
      <c r="U71" s="60"/>
      <c r="V71" s="74"/>
      <c r="Z71" s="67"/>
      <c r="AG71" s="67"/>
      <c r="AJ71" s="48"/>
      <c r="AK71" s="60"/>
      <c r="AL71" s="60"/>
      <c r="AM71" s="60"/>
      <c r="AN71" s="74"/>
      <c r="AR71" s="67"/>
      <c r="AY71" s="67"/>
      <c r="BB71" s="48"/>
      <c r="BC71" s="60"/>
    </row>
    <row r="72">
      <c r="A72" s="60"/>
      <c r="B72" s="60"/>
      <c r="C72" s="60"/>
      <c r="D72" s="74"/>
      <c r="H72" s="67"/>
      <c r="O72" s="67"/>
      <c r="R72" s="48"/>
      <c r="S72" s="60"/>
      <c r="T72" s="60"/>
      <c r="U72" s="60"/>
      <c r="V72" s="74"/>
      <c r="Z72" s="67"/>
      <c r="AG72" s="67"/>
      <c r="AJ72" s="48"/>
      <c r="AK72" s="60"/>
      <c r="AL72" s="60"/>
      <c r="AM72" s="60"/>
      <c r="AN72" s="74"/>
      <c r="AR72" s="67"/>
      <c r="AY72" s="67"/>
      <c r="BB72" s="48"/>
      <c r="BC72" s="60"/>
    </row>
    <row r="73">
      <c r="A73" s="60"/>
      <c r="B73" s="60"/>
      <c r="C73" s="60"/>
      <c r="D73" s="74"/>
      <c r="H73" s="67"/>
      <c r="O73" s="67"/>
      <c r="R73" s="48"/>
      <c r="S73" s="60"/>
      <c r="T73" s="60"/>
      <c r="U73" s="60"/>
      <c r="V73" s="74"/>
      <c r="Z73" s="67"/>
      <c r="AG73" s="67"/>
      <c r="AJ73" s="48"/>
      <c r="AK73" s="60"/>
      <c r="AL73" s="60"/>
      <c r="AM73" s="60"/>
      <c r="AN73" s="74"/>
      <c r="AR73" s="67"/>
      <c r="AY73" s="67"/>
      <c r="BB73" s="48"/>
      <c r="BC73" s="60"/>
    </row>
    <row r="74">
      <c r="A74" s="60"/>
      <c r="B74" s="60"/>
      <c r="C74" s="60"/>
      <c r="D74" s="74"/>
      <c r="H74" s="67"/>
      <c r="O74" s="67"/>
      <c r="R74" s="48"/>
      <c r="S74" s="60"/>
      <c r="T74" s="60"/>
      <c r="U74" s="60"/>
      <c r="V74" s="74"/>
      <c r="Z74" s="67"/>
      <c r="AG74" s="67"/>
      <c r="AJ74" s="48"/>
      <c r="AK74" s="60"/>
      <c r="AL74" s="60"/>
      <c r="AM74" s="60"/>
      <c r="AN74" s="74"/>
      <c r="AR74" s="67"/>
      <c r="AY74" s="67"/>
      <c r="BB74" s="48"/>
      <c r="BC74" s="60"/>
    </row>
    <row r="75">
      <c r="A75" s="60"/>
      <c r="B75" s="60"/>
      <c r="C75" s="60"/>
      <c r="D75" s="74"/>
      <c r="H75" s="67"/>
      <c r="O75" s="67"/>
      <c r="R75" s="48"/>
      <c r="S75" s="60"/>
      <c r="T75" s="60"/>
      <c r="U75" s="60"/>
      <c r="V75" s="74"/>
      <c r="Z75" s="67"/>
      <c r="AG75" s="67"/>
      <c r="AJ75" s="48"/>
      <c r="AK75" s="60"/>
      <c r="AL75" s="60"/>
      <c r="AM75" s="60"/>
      <c r="AN75" s="74"/>
      <c r="AR75" s="67"/>
      <c r="AY75" s="67"/>
      <c r="BB75" s="48"/>
      <c r="BC75" s="60"/>
    </row>
    <row r="76">
      <c r="A76" s="60"/>
      <c r="B76" s="60"/>
      <c r="C76" s="60"/>
      <c r="D76" s="74"/>
      <c r="H76" s="67"/>
      <c r="O76" s="67"/>
      <c r="R76" s="48"/>
      <c r="S76" s="60"/>
      <c r="T76" s="60"/>
      <c r="U76" s="60"/>
      <c r="V76" s="74"/>
      <c r="Z76" s="67"/>
      <c r="AG76" s="67"/>
      <c r="AJ76" s="48"/>
      <c r="AK76" s="60"/>
      <c r="AL76" s="60"/>
      <c r="AM76" s="60"/>
      <c r="AN76" s="74"/>
      <c r="AR76" s="67"/>
      <c r="AY76" s="67"/>
      <c r="BB76" s="48"/>
      <c r="BC76" s="60"/>
    </row>
    <row r="77">
      <c r="A77" s="60"/>
      <c r="B77" s="60"/>
      <c r="C77" s="60"/>
      <c r="D77" s="74"/>
      <c r="H77" s="67"/>
      <c r="O77" s="67"/>
      <c r="R77" s="48"/>
      <c r="S77" s="60"/>
      <c r="T77" s="60"/>
      <c r="U77" s="60"/>
      <c r="V77" s="74"/>
      <c r="Z77" s="67"/>
      <c r="AG77" s="67"/>
      <c r="AJ77" s="48"/>
      <c r="AK77" s="60"/>
      <c r="AL77" s="60"/>
      <c r="AM77" s="60"/>
      <c r="AN77" s="74"/>
      <c r="AR77" s="67"/>
      <c r="AY77" s="67"/>
      <c r="BB77" s="48"/>
      <c r="BC77" s="60"/>
    </row>
    <row r="78">
      <c r="A78" s="60"/>
      <c r="B78" s="60"/>
      <c r="C78" s="60"/>
      <c r="D78" s="74"/>
      <c r="H78" s="67"/>
      <c r="O78" s="67"/>
      <c r="R78" s="48"/>
      <c r="S78" s="60"/>
      <c r="T78" s="60"/>
      <c r="U78" s="60"/>
      <c r="V78" s="74"/>
      <c r="Z78" s="67"/>
      <c r="AG78" s="67"/>
      <c r="AJ78" s="48"/>
      <c r="AK78" s="60"/>
      <c r="AL78" s="60"/>
      <c r="AM78" s="60"/>
      <c r="AN78" s="74"/>
      <c r="AR78" s="67"/>
      <c r="AY78" s="67"/>
      <c r="BB78" s="48"/>
      <c r="BC78" s="60"/>
    </row>
    <row r="79">
      <c r="A79" s="60"/>
      <c r="B79" s="60"/>
      <c r="C79" s="60"/>
      <c r="D79" s="74"/>
      <c r="H79" s="67"/>
      <c r="O79" s="67"/>
      <c r="R79" s="48"/>
      <c r="S79" s="60"/>
      <c r="T79" s="60"/>
      <c r="U79" s="60"/>
      <c r="V79" s="74"/>
      <c r="Z79" s="67"/>
      <c r="AG79" s="67"/>
      <c r="AJ79" s="48"/>
      <c r="AK79" s="60"/>
      <c r="AL79" s="60"/>
      <c r="AM79" s="60"/>
      <c r="AN79" s="74"/>
      <c r="AR79" s="67"/>
      <c r="AY79" s="67"/>
      <c r="BB79" s="48"/>
      <c r="BC79" s="60"/>
    </row>
    <row r="80">
      <c r="A80" s="60"/>
      <c r="B80" s="60"/>
      <c r="C80" s="60"/>
      <c r="D80" s="74"/>
      <c r="H80" s="67"/>
      <c r="O80" s="67"/>
      <c r="R80" s="48"/>
      <c r="S80" s="60"/>
      <c r="T80" s="60"/>
      <c r="U80" s="60"/>
      <c r="V80" s="74"/>
      <c r="Z80" s="67"/>
      <c r="AG80" s="67"/>
      <c r="AJ80" s="48"/>
      <c r="AK80" s="60"/>
      <c r="AL80" s="60"/>
      <c r="AM80" s="60"/>
      <c r="AN80" s="74"/>
      <c r="AR80" s="67"/>
      <c r="AY80" s="67"/>
      <c r="BB80" s="48"/>
      <c r="BC80" s="60"/>
    </row>
    <row r="81">
      <c r="A81" s="60"/>
      <c r="B81" s="60"/>
      <c r="C81" s="60"/>
      <c r="D81" s="74"/>
      <c r="H81" s="67"/>
      <c r="O81" s="67"/>
      <c r="R81" s="48"/>
      <c r="S81" s="60"/>
      <c r="T81" s="60"/>
      <c r="U81" s="60"/>
      <c r="V81" s="74"/>
      <c r="Z81" s="67"/>
      <c r="AG81" s="67"/>
      <c r="AJ81" s="48"/>
      <c r="AK81" s="60"/>
      <c r="AL81" s="60"/>
      <c r="AM81" s="60"/>
      <c r="AN81" s="74"/>
      <c r="AR81" s="67"/>
      <c r="AY81" s="67"/>
      <c r="BB81" s="48"/>
      <c r="BC81" s="60"/>
    </row>
    <row r="82">
      <c r="A82" s="60"/>
      <c r="B82" s="60"/>
      <c r="C82" s="60"/>
      <c r="D82" s="74"/>
      <c r="H82" s="67"/>
      <c r="O82" s="67"/>
      <c r="R82" s="48"/>
      <c r="S82" s="60"/>
      <c r="T82" s="60"/>
      <c r="U82" s="60"/>
      <c r="V82" s="74"/>
      <c r="Z82" s="67"/>
      <c r="AG82" s="67"/>
      <c r="AJ82" s="48"/>
      <c r="AK82" s="60"/>
      <c r="AL82" s="60"/>
      <c r="AM82" s="60"/>
      <c r="AN82" s="74"/>
      <c r="AR82" s="67"/>
      <c r="AY82" s="67"/>
      <c r="BB82" s="48"/>
      <c r="BC82" s="60"/>
    </row>
    <row r="83">
      <c r="A83" s="60"/>
      <c r="B83" s="60"/>
      <c r="C83" s="60"/>
      <c r="D83" s="74"/>
      <c r="H83" s="67"/>
      <c r="O83" s="67"/>
      <c r="R83" s="48"/>
      <c r="S83" s="60"/>
      <c r="T83" s="60"/>
      <c r="U83" s="60"/>
      <c r="V83" s="74"/>
      <c r="Z83" s="67"/>
      <c r="AG83" s="67"/>
      <c r="AJ83" s="48"/>
      <c r="AK83" s="60"/>
      <c r="AL83" s="60"/>
      <c r="AM83" s="60"/>
      <c r="AN83" s="74"/>
      <c r="AR83" s="67"/>
      <c r="AY83" s="67"/>
      <c r="BB83" s="48"/>
      <c r="BC83" s="60"/>
    </row>
    <row r="84">
      <c r="A84" s="60"/>
      <c r="B84" s="60"/>
      <c r="C84" s="60"/>
      <c r="D84" s="74"/>
      <c r="H84" s="67"/>
      <c r="O84" s="67"/>
      <c r="R84" s="48"/>
      <c r="S84" s="60"/>
      <c r="T84" s="60"/>
      <c r="U84" s="60"/>
      <c r="V84" s="74"/>
      <c r="Z84" s="67"/>
      <c r="AG84" s="67"/>
      <c r="AJ84" s="48"/>
      <c r="AK84" s="60"/>
      <c r="AL84" s="60"/>
      <c r="AM84" s="60"/>
      <c r="AN84" s="74"/>
      <c r="AR84" s="67"/>
      <c r="AY84" s="67"/>
      <c r="BB84" s="48"/>
      <c r="BC84" s="60"/>
    </row>
    <row r="85">
      <c r="A85" s="60"/>
      <c r="B85" s="60"/>
      <c r="C85" s="60"/>
      <c r="D85" s="74"/>
      <c r="H85" s="67"/>
      <c r="O85" s="67"/>
      <c r="R85" s="48"/>
      <c r="S85" s="60"/>
      <c r="T85" s="60"/>
      <c r="U85" s="60"/>
      <c r="V85" s="74"/>
      <c r="Z85" s="67"/>
      <c r="AG85" s="67"/>
      <c r="AJ85" s="48"/>
      <c r="AK85" s="60"/>
      <c r="AL85" s="60"/>
      <c r="AM85" s="60"/>
      <c r="AN85" s="74"/>
      <c r="AR85" s="67"/>
      <c r="AY85" s="67"/>
      <c r="BB85" s="48"/>
      <c r="BC85" s="60"/>
    </row>
    <row r="86">
      <c r="A86" s="60"/>
      <c r="B86" s="60"/>
      <c r="C86" s="60"/>
      <c r="D86" s="74"/>
      <c r="H86" s="67"/>
      <c r="O86" s="67"/>
      <c r="R86" s="48"/>
      <c r="S86" s="60"/>
      <c r="T86" s="60"/>
      <c r="U86" s="60"/>
      <c r="V86" s="74"/>
      <c r="Z86" s="67"/>
      <c r="AG86" s="67"/>
      <c r="AJ86" s="48"/>
      <c r="AK86" s="60"/>
      <c r="AL86" s="60"/>
      <c r="AM86" s="60"/>
      <c r="AN86" s="74"/>
      <c r="AR86" s="67"/>
      <c r="AY86" s="67"/>
      <c r="BB86" s="48"/>
      <c r="BC86" s="60"/>
    </row>
    <row r="87">
      <c r="A87" s="60"/>
      <c r="B87" s="60"/>
      <c r="C87" s="60"/>
      <c r="D87" s="74"/>
      <c r="H87" s="67"/>
      <c r="O87" s="67"/>
      <c r="R87" s="48"/>
      <c r="S87" s="60"/>
      <c r="T87" s="60"/>
      <c r="U87" s="60"/>
      <c r="V87" s="74"/>
      <c r="Z87" s="67"/>
      <c r="AG87" s="67"/>
      <c r="AJ87" s="48"/>
      <c r="AK87" s="60"/>
      <c r="AL87" s="60"/>
      <c r="AM87" s="60"/>
      <c r="AN87" s="74"/>
      <c r="AR87" s="67"/>
      <c r="AY87" s="67"/>
      <c r="BB87" s="48"/>
      <c r="BC87" s="60"/>
    </row>
    <row r="88">
      <c r="A88" s="60"/>
      <c r="B88" s="60"/>
      <c r="C88" s="60"/>
      <c r="D88" s="74"/>
      <c r="H88" s="67"/>
      <c r="O88" s="67"/>
      <c r="R88" s="48"/>
      <c r="S88" s="60"/>
      <c r="T88" s="60"/>
      <c r="U88" s="60"/>
      <c r="V88" s="74"/>
      <c r="Z88" s="67"/>
      <c r="AG88" s="67"/>
      <c r="AJ88" s="48"/>
      <c r="AK88" s="60"/>
      <c r="AL88" s="60"/>
      <c r="AM88" s="60"/>
      <c r="AN88" s="74"/>
      <c r="AR88" s="67"/>
      <c r="AY88" s="67"/>
      <c r="BB88" s="48"/>
      <c r="BC88" s="60"/>
    </row>
    <row r="89">
      <c r="A89" s="60"/>
      <c r="B89" s="60"/>
      <c r="C89" s="60"/>
      <c r="D89" s="74"/>
      <c r="H89" s="67"/>
      <c r="O89" s="67"/>
      <c r="R89" s="48"/>
      <c r="S89" s="60"/>
      <c r="T89" s="60"/>
      <c r="U89" s="60"/>
      <c r="V89" s="74"/>
      <c r="Z89" s="67"/>
      <c r="AG89" s="67"/>
      <c r="AJ89" s="48"/>
      <c r="AK89" s="60"/>
      <c r="AL89" s="60"/>
      <c r="AM89" s="60"/>
      <c r="AN89" s="74"/>
      <c r="AR89" s="67"/>
      <c r="AY89" s="67"/>
      <c r="BB89" s="48"/>
      <c r="BC89" s="60"/>
    </row>
    <row r="90">
      <c r="A90" s="60"/>
      <c r="B90" s="60"/>
      <c r="C90" s="60"/>
      <c r="D90" s="74"/>
      <c r="H90" s="67"/>
      <c r="O90" s="67"/>
      <c r="R90" s="48"/>
      <c r="S90" s="60"/>
      <c r="T90" s="60"/>
      <c r="U90" s="60"/>
      <c r="V90" s="74"/>
      <c r="Z90" s="67"/>
      <c r="AG90" s="67"/>
      <c r="AJ90" s="48"/>
      <c r="AK90" s="60"/>
      <c r="AL90" s="60"/>
      <c r="AM90" s="60"/>
      <c r="AN90" s="74"/>
      <c r="AR90" s="67"/>
      <c r="AY90" s="67"/>
      <c r="BB90" s="48"/>
      <c r="BC90" s="60"/>
    </row>
    <row r="91">
      <c r="A91" s="60"/>
      <c r="B91" s="60"/>
      <c r="C91" s="60"/>
      <c r="D91" s="74"/>
      <c r="H91" s="67"/>
      <c r="O91" s="67"/>
      <c r="R91" s="48"/>
      <c r="S91" s="60"/>
      <c r="T91" s="60"/>
      <c r="U91" s="60"/>
      <c r="V91" s="74"/>
      <c r="Z91" s="67"/>
      <c r="AG91" s="67"/>
      <c r="AJ91" s="48"/>
      <c r="AK91" s="60"/>
      <c r="AL91" s="60"/>
      <c r="AM91" s="60"/>
      <c r="AN91" s="74"/>
      <c r="AR91" s="67"/>
      <c r="AY91" s="67"/>
      <c r="BB91" s="48"/>
      <c r="BC91" s="60"/>
    </row>
    <row r="92">
      <c r="A92" s="60"/>
      <c r="B92" s="60"/>
      <c r="C92" s="60"/>
      <c r="D92" s="74"/>
      <c r="H92" s="67"/>
      <c r="O92" s="67"/>
      <c r="R92" s="48"/>
      <c r="S92" s="60"/>
      <c r="T92" s="60"/>
      <c r="U92" s="60"/>
      <c r="V92" s="74"/>
      <c r="Z92" s="67"/>
      <c r="AG92" s="67"/>
      <c r="AJ92" s="48"/>
      <c r="AK92" s="60"/>
      <c r="AL92" s="60"/>
      <c r="AM92" s="60"/>
      <c r="AN92" s="74"/>
      <c r="AR92" s="67"/>
      <c r="AY92" s="67"/>
      <c r="BB92" s="48"/>
      <c r="BC92" s="60"/>
    </row>
    <row r="93">
      <c r="A93" s="60"/>
      <c r="B93" s="60"/>
      <c r="C93" s="60"/>
      <c r="D93" s="74"/>
      <c r="H93" s="67"/>
      <c r="O93" s="67"/>
      <c r="R93" s="48"/>
      <c r="S93" s="60"/>
      <c r="T93" s="60"/>
      <c r="U93" s="60"/>
      <c r="V93" s="74"/>
      <c r="Z93" s="67"/>
      <c r="AG93" s="67"/>
      <c r="AJ93" s="48"/>
      <c r="AK93" s="60"/>
      <c r="AL93" s="60"/>
      <c r="AM93" s="60"/>
      <c r="AN93" s="74"/>
      <c r="AR93" s="67"/>
      <c r="AY93" s="67"/>
      <c r="BB93" s="48"/>
      <c r="BC93" s="60"/>
    </row>
    <row r="94">
      <c r="A94" s="60"/>
      <c r="B94" s="60"/>
      <c r="C94" s="60"/>
      <c r="D94" s="74"/>
      <c r="H94" s="67"/>
      <c r="O94" s="67"/>
      <c r="R94" s="48"/>
      <c r="S94" s="60"/>
      <c r="T94" s="60"/>
      <c r="U94" s="60"/>
      <c r="V94" s="74"/>
      <c r="Z94" s="67"/>
      <c r="AG94" s="67"/>
      <c r="AJ94" s="48"/>
      <c r="AK94" s="60"/>
      <c r="AL94" s="60"/>
      <c r="AM94" s="60"/>
      <c r="AN94" s="74"/>
      <c r="AR94" s="67"/>
      <c r="AY94" s="67"/>
      <c r="BB94" s="48"/>
      <c r="BC94" s="60"/>
    </row>
    <row r="95">
      <c r="A95" s="60"/>
      <c r="B95" s="60"/>
      <c r="C95" s="60"/>
      <c r="D95" s="74"/>
      <c r="H95" s="67"/>
      <c r="O95" s="67"/>
      <c r="R95" s="48"/>
      <c r="S95" s="60"/>
      <c r="T95" s="60"/>
      <c r="U95" s="60"/>
      <c r="V95" s="74"/>
      <c r="Z95" s="67"/>
      <c r="AG95" s="67"/>
      <c r="AJ95" s="48"/>
      <c r="AK95" s="60"/>
      <c r="AL95" s="60"/>
      <c r="AM95" s="60"/>
      <c r="AN95" s="74"/>
      <c r="AR95" s="67"/>
      <c r="AY95" s="67"/>
      <c r="BB95" s="48"/>
      <c r="BC95" s="60"/>
    </row>
    <row r="96">
      <c r="A96" s="60"/>
      <c r="B96" s="60"/>
      <c r="C96" s="60"/>
      <c r="D96" s="74"/>
      <c r="H96" s="67"/>
      <c r="O96" s="67"/>
      <c r="R96" s="48"/>
      <c r="S96" s="60"/>
      <c r="T96" s="60"/>
      <c r="U96" s="60"/>
      <c r="V96" s="74"/>
      <c r="Z96" s="67"/>
      <c r="AG96" s="67"/>
      <c r="AJ96" s="48"/>
      <c r="AK96" s="60"/>
      <c r="AL96" s="60"/>
      <c r="AM96" s="60"/>
      <c r="AN96" s="74"/>
      <c r="AR96" s="67"/>
      <c r="AY96" s="67"/>
      <c r="BB96" s="48"/>
      <c r="BC96" s="60"/>
    </row>
    <row r="97">
      <c r="A97" s="60"/>
      <c r="B97" s="60"/>
      <c r="C97" s="60"/>
      <c r="D97" s="74"/>
      <c r="H97" s="67"/>
      <c r="O97" s="67"/>
      <c r="R97" s="48"/>
      <c r="S97" s="60"/>
      <c r="T97" s="60"/>
      <c r="U97" s="60"/>
      <c r="V97" s="74"/>
      <c r="Z97" s="67"/>
      <c r="AG97" s="67"/>
      <c r="AJ97" s="48"/>
      <c r="AK97" s="60"/>
      <c r="AL97" s="60"/>
      <c r="AM97" s="60"/>
      <c r="AN97" s="74"/>
      <c r="AR97" s="67"/>
      <c r="AY97" s="67"/>
      <c r="BB97" s="48"/>
      <c r="BC97" s="60"/>
    </row>
    <row r="98">
      <c r="A98" s="60"/>
      <c r="B98" s="60"/>
      <c r="C98" s="60"/>
      <c r="D98" s="74"/>
      <c r="H98" s="67"/>
      <c r="O98" s="67"/>
      <c r="R98" s="48"/>
      <c r="S98" s="60"/>
      <c r="T98" s="60"/>
      <c r="U98" s="60"/>
      <c r="V98" s="74"/>
      <c r="Z98" s="67"/>
      <c r="AG98" s="67"/>
      <c r="AJ98" s="48"/>
      <c r="AK98" s="60"/>
      <c r="AL98" s="60"/>
      <c r="AM98" s="60"/>
      <c r="AN98" s="74"/>
      <c r="AR98" s="67"/>
      <c r="AY98" s="67"/>
      <c r="BB98" s="48"/>
      <c r="BC98" s="60"/>
    </row>
    <row r="99">
      <c r="A99" s="60"/>
      <c r="B99" s="60"/>
      <c r="C99" s="60"/>
      <c r="D99" s="74"/>
      <c r="H99" s="67"/>
      <c r="O99" s="67"/>
      <c r="R99" s="48"/>
      <c r="S99" s="60"/>
      <c r="T99" s="60"/>
      <c r="U99" s="60"/>
      <c r="V99" s="74"/>
      <c r="Z99" s="67"/>
      <c r="AG99" s="67"/>
      <c r="AJ99" s="48"/>
      <c r="AK99" s="60"/>
      <c r="AL99" s="60"/>
      <c r="AM99" s="60"/>
      <c r="AN99" s="74"/>
      <c r="AR99" s="67"/>
      <c r="AY99" s="67"/>
      <c r="BB99" s="48"/>
      <c r="BC99" s="60"/>
    </row>
    <row r="100">
      <c r="A100" s="60"/>
      <c r="B100" s="60"/>
      <c r="C100" s="60"/>
      <c r="D100" s="74"/>
      <c r="H100" s="67"/>
      <c r="O100" s="67"/>
      <c r="R100" s="48"/>
      <c r="S100" s="60"/>
      <c r="T100" s="60"/>
      <c r="U100" s="60"/>
      <c r="V100" s="74"/>
      <c r="Z100" s="67"/>
      <c r="AG100" s="67"/>
      <c r="AJ100" s="48"/>
      <c r="AK100" s="60"/>
      <c r="AL100" s="60"/>
      <c r="AM100" s="60"/>
      <c r="AN100" s="74"/>
      <c r="AR100" s="67"/>
      <c r="AY100" s="67"/>
      <c r="BB100" s="48"/>
      <c r="BC100" s="60"/>
    </row>
    <row r="101">
      <c r="A101" s="60"/>
      <c r="B101" s="60"/>
      <c r="C101" s="60"/>
      <c r="D101" s="74"/>
      <c r="H101" s="67"/>
      <c r="O101" s="67"/>
      <c r="R101" s="48"/>
      <c r="S101" s="60"/>
      <c r="T101" s="60"/>
      <c r="U101" s="60"/>
      <c r="V101" s="74"/>
      <c r="Z101" s="67"/>
      <c r="AG101" s="67"/>
      <c r="AJ101" s="48"/>
      <c r="AK101" s="60"/>
      <c r="AL101" s="60"/>
      <c r="AM101" s="60"/>
      <c r="AN101" s="74"/>
      <c r="AR101" s="67"/>
      <c r="AY101" s="67"/>
      <c r="BB101" s="48"/>
      <c r="BC101" s="60"/>
    </row>
    <row r="102">
      <c r="A102" s="60"/>
      <c r="B102" s="60"/>
      <c r="C102" s="60"/>
      <c r="D102" s="74"/>
      <c r="H102" s="67"/>
      <c r="O102" s="67"/>
      <c r="R102" s="48"/>
      <c r="S102" s="60"/>
      <c r="T102" s="60"/>
      <c r="U102" s="60"/>
      <c r="V102" s="74"/>
      <c r="Z102" s="67"/>
      <c r="AG102" s="67"/>
      <c r="AJ102" s="48"/>
      <c r="AK102" s="60"/>
      <c r="AL102" s="60"/>
      <c r="AM102" s="60"/>
      <c r="AN102" s="74"/>
      <c r="AR102" s="67"/>
      <c r="AY102" s="67"/>
      <c r="BB102" s="48"/>
      <c r="BC102" s="60"/>
    </row>
    <row r="103">
      <c r="A103" s="60"/>
      <c r="B103" s="60"/>
      <c r="C103" s="60"/>
      <c r="D103" s="74"/>
      <c r="H103" s="67"/>
      <c r="O103" s="67"/>
      <c r="R103" s="48"/>
      <c r="S103" s="60"/>
      <c r="T103" s="60"/>
      <c r="U103" s="60"/>
      <c r="V103" s="74"/>
      <c r="Z103" s="67"/>
      <c r="AG103" s="67"/>
      <c r="AJ103" s="48"/>
      <c r="AK103" s="60"/>
      <c r="AL103" s="60"/>
      <c r="AM103" s="60"/>
      <c r="AN103" s="74"/>
      <c r="AR103" s="67"/>
      <c r="AY103" s="67"/>
      <c r="BB103" s="48"/>
      <c r="BC103" s="60"/>
    </row>
    <row r="104">
      <c r="A104" s="60"/>
      <c r="B104" s="60"/>
      <c r="C104" s="60"/>
      <c r="D104" s="74"/>
      <c r="H104" s="67"/>
      <c r="O104" s="67"/>
      <c r="R104" s="48"/>
      <c r="S104" s="60"/>
      <c r="T104" s="60"/>
      <c r="U104" s="60"/>
      <c r="V104" s="74"/>
      <c r="Z104" s="67"/>
      <c r="AG104" s="67"/>
      <c r="AJ104" s="48"/>
      <c r="AK104" s="60"/>
      <c r="AL104" s="60"/>
      <c r="AM104" s="60"/>
      <c r="AN104" s="74"/>
      <c r="AR104" s="67"/>
      <c r="AY104" s="67"/>
      <c r="BB104" s="48"/>
      <c r="BC104" s="60"/>
    </row>
    <row r="105">
      <c r="A105" s="60"/>
      <c r="B105" s="60"/>
      <c r="C105" s="60"/>
      <c r="D105" s="74"/>
      <c r="H105" s="67"/>
      <c r="O105" s="67"/>
      <c r="R105" s="48"/>
      <c r="S105" s="60"/>
      <c r="T105" s="60"/>
      <c r="U105" s="60"/>
      <c r="V105" s="74"/>
      <c r="Z105" s="67"/>
      <c r="AG105" s="67"/>
      <c r="AJ105" s="48"/>
      <c r="AK105" s="60"/>
      <c r="AL105" s="60"/>
      <c r="AM105" s="60"/>
      <c r="AN105" s="74"/>
      <c r="AR105" s="67"/>
      <c r="AY105" s="67"/>
      <c r="BB105" s="48"/>
      <c r="BC105" s="60"/>
    </row>
    <row r="106">
      <c r="A106" s="60"/>
      <c r="B106" s="60"/>
      <c r="C106" s="60"/>
      <c r="D106" s="74"/>
      <c r="H106" s="67"/>
      <c r="O106" s="67"/>
      <c r="R106" s="48"/>
      <c r="S106" s="60"/>
      <c r="T106" s="60"/>
      <c r="U106" s="60"/>
      <c r="V106" s="74"/>
      <c r="Z106" s="67"/>
      <c r="AG106" s="67"/>
      <c r="AJ106" s="48"/>
      <c r="AK106" s="60"/>
      <c r="AL106" s="60"/>
      <c r="AM106" s="60"/>
      <c r="AN106" s="74"/>
      <c r="AR106" s="67"/>
      <c r="AY106" s="67"/>
      <c r="BB106" s="48"/>
      <c r="BC106" s="60"/>
    </row>
    <row r="107">
      <c r="A107" s="60"/>
      <c r="B107" s="60"/>
      <c r="C107" s="60"/>
      <c r="D107" s="74"/>
      <c r="H107" s="67"/>
      <c r="O107" s="67"/>
      <c r="R107" s="48"/>
      <c r="S107" s="60"/>
      <c r="T107" s="60"/>
      <c r="U107" s="60"/>
      <c r="V107" s="74"/>
      <c r="Z107" s="67"/>
      <c r="AG107" s="67"/>
      <c r="AJ107" s="48"/>
      <c r="AK107" s="60"/>
      <c r="AL107" s="60"/>
      <c r="AM107" s="60"/>
      <c r="AN107" s="74"/>
      <c r="AR107" s="67"/>
      <c r="AY107" s="67"/>
      <c r="BB107" s="48"/>
      <c r="BC107" s="60"/>
    </row>
    <row r="108">
      <c r="A108" s="60"/>
      <c r="B108" s="60"/>
      <c r="C108" s="60"/>
      <c r="D108" s="74"/>
      <c r="H108" s="67"/>
      <c r="O108" s="67"/>
      <c r="R108" s="48"/>
      <c r="S108" s="60"/>
      <c r="T108" s="60"/>
      <c r="U108" s="60"/>
      <c r="V108" s="74"/>
      <c r="Z108" s="67"/>
      <c r="AG108" s="67"/>
      <c r="AJ108" s="48"/>
      <c r="AK108" s="60"/>
      <c r="AL108" s="60"/>
      <c r="AM108" s="60"/>
      <c r="AN108" s="74"/>
      <c r="AR108" s="67"/>
      <c r="AY108" s="67"/>
      <c r="BB108" s="48"/>
      <c r="BC108" s="60"/>
    </row>
    <row r="109">
      <c r="A109" s="60"/>
      <c r="B109" s="60"/>
      <c r="C109" s="60"/>
      <c r="D109" s="74"/>
      <c r="H109" s="67"/>
      <c r="O109" s="67"/>
      <c r="R109" s="48"/>
      <c r="S109" s="60"/>
      <c r="T109" s="60"/>
      <c r="U109" s="60"/>
      <c r="V109" s="74"/>
      <c r="Z109" s="67"/>
      <c r="AG109" s="67"/>
      <c r="AJ109" s="48"/>
      <c r="AK109" s="60"/>
      <c r="AL109" s="60"/>
      <c r="AM109" s="60"/>
      <c r="AN109" s="74"/>
      <c r="AR109" s="67"/>
      <c r="AY109" s="67"/>
      <c r="BB109" s="48"/>
      <c r="BC109" s="60"/>
    </row>
    <row r="110">
      <c r="A110" s="60"/>
      <c r="B110" s="60"/>
      <c r="C110" s="60"/>
      <c r="D110" s="74"/>
      <c r="H110" s="67"/>
      <c r="O110" s="67"/>
      <c r="R110" s="48"/>
      <c r="S110" s="60"/>
      <c r="T110" s="60"/>
      <c r="U110" s="60"/>
      <c r="V110" s="74"/>
      <c r="Z110" s="67"/>
      <c r="AG110" s="67"/>
      <c r="AJ110" s="48"/>
      <c r="AK110" s="60"/>
      <c r="AL110" s="60"/>
      <c r="AM110" s="60"/>
      <c r="AN110" s="74"/>
      <c r="AR110" s="67"/>
      <c r="AY110" s="67"/>
      <c r="BB110" s="48"/>
      <c r="BC110" s="60"/>
    </row>
    <row r="111">
      <c r="A111" s="60"/>
      <c r="B111" s="60"/>
      <c r="C111" s="60"/>
      <c r="D111" s="74"/>
      <c r="H111" s="67"/>
      <c r="O111" s="67"/>
      <c r="R111" s="48"/>
      <c r="S111" s="60"/>
      <c r="T111" s="60"/>
      <c r="U111" s="60"/>
      <c r="V111" s="74"/>
      <c r="Z111" s="67"/>
      <c r="AG111" s="67"/>
      <c r="AJ111" s="48"/>
      <c r="AK111" s="60"/>
      <c r="AL111" s="60"/>
      <c r="AM111" s="60"/>
      <c r="AN111" s="74"/>
      <c r="AR111" s="67"/>
      <c r="AY111" s="67"/>
      <c r="BB111" s="48"/>
      <c r="BC111" s="60"/>
    </row>
    <row r="112">
      <c r="A112" s="60"/>
      <c r="B112" s="60"/>
      <c r="C112" s="60"/>
      <c r="D112" s="74"/>
      <c r="H112" s="67"/>
      <c r="O112" s="67"/>
      <c r="R112" s="48"/>
      <c r="S112" s="60"/>
      <c r="T112" s="60"/>
      <c r="U112" s="60"/>
      <c r="V112" s="74"/>
      <c r="Z112" s="67"/>
      <c r="AG112" s="67"/>
      <c r="AJ112" s="48"/>
      <c r="AK112" s="60"/>
      <c r="AL112" s="60"/>
      <c r="AM112" s="60"/>
      <c r="AN112" s="74"/>
      <c r="AR112" s="67"/>
      <c r="AY112" s="67"/>
      <c r="BB112" s="48"/>
      <c r="BC112" s="60"/>
    </row>
    <row r="113">
      <c r="A113" s="60"/>
      <c r="B113" s="60"/>
      <c r="C113" s="60"/>
      <c r="D113" s="74"/>
      <c r="H113" s="67"/>
      <c r="O113" s="67"/>
      <c r="R113" s="48"/>
      <c r="S113" s="60"/>
      <c r="T113" s="60"/>
      <c r="U113" s="60"/>
      <c r="V113" s="74"/>
      <c r="Z113" s="67"/>
      <c r="AG113" s="67"/>
      <c r="AJ113" s="48"/>
      <c r="AK113" s="60"/>
      <c r="AL113" s="60"/>
      <c r="AM113" s="60"/>
      <c r="AN113" s="74"/>
      <c r="AR113" s="67"/>
      <c r="AY113" s="67"/>
      <c r="BB113" s="48"/>
      <c r="BC113" s="60"/>
    </row>
    <row r="114">
      <c r="A114" s="60"/>
      <c r="B114" s="60"/>
      <c r="C114" s="60"/>
      <c r="D114" s="74"/>
      <c r="H114" s="67"/>
      <c r="O114" s="67"/>
      <c r="R114" s="48"/>
      <c r="S114" s="60"/>
      <c r="T114" s="60"/>
      <c r="U114" s="60"/>
      <c r="V114" s="74"/>
      <c r="Z114" s="67"/>
      <c r="AG114" s="67"/>
      <c r="AJ114" s="48"/>
      <c r="AK114" s="60"/>
      <c r="AL114" s="60"/>
      <c r="AM114" s="60"/>
      <c r="AN114" s="74"/>
      <c r="AR114" s="67"/>
      <c r="AY114" s="67"/>
      <c r="BB114" s="48"/>
      <c r="BC114" s="60"/>
    </row>
    <row r="115">
      <c r="A115" s="60"/>
      <c r="B115" s="60"/>
      <c r="C115" s="60"/>
      <c r="D115" s="74"/>
      <c r="H115" s="67"/>
      <c r="O115" s="67"/>
      <c r="R115" s="48"/>
      <c r="S115" s="60"/>
      <c r="T115" s="60"/>
      <c r="U115" s="60"/>
      <c r="V115" s="74"/>
      <c r="Z115" s="67"/>
      <c r="AG115" s="67"/>
      <c r="AJ115" s="48"/>
      <c r="AK115" s="60"/>
      <c r="AL115" s="60"/>
      <c r="AM115" s="60"/>
      <c r="AN115" s="74"/>
      <c r="AR115" s="67"/>
      <c r="AY115" s="67"/>
      <c r="BB115" s="48"/>
      <c r="BC115" s="60"/>
    </row>
    <row r="116">
      <c r="A116" s="60"/>
      <c r="B116" s="60"/>
      <c r="C116" s="60"/>
      <c r="D116" s="74"/>
      <c r="H116" s="67"/>
      <c r="O116" s="67"/>
      <c r="R116" s="48"/>
      <c r="S116" s="60"/>
      <c r="T116" s="60"/>
      <c r="U116" s="60"/>
      <c r="V116" s="74"/>
      <c r="Z116" s="67"/>
      <c r="AG116" s="67"/>
      <c r="AJ116" s="48"/>
      <c r="AK116" s="60"/>
      <c r="AL116" s="60"/>
      <c r="AM116" s="60"/>
      <c r="AN116" s="74"/>
      <c r="AR116" s="67"/>
      <c r="AY116" s="67"/>
      <c r="BB116" s="48"/>
      <c r="BC116" s="60"/>
    </row>
    <row r="117">
      <c r="A117" s="60"/>
      <c r="B117" s="60"/>
      <c r="C117" s="60"/>
      <c r="D117" s="74"/>
      <c r="H117" s="67"/>
      <c r="O117" s="67"/>
      <c r="R117" s="48"/>
      <c r="S117" s="60"/>
      <c r="T117" s="60"/>
      <c r="U117" s="60"/>
      <c r="V117" s="74"/>
      <c r="Z117" s="67"/>
      <c r="AG117" s="67"/>
      <c r="AJ117" s="48"/>
      <c r="AK117" s="60"/>
      <c r="AL117" s="60"/>
      <c r="AM117" s="60"/>
      <c r="AN117" s="74"/>
      <c r="AR117" s="67"/>
      <c r="AY117" s="67"/>
      <c r="BB117" s="48"/>
      <c r="BC117" s="60"/>
    </row>
    <row r="118">
      <c r="A118" s="60"/>
      <c r="B118" s="60"/>
      <c r="C118" s="60"/>
      <c r="D118" s="74"/>
      <c r="H118" s="67"/>
      <c r="O118" s="67"/>
      <c r="R118" s="48"/>
      <c r="S118" s="60"/>
      <c r="T118" s="60"/>
      <c r="U118" s="60"/>
      <c r="V118" s="74"/>
      <c r="Z118" s="67"/>
      <c r="AG118" s="67"/>
      <c r="AJ118" s="48"/>
      <c r="AK118" s="60"/>
      <c r="AL118" s="60"/>
      <c r="AM118" s="60"/>
      <c r="AN118" s="74"/>
      <c r="AR118" s="67"/>
      <c r="AY118" s="67"/>
      <c r="BB118" s="48"/>
      <c r="BC118" s="60"/>
    </row>
    <row r="119">
      <c r="A119" s="60"/>
      <c r="B119" s="60"/>
      <c r="C119" s="60"/>
      <c r="D119" s="74"/>
      <c r="H119" s="67"/>
      <c r="O119" s="67"/>
      <c r="R119" s="48"/>
      <c r="S119" s="60"/>
      <c r="T119" s="60"/>
      <c r="U119" s="60"/>
      <c r="V119" s="74"/>
      <c r="Z119" s="67"/>
      <c r="AG119" s="67"/>
      <c r="AJ119" s="48"/>
      <c r="AK119" s="60"/>
      <c r="AL119" s="60"/>
      <c r="AM119" s="60"/>
      <c r="AN119" s="74"/>
      <c r="AR119" s="67"/>
      <c r="AY119" s="67"/>
      <c r="BB119" s="48"/>
      <c r="BC119" s="60"/>
    </row>
    <row r="120">
      <c r="A120" s="60"/>
      <c r="B120" s="60"/>
      <c r="C120" s="60"/>
      <c r="D120" s="74"/>
      <c r="H120" s="67"/>
      <c r="O120" s="67"/>
      <c r="R120" s="48"/>
      <c r="S120" s="60"/>
      <c r="T120" s="60"/>
      <c r="U120" s="60"/>
      <c r="V120" s="74"/>
      <c r="Z120" s="67"/>
      <c r="AG120" s="67"/>
      <c r="AJ120" s="48"/>
      <c r="AK120" s="60"/>
      <c r="AL120" s="60"/>
      <c r="AM120" s="60"/>
      <c r="AN120" s="74"/>
      <c r="AR120" s="67"/>
      <c r="AY120" s="67"/>
      <c r="BB120" s="48"/>
      <c r="BC120" s="60"/>
    </row>
    <row r="121">
      <c r="A121" s="60"/>
      <c r="B121" s="60"/>
      <c r="C121" s="60"/>
      <c r="D121" s="74"/>
      <c r="H121" s="67"/>
      <c r="O121" s="67"/>
      <c r="R121" s="48"/>
      <c r="S121" s="60"/>
      <c r="T121" s="60"/>
      <c r="U121" s="60"/>
      <c r="V121" s="74"/>
      <c r="Z121" s="67"/>
      <c r="AG121" s="67"/>
      <c r="AJ121" s="48"/>
      <c r="AK121" s="60"/>
      <c r="AL121" s="60"/>
      <c r="AM121" s="60"/>
      <c r="AN121" s="74"/>
      <c r="AR121" s="67"/>
      <c r="AY121" s="67"/>
      <c r="BB121" s="48"/>
      <c r="BC121" s="60"/>
    </row>
    <row r="122">
      <c r="A122" s="60"/>
      <c r="B122" s="60"/>
      <c r="C122" s="60"/>
      <c r="D122" s="74"/>
      <c r="H122" s="67"/>
      <c r="O122" s="67"/>
      <c r="R122" s="48"/>
      <c r="S122" s="60"/>
      <c r="T122" s="60"/>
      <c r="U122" s="60"/>
      <c r="V122" s="74"/>
      <c r="Z122" s="67"/>
      <c r="AG122" s="67"/>
      <c r="AJ122" s="48"/>
      <c r="AK122" s="60"/>
      <c r="AL122" s="60"/>
      <c r="AM122" s="60"/>
      <c r="AN122" s="74"/>
      <c r="AR122" s="67"/>
      <c r="AY122" s="67"/>
      <c r="BB122" s="48"/>
      <c r="BC122" s="60"/>
    </row>
    <row r="123">
      <c r="A123" s="60"/>
      <c r="B123" s="60"/>
      <c r="C123" s="60"/>
      <c r="D123" s="74"/>
      <c r="H123" s="67"/>
      <c r="O123" s="67"/>
      <c r="R123" s="48"/>
      <c r="S123" s="60"/>
      <c r="T123" s="60"/>
      <c r="U123" s="60"/>
      <c r="V123" s="74"/>
      <c r="Z123" s="67"/>
      <c r="AG123" s="67"/>
      <c r="AJ123" s="48"/>
      <c r="AK123" s="60"/>
      <c r="AL123" s="60"/>
      <c r="AM123" s="60"/>
      <c r="AN123" s="74"/>
      <c r="AR123" s="67"/>
      <c r="AY123" s="67"/>
      <c r="BB123" s="48"/>
      <c r="BC123" s="60"/>
    </row>
    <row r="124">
      <c r="A124" s="60"/>
      <c r="B124" s="60"/>
      <c r="C124" s="60"/>
      <c r="D124" s="74"/>
      <c r="H124" s="67"/>
      <c r="O124" s="67"/>
      <c r="R124" s="48"/>
      <c r="S124" s="60"/>
      <c r="T124" s="60"/>
      <c r="U124" s="60"/>
      <c r="V124" s="74"/>
      <c r="Z124" s="67"/>
      <c r="AG124" s="67"/>
      <c r="AJ124" s="48"/>
      <c r="AK124" s="60"/>
      <c r="AL124" s="60"/>
      <c r="AM124" s="60"/>
      <c r="AN124" s="74"/>
      <c r="AR124" s="67"/>
      <c r="AY124" s="67"/>
      <c r="BB124" s="48"/>
      <c r="BC124" s="60"/>
    </row>
    <row r="125">
      <c r="A125" s="60"/>
      <c r="B125" s="60"/>
      <c r="C125" s="60"/>
      <c r="D125" s="74"/>
      <c r="H125" s="67"/>
      <c r="O125" s="67"/>
      <c r="R125" s="48"/>
      <c r="S125" s="60"/>
      <c r="T125" s="60"/>
      <c r="U125" s="60"/>
      <c r="V125" s="74"/>
      <c r="Z125" s="67"/>
      <c r="AG125" s="67"/>
      <c r="AJ125" s="48"/>
      <c r="AK125" s="60"/>
      <c r="AL125" s="60"/>
      <c r="AM125" s="60"/>
      <c r="AN125" s="74"/>
      <c r="AR125" s="67"/>
      <c r="AY125" s="67"/>
      <c r="BB125" s="48"/>
      <c r="BC125" s="60"/>
    </row>
    <row r="126">
      <c r="A126" s="60"/>
      <c r="B126" s="60"/>
      <c r="C126" s="60"/>
      <c r="D126" s="74"/>
      <c r="H126" s="67"/>
      <c r="O126" s="67"/>
      <c r="R126" s="48"/>
      <c r="S126" s="60"/>
      <c r="T126" s="60"/>
      <c r="U126" s="60"/>
      <c r="V126" s="74"/>
      <c r="Z126" s="67"/>
      <c r="AG126" s="67"/>
      <c r="AJ126" s="48"/>
      <c r="AK126" s="60"/>
      <c r="AL126" s="60"/>
      <c r="AM126" s="60"/>
      <c r="AN126" s="74"/>
      <c r="AR126" s="67"/>
      <c r="AY126" s="67"/>
      <c r="BB126" s="48"/>
      <c r="BC126" s="60"/>
    </row>
    <row r="127">
      <c r="A127" s="60"/>
      <c r="B127" s="60"/>
      <c r="C127" s="60"/>
      <c r="D127" s="74"/>
      <c r="H127" s="67"/>
      <c r="O127" s="67"/>
      <c r="R127" s="48"/>
      <c r="S127" s="60"/>
      <c r="T127" s="60"/>
      <c r="U127" s="60"/>
      <c r="V127" s="74"/>
      <c r="Z127" s="67"/>
      <c r="AG127" s="67"/>
      <c r="AJ127" s="48"/>
      <c r="AK127" s="60"/>
      <c r="AL127" s="60"/>
      <c r="AM127" s="60"/>
      <c r="AN127" s="74"/>
      <c r="AR127" s="67"/>
      <c r="AY127" s="67"/>
      <c r="BB127" s="48"/>
      <c r="BC127" s="60"/>
    </row>
    <row r="128">
      <c r="A128" s="60"/>
      <c r="B128" s="60"/>
      <c r="C128" s="60"/>
      <c r="D128" s="74"/>
      <c r="H128" s="67"/>
      <c r="O128" s="67"/>
      <c r="R128" s="48"/>
      <c r="S128" s="60"/>
      <c r="T128" s="60"/>
      <c r="U128" s="60"/>
      <c r="V128" s="74"/>
      <c r="Z128" s="67"/>
      <c r="AG128" s="67"/>
      <c r="AJ128" s="48"/>
      <c r="AK128" s="60"/>
      <c r="AL128" s="60"/>
      <c r="AM128" s="60"/>
      <c r="AN128" s="74"/>
      <c r="AR128" s="67"/>
      <c r="AY128" s="67"/>
      <c r="BB128" s="48"/>
      <c r="BC128" s="60"/>
    </row>
    <row r="129">
      <c r="A129" s="60"/>
      <c r="B129" s="60"/>
      <c r="C129" s="60"/>
      <c r="D129" s="74"/>
      <c r="H129" s="67"/>
      <c r="O129" s="67"/>
      <c r="R129" s="48"/>
      <c r="S129" s="60"/>
      <c r="T129" s="60"/>
      <c r="U129" s="60"/>
      <c r="V129" s="74"/>
      <c r="Z129" s="67"/>
      <c r="AG129" s="67"/>
      <c r="AJ129" s="48"/>
      <c r="AK129" s="60"/>
      <c r="AL129" s="60"/>
      <c r="AM129" s="60"/>
      <c r="AN129" s="74"/>
      <c r="AR129" s="67"/>
      <c r="AY129" s="67"/>
      <c r="BB129" s="48"/>
      <c r="BC129" s="60"/>
    </row>
    <row r="130">
      <c r="A130" s="60"/>
      <c r="B130" s="60"/>
      <c r="C130" s="60"/>
      <c r="D130" s="74"/>
      <c r="H130" s="67"/>
      <c r="O130" s="67"/>
      <c r="R130" s="48"/>
      <c r="S130" s="60"/>
      <c r="T130" s="60"/>
      <c r="U130" s="60"/>
      <c r="V130" s="74"/>
      <c r="Z130" s="67"/>
      <c r="AG130" s="67"/>
      <c r="AJ130" s="48"/>
      <c r="AK130" s="60"/>
      <c r="AL130" s="60"/>
      <c r="AM130" s="60"/>
      <c r="AN130" s="74"/>
      <c r="AR130" s="67"/>
      <c r="AY130" s="67"/>
      <c r="BB130" s="48"/>
      <c r="BC130" s="60"/>
    </row>
    <row r="131">
      <c r="A131" s="60"/>
      <c r="B131" s="60"/>
      <c r="C131" s="60"/>
      <c r="D131" s="74"/>
      <c r="H131" s="67"/>
      <c r="O131" s="67"/>
      <c r="R131" s="48"/>
      <c r="S131" s="60"/>
      <c r="T131" s="60"/>
      <c r="U131" s="60"/>
      <c r="V131" s="74"/>
      <c r="Z131" s="67"/>
      <c r="AG131" s="67"/>
      <c r="AJ131" s="48"/>
      <c r="AK131" s="60"/>
      <c r="AL131" s="60"/>
      <c r="AM131" s="60"/>
      <c r="AN131" s="74"/>
      <c r="AR131" s="67"/>
      <c r="AY131" s="67"/>
      <c r="BB131" s="48"/>
      <c r="BC131" s="60"/>
    </row>
    <row r="132">
      <c r="A132" s="60"/>
      <c r="B132" s="60"/>
      <c r="C132" s="60"/>
      <c r="D132" s="74"/>
      <c r="H132" s="67"/>
      <c r="O132" s="67"/>
      <c r="R132" s="48"/>
      <c r="S132" s="60"/>
      <c r="T132" s="60"/>
      <c r="U132" s="60"/>
      <c r="V132" s="74"/>
      <c r="Z132" s="67"/>
      <c r="AG132" s="67"/>
      <c r="AJ132" s="48"/>
      <c r="AK132" s="60"/>
      <c r="AL132" s="60"/>
      <c r="AM132" s="60"/>
      <c r="AN132" s="74"/>
      <c r="AR132" s="67"/>
      <c r="AY132" s="67"/>
      <c r="BB132" s="48"/>
      <c r="BC132" s="60"/>
    </row>
    <row r="133">
      <c r="A133" s="60"/>
      <c r="B133" s="60"/>
      <c r="C133" s="60"/>
      <c r="D133" s="74"/>
      <c r="H133" s="67"/>
      <c r="O133" s="67"/>
      <c r="R133" s="48"/>
      <c r="S133" s="60"/>
      <c r="T133" s="60"/>
      <c r="U133" s="60"/>
      <c r="V133" s="74"/>
      <c r="Z133" s="67"/>
      <c r="AG133" s="67"/>
      <c r="AJ133" s="48"/>
      <c r="AK133" s="60"/>
      <c r="AL133" s="60"/>
      <c r="AM133" s="60"/>
      <c r="AN133" s="74"/>
      <c r="AR133" s="67"/>
      <c r="AY133" s="67"/>
      <c r="BB133" s="48"/>
      <c r="BC133" s="60"/>
    </row>
    <row r="134">
      <c r="A134" s="60"/>
      <c r="B134" s="60"/>
      <c r="C134" s="60"/>
      <c r="D134" s="74"/>
      <c r="H134" s="67"/>
      <c r="O134" s="67"/>
      <c r="R134" s="48"/>
      <c r="S134" s="60"/>
      <c r="T134" s="60"/>
      <c r="U134" s="60"/>
      <c r="V134" s="74"/>
      <c r="Z134" s="67"/>
      <c r="AG134" s="67"/>
      <c r="AJ134" s="48"/>
      <c r="AK134" s="60"/>
      <c r="AL134" s="60"/>
      <c r="AM134" s="60"/>
      <c r="AN134" s="74"/>
      <c r="AR134" s="67"/>
      <c r="AY134" s="67"/>
      <c r="BB134" s="48"/>
      <c r="BC134" s="60"/>
    </row>
    <row r="135">
      <c r="A135" s="60"/>
      <c r="B135" s="60"/>
      <c r="C135" s="60"/>
      <c r="D135" s="74"/>
      <c r="H135" s="67"/>
      <c r="O135" s="67"/>
      <c r="R135" s="48"/>
      <c r="S135" s="60"/>
      <c r="T135" s="60"/>
      <c r="U135" s="60"/>
      <c r="V135" s="74"/>
      <c r="Z135" s="67"/>
      <c r="AG135" s="67"/>
      <c r="AJ135" s="48"/>
      <c r="AK135" s="60"/>
      <c r="AL135" s="60"/>
      <c r="AM135" s="60"/>
      <c r="AN135" s="74"/>
      <c r="AR135" s="67"/>
      <c r="AY135" s="67"/>
      <c r="BB135" s="48"/>
      <c r="BC135" s="60"/>
    </row>
    <row r="136">
      <c r="A136" s="60"/>
      <c r="B136" s="60"/>
      <c r="C136" s="60"/>
      <c r="D136" s="74"/>
      <c r="H136" s="67"/>
      <c r="O136" s="67"/>
      <c r="R136" s="48"/>
      <c r="S136" s="60"/>
      <c r="T136" s="60"/>
      <c r="U136" s="60"/>
      <c r="V136" s="74"/>
      <c r="Z136" s="67"/>
      <c r="AG136" s="67"/>
      <c r="AJ136" s="48"/>
      <c r="AK136" s="60"/>
      <c r="AL136" s="60"/>
      <c r="AM136" s="60"/>
      <c r="AN136" s="74"/>
      <c r="AR136" s="67"/>
      <c r="AY136" s="67"/>
      <c r="BB136" s="48"/>
      <c r="BC136" s="60"/>
    </row>
    <row r="137">
      <c r="A137" s="60"/>
      <c r="B137" s="60"/>
      <c r="C137" s="60"/>
      <c r="D137" s="74"/>
      <c r="H137" s="67"/>
      <c r="O137" s="67"/>
      <c r="R137" s="48"/>
      <c r="S137" s="60"/>
      <c r="T137" s="60"/>
      <c r="U137" s="60"/>
      <c r="V137" s="74"/>
      <c r="Z137" s="67"/>
      <c r="AG137" s="67"/>
      <c r="AJ137" s="48"/>
      <c r="AK137" s="60"/>
      <c r="AL137" s="60"/>
      <c r="AM137" s="60"/>
      <c r="AN137" s="74"/>
      <c r="AR137" s="67"/>
      <c r="AY137" s="67"/>
      <c r="BB137" s="48"/>
      <c r="BC137" s="60"/>
    </row>
    <row r="138">
      <c r="A138" s="60"/>
      <c r="B138" s="60"/>
      <c r="C138" s="60"/>
      <c r="D138" s="74"/>
      <c r="H138" s="67"/>
      <c r="O138" s="67"/>
      <c r="R138" s="48"/>
      <c r="S138" s="60"/>
      <c r="T138" s="60"/>
      <c r="U138" s="60"/>
      <c r="V138" s="74"/>
      <c r="Z138" s="67"/>
      <c r="AG138" s="67"/>
      <c r="AJ138" s="48"/>
      <c r="AK138" s="60"/>
      <c r="AL138" s="60"/>
      <c r="AM138" s="60"/>
      <c r="AN138" s="74"/>
      <c r="AR138" s="67"/>
      <c r="AY138" s="67"/>
      <c r="BB138" s="48"/>
      <c r="BC138" s="60"/>
    </row>
    <row r="139">
      <c r="A139" s="60"/>
      <c r="B139" s="60"/>
      <c r="C139" s="60"/>
      <c r="D139" s="74"/>
      <c r="H139" s="67"/>
      <c r="O139" s="67"/>
      <c r="R139" s="48"/>
      <c r="S139" s="60"/>
      <c r="T139" s="60"/>
      <c r="U139" s="60"/>
      <c r="V139" s="74"/>
      <c r="Z139" s="67"/>
      <c r="AG139" s="67"/>
      <c r="AJ139" s="48"/>
      <c r="AK139" s="60"/>
      <c r="AL139" s="60"/>
      <c r="AM139" s="60"/>
      <c r="AN139" s="74"/>
      <c r="AR139" s="67"/>
      <c r="AY139" s="67"/>
      <c r="BB139" s="48"/>
      <c r="BC139" s="60"/>
    </row>
    <row r="140">
      <c r="A140" s="60"/>
      <c r="B140" s="60"/>
      <c r="C140" s="60"/>
      <c r="D140" s="74"/>
      <c r="H140" s="67"/>
      <c r="O140" s="67"/>
      <c r="R140" s="48"/>
      <c r="S140" s="60"/>
      <c r="T140" s="60"/>
      <c r="U140" s="60"/>
      <c r="V140" s="74"/>
      <c r="Z140" s="67"/>
      <c r="AG140" s="67"/>
      <c r="AJ140" s="48"/>
      <c r="AK140" s="60"/>
      <c r="AL140" s="60"/>
      <c r="AM140" s="60"/>
      <c r="AN140" s="74"/>
      <c r="AR140" s="67"/>
      <c r="AY140" s="67"/>
      <c r="BB140" s="48"/>
      <c r="BC140" s="60"/>
    </row>
    <row r="141">
      <c r="A141" s="60"/>
      <c r="B141" s="60"/>
      <c r="C141" s="60"/>
      <c r="D141" s="74"/>
      <c r="H141" s="67"/>
      <c r="O141" s="67"/>
      <c r="R141" s="48"/>
      <c r="S141" s="60"/>
      <c r="T141" s="60"/>
      <c r="U141" s="60"/>
      <c r="V141" s="74"/>
      <c r="Z141" s="67"/>
      <c r="AG141" s="67"/>
      <c r="AJ141" s="48"/>
      <c r="AK141" s="60"/>
      <c r="AL141" s="60"/>
      <c r="AM141" s="60"/>
      <c r="AN141" s="74"/>
      <c r="AR141" s="67"/>
      <c r="AY141" s="67"/>
      <c r="BB141" s="48"/>
      <c r="BC141" s="60"/>
    </row>
    <row r="142">
      <c r="A142" s="60"/>
      <c r="B142" s="60"/>
      <c r="C142" s="60"/>
      <c r="D142" s="74"/>
      <c r="H142" s="67"/>
      <c r="O142" s="67"/>
      <c r="R142" s="48"/>
      <c r="S142" s="60"/>
      <c r="T142" s="60"/>
      <c r="U142" s="60"/>
      <c r="V142" s="74"/>
      <c r="Z142" s="67"/>
      <c r="AG142" s="67"/>
      <c r="AJ142" s="48"/>
      <c r="AK142" s="60"/>
      <c r="AL142" s="60"/>
      <c r="AM142" s="60"/>
      <c r="AN142" s="74"/>
      <c r="AR142" s="67"/>
      <c r="AY142" s="67"/>
      <c r="BB142" s="48"/>
      <c r="BC142" s="60"/>
    </row>
    <row r="143">
      <c r="A143" s="60"/>
      <c r="B143" s="60"/>
      <c r="C143" s="60"/>
      <c r="D143" s="74"/>
      <c r="H143" s="67"/>
      <c r="O143" s="67"/>
      <c r="R143" s="48"/>
      <c r="S143" s="60"/>
      <c r="T143" s="60"/>
      <c r="U143" s="60"/>
      <c r="V143" s="74"/>
      <c r="Z143" s="67"/>
      <c r="AG143" s="67"/>
      <c r="AJ143" s="48"/>
      <c r="AK143" s="60"/>
      <c r="AL143" s="60"/>
      <c r="AM143" s="60"/>
      <c r="AN143" s="74"/>
      <c r="AR143" s="67"/>
      <c r="AY143" s="67"/>
      <c r="BB143" s="48"/>
      <c r="BC143" s="60"/>
    </row>
    <row r="144">
      <c r="A144" s="60"/>
      <c r="B144" s="60"/>
      <c r="C144" s="60"/>
      <c r="D144" s="74"/>
      <c r="H144" s="67"/>
      <c r="O144" s="67"/>
      <c r="R144" s="48"/>
      <c r="S144" s="60"/>
      <c r="T144" s="60"/>
      <c r="U144" s="60"/>
      <c r="V144" s="74"/>
      <c r="Z144" s="67"/>
      <c r="AG144" s="67"/>
      <c r="AJ144" s="48"/>
      <c r="AK144" s="60"/>
      <c r="AL144" s="60"/>
      <c r="AM144" s="60"/>
      <c r="AN144" s="74"/>
      <c r="AR144" s="67"/>
      <c r="AY144" s="67"/>
      <c r="BB144" s="48"/>
      <c r="BC144" s="60"/>
    </row>
    <row r="145">
      <c r="A145" s="60"/>
      <c r="B145" s="60"/>
      <c r="C145" s="60"/>
      <c r="D145" s="74"/>
      <c r="H145" s="67"/>
      <c r="O145" s="67"/>
      <c r="R145" s="48"/>
      <c r="S145" s="60"/>
      <c r="T145" s="60"/>
      <c r="U145" s="60"/>
      <c r="V145" s="74"/>
      <c r="Z145" s="67"/>
      <c r="AG145" s="67"/>
      <c r="AJ145" s="48"/>
      <c r="AK145" s="60"/>
      <c r="AL145" s="60"/>
      <c r="AM145" s="60"/>
      <c r="AN145" s="74"/>
      <c r="AR145" s="67"/>
      <c r="AY145" s="67"/>
      <c r="BB145" s="48"/>
      <c r="BC145" s="60"/>
    </row>
    <row r="146">
      <c r="A146" s="60"/>
      <c r="B146" s="60"/>
      <c r="C146" s="60"/>
      <c r="D146" s="74"/>
      <c r="H146" s="67"/>
      <c r="O146" s="67"/>
      <c r="R146" s="48"/>
      <c r="S146" s="60"/>
      <c r="T146" s="60"/>
      <c r="U146" s="60"/>
      <c r="V146" s="74"/>
      <c r="Z146" s="67"/>
      <c r="AG146" s="67"/>
      <c r="AJ146" s="48"/>
      <c r="AK146" s="60"/>
      <c r="AL146" s="60"/>
      <c r="AM146" s="60"/>
      <c r="AN146" s="74"/>
      <c r="AR146" s="67"/>
      <c r="AY146" s="67"/>
      <c r="BB146" s="48"/>
      <c r="BC146" s="60"/>
    </row>
    <row r="147">
      <c r="A147" s="60"/>
      <c r="B147" s="60"/>
      <c r="C147" s="60"/>
      <c r="D147" s="74"/>
      <c r="H147" s="67"/>
      <c r="O147" s="67"/>
      <c r="R147" s="48"/>
      <c r="S147" s="60"/>
      <c r="T147" s="60"/>
      <c r="U147" s="60"/>
      <c r="V147" s="74"/>
      <c r="Z147" s="67"/>
      <c r="AG147" s="67"/>
      <c r="AJ147" s="48"/>
      <c r="AK147" s="60"/>
      <c r="AL147" s="60"/>
      <c r="AM147" s="60"/>
      <c r="AN147" s="74"/>
      <c r="AR147" s="67"/>
      <c r="AY147" s="67"/>
      <c r="BB147" s="48"/>
      <c r="BC147" s="60"/>
    </row>
    <row r="148">
      <c r="A148" s="60"/>
      <c r="B148" s="60"/>
      <c r="C148" s="60"/>
      <c r="D148" s="74"/>
      <c r="H148" s="67"/>
      <c r="O148" s="67"/>
      <c r="R148" s="48"/>
      <c r="S148" s="60"/>
      <c r="T148" s="60"/>
      <c r="U148" s="60"/>
      <c r="V148" s="74"/>
      <c r="Z148" s="67"/>
      <c r="AG148" s="67"/>
      <c r="AJ148" s="48"/>
      <c r="AK148" s="60"/>
      <c r="AL148" s="60"/>
      <c r="AM148" s="60"/>
      <c r="AN148" s="74"/>
      <c r="AR148" s="67"/>
      <c r="AY148" s="67"/>
      <c r="BB148" s="48"/>
      <c r="BC148" s="60"/>
    </row>
    <row r="149">
      <c r="A149" s="60"/>
      <c r="B149" s="60"/>
      <c r="C149" s="60"/>
      <c r="D149" s="74"/>
      <c r="H149" s="67"/>
      <c r="O149" s="67"/>
      <c r="R149" s="48"/>
      <c r="S149" s="60"/>
      <c r="T149" s="60"/>
      <c r="U149" s="60"/>
      <c r="V149" s="74"/>
      <c r="Z149" s="67"/>
      <c r="AG149" s="67"/>
      <c r="AJ149" s="48"/>
      <c r="AK149" s="60"/>
      <c r="AL149" s="60"/>
      <c r="AM149" s="60"/>
      <c r="AN149" s="74"/>
      <c r="AR149" s="67"/>
      <c r="AY149" s="67"/>
      <c r="BB149" s="48"/>
      <c r="BC149" s="60"/>
    </row>
    <row r="150">
      <c r="A150" s="60"/>
      <c r="B150" s="60"/>
      <c r="C150" s="60"/>
      <c r="D150" s="74"/>
      <c r="H150" s="67"/>
      <c r="O150" s="67"/>
      <c r="R150" s="48"/>
      <c r="S150" s="60"/>
      <c r="T150" s="60"/>
      <c r="U150" s="60"/>
      <c r="V150" s="74"/>
      <c r="Z150" s="67"/>
      <c r="AG150" s="67"/>
      <c r="AJ150" s="48"/>
      <c r="AK150" s="60"/>
      <c r="AL150" s="60"/>
      <c r="AM150" s="60"/>
      <c r="AN150" s="74"/>
      <c r="AR150" s="67"/>
      <c r="AY150" s="67"/>
      <c r="BB150" s="48"/>
      <c r="BC150" s="60"/>
    </row>
    <row r="151">
      <c r="A151" s="60"/>
      <c r="B151" s="60"/>
      <c r="C151" s="60"/>
      <c r="D151" s="74"/>
      <c r="H151" s="67"/>
      <c r="O151" s="67"/>
      <c r="R151" s="48"/>
      <c r="S151" s="60"/>
      <c r="T151" s="60"/>
      <c r="U151" s="60"/>
      <c r="V151" s="74"/>
      <c r="Z151" s="67"/>
      <c r="AG151" s="67"/>
      <c r="AJ151" s="48"/>
      <c r="AK151" s="60"/>
      <c r="AL151" s="60"/>
      <c r="AM151" s="60"/>
      <c r="AN151" s="74"/>
      <c r="AR151" s="67"/>
      <c r="AY151" s="67"/>
      <c r="BB151" s="48"/>
      <c r="BC151" s="60"/>
    </row>
    <row r="152">
      <c r="A152" s="60"/>
      <c r="B152" s="60"/>
      <c r="C152" s="60"/>
      <c r="D152" s="74"/>
      <c r="H152" s="67"/>
      <c r="O152" s="67"/>
      <c r="R152" s="48"/>
      <c r="S152" s="60"/>
      <c r="T152" s="60"/>
      <c r="U152" s="60"/>
      <c r="V152" s="74"/>
      <c r="Z152" s="67"/>
      <c r="AG152" s="67"/>
      <c r="AJ152" s="48"/>
      <c r="AK152" s="60"/>
      <c r="AL152" s="60"/>
      <c r="AM152" s="60"/>
      <c r="AN152" s="74"/>
      <c r="AR152" s="67"/>
      <c r="AY152" s="67"/>
      <c r="BB152" s="48"/>
      <c r="BC152" s="60"/>
    </row>
    <row r="153">
      <c r="A153" s="60"/>
      <c r="B153" s="60"/>
      <c r="C153" s="60"/>
      <c r="D153" s="74"/>
      <c r="H153" s="67"/>
      <c r="O153" s="67"/>
      <c r="R153" s="48"/>
      <c r="S153" s="60"/>
      <c r="T153" s="60"/>
      <c r="U153" s="60"/>
      <c r="V153" s="74"/>
      <c r="Z153" s="67"/>
      <c r="AG153" s="67"/>
      <c r="AJ153" s="48"/>
      <c r="AK153" s="60"/>
      <c r="AL153" s="60"/>
      <c r="AM153" s="60"/>
      <c r="AN153" s="74"/>
      <c r="AR153" s="67"/>
      <c r="AY153" s="67"/>
      <c r="BB153" s="48"/>
      <c r="BC153" s="60"/>
    </row>
    <row r="154">
      <c r="A154" s="60"/>
      <c r="B154" s="60"/>
      <c r="C154" s="60"/>
      <c r="D154" s="74"/>
      <c r="H154" s="67"/>
      <c r="O154" s="67"/>
      <c r="R154" s="48"/>
      <c r="S154" s="60"/>
      <c r="T154" s="60"/>
      <c r="U154" s="60"/>
      <c r="V154" s="74"/>
      <c r="Z154" s="67"/>
      <c r="AG154" s="67"/>
      <c r="AJ154" s="48"/>
      <c r="AK154" s="60"/>
      <c r="AL154" s="60"/>
      <c r="AM154" s="60"/>
      <c r="AN154" s="74"/>
      <c r="AR154" s="67"/>
      <c r="AY154" s="67"/>
      <c r="BB154" s="48"/>
      <c r="BC154" s="60"/>
    </row>
    <row r="155">
      <c r="A155" s="60"/>
      <c r="B155" s="60"/>
      <c r="C155" s="60"/>
      <c r="D155" s="74"/>
      <c r="H155" s="67"/>
      <c r="O155" s="67"/>
      <c r="R155" s="48"/>
      <c r="S155" s="60"/>
      <c r="T155" s="60"/>
      <c r="U155" s="60"/>
      <c r="V155" s="74"/>
      <c r="Z155" s="67"/>
      <c r="AG155" s="67"/>
      <c r="AJ155" s="48"/>
      <c r="AK155" s="60"/>
      <c r="AL155" s="60"/>
      <c r="AM155" s="60"/>
      <c r="AN155" s="74"/>
      <c r="AR155" s="67"/>
      <c r="AY155" s="67"/>
      <c r="BB155" s="48"/>
      <c r="BC155" s="60"/>
    </row>
    <row r="156">
      <c r="A156" s="60"/>
      <c r="B156" s="60"/>
      <c r="C156" s="60"/>
      <c r="D156" s="74"/>
      <c r="H156" s="67"/>
      <c r="O156" s="67"/>
      <c r="R156" s="48"/>
      <c r="S156" s="60"/>
      <c r="T156" s="60"/>
      <c r="U156" s="60"/>
      <c r="V156" s="74"/>
      <c r="Z156" s="67"/>
      <c r="AG156" s="67"/>
      <c r="AJ156" s="48"/>
      <c r="AK156" s="60"/>
      <c r="AL156" s="60"/>
      <c r="AM156" s="60"/>
      <c r="AN156" s="74"/>
      <c r="AR156" s="67"/>
      <c r="AY156" s="67"/>
      <c r="BB156" s="48"/>
      <c r="BC156" s="60"/>
    </row>
    <row r="157">
      <c r="A157" s="60"/>
      <c r="B157" s="60"/>
      <c r="C157" s="60"/>
      <c r="D157" s="74"/>
      <c r="H157" s="67"/>
      <c r="O157" s="67"/>
      <c r="R157" s="48"/>
      <c r="S157" s="60"/>
      <c r="T157" s="60"/>
      <c r="U157" s="60"/>
      <c r="V157" s="74"/>
      <c r="Z157" s="67"/>
      <c r="AG157" s="67"/>
      <c r="AJ157" s="48"/>
      <c r="AK157" s="60"/>
      <c r="AL157" s="60"/>
      <c r="AM157" s="60"/>
      <c r="AN157" s="74"/>
      <c r="AR157" s="67"/>
      <c r="AY157" s="67"/>
      <c r="BB157" s="48"/>
      <c r="BC157" s="60"/>
    </row>
    <row r="158">
      <c r="A158" s="60"/>
      <c r="B158" s="60"/>
      <c r="C158" s="60"/>
      <c r="D158" s="74"/>
      <c r="H158" s="67"/>
      <c r="O158" s="67"/>
      <c r="R158" s="48"/>
      <c r="S158" s="60"/>
      <c r="T158" s="60"/>
      <c r="U158" s="60"/>
      <c r="V158" s="74"/>
      <c r="Z158" s="67"/>
      <c r="AG158" s="67"/>
      <c r="AJ158" s="48"/>
      <c r="AK158" s="60"/>
      <c r="AL158" s="60"/>
      <c r="AM158" s="60"/>
      <c r="AN158" s="74"/>
      <c r="AR158" s="67"/>
      <c r="AY158" s="67"/>
      <c r="BB158" s="48"/>
      <c r="BC158" s="60"/>
    </row>
    <row r="159">
      <c r="A159" s="60"/>
      <c r="B159" s="60"/>
      <c r="C159" s="60"/>
      <c r="D159" s="74"/>
      <c r="H159" s="67"/>
      <c r="O159" s="67"/>
      <c r="R159" s="48"/>
      <c r="S159" s="60"/>
      <c r="T159" s="60"/>
      <c r="U159" s="60"/>
      <c r="V159" s="74"/>
      <c r="Z159" s="67"/>
      <c r="AG159" s="67"/>
      <c r="AJ159" s="48"/>
      <c r="AK159" s="60"/>
      <c r="AL159" s="60"/>
      <c r="AM159" s="60"/>
      <c r="AN159" s="74"/>
      <c r="AR159" s="67"/>
      <c r="AY159" s="67"/>
      <c r="BB159" s="48"/>
      <c r="BC159" s="60"/>
    </row>
    <row r="160">
      <c r="A160" s="60"/>
      <c r="B160" s="60"/>
      <c r="C160" s="60"/>
      <c r="D160" s="74"/>
      <c r="H160" s="67"/>
      <c r="O160" s="67"/>
      <c r="R160" s="48"/>
      <c r="S160" s="60"/>
      <c r="T160" s="60"/>
      <c r="U160" s="60"/>
      <c r="V160" s="74"/>
      <c r="Z160" s="67"/>
      <c r="AG160" s="67"/>
      <c r="AJ160" s="48"/>
      <c r="AK160" s="60"/>
      <c r="AL160" s="60"/>
      <c r="AM160" s="60"/>
      <c r="AN160" s="74"/>
      <c r="AR160" s="67"/>
      <c r="AY160" s="67"/>
      <c r="BB160" s="48"/>
      <c r="BC160" s="60"/>
    </row>
    <row r="161">
      <c r="A161" s="60"/>
      <c r="B161" s="60"/>
      <c r="C161" s="60"/>
      <c r="D161" s="74"/>
      <c r="H161" s="67"/>
      <c r="O161" s="67"/>
      <c r="R161" s="48"/>
      <c r="S161" s="60"/>
      <c r="T161" s="60"/>
      <c r="U161" s="60"/>
      <c r="V161" s="74"/>
      <c r="Z161" s="67"/>
      <c r="AG161" s="67"/>
      <c r="AJ161" s="48"/>
      <c r="AK161" s="60"/>
      <c r="AL161" s="60"/>
      <c r="AM161" s="60"/>
      <c r="AN161" s="74"/>
      <c r="AR161" s="67"/>
      <c r="AY161" s="67"/>
      <c r="BB161" s="48"/>
      <c r="BC161" s="60"/>
    </row>
    <row r="162">
      <c r="A162" s="60"/>
      <c r="B162" s="60"/>
      <c r="C162" s="60"/>
      <c r="D162" s="74"/>
      <c r="H162" s="67"/>
      <c r="O162" s="67"/>
      <c r="R162" s="48"/>
      <c r="S162" s="60"/>
      <c r="T162" s="60"/>
      <c r="U162" s="60"/>
      <c r="V162" s="74"/>
      <c r="Z162" s="67"/>
      <c r="AG162" s="67"/>
      <c r="AJ162" s="48"/>
      <c r="AK162" s="60"/>
      <c r="AL162" s="60"/>
      <c r="AM162" s="60"/>
      <c r="AN162" s="74"/>
      <c r="AR162" s="67"/>
      <c r="AY162" s="67"/>
      <c r="BB162" s="48"/>
      <c r="BC162" s="60"/>
    </row>
    <row r="163">
      <c r="A163" s="60"/>
      <c r="B163" s="60"/>
      <c r="C163" s="60"/>
      <c r="D163" s="74"/>
      <c r="H163" s="67"/>
      <c r="O163" s="67"/>
      <c r="R163" s="48"/>
      <c r="S163" s="60"/>
      <c r="T163" s="60"/>
      <c r="U163" s="60"/>
      <c r="V163" s="74"/>
      <c r="Z163" s="67"/>
      <c r="AG163" s="67"/>
      <c r="AJ163" s="48"/>
      <c r="AK163" s="60"/>
      <c r="AL163" s="60"/>
      <c r="AM163" s="60"/>
      <c r="AN163" s="74"/>
      <c r="AR163" s="67"/>
      <c r="AY163" s="67"/>
      <c r="BB163" s="48"/>
      <c r="BC163" s="60"/>
    </row>
    <row r="164">
      <c r="A164" s="60"/>
      <c r="B164" s="60"/>
      <c r="C164" s="60"/>
      <c r="D164" s="74"/>
      <c r="H164" s="67"/>
      <c r="O164" s="67"/>
      <c r="R164" s="48"/>
      <c r="S164" s="60"/>
      <c r="T164" s="60"/>
      <c r="U164" s="60"/>
      <c r="V164" s="74"/>
      <c r="Z164" s="67"/>
      <c r="AG164" s="67"/>
      <c r="AJ164" s="48"/>
      <c r="AK164" s="60"/>
      <c r="AL164" s="60"/>
      <c r="AM164" s="60"/>
      <c r="AN164" s="74"/>
      <c r="AR164" s="67"/>
      <c r="AY164" s="67"/>
      <c r="BB164" s="48"/>
      <c r="BC164" s="60"/>
    </row>
    <row r="165">
      <c r="A165" s="60"/>
      <c r="B165" s="60"/>
      <c r="C165" s="60"/>
      <c r="D165" s="74"/>
      <c r="H165" s="67"/>
      <c r="O165" s="67"/>
      <c r="R165" s="48"/>
      <c r="S165" s="60"/>
      <c r="T165" s="60"/>
      <c r="U165" s="60"/>
      <c r="V165" s="74"/>
      <c r="Z165" s="67"/>
      <c r="AG165" s="67"/>
      <c r="AJ165" s="48"/>
      <c r="AK165" s="60"/>
      <c r="AL165" s="60"/>
      <c r="AM165" s="60"/>
      <c r="AN165" s="74"/>
      <c r="AR165" s="67"/>
      <c r="AY165" s="67"/>
      <c r="BB165" s="48"/>
      <c r="BC165" s="60"/>
    </row>
    <row r="166">
      <c r="A166" s="60"/>
      <c r="B166" s="60"/>
      <c r="C166" s="60"/>
      <c r="D166" s="74"/>
      <c r="H166" s="67"/>
      <c r="O166" s="67"/>
      <c r="R166" s="48"/>
      <c r="S166" s="60"/>
      <c r="T166" s="60"/>
      <c r="U166" s="60"/>
      <c r="V166" s="74"/>
      <c r="Z166" s="67"/>
      <c r="AG166" s="67"/>
      <c r="AJ166" s="48"/>
      <c r="AK166" s="60"/>
      <c r="AL166" s="60"/>
      <c r="AM166" s="60"/>
      <c r="AN166" s="74"/>
      <c r="AR166" s="67"/>
      <c r="AY166" s="67"/>
      <c r="BB166" s="48"/>
      <c r="BC166" s="60"/>
    </row>
    <row r="167">
      <c r="A167" s="60"/>
      <c r="B167" s="60"/>
      <c r="C167" s="60"/>
      <c r="D167" s="74"/>
      <c r="H167" s="67"/>
      <c r="O167" s="67"/>
      <c r="R167" s="48"/>
      <c r="S167" s="60"/>
      <c r="T167" s="60"/>
      <c r="U167" s="60"/>
      <c r="V167" s="74"/>
      <c r="Z167" s="67"/>
      <c r="AG167" s="67"/>
      <c r="AJ167" s="48"/>
      <c r="AK167" s="60"/>
      <c r="AL167" s="60"/>
      <c r="AM167" s="60"/>
      <c r="AN167" s="74"/>
      <c r="AR167" s="67"/>
      <c r="AY167" s="67"/>
      <c r="BB167" s="48"/>
      <c r="BC167" s="60"/>
    </row>
    <row r="168">
      <c r="A168" s="60"/>
      <c r="B168" s="60"/>
      <c r="C168" s="60"/>
      <c r="D168" s="74"/>
      <c r="H168" s="67"/>
      <c r="O168" s="67"/>
      <c r="R168" s="48"/>
      <c r="S168" s="60"/>
      <c r="T168" s="60"/>
      <c r="U168" s="60"/>
      <c r="V168" s="74"/>
      <c r="Z168" s="67"/>
      <c r="AG168" s="67"/>
      <c r="AJ168" s="48"/>
      <c r="AK168" s="60"/>
      <c r="AL168" s="60"/>
      <c r="AM168" s="60"/>
      <c r="AN168" s="74"/>
      <c r="AR168" s="67"/>
      <c r="AY168" s="67"/>
      <c r="BB168" s="48"/>
      <c r="BC168" s="60"/>
    </row>
    <row r="169">
      <c r="A169" s="60"/>
      <c r="B169" s="60"/>
      <c r="C169" s="60"/>
      <c r="D169" s="74"/>
      <c r="H169" s="67"/>
      <c r="O169" s="67"/>
      <c r="R169" s="48"/>
      <c r="S169" s="60"/>
      <c r="T169" s="60"/>
      <c r="U169" s="60"/>
      <c r="V169" s="74"/>
      <c r="Z169" s="67"/>
      <c r="AG169" s="67"/>
      <c r="AJ169" s="48"/>
      <c r="AK169" s="60"/>
      <c r="AL169" s="60"/>
      <c r="AM169" s="60"/>
      <c r="AN169" s="74"/>
      <c r="AR169" s="67"/>
      <c r="AY169" s="67"/>
      <c r="BB169" s="48"/>
      <c r="BC169" s="60"/>
    </row>
    <row r="170">
      <c r="A170" s="60"/>
      <c r="B170" s="60"/>
      <c r="C170" s="60"/>
      <c r="D170" s="74"/>
      <c r="H170" s="67"/>
      <c r="O170" s="67"/>
      <c r="R170" s="48"/>
      <c r="S170" s="60"/>
      <c r="T170" s="60"/>
      <c r="U170" s="60"/>
      <c r="V170" s="74"/>
      <c r="Z170" s="67"/>
      <c r="AG170" s="67"/>
      <c r="AJ170" s="48"/>
      <c r="AK170" s="60"/>
      <c r="AL170" s="60"/>
      <c r="AM170" s="60"/>
      <c r="AN170" s="74"/>
      <c r="AR170" s="67"/>
      <c r="AY170" s="67"/>
      <c r="BB170" s="48"/>
      <c r="BC170" s="60"/>
    </row>
    <row r="171">
      <c r="A171" s="60"/>
      <c r="B171" s="60"/>
      <c r="C171" s="60"/>
      <c r="D171" s="74"/>
      <c r="H171" s="67"/>
      <c r="O171" s="67"/>
      <c r="R171" s="48"/>
      <c r="S171" s="60"/>
      <c r="T171" s="60"/>
      <c r="U171" s="60"/>
      <c r="V171" s="74"/>
      <c r="Z171" s="67"/>
      <c r="AG171" s="67"/>
      <c r="AJ171" s="48"/>
      <c r="AK171" s="60"/>
      <c r="AL171" s="60"/>
      <c r="AM171" s="60"/>
      <c r="AN171" s="74"/>
      <c r="AR171" s="67"/>
      <c r="AY171" s="67"/>
      <c r="BB171" s="48"/>
      <c r="BC171" s="60"/>
    </row>
    <row r="172">
      <c r="A172" s="60"/>
      <c r="B172" s="60"/>
      <c r="C172" s="60"/>
      <c r="D172" s="74"/>
      <c r="H172" s="67"/>
      <c r="O172" s="67"/>
      <c r="R172" s="48"/>
      <c r="S172" s="60"/>
      <c r="T172" s="60"/>
      <c r="U172" s="60"/>
      <c r="V172" s="74"/>
      <c r="Z172" s="67"/>
      <c r="AG172" s="67"/>
      <c r="AJ172" s="48"/>
      <c r="AK172" s="60"/>
      <c r="AL172" s="60"/>
      <c r="AM172" s="60"/>
      <c r="AN172" s="74"/>
      <c r="AR172" s="67"/>
      <c r="AY172" s="67"/>
      <c r="BB172" s="48"/>
      <c r="BC172" s="60"/>
    </row>
    <row r="173">
      <c r="A173" s="60"/>
      <c r="B173" s="60"/>
      <c r="C173" s="60"/>
      <c r="D173" s="74"/>
      <c r="H173" s="67"/>
      <c r="O173" s="67"/>
      <c r="R173" s="48"/>
      <c r="S173" s="60"/>
      <c r="T173" s="60"/>
      <c r="U173" s="60"/>
      <c r="V173" s="74"/>
      <c r="Z173" s="67"/>
      <c r="AG173" s="67"/>
      <c r="AJ173" s="48"/>
      <c r="AK173" s="60"/>
      <c r="AL173" s="60"/>
      <c r="AM173" s="60"/>
      <c r="AN173" s="74"/>
      <c r="AR173" s="67"/>
      <c r="AY173" s="67"/>
      <c r="BB173" s="48"/>
      <c r="BC173" s="60"/>
    </row>
    <row r="174">
      <c r="A174" s="60"/>
      <c r="B174" s="60"/>
      <c r="C174" s="60"/>
      <c r="D174" s="74"/>
      <c r="H174" s="67"/>
      <c r="O174" s="67"/>
      <c r="R174" s="48"/>
      <c r="S174" s="60"/>
      <c r="T174" s="60"/>
      <c r="U174" s="60"/>
      <c r="V174" s="74"/>
      <c r="Z174" s="67"/>
      <c r="AG174" s="67"/>
      <c r="AJ174" s="48"/>
      <c r="AK174" s="60"/>
      <c r="AL174" s="60"/>
      <c r="AM174" s="60"/>
      <c r="AN174" s="74"/>
      <c r="AR174" s="67"/>
      <c r="AY174" s="67"/>
      <c r="BB174" s="48"/>
      <c r="BC174" s="60"/>
    </row>
    <row r="175">
      <c r="A175" s="60"/>
      <c r="B175" s="60"/>
      <c r="C175" s="60"/>
      <c r="D175" s="74"/>
      <c r="H175" s="67"/>
      <c r="O175" s="67"/>
      <c r="R175" s="48"/>
      <c r="S175" s="60"/>
      <c r="T175" s="60"/>
      <c r="U175" s="60"/>
      <c r="V175" s="74"/>
      <c r="Z175" s="67"/>
      <c r="AG175" s="67"/>
      <c r="AJ175" s="48"/>
      <c r="AK175" s="60"/>
      <c r="AL175" s="60"/>
      <c r="AM175" s="60"/>
      <c r="AN175" s="74"/>
      <c r="AR175" s="67"/>
      <c r="AY175" s="67"/>
      <c r="BB175" s="48"/>
      <c r="BC175" s="60"/>
    </row>
    <row r="176">
      <c r="A176" s="60"/>
      <c r="B176" s="60"/>
      <c r="C176" s="60"/>
      <c r="D176" s="74"/>
      <c r="H176" s="67"/>
      <c r="O176" s="67"/>
      <c r="R176" s="48"/>
      <c r="S176" s="60"/>
      <c r="T176" s="60"/>
      <c r="U176" s="60"/>
      <c r="V176" s="74"/>
      <c r="Z176" s="67"/>
      <c r="AG176" s="67"/>
      <c r="AJ176" s="48"/>
      <c r="AK176" s="60"/>
      <c r="AL176" s="60"/>
      <c r="AM176" s="60"/>
      <c r="AN176" s="74"/>
      <c r="AR176" s="67"/>
      <c r="AY176" s="67"/>
      <c r="BB176" s="48"/>
      <c r="BC176" s="60"/>
    </row>
    <row r="177">
      <c r="A177" s="60"/>
      <c r="B177" s="60"/>
      <c r="C177" s="60"/>
      <c r="D177" s="74"/>
      <c r="H177" s="67"/>
      <c r="O177" s="67"/>
      <c r="R177" s="48"/>
      <c r="S177" s="60"/>
      <c r="T177" s="60"/>
      <c r="U177" s="60"/>
      <c r="V177" s="74"/>
      <c r="Z177" s="67"/>
      <c r="AG177" s="67"/>
      <c r="AJ177" s="48"/>
      <c r="AK177" s="60"/>
      <c r="AL177" s="60"/>
      <c r="AM177" s="60"/>
      <c r="AN177" s="74"/>
      <c r="AR177" s="67"/>
      <c r="AY177" s="67"/>
      <c r="BB177" s="48"/>
      <c r="BC177" s="60"/>
    </row>
    <row r="178">
      <c r="A178" s="60"/>
      <c r="B178" s="60"/>
      <c r="C178" s="60"/>
      <c r="D178" s="74"/>
      <c r="H178" s="67"/>
      <c r="O178" s="67"/>
      <c r="R178" s="48"/>
      <c r="S178" s="60"/>
      <c r="T178" s="60"/>
      <c r="U178" s="60"/>
      <c r="V178" s="74"/>
      <c r="Z178" s="67"/>
      <c r="AG178" s="67"/>
      <c r="AJ178" s="48"/>
      <c r="AK178" s="60"/>
      <c r="AL178" s="60"/>
      <c r="AM178" s="60"/>
      <c r="AN178" s="74"/>
      <c r="AR178" s="67"/>
      <c r="AY178" s="67"/>
      <c r="BB178" s="48"/>
      <c r="BC178" s="60"/>
    </row>
    <row r="179">
      <c r="A179" s="60"/>
      <c r="B179" s="60"/>
      <c r="C179" s="60"/>
      <c r="D179" s="74"/>
      <c r="H179" s="67"/>
      <c r="O179" s="67"/>
      <c r="R179" s="48"/>
      <c r="S179" s="60"/>
      <c r="T179" s="60"/>
      <c r="U179" s="60"/>
      <c r="V179" s="74"/>
      <c r="Z179" s="67"/>
      <c r="AG179" s="67"/>
      <c r="AJ179" s="48"/>
      <c r="AK179" s="60"/>
      <c r="AL179" s="60"/>
      <c r="AM179" s="60"/>
      <c r="AN179" s="74"/>
      <c r="AR179" s="67"/>
      <c r="AY179" s="67"/>
      <c r="BB179" s="48"/>
      <c r="BC179" s="60"/>
    </row>
    <row r="180">
      <c r="A180" s="60"/>
      <c r="B180" s="60"/>
      <c r="C180" s="60"/>
      <c r="D180" s="74"/>
      <c r="H180" s="67"/>
      <c r="O180" s="67"/>
      <c r="R180" s="48"/>
      <c r="S180" s="60"/>
      <c r="T180" s="60"/>
      <c r="U180" s="60"/>
      <c r="V180" s="74"/>
      <c r="Z180" s="67"/>
      <c r="AG180" s="67"/>
      <c r="AJ180" s="48"/>
      <c r="AK180" s="60"/>
      <c r="AL180" s="60"/>
      <c r="AM180" s="60"/>
      <c r="AN180" s="74"/>
      <c r="AR180" s="67"/>
      <c r="AY180" s="67"/>
      <c r="BB180" s="48"/>
      <c r="BC180" s="60"/>
    </row>
    <row r="181">
      <c r="A181" s="60"/>
      <c r="B181" s="60"/>
      <c r="C181" s="60"/>
      <c r="D181" s="74"/>
      <c r="H181" s="67"/>
      <c r="O181" s="67"/>
      <c r="R181" s="48"/>
      <c r="S181" s="60"/>
      <c r="T181" s="60"/>
      <c r="U181" s="60"/>
      <c r="V181" s="74"/>
      <c r="Z181" s="67"/>
      <c r="AG181" s="67"/>
      <c r="AJ181" s="48"/>
      <c r="AK181" s="60"/>
      <c r="AL181" s="60"/>
      <c r="AM181" s="60"/>
      <c r="AN181" s="74"/>
      <c r="AR181" s="67"/>
      <c r="AY181" s="67"/>
      <c r="BB181" s="48"/>
      <c r="BC181" s="60"/>
    </row>
    <row r="182">
      <c r="A182" s="60"/>
      <c r="B182" s="60"/>
      <c r="C182" s="60"/>
      <c r="D182" s="74"/>
      <c r="H182" s="67"/>
      <c r="O182" s="67"/>
      <c r="R182" s="48"/>
      <c r="S182" s="60"/>
      <c r="T182" s="60"/>
      <c r="U182" s="60"/>
      <c r="V182" s="74"/>
      <c r="Z182" s="67"/>
      <c r="AG182" s="67"/>
      <c r="AJ182" s="48"/>
      <c r="AK182" s="60"/>
      <c r="AL182" s="60"/>
      <c r="AM182" s="60"/>
      <c r="AN182" s="74"/>
      <c r="AR182" s="67"/>
      <c r="AY182" s="67"/>
      <c r="BB182" s="48"/>
      <c r="BC182" s="60"/>
    </row>
    <row r="183">
      <c r="A183" s="60"/>
      <c r="B183" s="60"/>
      <c r="C183" s="60"/>
      <c r="D183" s="74"/>
      <c r="H183" s="67"/>
      <c r="O183" s="67"/>
      <c r="R183" s="48"/>
      <c r="S183" s="60"/>
      <c r="T183" s="60"/>
      <c r="U183" s="60"/>
      <c r="V183" s="74"/>
      <c r="Z183" s="67"/>
      <c r="AG183" s="67"/>
      <c r="AJ183" s="48"/>
      <c r="AK183" s="60"/>
      <c r="AL183" s="60"/>
      <c r="AM183" s="60"/>
      <c r="AN183" s="74"/>
      <c r="AR183" s="67"/>
      <c r="AY183" s="67"/>
      <c r="BB183" s="48"/>
      <c r="BC183" s="60"/>
    </row>
    <row r="184">
      <c r="A184" s="60"/>
      <c r="B184" s="60"/>
      <c r="C184" s="60"/>
      <c r="D184" s="74"/>
      <c r="H184" s="67"/>
      <c r="O184" s="67"/>
      <c r="R184" s="48"/>
      <c r="S184" s="60"/>
      <c r="T184" s="60"/>
      <c r="U184" s="60"/>
      <c r="V184" s="74"/>
      <c r="Z184" s="67"/>
      <c r="AG184" s="67"/>
      <c r="AJ184" s="48"/>
      <c r="AK184" s="60"/>
      <c r="AL184" s="60"/>
      <c r="AM184" s="60"/>
      <c r="AN184" s="74"/>
      <c r="AR184" s="67"/>
      <c r="AY184" s="67"/>
      <c r="BB184" s="48"/>
      <c r="BC184" s="60"/>
    </row>
    <row r="185">
      <c r="A185" s="60"/>
      <c r="B185" s="60"/>
      <c r="C185" s="60"/>
      <c r="D185" s="74"/>
      <c r="H185" s="67"/>
      <c r="O185" s="67"/>
      <c r="R185" s="48"/>
      <c r="S185" s="60"/>
      <c r="T185" s="60"/>
      <c r="U185" s="60"/>
      <c r="V185" s="74"/>
      <c r="Z185" s="67"/>
      <c r="AG185" s="67"/>
      <c r="AJ185" s="48"/>
      <c r="AK185" s="60"/>
      <c r="AL185" s="60"/>
      <c r="AM185" s="60"/>
      <c r="AN185" s="74"/>
      <c r="AR185" s="67"/>
      <c r="AY185" s="67"/>
      <c r="BB185" s="48"/>
      <c r="BC185" s="60"/>
    </row>
    <row r="186">
      <c r="A186" s="60"/>
      <c r="B186" s="60"/>
      <c r="C186" s="60"/>
      <c r="D186" s="74"/>
      <c r="H186" s="67"/>
      <c r="O186" s="67"/>
      <c r="R186" s="48"/>
      <c r="S186" s="60"/>
      <c r="T186" s="60"/>
      <c r="U186" s="60"/>
      <c r="V186" s="74"/>
      <c r="Z186" s="67"/>
      <c r="AG186" s="67"/>
      <c r="AJ186" s="48"/>
      <c r="AK186" s="60"/>
      <c r="AL186" s="60"/>
      <c r="AM186" s="60"/>
      <c r="AN186" s="74"/>
      <c r="AR186" s="67"/>
      <c r="AY186" s="67"/>
      <c r="BB186" s="48"/>
      <c r="BC186" s="60"/>
    </row>
    <row r="187">
      <c r="A187" s="60"/>
      <c r="B187" s="60"/>
      <c r="C187" s="60"/>
      <c r="D187" s="74"/>
      <c r="H187" s="67"/>
      <c r="O187" s="67"/>
      <c r="R187" s="48"/>
      <c r="S187" s="60"/>
      <c r="T187" s="60"/>
      <c r="U187" s="60"/>
      <c r="V187" s="74"/>
      <c r="Z187" s="67"/>
      <c r="AG187" s="67"/>
      <c r="AJ187" s="48"/>
      <c r="AK187" s="60"/>
      <c r="AL187" s="60"/>
      <c r="AM187" s="60"/>
      <c r="AN187" s="74"/>
      <c r="AR187" s="67"/>
      <c r="AY187" s="67"/>
      <c r="BB187" s="48"/>
      <c r="BC187" s="60"/>
    </row>
    <row r="188">
      <c r="A188" s="60"/>
      <c r="B188" s="60"/>
      <c r="C188" s="60"/>
      <c r="D188" s="74"/>
      <c r="H188" s="67"/>
      <c r="O188" s="67"/>
      <c r="R188" s="48"/>
      <c r="S188" s="60"/>
      <c r="T188" s="60"/>
      <c r="U188" s="60"/>
      <c r="V188" s="74"/>
      <c r="Z188" s="67"/>
      <c r="AG188" s="67"/>
      <c r="AJ188" s="48"/>
      <c r="AK188" s="60"/>
      <c r="AL188" s="60"/>
      <c r="AM188" s="60"/>
      <c r="AN188" s="74"/>
      <c r="AR188" s="67"/>
      <c r="AY188" s="67"/>
      <c r="BB188" s="48"/>
      <c r="BC188" s="60"/>
    </row>
    <row r="189">
      <c r="A189" s="60"/>
      <c r="B189" s="60"/>
      <c r="C189" s="60"/>
      <c r="D189" s="74"/>
      <c r="H189" s="67"/>
      <c r="O189" s="67"/>
      <c r="R189" s="48"/>
      <c r="S189" s="60"/>
      <c r="T189" s="60"/>
      <c r="U189" s="60"/>
      <c r="V189" s="74"/>
      <c r="Z189" s="67"/>
      <c r="AG189" s="67"/>
      <c r="AJ189" s="48"/>
      <c r="AK189" s="60"/>
      <c r="AL189" s="60"/>
      <c r="AM189" s="60"/>
      <c r="AN189" s="74"/>
      <c r="AR189" s="67"/>
      <c r="AY189" s="67"/>
      <c r="BB189" s="48"/>
      <c r="BC189" s="60"/>
    </row>
    <row r="190">
      <c r="A190" s="60"/>
      <c r="B190" s="60"/>
      <c r="C190" s="60"/>
      <c r="D190" s="74"/>
      <c r="H190" s="67"/>
      <c r="O190" s="67"/>
      <c r="R190" s="48"/>
      <c r="S190" s="60"/>
      <c r="T190" s="60"/>
      <c r="U190" s="60"/>
      <c r="V190" s="74"/>
      <c r="Z190" s="67"/>
      <c r="AG190" s="67"/>
      <c r="AJ190" s="48"/>
      <c r="AK190" s="60"/>
      <c r="AL190" s="60"/>
      <c r="AM190" s="60"/>
      <c r="AN190" s="74"/>
      <c r="AR190" s="67"/>
      <c r="AY190" s="67"/>
      <c r="BB190" s="48"/>
      <c r="BC190" s="60"/>
    </row>
    <row r="191">
      <c r="A191" s="60"/>
      <c r="B191" s="60"/>
      <c r="C191" s="60"/>
      <c r="D191" s="74"/>
      <c r="H191" s="67"/>
      <c r="O191" s="67"/>
      <c r="R191" s="48"/>
      <c r="S191" s="60"/>
      <c r="T191" s="60"/>
      <c r="U191" s="60"/>
      <c r="V191" s="74"/>
      <c r="Z191" s="67"/>
      <c r="AG191" s="67"/>
      <c r="AJ191" s="48"/>
      <c r="AK191" s="60"/>
      <c r="AL191" s="60"/>
      <c r="AM191" s="60"/>
      <c r="AN191" s="74"/>
      <c r="AR191" s="67"/>
      <c r="AY191" s="67"/>
      <c r="BB191" s="48"/>
      <c r="BC191" s="60"/>
    </row>
    <row r="192">
      <c r="A192" s="60"/>
      <c r="B192" s="60"/>
      <c r="C192" s="60"/>
      <c r="D192" s="74"/>
      <c r="H192" s="67"/>
      <c r="O192" s="67"/>
      <c r="R192" s="48"/>
      <c r="S192" s="60"/>
      <c r="T192" s="60"/>
      <c r="U192" s="60"/>
      <c r="V192" s="74"/>
      <c r="Z192" s="67"/>
      <c r="AG192" s="67"/>
      <c r="AJ192" s="48"/>
      <c r="AK192" s="60"/>
      <c r="AL192" s="60"/>
      <c r="AM192" s="60"/>
      <c r="AN192" s="74"/>
      <c r="AR192" s="67"/>
      <c r="AY192" s="67"/>
      <c r="BB192" s="48"/>
      <c r="BC192" s="60"/>
    </row>
    <row r="193">
      <c r="A193" s="60"/>
      <c r="B193" s="60"/>
      <c r="C193" s="60"/>
      <c r="D193" s="74"/>
      <c r="H193" s="67"/>
      <c r="O193" s="67"/>
      <c r="R193" s="48"/>
      <c r="S193" s="60"/>
      <c r="T193" s="60"/>
      <c r="U193" s="60"/>
      <c r="V193" s="74"/>
      <c r="Z193" s="67"/>
      <c r="AG193" s="67"/>
      <c r="AJ193" s="48"/>
      <c r="AK193" s="60"/>
      <c r="AL193" s="60"/>
      <c r="AM193" s="60"/>
      <c r="AN193" s="74"/>
      <c r="AR193" s="67"/>
      <c r="AY193" s="67"/>
      <c r="BB193" s="48"/>
      <c r="BC193" s="60"/>
    </row>
    <row r="194">
      <c r="A194" s="60"/>
      <c r="B194" s="60"/>
      <c r="C194" s="60"/>
      <c r="D194" s="74"/>
      <c r="H194" s="67"/>
      <c r="O194" s="67"/>
      <c r="R194" s="48"/>
      <c r="S194" s="60"/>
      <c r="T194" s="60"/>
      <c r="U194" s="60"/>
      <c r="V194" s="74"/>
      <c r="Z194" s="67"/>
      <c r="AG194" s="67"/>
      <c r="AJ194" s="48"/>
      <c r="AK194" s="60"/>
      <c r="AL194" s="60"/>
      <c r="AM194" s="60"/>
      <c r="AN194" s="74"/>
      <c r="AR194" s="67"/>
      <c r="AY194" s="67"/>
      <c r="BB194" s="48"/>
      <c r="BC194" s="60"/>
    </row>
    <row r="195">
      <c r="A195" s="60"/>
      <c r="B195" s="60"/>
      <c r="C195" s="60"/>
      <c r="D195" s="74"/>
      <c r="H195" s="67"/>
      <c r="O195" s="67"/>
      <c r="R195" s="48"/>
      <c r="S195" s="60"/>
      <c r="T195" s="60"/>
      <c r="U195" s="60"/>
      <c r="V195" s="74"/>
      <c r="Z195" s="67"/>
      <c r="AG195" s="67"/>
      <c r="AJ195" s="48"/>
      <c r="AK195" s="60"/>
      <c r="AL195" s="60"/>
      <c r="AM195" s="60"/>
      <c r="AN195" s="74"/>
      <c r="AR195" s="67"/>
      <c r="AY195" s="67"/>
      <c r="BB195" s="48"/>
      <c r="BC195" s="60"/>
    </row>
    <row r="196">
      <c r="A196" s="60"/>
      <c r="B196" s="60"/>
      <c r="C196" s="60"/>
      <c r="D196" s="74"/>
      <c r="H196" s="67"/>
      <c r="O196" s="67"/>
      <c r="R196" s="48"/>
      <c r="S196" s="60"/>
      <c r="T196" s="60"/>
      <c r="U196" s="60"/>
      <c r="V196" s="74"/>
      <c r="Z196" s="67"/>
      <c r="AG196" s="67"/>
      <c r="AJ196" s="48"/>
      <c r="AK196" s="60"/>
      <c r="AL196" s="60"/>
      <c r="AM196" s="60"/>
      <c r="AN196" s="74"/>
      <c r="AR196" s="67"/>
      <c r="AY196" s="67"/>
      <c r="BB196" s="48"/>
      <c r="BC196" s="60"/>
    </row>
    <row r="197">
      <c r="A197" s="60"/>
      <c r="B197" s="60"/>
      <c r="C197" s="60"/>
      <c r="D197" s="74"/>
      <c r="H197" s="67"/>
      <c r="O197" s="67"/>
      <c r="R197" s="48"/>
      <c r="S197" s="60"/>
      <c r="T197" s="60"/>
      <c r="U197" s="60"/>
      <c r="V197" s="74"/>
      <c r="Z197" s="67"/>
      <c r="AG197" s="67"/>
      <c r="AJ197" s="48"/>
      <c r="AK197" s="60"/>
      <c r="AL197" s="60"/>
      <c r="AM197" s="60"/>
      <c r="AN197" s="74"/>
      <c r="AR197" s="67"/>
      <c r="AY197" s="67"/>
      <c r="BB197" s="48"/>
      <c r="BC197" s="60"/>
    </row>
    <row r="198">
      <c r="A198" s="60"/>
      <c r="B198" s="60"/>
      <c r="C198" s="60"/>
      <c r="D198" s="74"/>
      <c r="H198" s="67"/>
      <c r="O198" s="67"/>
      <c r="R198" s="48"/>
      <c r="S198" s="60"/>
      <c r="T198" s="60"/>
      <c r="U198" s="60"/>
      <c r="V198" s="74"/>
      <c r="Z198" s="67"/>
      <c r="AG198" s="67"/>
      <c r="AJ198" s="48"/>
      <c r="AK198" s="60"/>
      <c r="AL198" s="60"/>
      <c r="AM198" s="60"/>
      <c r="AN198" s="74"/>
      <c r="AR198" s="67"/>
      <c r="AY198" s="67"/>
      <c r="BB198" s="48"/>
      <c r="BC198" s="60"/>
    </row>
    <row r="199">
      <c r="A199" s="60"/>
      <c r="B199" s="60"/>
      <c r="C199" s="60"/>
      <c r="D199" s="74"/>
      <c r="H199" s="67"/>
      <c r="O199" s="67"/>
      <c r="R199" s="48"/>
      <c r="S199" s="60"/>
      <c r="T199" s="60"/>
      <c r="U199" s="60"/>
      <c r="V199" s="74"/>
      <c r="Z199" s="67"/>
      <c r="AG199" s="67"/>
      <c r="AJ199" s="48"/>
      <c r="AK199" s="60"/>
      <c r="AL199" s="60"/>
      <c r="AM199" s="60"/>
      <c r="AN199" s="74"/>
      <c r="AR199" s="67"/>
      <c r="AY199" s="67"/>
      <c r="BB199" s="48"/>
      <c r="BC199" s="60"/>
    </row>
    <row r="200">
      <c r="A200" s="60"/>
      <c r="B200" s="60"/>
      <c r="C200" s="60"/>
      <c r="D200" s="74"/>
      <c r="H200" s="67"/>
      <c r="O200" s="67"/>
      <c r="R200" s="48"/>
      <c r="S200" s="60"/>
      <c r="T200" s="60"/>
      <c r="U200" s="60"/>
      <c r="V200" s="74"/>
      <c r="Z200" s="67"/>
      <c r="AG200" s="67"/>
      <c r="AJ200" s="48"/>
      <c r="AK200" s="60"/>
      <c r="AL200" s="60"/>
      <c r="AM200" s="60"/>
      <c r="AN200" s="74"/>
      <c r="AR200" s="67"/>
      <c r="AY200" s="67"/>
      <c r="BB200" s="48"/>
      <c r="BC200" s="60"/>
    </row>
    <row r="201">
      <c r="A201" s="60"/>
      <c r="B201" s="60"/>
      <c r="C201" s="60"/>
      <c r="D201" s="74"/>
      <c r="H201" s="67"/>
      <c r="O201" s="67"/>
      <c r="R201" s="48"/>
      <c r="S201" s="60"/>
      <c r="T201" s="60"/>
      <c r="U201" s="60"/>
      <c r="V201" s="74"/>
      <c r="Z201" s="67"/>
      <c r="AG201" s="67"/>
      <c r="AJ201" s="48"/>
      <c r="AK201" s="60"/>
      <c r="AL201" s="60"/>
      <c r="AM201" s="60"/>
      <c r="AN201" s="74"/>
      <c r="AR201" s="67"/>
      <c r="AY201" s="67"/>
      <c r="BB201" s="48"/>
      <c r="BC201" s="60"/>
    </row>
    <row r="202">
      <c r="A202" s="60"/>
      <c r="B202" s="60"/>
      <c r="C202" s="60"/>
      <c r="D202" s="74"/>
      <c r="H202" s="67"/>
      <c r="O202" s="67"/>
      <c r="R202" s="48"/>
      <c r="S202" s="60"/>
      <c r="T202" s="60"/>
      <c r="U202" s="60"/>
      <c r="V202" s="74"/>
      <c r="Z202" s="67"/>
      <c r="AG202" s="67"/>
      <c r="AJ202" s="48"/>
      <c r="AK202" s="60"/>
      <c r="AL202" s="60"/>
      <c r="AM202" s="60"/>
      <c r="AN202" s="74"/>
      <c r="AR202" s="67"/>
      <c r="AY202" s="67"/>
      <c r="BB202" s="48"/>
      <c r="BC202" s="60"/>
    </row>
    <row r="203">
      <c r="A203" s="60"/>
      <c r="B203" s="60"/>
      <c r="C203" s="60"/>
      <c r="D203" s="74"/>
      <c r="H203" s="67"/>
      <c r="O203" s="67"/>
      <c r="R203" s="48"/>
      <c r="S203" s="60"/>
      <c r="T203" s="60"/>
      <c r="U203" s="60"/>
      <c r="V203" s="74"/>
      <c r="Z203" s="67"/>
      <c r="AG203" s="67"/>
      <c r="AJ203" s="48"/>
      <c r="AK203" s="60"/>
      <c r="AL203" s="60"/>
      <c r="AM203" s="60"/>
      <c r="AN203" s="74"/>
      <c r="AR203" s="67"/>
      <c r="AY203" s="67"/>
      <c r="BB203" s="48"/>
      <c r="BC203" s="60"/>
    </row>
    <row r="204">
      <c r="A204" s="60"/>
      <c r="B204" s="60"/>
      <c r="C204" s="60"/>
      <c r="D204" s="74"/>
      <c r="H204" s="67"/>
      <c r="O204" s="67"/>
      <c r="R204" s="48"/>
      <c r="S204" s="60"/>
      <c r="T204" s="60"/>
      <c r="U204" s="60"/>
      <c r="V204" s="74"/>
      <c r="Z204" s="67"/>
      <c r="AG204" s="67"/>
      <c r="AJ204" s="48"/>
      <c r="AK204" s="60"/>
      <c r="AL204" s="60"/>
      <c r="AM204" s="60"/>
      <c r="AN204" s="74"/>
      <c r="AR204" s="67"/>
      <c r="AY204" s="67"/>
      <c r="BB204" s="48"/>
      <c r="BC204" s="60"/>
    </row>
    <row r="205">
      <c r="A205" s="60"/>
      <c r="B205" s="60"/>
      <c r="C205" s="60"/>
      <c r="D205" s="74"/>
      <c r="H205" s="67"/>
      <c r="O205" s="67"/>
      <c r="R205" s="48"/>
      <c r="S205" s="60"/>
      <c r="T205" s="60"/>
      <c r="U205" s="60"/>
      <c r="V205" s="74"/>
      <c r="Z205" s="67"/>
      <c r="AG205" s="67"/>
      <c r="AJ205" s="48"/>
      <c r="AK205" s="60"/>
      <c r="AL205" s="60"/>
      <c r="AM205" s="60"/>
      <c r="AN205" s="74"/>
      <c r="AR205" s="67"/>
      <c r="AY205" s="67"/>
      <c r="BB205" s="48"/>
      <c r="BC205" s="60"/>
    </row>
    <row r="206">
      <c r="A206" s="60"/>
      <c r="B206" s="60"/>
      <c r="C206" s="60"/>
      <c r="D206" s="74"/>
      <c r="H206" s="67"/>
      <c r="O206" s="67"/>
      <c r="R206" s="48"/>
      <c r="S206" s="60"/>
      <c r="T206" s="60"/>
      <c r="U206" s="60"/>
      <c r="V206" s="74"/>
      <c r="Z206" s="67"/>
      <c r="AG206" s="67"/>
      <c r="AJ206" s="48"/>
      <c r="AK206" s="60"/>
      <c r="AL206" s="60"/>
      <c r="AM206" s="60"/>
      <c r="AN206" s="74"/>
      <c r="AR206" s="67"/>
      <c r="AY206" s="67"/>
      <c r="BB206" s="48"/>
      <c r="BC206" s="60"/>
    </row>
    <row r="207">
      <c r="A207" s="60"/>
      <c r="B207" s="60"/>
      <c r="C207" s="60"/>
      <c r="D207" s="74"/>
      <c r="H207" s="67"/>
      <c r="O207" s="67"/>
      <c r="R207" s="48"/>
      <c r="S207" s="60"/>
      <c r="T207" s="60"/>
      <c r="U207" s="60"/>
      <c r="V207" s="74"/>
      <c r="Z207" s="67"/>
      <c r="AG207" s="67"/>
      <c r="AJ207" s="48"/>
      <c r="AK207" s="60"/>
      <c r="AL207" s="60"/>
      <c r="AM207" s="60"/>
      <c r="AN207" s="74"/>
      <c r="AR207" s="67"/>
      <c r="AY207" s="67"/>
      <c r="BB207" s="48"/>
      <c r="BC207" s="60"/>
    </row>
    <row r="208">
      <c r="A208" s="60"/>
      <c r="B208" s="60"/>
      <c r="C208" s="60"/>
      <c r="D208" s="74"/>
      <c r="H208" s="67"/>
      <c r="O208" s="67"/>
      <c r="R208" s="48"/>
      <c r="S208" s="60"/>
      <c r="T208" s="60"/>
      <c r="U208" s="60"/>
      <c r="V208" s="74"/>
      <c r="Z208" s="67"/>
      <c r="AG208" s="67"/>
      <c r="AJ208" s="48"/>
      <c r="AK208" s="60"/>
      <c r="AL208" s="60"/>
      <c r="AM208" s="60"/>
      <c r="AN208" s="74"/>
      <c r="AR208" s="67"/>
      <c r="AY208" s="67"/>
      <c r="BB208" s="48"/>
      <c r="BC208" s="60"/>
    </row>
    <row r="209">
      <c r="A209" s="60"/>
      <c r="B209" s="60"/>
      <c r="C209" s="60"/>
      <c r="D209" s="74"/>
      <c r="H209" s="67"/>
      <c r="O209" s="67"/>
      <c r="R209" s="48"/>
      <c r="S209" s="60"/>
      <c r="T209" s="60"/>
      <c r="U209" s="60"/>
      <c r="V209" s="74"/>
      <c r="Z209" s="67"/>
      <c r="AG209" s="67"/>
      <c r="AJ209" s="48"/>
      <c r="AK209" s="60"/>
      <c r="AL209" s="60"/>
      <c r="AM209" s="60"/>
      <c r="AN209" s="74"/>
      <c r="AR209" s="67"/>
      <c r="AY209" s="67"/>
      <c r="BB209" s="48"/>
      <c r="BC209" s="60"/>
    </row>
    <row r="210">
      <c r="A210" s="60"/>
      <c r="B210" s="60"/>
      <c r="C210" s="60"/>
      <c r="D210" s="74"/>
      <c r="H210" s="67"/>
      <c r="O210" s="67"/>
      <c r="R210" s="48"/>
      <c r="S210" s="60"/>
      <c r="T210" s="60"/>
      <c r="U210" s="60"/>
      <c r="V210" s="74"/>
      <c r="Z210" s="67"/>
      <c r="AG210" s="67"/>
      <c r="AJ210" s="48"/>
      <c r="AK210" s="60"/>
      <c r="AL210" s="60"/>
      <c r="AM210" s="60"/>
      <c r="AN210" s="74"/>
      <c r="AR210" s="67"/>
      <c r="AY210" s="67"/>
      <c r="BB210" s="48"/>
      <c r="BC210" s="60"/>
    </row>
    <row r="211">
      <c r="A211" s="60"/>
      <c r="B211" s="60"/>
      <c r="C211" s="60"/>
      <c r="D211" s="74"/>
      <c r="H211" s="67"/>
      <c r="O211" s="67"/>
      <c r="R211" s="48"/>
      <c r="S211" s="60"/>
      <c r="T211" s="60"/>
      <c r="U211" s="60"/>
      <c r="V211" s="74"/>
      <c r="Z211" s="67"/>
      <c r="AG211" s="67"/>
      <c r="AJ211" s="48"/>
      <c r="AK211" s="60"/>
      <c r="AL211" s="60"/>
      <c r="AM211" s="60"/>
      <c r="AN211" s="74"/>
      <c r="AR211" s="67"/>
      <c r="AY211" s="67"/>
      <c r="BB211" s="48"/>
      <c r="BC211" s="60"/>
    </row>
    <row r="212">
      <c r="A212" s="60"/>
      <c r="B212" s="60"/>
      <c r="C212" s="60"/>
      <c r="D212" s="74"/>
      <c r="H212" s="67"/>
      <c r="O212" s="67"/>
      <c r="R212" s="48"/>
      <c r="S212" s="60"/>
      <c r="T212" s="60"/>
      <c r="U212" s="60"/>
      <c r="V212" s="74"/>
      <c r="Z212" s="67"/>
      <c r="AG212" s="67"/>
      <c r="AJ212" s="48"/>
      <c r="AK212" s="60"/>
      <c r="AL212" s="60"/>
      <c r="AM212" s="60"/>
      <c r="AN212" s="74"/>
      <c r="AR212" s="67"/>
      <c r="AY212" s="67"/>
      <c r="BB212" s="48"/>
      <c r="BC212" s="60"/>
    </row>
    <row r="213">
      <c r="A213" s="60"/>
      <c r="B213" s="60"/>
      <c r="C213" s="60"/>
      <c r="D213" s="74"/>
      <c r="H213" s="67"/>
      <c r="O213" s="67"/>
      <c r="R213" s="48"/>
      <c r="S213" s="60"/>
      <c r="T213" s="60"/>
      <c r="U213" s="60"/>
      <c r="V213" s="74"/>
      <c r="Z213" s="67"/>
      <c r="AG213" s="67"/>
      <c r="AJ213" s="48"/>
      <c r="AK213" s="60"/>
      <c r="AL213" s="60"/>
      <c r="AM213" s="60"/>
      <c r="AN213" s="74"/>
      <c r="AR213" s="67"/>
      <c r="AY213" s="67"/>
      <c r="BB213" s="48"/>
      <c r="BC213" s="60"/>
    </row>
    <row r="214">
      <c r="A214" s="60"/>
      <c r="B214" s="60"/>
      <c r="C214" s="60"/>
      <c r="D214" s="74"/>
      <c r="H214" s="67"/>
      <c r="O214" s="67"/>
      <c r="R214" s="48"/>
      <c r="S214" s="60"/>
      <c r="T214" s="60"/>
      <c r="U214" s="60"/>
      <c r="V214" s="74"/>
      <c r="Z214" s="67"/>
      <c r="AG214" s="67"/>
      <c r="AJ214" s="48"/>
      <c r="AK214" s="60"/>
      <c r="AL214" s="60"/>
      <c r="AM214" s="60"/>
      <c r="AN214" s="74"/>
      <c r="AR214" s="67"/>
      <c r="AY214" s="67"/>
      <c r="BB214" s="48"/>
      <c r="BC214" s="60"/>
    </row>
    <row r="215">
      <c r="A215" s="60"/>
      <c r="B215" s="60"/>
      <c r="C215" s="60"/>
      <c r="D215" s="74"/>
      <c r="H215" s="67"/>
      <c r="O215" s="67"/>
      <c r="R215" s="48"/>
      <c r="S215" s="60"/>
      <c r="T215" s="60"/>
      <c r="U215" s="60"/>
      <c r="V215" s="74"/>
      <c r="Z215" s="67"/>
      <c r="AG215" s="67"/>
      <c r="AJ215" s="48"/>
      <c r="AK215" s="60"/>
      <c r="AL215" s="60"/>
      <c r="AM215" s="60"/>
      <c r="AN215" s="74"/>
      <c r="AR215" s="67"/>
      <c r="AY215" s="67"/>
      <c r="BB215" s="48"/>
      <c r="BC215" s="60"/>
    </row>
    <row r="216">
      <c r="A216" s="60"/>
      <c r="B216" s="60"/>
      <c r="C216" s="60"/>
      <c r="D216" s="74"/>
      <c r="H216" s="67"/>
      <c r="O216" s="67"/>
      <c r="R216" s="48"/>
      <c r="S216" s="60"/>
      <c r="T216" s="60"/>
      <c r="U216" s="60"/>
      <c r="V216" s="74"/>
      <c r="Z216" s="67"/>
      <c r="AG216" s="67"/>
      <c r="AJ216" s="48"/>
      <c r="AK216" s="60"/>
      <c r="AL216" s="60"/>
      <c r="AM216" s="60"/>
      <c r="AN216" s="74"/>
      <c r="AR216" s="67"/>
      <c r="AY216" s="67"/>
      <c r="BB216" s="48"/>
      <c r="BC216" s="60"/>
    </row>
    <row r="217">
      <c r="A217" s="60"/>
      <c r="B217" s="60"/>
      <c r="C217" s="60"/>
      <c r="D217" s="74"/>
      <c r="H217" s="67"/>
      <c r="O217" s="67"/>
      <c r="R217" s="48"/>
      <c r="S217" s="60"/>
      <c r="T217" s="60"/>
      <c r="U217" s="60"/>
      <c r="V217" s="74"/>
      <c r="Z217" s="67"/>
      <c r="AG217" s="67"/>
      <c r="AJ217" s="48"/>
      <c r="AK217" s="60"/>
      <c r="AL217" s="60"/>
      <c r="AM217" s="60"/>
      <c r="AN217" s="74"/>
      <c r="AR217" s="67"/>
      <c r="AY217" s="67"/>
      <c r="BB217" s="48"/>
      <c r="BC217" s="60"/>
    </row>
    <row r="218">
      <c r="A218" s="60"/>
      <c r="B218" s="60"/>
      <c r="C218" s="60"/>
      <c r="D218" s="74"/>
      <c r="H218" s="67"/>
      <c r="O218" s="67"/>
      <c r="R218" s="48"/>
      <c r="S218" s="60"/>
      <c r="T218" s="60"/>
      <c r="U218" s="60"/>
      <c r="V218" s="74"/>
      <c r="Z218" s="67"/>
      <c r="AG218" s="67"/>
      <c r="AJ218" s="48"/>
      <c r="AK218" s="60"/>
      <c r="AL218" s="60"/>
      <c r="AM218" s="60"/>
      <c r="AN218" s="74"/>
      <c r="AR218" s="67"/>
      <c r="AY218" s="67"/>
      <c r="BB218" s="48"/>
      <c r="BC218" s="60"/>
    </row>
    <row r="219">
      <c r="A219" s="60"/>
      <c r="B219" s="60"/>
      <c r="C219" s="60"/>
      <c r="D219" s="74"/>
      <c r="H219" s="67"/>
      <c r="O219" s="67"/>
      <c r="R219" s="48"/>
      <c r="S219" s="60"/>
      <c r="T219" s="60"/>
      <c r="U219" s="60"/>
      <c r="V219" s="74"/>
      <c r="Z219" s="67"/>
      <c r="AG219" s="67"/>
      <c r="AJ219" s="48"/>
      <c r="AK219" s="60"/>
      <c r="AL219" s="60"/>
      <c r="AM219" s="60"/>
      <c r="AN219" s="74"/>
      <c r="AR219" s="67"/>
      <c r="AY219" s="67"/>
      <c r="BB219" s="48"/>
      <c r="BC219" s="60"/>
    </row>
    <row r="220">
      <c r="A220" s="60"/>
      <c r="B220" s="60"/>
      <c r="C220" s="60"/>
      <c r="D220" s="74"/>
      <c r="H220" s="67"/>
      <c r="O220" s="67"/>
      <c r="R220" s="48"/>
      <c r="S220" s="60"/>
      <c r="T220" s="60"/>
      <c r="U220" s="60"/>
      <c r="V220" s="74"/>
      <c r="Z220" s="67"/>
      <c r="AG220" s="67"/>
      <c r="AJ220" s="48"/>
      <c r="AK220" s="60"/>
      <c r="AL220" s="60"/>
      <c r="AM220" s="60"/>
      <c r="AN220" s="74"/>
      <c r="AR220" s="67"/>
      <c r="AY220" s="67"/>
      <c r="BB220" s="48"/>
      <c r="BC220" s="60"/>
    </row>
    <row r="221">
      <c r="A221" s="60"/>
      <c r="B221" s="60"/>
      <c r="C221" s="60"/>
      <c r="D221" s="74"/>
      <c r="H221" s="67"/>
      <c r="O221" s="67"/>
      <c r="R221" s="48"/>
      <c r="S221" s="60"/>
      <c r="T221" s="60"/>
      <c r="U221" s="60"/>
      <c r="V221" s="74"/>
      <c r="Z221" s="67"/>
      <c r="AG221" s="67"/>
      <c r="AJ221" s="48"/>
      <c r="AK221" s="60"/>
      <c r="AL221" s="60"/>
      <c r="AM221" s="60"/>
      <c r="AN221" s="74"/>
      <c r="AR221" s="67"/>
      <c r="AY221" s="67"/>
      <c r="BB221" s="48"/>
      <c r="BC221" s="60"/>
    </row>
    <row r="222">
      <c r="A222" s="60"/>
      <c r="B222" s="60"/>
      <c r="C222" s="60"/>
      <c r="D222" s="74"/>
      <c r="H222" s="67"/>
      <c r="O222" s="67"/>
      <c r="R222" s="48"/>
      <c r="S222" s="60"/>
      <c r="T222" s="60"/>
      <c r="U222" s="60"/>
      <c r="V222" s="74"/>
      <c r="Z222" s="67"/>
      <c r="AG222" s="67"/>
      <c r="AJ222" s="48"/>
      <c r="AK222" s="60"/>
      <c r="AL222" s="60"/>
      <c r="AM222" s="60"/>
      <c r="AN222" s="74"/>
      <c r="AR222" s="67"/>
      <c r="AY222" s="67"/>
      <c r="BB222" s="48"/>
      <c r="BC222" s="60"/>
    </row>
    <row r="223">
      <c r="A223" s="60"/>
      <c r="B223" s="60"/>
      <c r="C223" s="60"/>
      <c r="D223" s="74"/>
      <c r="H223" s="67"/>
      <c r="O223" s="67"/>
      <c r="R223" s="48"/>
      <c r="S223" s="60"/>
      <c r="T223" s="60"/>
      <c r="U223" s="60"/>
      <c r="V223" s="74"/>
      <c r="Z223" s="67"/>
      <c r="AG223" s="67"/>
      <c r="AJ223" s="48"/>
      <c r="AK223" s="60"/>
      <c r="AL223" s="60"/>
      <c r="AM223" s="60"/>
      <c r="AN223" s="74"/>
      <c r="AR223" s="67"/>
      <c r="AY223" s="67"/>
      <c r="BB223" s="48"/>
      <c r="BC223" s="60"/>
    </row>
    <row r="224">
      <c r="A224" s="60"/>
      <c r="B224" s="60"/>
      <c r="C224" s="60"/>
      <c r="D224" s="74"/>
      <c r="H224" s="67"/>
      <c r="O224" s="67"/>
      <c r="R224" s="48"/>
      <c r="S224" s="60"/>
      <c r="T224" s="60"/>
      <c r="U224" s="60"/>
      <c r="V224" s="74"/>
      <c r="Z224" s="67"/>
      <c r="AG224" s="67"/>
      <c r="AJ224" s="48"/>
      <c r="AK224" s="60"/>
      <c r="AL224" s="60"/>
      <c r="AM224" s="60"/>
      <c r="AN224" s="74"/>
      <c r="AR224" s="67"/>
      <c r="AY224" s="67"/>
      <c r="BB224" s="48"/>
      <c r="BC224" s="60"/>
    </row>
    <row r="225">
      <c r="A225" s="60"/>
      <c r="B225" s="60"/>
      <c r="C225" s="60"/>
      <c r="D225" s="74"/>
      <c r="H225" s="67"/>
      <c r="O225" s="67"/>
      <c r="R225" s="48"/>
      <c r="S225" s="60"/>
      <c r="T225" s="60"/>
      <c r="U225" s="60"/>
      <c r="V225" s="74"/>
      <c r="Z225" s="67"/>
      <c r="AG225" s="67"/>
      <c r="AJ225" s="48"/>
      <c r="AK225" s="60"/>
      <c r="AL225" s="60"/>
      <c r="AM225" s="60"/>
      <c r="AN225" s="74"/>
      <c r="AR225" s="67"/>
      <c r="AY225" s="67"/>
      <c r="BB225" s="48"/>
      <c r="BC225" s="60"/>
    </row>
    <row r="226">
      <c r="A226" s="60"/>
      <c r="B226" s="60"/>
      <c r="C226" s="60"/>
      <c r="D226" s="74"/>
      <c r="H226" s="67"/>
      <c r="O226" s="67"/>
      <c r="R226" s="48"/>
      <c r="S226" s="60"/>
      <c r="T226" s="60"/>
      <c r="U226" s="60"/>
      <c r="V226" s="74"/>
      <c r="Z226" s="67"/>
      <c r="AG226" s="67"/>
      <c r="AJ226" s="48"/>
      <c r="AK226" s="60"/>
      <c r="AL226" s="60"/>
      <c r="AM226" s="60"/>
      <c r="AN226" s="74"/>
      <c r="AR226" s="67"/>
      <c r="AY226" s="67"/>
      <c r="BB226" s="48"/>
      <c r="BC226" s="60"/>
    </row>
    <row r="227">
      <c r="A227" s="60"/>
      <c r="B227" s="60"/>
      <c r="C227" s="60"/>
      <c r="D227" s="74"/>
      <c r="H227" s="67"/>
      <c r="O227" s="67"/>
      <c r="R227" s="48"/>
      <c r="S227" s="60"/>
      <c r="T227" s="60"/>
      <c r="U227" s="60"/>
      <c r="V227" s="74"/>
      <c r="Z227" s="67"/>
      <c r="AG227" s="67"/>
      <c r="AJ227" s="48"/>
      <c r="AK227" s="60"/>
      <c r="AL227" s="60"/>
      <c r="AM227" s="60"/>
      <c r="AN227" s="74"/>
      <c r="AR227" s="67"/>
      <c r="AY227" s="67"/>
      <c r="BB227" s="48"/>
      <c r="BC227" s="60"/>
    </row>
    <row r="228">
      <c r="A228" s="60"/>
      <c r="B228" s="60"/>
      <c r="C228" s="60"/>
      <c r="D228" s="74"/>
      <c r="H228" s="67"/>
      <c r="O228" s="67"/>
      <c r="R228" s="48"/>
      <c r="S228" s="60"/>
      <c r="T228" s="60"/>
      <c r="U228" s="60"/>
      <c r="V228" s="74"/>
      <c r="Z228" s="67"/>
      <c r="AG228" s="67"/>
      <c r="AJ228" s="48"/>
      <c r="AK228" s="60"/>
      <c r="AL228" s="60"/>
      <c r="AM228" s="60"/>
      <c r="AN228" s="74"/>
      <c r="AR228" s="67"/>
      <c r="AY228" s="67"/>
      <c r="BB228" s="48"/>
      <c r="BC228" s="60"/>
    </row>
    <row r="229">
      <c r="A229" s="60"/>
      <c r="B229" s="60"/>
      <c r="C229" s="60"/>
      <c r="D229" s="74"/>
      <c r="H229" s="67"/>
      <c r="O229" s="67"/>
      <c r="R229" s="48"/>
      <c r="S229" s="60"/>
      <c r="T229" s="60"/>
      <c r="U229" s="60"/>
      <c r="V229" s="74"/>
      <c r="Z229" s="67"/>
      <c r="AG229" s="67"/>
      <c r="AJ229" s="48"/>
      <c r="AK229" s="60"/>
      <c r="AL229" s="60"/>
      <c r="AM229" s="60"/>
      <c r="AN229" s="74"/>
      <c r="AR229" s="67"/>
      <c r="AY229" s="67"/>
      <c r="BB229" s="48"/>
      <c r="BC229" s="60"/>
    </row>
    <row r="230">
      <c r="A230" s="60"/>
      <c r="B230" s="60"/>
      <c r="C230" s="60"/>
      <c r="D230" s="74"/>
      <c r="H230" s="67"/>
      <c r="O230" s="67"/>
      <c r="R230" s="48"/>
      <c r="S230" s="60"/>
      <c r="T230" s="60"/>
      <c r="U230" s="60"/>
      <c r="V230" s="74"/>
      <c r="Z230" s="67"/>
      <c r="AG230" s="67"/>
      <c r="AJ230" s="48"/>
      <c r="AK230" s="60"/>
      <c r="AL230" s="60"/>
      <c r="AM230" s="60"/>
      <c r="AN230" s="74"/>
      <c r="AR230" s="67"/>
      <c r="AY230" s="67"/>
      <c r="BB230" s="48"/>
      <c r="BC230" s="60"/>
    </row>
    <row r="231">
      <c r="A231" s="60"/>
      <c r="B231" s="60"/>
      <c r="C231" s="60"/>
      <c r="D231" s="74"/>
      <c r="H231" s="67"/>
      <c r="O231" s="67"/>
      <c r="R231" s="48"/>
      <c r="S231" s="60"/>
      <c r="T231" s="60"/>
      <c r="U231" s="60"/>
      <c r="V231" s="74"/>
      <c r="Z231" s="67"/>
      <c r="AG231" s="67"/>
      <c r="AJ231" s="48"/>
      <c r="AK231" s="60"/>
      <c r="AL231" s="60"/>
      <c r="AM231" s="60"/>
      <c r="AN231" s="74"/>
      <c r="AR231" s="67"/>
      <c r="AY231" s="67"/>
      <c r="BB231" s="48"/>
      <c r="BC231" s="60"/>
    </row>
    <row r="232">
      <c r="A232" s="60"/>
      <c r="B232" s="60"/>
      <c r="C232" s="60"/>
      <c r="D232" s="74"/>
      <c r="H232" s="67"/>
      <c r="O232" s="67"/>
      <c r="R232" s="48"/>
      <c r="S232" s="60"/>
      <c r="T232" s="60"/>
      <c r="U232" s="60"/>
      <c r="V232" s="74"/>
      <c r="Z232" s="67"/>
      <c r="AG232" s="67"/>
      <c r="AJ232" s="48"/>
      <c r="AK232" s="60"/>
      <c r="AL232" s="60"/>
      <c r="AM232" s="60"/>
      <c r="AN232" s="74"/>
      <c r="AR232" s="67"/>
      <c r="AY232" s="67"/>
      <c r="BB232" s="48"/>
      <c r="BC232" s="60"/>
    </row>
    <row r="233">
      <c r="A233" s="60"/>
      <c r="B233" s="60"/>
      <c r="C233" s="60"/>
      <c r="D233" s="74"/>
      <c r="H233" s="67"/>
      <c r="O233" s="67"/>
      <c r="R233" s="48"/>
      <c r="S233" s="60"/>
      <c r="T233" s="60"/>
      <c r="U233" s="60"/>
      <c r="V233" s="74"/>
      <c r="Z233" s="67"/>
      <c r="AG233" s="67"/>
      <c r="AJ233" s="48"/>
      <c r="AK233" s="60"/>
      <c r="AL233" s="60"/>
      <c r="AM233" s="60"/>
      <c r="AN233" s="74"/>
      <c r="AR233" s="67"/>
      <c r="AY233" s="67"/>
      <c r="BB233" s="48"/>
      <c r="BC233" s="60"/>
    </row>
    <row r="234">
      <c r="A234" s="60"/>
      <c r="B234" s="60"/>
      <c r="C234" s="60"/>
      <c r="D234" s="74"/>
      <c r="H234" s="67"/>
      <c r="O234" s="67"/>
      <c r="R234" s="48"/>
      <c r="S234" s="60"/>
      <c r="T234" s="60"/>
      <c r="U234" s="60"/>
      <c r="V234" s="74"/>
      <c r="Z234" s="67"/>
      <c r="AG234" s="67"/>
      <c r="AJ234" s="48"/>
      <c r="AK234" s="60"/>
      <c r="AL234" s="60"/>
      <c r="AM234" s="60"/>
      <c r="AN234" s="74"/>
      <c r="AR234" s="67"/>
      <c r="AY234" s="67"/>
      <c r="BB234" s="48"/>
      <c r="BC234" s="60"/>
    </row>
    <row r="235">
      <c r="A235" s="60"/>
      <c r="B235" s="60"/>
      <c r="C235" s="60"/>
      <c r="D235" s="74"/>
      <c r="H235" s="67"/>
      <c r="O235" s="67"/>
      <c r="R235" s="48"/>
      <c r="S235" s="60"/>
      <c r="T235" s="60"/>
      <c r="U235" s="60"/>
      <c r="V235" s="74"/>
      <c r="Z235" s="67"/>
      <c r="AG235" s="67"/>
      <c r="AJ235" s="48"/>
      <c r="AK235" s="60"/>
      <c r="AL235" s="60"/>
      <c r="AM235" s="60"/>
      <c r="AN235" s="74"/>
      <c r="AR235" s="67"/>
      <c r="AY235" s="67"/>
      <c r="BB235" s="48"/>
      <c r="BC235" s="60"/>
    </row>
    <row r="236">
      <c r="A236" s="60"/>
      <c r="B236" s="60"/>
      <c r="C236" s="60"/>
      <c r="D236" s="74"/>
      <c r="H236" s="67"/>
      <c r="O236" s="67"/>
      <c r="R236" s="48"/>
      <c r="S236" s="60"/>
      <c r="T236" s="60"/>
      <c r="U236" s="60"/>
      <c r="V236" s="74"/>
      <c r="Z236" s="67"/>
      <c r="AG236" s="67"/>
      <c r="AJ236" s="48"/>
      <c r="AK236" s="60"/>
      <c r="AL236" s="60"/>
      <c r="AM236" s="60"/>
      <c r="AN236" s="74"/>
      <c r="AR236" s="67"/>
      <c r="AY236" s="67"/>
      <c r="BB236" s="48"/>
      <c r="BC236" s="60"/>
    </row>
    <row r="237">
      <c r="A237" s="60"/>
      <c r="B237" s="60"/>
      <c r="C237" s="60"/>
      <c r="D237" s="74"/>
      <c r="H237" s="67"/>
      <c r="O237" s="67"/>
      <c r="R237" s="48"/>
      <c r="S237" s="60"/>
      <c r="T237" s="60"/>
      <c r="U237" s="60"/>
      <c r="V237" s="74"/>
      <c r="Z237" s="67"/>
      <c r="AG237" s="67"/>
      <c r="AJ237" s="48"/>
      <c r="AK237" s="60"/>
      <c r="AL237" s="60"/>
      <c r="AM237" s="60"/>
      <c r="AN237" s="74"/>
      <c r="AR237" s="67"/>
      <c r="AY237" s="67"/>
      <c r="BB237" s="48"/>
      <c r="BC237" s="60"/>
    </row>
    <row r="238">
      <c r="A238" s="60"/>
      <c r="B238" s="60"/>
      <c r="C238" s="60"/>
      <c r="D238" s="74"/>
      <c r="H238" s="67"/>
      <c r="O238" s="67"/>
      <c r="R238" s="48"/>
      <c r="S238" s="60"/>
      <c r="T238" s="60"/>
      <c r="U238" s="60"/>
      <c r="V238" s="74"/>
      <c r="Z238" s="67"/>
      <c r="AG238" s="67"/>
      <c r="AJ238" s="48"/>
      <c r="AK238" s="60"/>
      <c r="AL238" s="60"/>
      <c r="AM238" s="60"/>
      <c r="AN238" s="74"/>
      <c r="AR238" s="67"/>
      <c r="AY238" s="67"/>
      <c r="BB238" s="48"/>
      <c r="BC238" s="60"/>
    </row>
    <row r="239">
      <c r="A239" s="60"/>
      <c r="B239" s="60"/>
      <c r="C239" s="60"/>
      <c r="D239" s="74"/>
      <c r="H239" s="67"/>
      <c r="O239" s="67"/>
      <c r="R239" s="48"/>
      <c r="S239" s="60"/>
      <c r="T239" s="60"/>
      <c r="U239" s="60"/>
      <c r="V239" s="74"/>
      <c r="Z239" s="67"/>
      <c r="AG239" s="67"/>
      <c r="AJ239" s="48"/>
      <c r="AK239" s="60"/>
      <c r="AL239" s="60"/>
      <c r="AM239" s="60"/>
      <c r="AN239" s="74"/>
      <c r="AR239" s="67"/>
      <c r="AY239" s="67"/>
      <c r="BB239" s="48"/>
      <c r="BC239" s="60"/>
    </row>
    <row r="240">
      <c r="A240" s="60"/>
      <c r="B240" s="60"/>
      <c r="C240" s="60"/>
      <c r="D240" s="74"/>
      <c r="H240" s="67"/>
      <c r="O240" s="67"/>
      <c r="R240" s="48"/>
      <c r="S240" s="60"/>
      <c r="T240" s="60"/>
      <c r="U240" s="60"/>
      <c r="V240" s="74"/>
      <c r="Z240" s="67"/>
      <c r="AG240" s="67"/>
      <c r="AJ240" s="48"/>
      <c r="AK240" s="60"/>
      <c r="AL240" s="60"/>
      <c r="AM240" s="60"/>
      <c r="AN240" s="74"/>
      <c r="AR240" s="67"/>
      <c r="AY240" s="67"/>
      <c r="BB240" s="48"/>
      <c r="BC240" s="60"/>
    </row>
    <row r="241">
      <c r="A241" s="60"/>
      <c r="B241" s="60"/>
      <c r="C241" s="60"/>
      <c r="D241" s="74"/>
      <c r="H241" s="67"/>
      <c r="O241" s="67"/>
      <c r="R241" s="48"/>
      <c r="S241" s="60"/>
      <c r="T241" s="60"/>
      <c r="U241" s="60"/>
      <c r="V241" s="74"/>
      <c r="Z241" s="67"/>
      <c r="AG241" s="67"/>
      <c r="AJ241" s="48"/>
      <c r="AK241" s="60"/>
      <c r="AL241" s="60"/>
      <c r="AM241" s="60"/>
      <c r="AN241" s="74"/>
      <c r="AR241" s="67"/>
      <c r="AY241" s="67"/>
      <c r="BB241" s="48"/>
      <c r="BC241" s="60"/>
    </row>
    <row r="242">
      <c r="A242" s="60"/>
      <c r="B242" s="60"/>
      <c r="C242" s="60"/>
      <c r="D242" s="74"/>
      <c r="H242" s="67"/>
      <c r="O242" s="67"/>
      <c r="R242" s="48"/>
      <c r="S242" s="60"/>
      <c r="T242" s="60"/>
      <c r="U242" s="60"/>
      <c r="V242" s="74"/>
      <c r="Z242" s="67"/>
      <c r="AG242" s="67"/>
      <c r="AJ242" s="48"/>
      <c r="AK242" s="60"/>
      <c r="AL242" s="60"/>
      <c r="AM242" s="60"/>
      <c r="AN242" s="74"/>
      <c r="AR242" s="67"/>
      <c r="AY242" s="67"/>
      <c r="BB242" s="48"/>
      <c r="BC242" s="60"/>
    </row>
    <row r="243">
      <c r="A243" s="60"/>
      <c r="B243" s="60"/>
      <c r="C243" s="60"/>
      <c r="D243" s="74"/>
      <c r="H243" s="67"/>
      <c r="O243" s="67"/>
      <c r="R243" s="48"/>
      <c r="S243" s="60"/>
      <c r="T243" s="60"/>
      <c r="U243" s="60"/>
      <c r="V243" s="74"/>
      <c r="Z243" s="67"/>
      <c r="AG243" s="67"/>
      <c r="AJ243" s="48"/>
      <c r="AK243" s="60"/>
      <c r="AL243" s="60"/>
      <c r="AM243" s="60"/>
      <c r="AN243" s="74"/>
      <c r="AR243" s="67"/>
      <c r="AY243" s="67"/>
      <c r="BB243" s="48"/>
      <c r="BC243" s="60"/>
    </row>
    <row r="244">
      <c r="A244" s="60"/>
      <c r="B244" s="60"/>
      <c r="C244" s="60"/>
      <c r="D244" s="74"/>
      <c r="H244" s="67"/>
      <c r="O244" s="67"/>
      <c r="R244" s="48"/>
      <c r="S244" s="60"/>
      <c r="T244" s="60"/>
      <c r="U244" s="60"/>
      <c r="V244" s="74"/>
      <c r="Z244" s="67"/>
      <c r="AG244" s="67"/>
      <c r="AJ244" s="48"/>
      <c r="AK244" s="60"/>
      <c r="AL244" s="60"/>
      <c r="AM244" s="60"/>
      <c r="AN244" s="74"/>
      <c r="AR244" s="67"/>
      <c r="AY244" s="67"/>
      <c r="BB244" s="48"/>
      <c r="BC244" s="60"/>
    </row>
    <row r="245">
      <c r="A245" s="60"/>
      <c r="B245" s="60"/>
      <c r="C245" s="60"/>
      <c r="D245" s="74"/>
      <c r="H245" s="67"/>
      <c r="O245" s="67"/>
      <c r="R245" s="48"/>
      <c r="S245" s="60"/>
      <c r="T245" s="60"/>
      <c r="U245" s="60"/>
      <c r="V245" s="74"/>
      <c r="Z245" s="67"/>
      <c r="AG245" s="67"/>
      <c r="AJ245" s="48"/>
      <c r="AK245" s="60"/>
      <c r="AL245" s="60"/>
      <c r="AM245" s="60"/>
      <c r="AN245" s="74"/>
      <c r="AR245" s="67"/>
      <c r="AY245" s="67"/>
      <c r="BB245" s="48"/>
      <c r="BC245" s="60"/>
    </row>
    <row r="246">
      <c r="A246" s="60"/>
      <c r="B246" s="60"/>
      <c r="C246" s="60"/>
      <c r="D246" s="74"/>
      <c r="H246" s="67"/>
      <c r="O246" s="67"/>
      <c r="R246" s="48"/>
      <c r="S246" s="60"/>
      <c r="T246" s="60"/>
      <c r="U246" s="60"/>
      <c r="V246" s="74"/>
      <c r="Z246" s="67"/>
      <c r="AG246" s="67"/>
      <c r="AJ246" s="48"/>
      <c r="AK246" s="60"/>
      <c r="AL246" s="60"/>
      <c r="AM246" s="60"/>
      <c r="AN246" s="74"/>
      <c r="AR246" s="67"/>
      <c r="AY246" s="67"/>
      <c r="BB246" s="48"/>
      <c r="BC246" s="60"/>
    </row>
    <row r="247">
      <c r="A247" s="60"/>
      <c r="B247" s="60"/>
      <c r="C247" s="60"/>
      <c r="D247" s="74"/>
      <c r="H247" s="67"/>
      <c r="O247" s="67"/>
      <c r="R247" s="48"/>
      <c r="S247" s="60"/>
      <c r="T247" s="60"/>
      <c r="U247" s="60"/>
      <c r="V247" s="74"/>
      <c r="Z247" s="67"/>
      <c r="AG247" s="67"/>
      <c r="AJ247" s="48"/>
      <c r="AK247" s="60"/>
      <c r="AL247" s="60"/>
      <c r="AM247" s="60"/>
      <c r="AN247" s="74"/>
      <c r="AR247" s="67"/>
      <c r="AY247" s="67"/>
      <c r="BB247" s="48"/>
      <c r="BC247" s="60"/>
    </row>
    <row r="248">
      <c r="A248" s="60"/>
      <c r="B248" s="60"/>
      <c r="C248" s="60"/>
      <c r="D248" s="74"/>
      <c r="H248" s="67"/>
      <c r="O248" s="67"/>
      <c r="R248" s="48"/>
      <c r="S248" s="60"/>
      <c r="T248" s="60"/>
      <c r="U248" s="60"/>
      <c r="V248" s="74"/>
      <c r="Z248" s="67"/>
      <c r="AG248" s="67"/>
      <c r="AJ248" s="48"/>
      <c r="AK248" s="60"/>
      <c r="AL248" s="60"/>
      <c r="AM248" s="60"/>
      <c r="AN248" s="74"/>
      <c r="AR248" s="67"/>
      <c r="AY248" s="67"/>
      <c r="BB248" s="48"/>
      <c r="BC248" s="60"/>
    </row>
    <row r="249">
      <c r="A249" s="60"/>
      <c r="B249" s="60"/>
      <c r="C249" s="60"/>
      <c r="D249" s="74"/>
      <c r="H249" s="67"/>
      <c r="O249" s="67"/>
      <c r="R249" s="48"/>
      <c r="S249" s="60"/>
      <c r="T249" s="60"/>
      <c r="U249" s="60"/>
      <c r="V249" s="74"/>
      <c r="Z249" s="67"/>
      <c r="AG249" s="67"/>
      <c r="AJ249" s="48"/>
      <c r="AK249" s="60"/>
      <c r="AL249" s="60"/>
      <c r="AM249" s="60"/>
      <c r="AN249" s="74"/>
      <c r="AR249" s="67"/>
      <c r="AY249" s="67"/>
      <c r="BB249" s="48"/>
      <c r="BC249" s="60"/>
    </row>
    <row r="250">
      <c r="A250" s="60"/>
      <c r="B250" s="60"/>
      <c r="C250" s="60"/>
      <c r="D250" s="74"/>
      <c r="H250" s="67"/>
      <c r="O250" s="67"/>
      <c r="R250" s="48"/>
      <c r="S250" s="60"/>
      <c r="T250" s="60"/>
      <c r="U250" s="60"/>
      <c r="V250" s="74"/>
      <c r="Z250" s="67"/>
      <c r="AG250" s="67"/>
      <c r="AJ250" s="48"/>
      <c r="AK250" s="60"/>
      <c r="AL250" s="60"/>
      <c r="AM250" s="60"/>
      <c r="AN250" s="74"/>
      <c r="AR250" s="67"/>
      <c r="AY250" s="67"/>
      <c r="BB250" s="48"/>
      <c r="BC250" s="60"/>
    </row>
    <row r="251">
      <c r="A251" s="60"/>
      <c r="B251" s="60"/>
      <c r="C251" s="60"/>
      <c r="D251" s="74"/>
      <c r="H251" s="67"/>
      <c r="O251" s="67"/>
      <c r="R251" s="48"/>
      <c r="S251" s="60"/>
      <c r="T251" s="60"/>
      <c r="U251" s="60"/>
      <c r="V251" s="74"/>
      <c r="Z251" s="67"/>
      <c r="AG251" s="67"/>
      <c r="AJ251" s="48"/>
      <c r="AK251" s="60"/>
      <c r="AL251" s="60"/>
      <c r="AM251" s="60"/>
      <c r="AN251" s="74"/>
      <c r="AR251" s="67"/>
      <c r="AY251" s="67"/>
      <c r="BB251" s="48"/>
      <c r="BC251" s="60"/>
    </row>
    <row r="252">
      <c r="A252" s="60"/>
      <c r="B252" s="60"/>
      <c r="C252" s="60"/>
      <c r="D252" s="74"/>
      <c r="H252" s="67"/>
      <c r="O252" s="67"/>
      <c r="R252" s="48"/>
      <c r="S252" s="60"/>
      <c r="T252" s="60"/>
      <c r="U252" s="60"/>
      <c r="V252" s="74"/>
      <c r="Z252" s="67"/>
      <c r="AG252" s="67"/>
      <c r="AJ252" s="48"/>
      <c r="AK252" s="60"/>
      <c r="AL252" s="60"/>
      <c r="AM252" s="60"/>
      <c r="AN252" s="74"/>
      <c r="AR252" s="67"/>
      <c r="AY252" s="67"/>
      <c r="BB252" s="48"/>
      <c r="BC252" s="60"/>
    </row>
    <row r="253">
      <c r="A253" s="60"/>
      <c r="B253" s="60"/>
      <c r="C253" s="60"/>
      <c r="D253" s="74"/>
      <c r="H253" s="67"/>
      <c r="O253" s="67"/>
      <c r="R253" s="48"/>
      <c r="S253" s="60"/>
      <c r="T253" s="60"/>
      <c r="U253" s="60"/>
      <c r="V253" s="74"/>
      <c r="Z253" s="67"/>
      <c r="AG253" s="67"/>
      <c r="AJ253" s="48"/>
      <c r="AK253" s="60"/>
      <c r="AL253" s="60"/>
      <c r="AM253" s="60"/>
      <c r="AN253" s="74"/>
      <c r="AR253" s="67"/>
      <c r="AY253" s="67"/>
      <c r="BB253" s="48"/>
      <c r="BC253" s="60"/>
    </row>
    <row r="254">
      <c r="A254" s="60"/>
      <c r="B254" s="60"/>
      <c r="C254" s="60"/>
      <c r="D254" s="74"/>
      <c r="H254" s="67"/>
      <c r="O254" s="67"/>
      <c r="R254" s="48"/>
      <c r="S254" s="60"/>
      <c r="T254" s="60"/>
      <c r="U254" s="60"/>
      <c r="V254" s="74"/>
      <c r="Z254" s="67"/>
      <c r="AG254" s="67"/>
      <c r="AJ254" s="48"/>
      <c r="AK254" s="60"/>
      <c r="AL254" s="60"/>
      <c r="AM254" s="60"/>
      <c r="AN254" s="74"/>
      <c r="AR254" s="67"/>
      <c r="AY254" s="67"/>
      <c r="BB254" s="48"/>
      <c r="BC254" s="60"/>
    </row>
    <row r="255">
      <c r="A255" s="60"/>
      <c r="B255" s="60"/>
      <c r="C255" s="60"/>
      <c r="D255" s="74"/>
      <c r="H255" s="67"/>
      <c r="O255" s="67"/>
      <c r="R255" s="48"/>
      <c r="S255" s="60"/>
      <c r="T255" s="60"/>
      <c r="U255" s="60"/>
      <c r="V255" s="74"/>
      <c r="Z255" s="67"/>
      <c r="AG255" s="67"/>
      <c r="AJ255" s="48"/>
      <c r="AK255" s="60"/>
      <c r="AL255" s="60"/>
      <c r="AM255" s="60"/>
      <c r="AN255" s="74"/>
      <c r="AR255" s="67"/>
      <c r="AY255" s="67"/>
      <c r="BB255" s="48"/>
      <c r="BC255" s="60"/>
    </row>
    <row r="256">
      <c r="A256" s="60"/>
      <c r="B256" s="60"/>
      <c r="C256" s="60"/>
      <c r="D256" s="74"/>
      <c r="H256" s="67"/>
      <c r="O256" s="67"/>
      <c r="R256" s="48"/>
      <c r="S256" s="60"/>
      <c r="T256" s="60"/>
      <c r="U256" s="60"/>
      <c r="V256" s="74"/>
      <c r="Z256" s="67"/>
      <c r="AG256" s="67"/>
      <c r="AJ256" s="48"/>
      <c r="AK256" s="60"/>
      <c r="AL256" s="60"/>
      <c r="AM256" s="60"/>
      <c r="AN256" s="74"/>
      <c r="AR256" s="67"/>
      <c r="AY256" s="67"/>
      <c r="BB256" s="48"/>
      <c r="BC256" s="60"/>
    </row>
    <row r="257">
      <c r="A257" s="60"/>
      <c r="B257" s="60"/>
      <c r="C257" s="60"/>
      <c r="D257" s="74"/>
      <c r="H257" s="67"/>
      <c r="O257" s="67"/>
      <c r="R257" s="48"/>
      <c r="S257" s="60"/>
      <c r="T257" s="60"/>
      <c r="U257" s="60"/>
      <c r="V257" s="74"/>
      <c r="Z257" s="67"/>
      <c r="AG257" s="67"/>
      <c r="AJ257" s="48"/>
      <c r="AK257" s="60"/>
      <c r="AL257" s="60"/>
      <c r="AM257" s="60"/>
      <c r="AN257" s="74"/>
      <c r="AR257" s="67"/>
      <c r="AY257" s="67"/>
      <c r="BB257" s="48"/>
      <c r="BC257" s="60"/>
    </row>
    <row r="258">
      <c r="A258" s="60"/>
      <c r="B258" s="60"/>
      <c r="C258" s="60"/>
      <c r="D258" s="74"/>
      <c r="H258" s="67"/>
      <c r="O258" s="67"/>
      <c r="R258" s="48"/>
      <c r="S258" s="60"/>
      <c r="T258" s="60"/>
      <c r="U258" s="60"/>
      <c r="V258" s="74"/>
      <c r="Z258" s="67"/>
      <c r="AG258" s="67"/>
      <c r="AJ258" s="48"/>
      <c r="AK258" s="60"/>
      <c r="AL258" s="60"/>
      <c r="AM258" s="60"/>
      <c r="AN258" s="74"/>
      <c r="AR258" s="67"/>
      <c r="AY258" s="67"/>
      <c r="BB258" s="48"/>
      <c r="BC258" s="60"/>
    </row>
    <row r="259">
      <c r="A259" s="60"/>
      <c r="B259" s="60"/>
      <c r="C259" s="60"/>
      <c r="D259" s="74"/>
      <c r="H259" s="67"/>
      <c r="O259" s="67"/>
      <c r="R259" s="48"/>
      <c r="S259" s="60"/>
      <c r="T259" s="60"/>
      <c r="U259" s="60"/>
      <c r="V259" s="74"/>
      <c r="Z259" s="67"/>
      <c r="AG259" s="67"/>
      <c r="AJ259" s="48"/>
      <c r="AK259" s="60"/>
      <c r="AL259" s="60"/>
      <c r="AM259" s="60"/>
      <c r="AN259" s="74"/>
      <c r="AR259" s="67"/>
      <c r="AY259" s="67"/>
      <c r="BB259" s="48"/>
      <c r="BC259" s="60"/>
    </row>
    <row r="260">
      <c r="A260" s="60"/>
      <c r="B260" s="60"/>
      <c r="C260" s="60"/>
      <c r="D260" s="74"/>
      <c r="H260" s="67"/>
      <c r="O260" s="67"/>
      <c r="R260" s="48"/>
      <c r="S260" s="60"/>
      <c r="T260" s="60"/>
      <c r="U260" s="60"/>
      <c r="V260" s="74"/>
      <c r="Z260" s="67"/>
      <c r="AG260" s="67"/>
      <c r="AJ260" s="48"/>
      <c r="AK260" s="60"/>
      <c r="AL260" s="60"/>
      <c r="AM260" s="60"/>
      <c r="AN260" s="74"/>
      <c r="AR260" s="67"/>
      <c r="AY260" s="67"/>
      <c r="BB260" s="48"/>
      <c r="BC260" s="60"/>
    </row>
    <row r="261">
      <c r="A261" s="60"/>
      <c r="B261" s="60"/>
      <c r="C261" s="60"/>
      <c r="D261" s="74"/>
      <c r="H261" s="67"/>
      <c r="O261" s="67"/>
      <c r="R261" s="48"/>
      <c r="S261" s="60"/>
      <c r="T261" s="60"/>
      <c r="U261" s="60"/>
      <c r="V261" s="74"/>
      <c r="Z261" s="67"/>
      <c r="AG261" s="67"/>
      <c r="AJ261" s="48"/>
      <c r="AK261" s="60"/>
      <c r="AL261" s="60"/>
      <c r="AM261" s="60"/>
      <c r="AN261" s="74"/>
      <c r="AR261" s="67"/>
      <c r="AY261" s="67"/>
      <c r="BB261" s="48"/>
      <c r="BC261" s="60"/>
    </row>
    <row r="262">
      <c r="A262" s="60"/>
      <c r="B262" s="60"/>
      <c r="C262" s="60"/>
      <c r="D262" s="74"/>
      <c r="H262" s="67"/>
      <c r="O262" s="67"/>
      <c r="R262" s="48"/>
      <c r="S262" s="60"/>
      <c r="T262" s="60"/>
      <c r="U262" s="60"/>
      <c r="V262" s="74"/>
      <c r="Z262" s="67"/>
      <c r="AG262" s="67"/>
      <c r="AJ262" s="48"/>
      <c r="AK262" s="60"/>
      <c r="AL262" s="60"/>
      <c r="AM262" s="60"/>
      <c r="AN262" s="74"/>
      <c r="AR262" s="67"/>
      <c r="AY262" s="67"/>
      <c r="BB262" s="48"/>
      <c r="BC262" s="60"/>
    </row>
    <row r="263">
      <c r="A263" s="60"/>
      <c r="B263" s="60"/>
      <c r="C263" s="60"/>
      <c r="D263" s="74"/>
      <c r="H263" s="67"/>
      <c r="O263" s="67"/>
      <c r="R263" s="48"/>
      <c r="S263" s="60"/>
      <c r="T263" s="60"/>
      <c r="U263" s="60"/>
      <c r="V263" s="74"/>
      <c r="Z263" s="67"/>
      <c r="AG263" s="67"/>
      <c r="AJ263" s="48"/>
      <c r="AK263" s="60"/>
      <c r="AL263" s="60"/>
      <c r="AM263" s="60"/>
      <c r="AN263" s="74"/>
      <c r="AR263" s="67"/>
      <c r="AY263" s="67"/>
      <c r="BB263" s="48"/>
      <c r="BC263" s="60"/>
    </row>
    <row r="264">
      <c r="A264" s="60"/>
      <c r="B264" s="60"/>
      <c r="C264" s="60"/>
      <c r="D264" s="74"/>
      <c r="H264" s="67"/>
      <c r="O264" s="67"/>
      <c r="R264" s="48"/>
      <c r="S264" s="60"/>
      <c r="T264" s="60"/>
      <c r="U264" s="60"/>
      <c r="V264" s="74"/>
      <c r="Z264" s="67"/>
      <c r="AG264" s="67"/>
      <c r="AJ264" s="48"/>
      <c r="AK264" s="60"/>
      <c r="AL264" s="60"/>
      <c r="AM264" s="60"/>
      <c r="AN264" s="74"/>
      <c r="AR264" s="67"/>
      <c r="AY264" s="67"/>
      <c r="BB264" s="48"/>
      <c r="BC264" s="60"/>
    </row>
    <row r="265">
      <c r="A265" s="60"/>
      <c r="B265" s="60"/>
      <c r="C265" s="60"/>
      <c r="D265" s="74"/>
      <c r="H265" s="67"/>
      <c r="O265" s="67"/>
      <c r="R265" s="48"/>
      <c r="S265" s="60"/>
      <c r="T265" s="60"/>
      <c r="U265" s="60"/>
      <c r="V265" s="74"/>
      <c r="Z265" s="67"/>
      <c r="AG265" s="67"/>
      <c r="AJ265" s="48"/>
      <c r="AK265" s="60"/>
      <c r="AL265" s="60"/>
      <c r="AM265" s="60"/>
      <c r="AN265" s="74"/>
      <c r="AR265" s="67"/>
      <c r="AY265" s="67"/>
      <c r="BB265" s="48"/>
      <c r="BC265" s="60"/>
    </row>
    <row r="266">
      <c r="A266" s="60"/>
      <c r="B266" s="60"/>
      <c r="C266" s="60"/>
      <c r="D266" s="74"/>
      <c r="H266" s="67"/>
      <c r="O266" s="67"/>
      <c r="R266" s="48"/>
      <c r="S266" s="60"/>
      <c r="T266" s="60"/>
      <c r="U266" s="60"/>
      <c r="V266" s="74"/>
      <c r="Z266" s="67"/>
      <c r="AG266" s="67"/>
      <c r="AJ266" s="48"/>
      <c r="AK266" s="60"/>
      <c r="AL266" s="60"/>
      <c r="AM266" s="60"/>
      <c r="AN266" s="74"/>
      <c r="AR266" s="67"/>
      <c r="AY266" s="67"/>
      <c r="BB266" s="48"/>
      <c r="BC266" s="60"/>
    </row>
    <row r="267">
      <c r="A267" s="60"/>
      <c r="B267" s="60"/>
      <c r="C267" s="60"/>
      <c r="D267" s="74"/>
      <c r="H267" s="67"/>
      <c r="O267" s="67"/>
      <c r="R267" s="48"/>
      <c r="S267" s="60"/>
      <c r="T267" s="60"/>
      <c r="U267" s="60"/>
      <c r="V267" s="74"/>
      <c r="Z267" s="67"/>
      <c r="AG267" s="67"/>
      <c r="AJ267" s="48"/>
      <c r="AK267" s="60"/>
      <c r="AL267" s="60"/>
      <c r="AM267" s="60"/>
      <c r="AN267" s="74"/>
      <c r="AR267" s="67"/>
      <c r="AY267" s="67"/>
      <c r="BB267" s="48"/>
      <c r="BC267" s="60"/>
    </row>
    <row r="268">
      <c r="A268" s="60"/>
      <c r="B268" s="60"/>
      <c r="C268" s="60"/>
      <c r="D268" s="74"/>
      <c r="H268" s="67"/>
      <c r="O268" s="67"/>
      <c r="R268" s="48"/>
      <c r="S268" s="60"/>
      <c r="T268" s="60"/>
      <c r="U268" s="60"/>
      <c r="V268" s="74"/>
      <c r="Z268" s="67"/>
      <c r="AG268" s="67"/>
      <c r="AJ268" s="48"/>
      <c r="AK268" s="60"/>
      <c r="AL268" s="60"/>
      <c r="AM268" s="60"/>
      <c r="AN268" s="74"/>
      <c r="AR268" s="67"/>
      <c r="AY268" s="67"/>
      <c r="BB268" s="48"/>
      <c r="BC268" s="60"/>
    </row>
    <row r="269">
      <c r="A269" s="60"/>
      <c r="B269" s="60"/>
      <c r="C269" s="60"/>
      <c r="D269" s="74"/>
      <c r="H269" s="67"/>
      <c r="O269" s="67"/>
      <c r="R269" s="48"/>
      <c r="S269" s="60"/>
      <c r="T269" s="60"/>
      <c r="U269" s="60"/>
      <c r="V269" s="74"/>
      <c r="Z269" s="67"/>
      <c r="AG269" s="67"/>
      <c r="AJ269" s="48"/>
      <c r="AK269" s="60"/>
      <c r="AL269" s="60"/>
      <c r="AM269" s="60"/>
      <c r="AN269" s="74"/>
      <c r="AR269" s="67"/>
      <c r="AY269" s="67"/>
      <c r="BB269" s="48"/>
      <c r="BC269" s="60"/>
    </row>
    <row r="270">
      <c r="A270" s="60"/>
      <c r="B270" s="60"/>
      <c r="C270" s="60"/>
      <c r="D270" s="74"/>
      <c r="H270" s="67"/>
      <c r="O270" s="67"/>
      <c r="R270" s="48"/>
      <c r="S270" s="60"/>
      <c r="T270" s="60"/>
      <c r="U270" s="60"/>
      <c r="V270" s="74"/>
      <c r="Z270" s="67"/>
      <c r="AG270" s="67"/>
      <c r="AJ270" s="48"/>
      <c r="AK270" s="60"/>
      <c r="AL270" s="60"/>
      <c r="AM270" s="60"/>
      <c r="AN270" s="74"/>
      <c r="AR270" s="67"/>
      <c r="AY270" s="67"/>
      <c r="BB270" s="48"/>
      <c r="BC270" s="60"/>
    </row>
    <row r="271">
      <c r="A271" s="60"/>
      <c r="B271" s="60"/>
      <c r="C271" s="60"/>
      <c r="D271" s="74"/>
      <c r="H271" s="67"/>
      <c r="O271" s="67"/>
      <c r="R271" s="48"/>
      <c r="S271" s="60"/>
      <c r="T271" s="60"/>
      <c r="U271" s="60"/>
      <c r="V271" s="74"/>
      <c r="Z271" s="67"/>
      <c r="AG271" s="67"/>
      <c r="AJ271" s="48"/>
      <c r="AK271" s="60"/>
      <c r="AL271" s="60"/>
      <c r="AM271" s="60"/>
      <c r="AN271" s="74"/>
      <c r="AR271" s="67"/>
      <c r="AY271" s="67"/>
      <c r="BB271" s="48"/>
      <c r="BC271" s="60"/>
    </row>
    <row r="272">
      <c r="A272" s="60"/>
      <c r="B272" s="60"/>
      <c r="C272" s="60"/>
      <c r="D272" s="74"/>
      <c r="H272" s="67"/>
      <c r="O272" s="67"/>
      <c r="R272" s="48"/>
      <c r="S272" s="60"/>
      <c r="T272" s="60"/>
      <c r="U272" s="60"/>
      <c r="V272" s="74"/>
      <c r="Z272" s="67"/>
      <c r="AG272" s="67"/>
      <c r="AJ272" s="48"/>
      <c r="AK272" s="60"/>
      <c r="AL272" s="60"/>
      <c r="AM272" s="60"/>
      <c r="AN272" s="74"/>
      <c r="AR272" s="67"/>
      <c r="AY272" s="67"/>
      <c r="BB272" s="48"/>
      <c r="BC272" s="60"/>
    </row>
    <row r="273">
      <c r="A273" s="60"/>
      <c r="B273" s="60"/>
      <c r="C273" s="60"/>
      <c r="D273" s="74"/>
      <c r="H273" s="67"/>
      <c r="O273" s="67"/>
      <c r="R273" s="48"/>
      <c r="S273" s="60"/>
      <c r="T273" s="60"/>
      <c r="U273" s="60"/>
      <c r="V273" s="74"/>
      <c r="Z273" s="67"/>
      <c r="AG273" s="67"/>
      <c r="AJ273" s="48"/>
      <c r="AK273" s="60"/>
      <c r="AL273" s="60"/>
      <c r="AM273" s="60"/>
      <c r="AN273" s="74"/>
      <c r="AR273" s="67"/>
      <c r="AY273" s="67"/>
      <c r="BB273" s="48"/>
      <c r="BC273" s="60"/>
    </row>
    <row r="274">
      <c r="A274" s="60"/>
      <c r="B274" s="60"/>
      <c r="C274" s="60"/>
      <c r="D274" s="74"/>
      <c r="H274" s="67"/>
      <c r="O274" s="67"/>
      <c r="R274" s="48"/>
      <c r="S274" s="60"/>
      <c r="T274" s="60"/>
      <c r="U274" s="60"/>
      <c r="V274" s="74"/>
      <c r="Z274" s="67"/>
      <c r="AG274" s="67"/>
      <c r="AJ274" s="48"/>
      <c r="AK274" s="60"/>
      <c r="AL274" s="60"/>
      <c r="AM274" s="60"/>
      <c r="AN274" s="74"/>
      <c r="AR274" s="67"/>
      <c r="AY274" s="67"/>
      <c r="BB274" s="48"/>
      <c r="BC274" s="60"/>
    </row>
    <row r="275">
      <c r="A275" s="60"/>
      <c r="B275" s="60"/>
      <c r="C275" s="60"/>
      <c r="D275" s="74"/>
      <c r="H275" s="67"/>
      <c r="O275" s="67"/>
      <c r="R275" s="48"/>
      <c r="S275" s="60"/>
      <c r="T275" s="60"/>
      <c r="U275" s="60"/>
      <c r="V275" s="74"/>
      <c r="Z275" s="67"/>
      <c r="AG275" s="67"/>
      <c r="AJ275" s="48"/>
      <c r="AK275" s="60"/>
      <c r="AL275" s="60"/>
      <c r="AM275" s="60"/>
      <c r="AN275" s="74"/>
      <c r="AR275" s="67"/>
      <c r="AY275" s="67"/>
      <c r="BB275" s="48"/>
      <c r="BC275" s="60"/>
    </row>
    <row r="276">
      <c r="A276" s="60"/>
      <c r="B276" s="60"/>
      <c r="C276" s="60"/>
      <c r="D276" s="74"/>
      <c r="H276" s="67"/>
      <c r="O276" s="67"/>
      <c r="R276" s="48"/>
      <c r="S276" s="60"/>
      <c r="T276" s="60"/>
      <c r="U276" s="60"/>
      <c r="V276" s="74"/>
      <c r="Z276" s="67"/>
      <c r="AG276" s="67"/>
      <c r="AJ276" s="48"/>
      <c r="AK276" s="60"/>
      <c r="AL276" s="60"/>
      <c r="AM276" s="60"/>
      <c r="AN276" s="74"/>
      <c r="AR276" s="67"/>
      <c r="AY276" s="67"/>
      <c r="BB276" s="48"/>
      <c r="BC276" s="60"/>
    </row>
    <row r="277">
      <c r="A277" s="60"/>
      <c r="B277" s="60"/>
      <c r="C277" s="60"/>
      <c r="D277" s="74"/>
      <c r="H277" s="67"/>
      <c r="O277" s="67"/>
      <c r="R277" s="48"/>
      <c r="S277" s="60"/>
      <c r="T277" s="60"/>
      <c r="U277" s="60"/>
      <c r="V277" s="74"/>
      <c r="Z277" s="67"/>
      <c r="AG277" s="67"/>
      <c r="AJ277" s="48"/>
      <c r="AK277" s="60"/>
      <c r="AL277" s="60"/>
      <c r="AM277" s="60"/>
      <c r="AN277" s="74"/>
      <c r="AR277" s="67"/>
      <c r="AY277" s="67"/>
      <c r="BB277" s="48"/>
      <c r="BC277" s="60"/>
    </row>
    <row r="278">
      <c r="A278" s="60"/>
      <c r="B278" s="60"/>
      <c r="C278" s="60"/>
      <c r="D278" s="74"/>
      <c r="H278" s="67"/>
      <c r="O278" s="67"/>
      <c r="R278" s="48"/>
      <c r="S278" s="60"/>
      <c r="T278" s="60"/>
      <c r="U278" s="60"/>
      <c r="V278" s="74"/>
      <c r="Z278" s="67"/>
      <c r="AG278" s="67"/>
      <c r="AJ278" s="48"/>
      <c r="AK278" s="60"/>
      <c r="AL278" s="60"/>
      <c r="AM278" s="60"/>
      <c r="AN278" s="74"/>
      <c r="AR278" s="67"/>
      <c r="AY278" s="67"/>
      <c r="BB278" s="48"/>
      <c r="BC278" s="60"/>
    </row>
    <row r="279">
      <c r="A279" s="60"/>
      <c r="B279" s="60"/>
      <c r="C279" s="60"/>
      <c r="D279" s="74"/>
      <c r="H279" s="67"/>
      <c r="O279" s="67"/>
      <c r="R279" s="48"/>
      <c r="S279" s="60"/>
      <c r="T279" s="60"/>
      <c r="U279" s="60"/>
      <c r="V279" s="74"/>
      <c r="Z279" s="67"/>
      <c r="AG279" s="67"/>
      <c r="AJ279" s="48"/>
      <c r="AK279" s="60"/>
      <c r="AL279" s="60"/>
      <c r="AM279" s="60"/>
      <c r="AN279" s="74"/>
      <c r="AR279" s="67"/>
      <c r="AY279" s="67"/>
      <c r="BB279" s="48"/>
      <c r="BC279" s="60"/>
    </row>
    <row r="280">
      <c r="A280" s="60"/>
      <c r="B280" s="60"/>
      <c r="C280" s="60"/>
      <c r="D280" s="74"/>
      <c r="H280" s="67"/>
      <c r="O280" s="67"/>
      <c r="R280" s="48"/>
      <c r="S280" s="60"/>
      <c r="T280" s="60"/>
      <c r="U280" s="60"/>
      <c r="V280" s="74"/>
      <c r="Z280" s="67"/>
      <c r="AG280" s="67"/>
      <c r="AJ280" s="48"/>
      <c r="AK280" s="60"/>
      <c r="AL280" s="60"/>
      <c r="AM280" s="60"/>
      <c r="AN280" s="74"/>
      <c r="AR280" s="67"/>
      <c r="AY280" s="67"/>
      <c r="BB280" s="48"/>
      <c r="BC280" s="60"/>
    </row>
    <row r="281">
      <c r="A281" s="60"/>
      <c r="B281" s="60"/>
      <c r="C281" s="60"/>
      <c r="D281" s="74"/>
      <c r="H281" s="67"/>
      <c r="O281" s="67"/>
      <c r="R281" s="48"/>
      <c r="S281" s="60"/>
      <c r="T281" s="60"/>
      <c r="U281" s="60"/>
      <c r="V281" s="74"/>
      <c r="Z281" s="67"/>
      <c r="AG281" s="67"/>
      <c r="AJ281" s="48"/>
      <c r="AK281" s="60"/>
      <c r="AL281" s="60"/>
      <c r="AM281" s="60"/>
      <c r="AN281" s="74"/>
      <c r="AR281" s="67"/>
      <c r="AY281" s="67"/>
      <c r="BB281" s="48"/>
      <c r="BC281" s="60"/>
    </row>
    <row r="282">
      <c r="A282" s="60"/>
      <c r="B282" s="60"/>
      <c r="C282" s="60"/>
      <c r="D282" s="74"/>
      <c r="H282" s="67"/>
      <c r="O282" s="67"/>
      <c r="R282" s="48"/>
      <c r="S282" s="60"/>
      <c r="T282" s="60"/>
      <c r="U282" s="60"/>
      <c r="V282" s="74"/>
      <c r="Z282" s="67"/>
      <c r="AG282" s="67"/>
      <c r="AJ282" s="48"/>
      <c r="AK282" s="60"/>
      <c r="AL282" s="60"/>
      <c r="AM282" s="60"/>
      <c r="AN282" s="74"/>
      <c r="AR282" s="67"/>
      <c r="AY282" s="67"/>
      <c r="BB282" s="48"/>
      <c r="BC282" s="60"/>
    </row>
    <row r="283">
      <c r="A283" s="60"/>
      <c r="B283" s="60"/>
      <c r="C283" s="60"/>
      <c r="D283" s="74"/>
      <c r="H283" s="67"/>
      <c r="O283" s="67"/>
      <c r="R283" s="48"/>
      <c r="S283" s="60"/>
      <c r="T283" s="60"/>
      <c r="U283" s="60"/>
      <c r="V283" s="74"/>
      <c r="Z283" s="67"/>
      <c r="AG283" s="67"/>
      <c r="AJ283" s="48"/>
      <c r="AK283" s="60"/>
      <c r="AL283" s="60"/>
      <c r="AM283" s="60"/>
      <c r="AN283" s="74"/>
      <c r="AR283" s="67"/>
      <c r="AY283" s="67"/>
      <c r="BB283" s="48"/>
      <c r="BC283" s="60"/>
    </row>
    <row r="284">
      <c r="A284" s="60"/>
      <c r="B284" s="60"/>
      <c r="C284" s="60"/>
      <c r="D284" s="74"/>
      <c r="H284" s="67"/>
      <c r="O284" s="67"/>
      <c r="R284" s="48"/>
      <c r="S284" s="60"/>
      <c r="T284" s="60"/>
      <c r="U284" s="60"/>
      <c r="V284" s="74"/>
      <c r="Z284" s="67"/>
      <c r="AG284" s="67"/>
      <c r="AJ284" s="48"/>
      <c r="AK284" s="60"/>
      <c r="AL284" s="60"/>
      <c r="AM284" s="60"/>
      <c r="AN284" s="74"/>
      <c r="AR284" s="67"/>
      <c r="AY284" s="67"/>
      <c r="BB284" s="48"/>
      <c r="BC284" s="60"/>
    </row>
    <row r="285">
      <c r="A285" s="60"/>
      <c r="B285" s="60"/>
      <c r="C285" s="60"/>
      <c r="D285" s="74"/>
      <c r="H285" s="67"/>
      <c r="O285" s="67"/>
      <c r="R285" s="48"/>
      <c r="S285" s="60"/>
      <c r="T285" s="60"/>
      <c r="U285" s="60"/>
      <c r="V285" s="74"/>
      <c r="Z285" s="67"/>
      <c r="AG285" s="67"/>
      <c r="AJ285" s="48"/>
      <c r="AK285" s="60"/>
      <c r="AL285" s="60"/>
      <c r="AM285" s="60"/>
      <c r="AN285" s="74"/>
      <c r="AR285" s="67"/>
      <c r="AY285" s="67"/>
      <c r="BB285" s="48"/>
      <c r="BC285" s="60"/>
    </row>
    <row r="286">
      <c r="A286" s="60"/>
      <c r="B286" s="60"/>
      <c r="C286" s="60"/>
      <c r="D286" s="74"/>
      <c r="H286" s="67"/>
      <c r="O286" s="67"/>
      <c r="R286" s="48"/>
      <c r="S286" s="60"/>
      <c r="T286" s="60"/>
      <c r="U286" s="60"/>
      <c r="V286" s="74"/>
      <c r="Z286" s="67"/>
      <c r="AG286" s="67"/>
      <c r="AJ286" s="48"/>
      <c r="AK286" s="60"/>
      <c r="AL286" s="60"/>
      <c r="AM286" s="60"/>
      <c r="AN286" s="74"/>
      <c r="AR286" s="67"/>
      <c r="AY286" s="67"/>
      <c r="BB286" s="48"/>
      <c r="BC286" s="60"/>
    </row>
    <row r="287">
      <c r="A287" s="60"/>
      <c r="B287" s="60"/>
      <c r="C287" s="60"/>
      <c r="D287" s="74"/>
      <c r="H287" s="67"/>
      <c r="O287" s="67"/>
      <c r="R287" s="48"/>
      <c r="S287" s="60"/>
      <c r="T287" s="60"/>
      <c r="U287" s="60"/>
      <c r="V287" s="74"/>
      <c r="Z287" s="67"/>
      <c r="AG287" s="67"/>
      <c r="AJ287" s="48"/>
      <c r="AK287" s="60"/>
      <c r="AL287" s="60"/>
      <c r="AM287" s="60"/>
      <c r="AN287" s="74"/>
      <c r="AR287" s="67"/>
      <c r="AY287" s="67"/>
      <c r="BB287" s="48"/>
      <c r="BC287" s="60"/>
    </row>
    <row r="288">
      <c r="A288" s="60"/>
      <c r="B288" s="60"/>
      <c r="C288" s="60"/>
      <c r="D288" s="74"/>
      <c r="H288" s="67"/>
      <c r="O288" s="67"/>
      <c r="R288" s="48"/>
      <c r="S288" s="60"/>
      <c r="T288" s="60"/>
      <c r="U288" s="60"/>
      <c r="V288" s="74"/>
      <c r="Z288" s="67"/>
      <c r="AG288" s="67"/>
      <c r="AJ288" s="48"/>
      <c r="AK288" s="60"/>
      <c r="AL288" s="60"/>
      <c r="AM288" s="60"/>
      <c r="AN288" s="74"/>
      <c r="AR288" s="67"/>
      <c r="AY288" s="67"/>
      <c r="BB288" s="48"/>
      <c r="BC288" s="60"/>
    </row>
    <row r="289">
      <c r="A289" s="60"/>
      <c r="B289" s="60"/>
      <c r="C289" s="60"/>
      <c r="D289" s="74"/>
      <c r="H289" s="67"/>
      <c r="O289" s="67"/>
      <c r="R289" s="48"/>
      <c r="S289" s="60"/>
      <c r="T289" s="60"/>
      <c r="U289" s="60"/>
      <c r="V289" s="74"/>
      <c r="Z289" s="67"/>
      <c r="AG289" s="67"/>
      <c r="AJ289" s="48"/>
      <c r="AK289" s="60"/>
      <c r="AL289" s="60"/>
      <c r="AM289" s="60"/>
      <c r="AN289" s="74"/>
      <c r="AR289" s="67"/>
      <c r="AY289" s="67"/>
      <c r="BB289" s="48"/>
      <c r="BC289" s="60"/>
    </row>
    <row r="290">
      <c r="A290" s="60"/>
      <c r="B290" s="60"/>
      <c r="C290" s="60"/>
      <c r="D290" s="74"/>
      <c r="H290" s="67"/>
      <c r="O290" s="67"/>
      <c r="R290" s="48"/>
      <c r="S290" s="60"/>
      <c r="T290" s="60"/>
      <c r="U290" s="60"/>
      <c r="V290" s="74"/>
      <c r="Z290" s="67"/>
      <c r="AG290" s="67"/>
      <c r="AJ290" s="48"/>
      <c r="AK290" s="60"/>
      <c r="AL290" s="60"/>
      <c r="AM290" s="60"/>
      <c r="AN290" s="74"/>
      <c r="AR290" s="67"/>
      <c r="AY290" s="67"/>
      <c r="BB290" s="48"/>
      <c r="BC290" s="60"/>
    </row>
    <row r="291">
      <c r="A291" s="60"/>
      <c r="B291" s="60"/>
      <c r="C291" s="60"/>
      <c r="D291" s="74"/>
      <c r="H291" s="67"/>
      <c r="O291" s="67"/>
      <c r="R291" s="48"/>
      <c r="S291" s="60"/>
      <c r="T291" s="60"/>
      <c r="U291" s="60"/>
      <c r="V291" s="74"/>
      <c r="Z291" s="67"/>
      <c r="AG291" s="67"/>
      <c r="AJ291" s="48"/>
      <c r="AK291" s="60"/>
      <c r="AL291" s="60"/>
      <c r="AM291" s="60"/>
      <c r="AN291" s="74"/>
      <c r="AR291" s="67"/>
      <c r="AY291" s="67"/>
      <c r="BB291" s="48"/>
      <c r="BC291" s="60"/>
    </row>
    <row r="292">
      <c r="A292" s="60"/>
      <c r="B292" s="60"/>
      <c r="C292" s="60"/>
      <c r="D292" s="74"/>
      <c r="H292" s="67"/>
      <c r="O292" s="67"/>
      <c r="R292" s="48"/>
      <c r="S292" s="60"/>
      <c r="T292" s="60"/>
      <c r="U292" s="60"/>
      <c r="V292" s="74"/>
      <c r="Z292" s="67"/>
      <c r="AG292" s="67"/>
      <c r="AJ292" s="48"/>
      <c r="AK292" s="60"/>
      <c r="AL292" s="60"/>
      <c r="AM292" s="60"/>
      <c r="AN292" s="74"/>
      <c r="AR292" s="67"/>
      <c r="AY292" s="67"/>
      <c r="BB292" s="48"/>
      <c r="BC292" s="60"/>
    </row>
    <row r="293">
      <c r="A293" s="60"/>
      <c r="B293" s="60"/>
      <c r="C293" s="60"/>
      <c r="D293" s="74"/>
      <c r="H293" s="67"/>
      <c r="O293" s="67"/>
      <c r="R293" s="48"/>
      <c r="S293" s="60"/>
      <c r="T293" s="60"/>
      <c r="U293" s="60"/>
      <c r="V293" s="74"/>
      <c r="Z293" s="67"/>
      <c r="AG293" s="67"/>
      <c r="AJ293" s="48"/>
      <c r="AK293" s="60"/>
      <c r="AL293" s="60"/>
      <c r="AM293" s="60"/>
      <c r="AN293" s="74"/>
      <c r="AR293" s="67"/>
      <c r="AY293" s="67"/>
      <c r="BB293" s="48"/>
      <c r="BC293" s="60"/>
    </row>
    <row r="294">
      <c r="A294" s="60"/>
      <c r="B294" s="60"/>
      <c r="C294" s="60"/>
      <c r="D294" s="74"/>
      <c r="H294" s="67"/>
      <c r="O294" s="67"/>
      <c r="R294" s="48"/>
      <c r="S294" s="60"/>
      <c r="T294" s="60"/>
      <c r="U294" s="60"/>
      <c r="V294" s="74"/>
      <c r="Z294" s="67"/>
      <c r="AG294" s="67"/>
      <c r="AJ294" s="48"/>
      <c r="AK294" s="60"/>
      <c r="AL294" s="60"/>
      <c r="AM294" s="60"/>
      <c r="AN294" s="74"/>
      <c r="AR294" s="67"/>
      <c r="AY294" s="67"/>
      <c r="BB294" s="48"/>
      <c r="BC294" s="60"/>
    </row>
    <row r="295">
      <c r="A295" s="60"/>
      <c r="B295" s="60"/>
      <c r="C295" s="60"/>
      <c r="D295" s="74"/>
      <c r="H295" s="67"/>
      <c r="O295" s="67"/>
      <c r="R295" s="48"/>
      <c r="S295" s="60"/>
      <c r="T295" s="60"/>
      <c r="U295" s="60"/>
      <c r="V295" s="74"/>
      <c r="Z295" s="67"/>
      <c r="AG295" s="67"/>
      <c r="AJ295" s="48"/>
      <c r="AK295" s="60"/>
      <c r="AL295" s="60"/>
      <c r="AM295" s="60"/>
      <c r="AN295" s="74"/>
      <c r="AR295" s="67"/>
      <c r="AY295" s="67"/>
      <c r="BB295" s="48"/>
      <c r="BC295" s="60"/>
    </row>
    <row r="296">
      <c r="A296" s="60"/>
      <c r="B296" s="60"/>
      <c r="C296" s="60"/>
      <c r="D296" s="74"/>
      <c r="H296" s="67"/>
      <c r="O296" s="67"/>
      <c r="R296" s="48"/>
      <c r="S296" s="60"/>
      <c r="T296" s="60"/>
      <c r="U296" s="60"/>
      <c r="V296" s="74"/>
      <c r="Z296" s="67"/>
      <c r="AG296" s="67"/>
      <c r="AJ296" s="48"/>
      <c r="AK296" s="60"/>
      <c r="AL296" s="60"/>
      <c r="AM296" s="60"/>
      <c r="AN296" s="74"/>
      <c r="AR296" s="67"/>
      <c r="AY296" s="67"/>
      <c r="BB296" s="48"/>
      <c r="BC296" s="60"/>
    </row>
    <row r="297">
      <c r="A297" s="60"/>
      <c r="B297" s="60"/>
      <c r="C297" s="60"/>
      <c r="D297" s="74"/>
      <c r="H297" s="67"/>
      <c r="O297" s="67"/>
      <c r="R297" s="48"/>
      <c r="S297" s="60"/>
      <c r="T297" s="60"/>
      <c r="U297" s="60"/>
      <c r="V297" s="74"/>
      <c r="Z297" s="67"/>
      <c r="AG297" s="67"/>
      <c r="AJ297" s="48"/>
      <c r="AK297" s="60"/>
      <c r="AL297" s="60"/>
      <c r="AM297" s="60"/>
      <c r="AN297" s="74"/>
      <c r="AR297" s="67"/>
      <c r="AY297" s="67"/>
      <c r="BB297" s="48"/>
      <c r="BC297" s="60"/>
    </row>
    <row r="298">
      <c r="A298" s="60"/>
      <c r="B298" s="60"/>
      <c r="C298" s="60"/>
      <c r="D298" s="74"/>
      <c r="H298" s="67"/>
      <c r="O298" s="67"/>
      <c r="R298" s="48"/>
      <c r="S298" s="60"/>
      <c r="T298" s="60"/>
      <c r="U298" s="60"/>
      <c r="V298" s="74"/>
      <c r="Z298" s="67"/>
      <c r="AG298" s="67"/>
      <c r="AJ298" s="48"/>
      <c r="AK298" s="60"/>
      <c r="AL298" s="60"/>
      <c r="AM298" s="60"/>
      <c r="AN298" s="74"/>
      <c r="AR298" s="67"/>
      <c r="AY298" s="67"/>
      <c r="BB298" s="48"/>
      <c r="BC298" s="60"/>
    </row>
    <row r="299">
      <c r="A299" s="60"/>
      <c r="B299" s="60"/>
      <c r="C299" s="60"/>
      <c r="D299" s="74"/>
      <c r="H299" s="67"/>
      <c r="O299" s="67"/>
      <c r="R299" s="48"/>
      <c r="S299" s="60"/>
      <c r="T299" s="60"/>
      <c r="U299" s="60"/>
      <c r="V299" s="74"/>
      <c r="Z299" s="67"/>
      <c r="AG299" s="67"/>
      <c r="AJ299" s="48"/>
      <c r="AK299" s="60"/>
      <c r="AL299" s="60"/>
      <c r="AM299" s="60"/>
      <c r="AN299" s="74"/>
      <c r="AR299" s="67"/>
      <c r="AY299" s="67"/>
      <c r="BB299" s="48"/>
      <c r="BC299" s="60"/>
    </row>
    <row r="300">
      <c r="A300" s="60"/>
      <c r="B300" s="60"/>
      <c r="C300" s="60"/>
      <c r="D300" s="74"/>
      <c r="H300" s="67"/>
      <c r="O300" s="67"/>
      <c r="R300" s="48"/>
      <c r="S300" s="60"/>
      <c r="T300" s="60"/>
      <c r="U300" s="60"/>
      <c r="V300" s="74"/>
      <c r="Z300" s="67"/>
      <c r="AG300" s="67"/>
      <c r="AJ300" s="48"/>
      <c r="AK300" s="60"/>
      <c r="AL300" s="60"/>
      <c r="AM300" s="60"/>
      <c r="AN300" s="74"/>
      <c r="AR300" s="67"/>
      <c r="AY300" s="67"/>
      <c r="BB300" s="48"/>
      <c r="BC300" s="60"/>
    </row>
    <row r="301">
      <c r="A301" s="60"/>
      <c r="B301" s="60"/>
      <c r="C301" s="60"/>
      <c r="D301" s="74"/>
      <c r="H301" s="67"/>
      <c r="O301" s="67"/>
      <c r="R301" s="48"/>
      <c r="S301" s="60"/>
      <c r="T301" s="60"/>
      <c r="U301" s="60"/>
      <c r="V301" s="74"/>
      <c r="Z301" s="67"/>
      <c r="AG301" s="67"/>
      <c r="AJ301" s="48"/>
      <c r="AK301" s="60"/>
      <c r="AL301" s="60"/>
      <c r="AM301" s="60"/>
      <c r="AN301" s="74"/>
      <c r="AR301" s="67"/>
      <c r="AY301" s="67"/>
      <c r="BB301" s="48"/>
      <c r="BC301" s="60"/>
    </row>
    <row r="302">
      <c r="A302" s="60"/>
      <c r="B302" s="60"/>
      <c r="C302" s="60"/>
      <c r="D302" s="74"/>
      <c r="H302" s="67"/>
      <c r="O302" s="67"/>
      <c r="R302" s="48"/>
      <c r="S302" s="60"/>
      <c r="T302" s="60"/>
      <c r="U302" s="60"/>
      <c r="V302" s="74"/>
      <c r="Z302" s="67"/>
      <c r="AG302" s="67"/>
      <c r="AJ302" s="48"/>
      <c r="AK302" s="60"/>
      <c r="AL302" s="60"/>
      <c r="AM302" s="60"/>
      <c r="AN302" s="74"/>
      <c r="AR302" s="67"/>
      <c r="AY302" s="67"/>
      <c r="BB302" s="48"/>
      <c r="BC302" s="60"/>
    </row>
    <row r="303">
      <c r="A303" s="60"/>
      <c r="B303" s="60"/>
      <c r="C303" s="60"/>
      <c r="D303" s="74"/>
      <c r="H303" s="67"/>
      <c r="O303" s="67"/>
      <c r="R303" s="48"/>
      <c r="S303" s="60"/>
      <c r="T303" s="60"/>
      <c r="U303" s="60"/>
      <c r="V303" s="74"/>
      <c r="Z303" s="67"/>
      <c r="AG303" s="67"/>
      <c r="AJ303" s="48"/>
      <c r="AK303" s="60"/>
      <c r="AL303" s="60"/>
      <c r="AM303" s="60"/>
      <c r="AN303" s="74"/>
      <c r="AR303" s="67"/>
      <c r="AY303" s="67"/>
      <c r="BB303" s="48"/>
      <c r="BC303" s="60"/>
    </row>
    <row r="304">
      <c r="A304" s="60"/>
      <c r="B304" s="60"/>
      <c r="C304" s="60"/>
      <c r="D304" s="74"/>
      <c r="H304" s="67"/>
      <c r="O304" s="67"/>
      <c r="R304" s="48"/>
      <c r="S304" s="60"/>
      <c r="T304" s="60"/>
      <c r="U304" s="60"/>
      <c r="V304" s="74"/>
      <c r="Z304" s="67"/>
      <c r="AG304" s="67"/>
      <c r="AJ304" s="48"/>
      <c r="AK304" s="60"/>
      <c r="AL304" s="60"/>
      <c r="AM304" s="60"/>
      <c r="AN304" s="74"/>
      <c r="AR304" s="67"/>
      <c r="AY304" s="67"/>
      <c r="BB304" s="48"/>
      <c r="BC304" s="60"/>
    </row>
    <row r="305">
      <c r="A305" s="60"/>
      <c r="B305" s="60"/>
      <c r="C305" s="60"/>
      <c r="D305" s="74"/>
      <c r="H305" s="67"/>
      <c r="O305" s="67"/>
      <c r="R305" s="48"/>
      <c r="S305" s="60"/>
      <c r="T305" s="60"/>
      <c r="U305" s="60"/>
      <c r="V305" s="74"/>
      <c r="Z305" s="67"/>
      <c r="AG305" s="67"/>
      <c r="AJ305" s="48"/>
      <c r="AK305" s="60"/>
      <c r="AL305" s="60"/>
      <c r="AM305" s="60"/>
      <c r="AN305" s="74"/>
      <c r="AR305" s="67"/>
      <c r="AY305" s="67"/>
      <c r="BB305" s="48"/>
      <c r="BC305" s="60"/>
    </row>
    <row r="306">
      <c r="A306" s="60"/>
      <c r="B306" s="60"/>
      <c r="C306" s="60"/>
      <c r="D306" s="74"/>
      <c r="H306" s="67"/>
      <c r="O306" s="67"/>
      <c r="R306" s="48"/>
      <c r="S306" s="60"/>
      <c r="T306" s="60"/>
      <c r="U306" s="60"/>
      <c r="V306" s="74"/>
      <c r="Z306" s="67"/>
      <c r="AG306" s="67"/>
      <c r="AJ306" s="48"/>
      <c r="AK306" s="60"/>
      <c r="AL306" s="60"/>
      <c r="AM306" s="60"/>
      <c r="AN306" s="74"/>
      <c r="AR306" s="67"/>
      <c r="AY306" s="67"/>
      <c r="BB306" s="48"/>
      <c r="BC306" s="60"/>
    </row>
    <row r="307">
      <c r="A307" s="60"/>
      <c r="B307" s="60"/>
      <c r="C307" s="60"/>
      <c r="D307" s="74"/>
      <c r="H307" s="67"/>
      <c r="O307" s="67"/>
      <c r="R307" s="48"/>
      <c r="S307" s="60"/>
      <c r="T307" s="60"/>
      <c r="U307" s="60"/>
      <c r="V307" s="74"/>
      <c r="Z307" s="67"/>
      <c r="AG307" s="67"/>
      <c r="AJ307" s="48"/>
      <c r="AK307" s="60"/>
      <c r="AL307" s="60"/>
      <c r="AM307" s="60"/>
      <c r="AN307" s="74"/>
      <c r="AR307" s="67"/>
      <c r="AY307" s="67"/>
      <c r="BB307" s="48"/>
      <c r="BC307" s="60"/>
    </row>
    <row r="308">
      <c r="A308" s="60"/>
      <c r="B308" s="60"/>
      <c r="C308" s="60"/>
      <c r="D308" s="74"/>
      <c r="H308" s="67"/>
      <c r="O308" s="67"/>
      <c r="R308" s="48"/>
      <c r="S308" s="60"/>
      <c r="T308" s="60"/>
      <c r="U308" s="60"/>
      <c r="V308" s="74"/>
      <c r="Z308" s="67"/>
      <c r="AG308" s="67"/>
      <c r="AJ308" s="48"/>
      <c r="AK308" s="60"/>
      <c r="AL308" s="60"/>
      <c r="AM308" s="60"/>
      <c r="AN308" s="74"/>
      <c r="AR308" s="67"/>
      <c r="AY308" s="67"/>
      <c r="BB308" s="48"/>
      <c r="BC308" s="60"/>
    </row>
    <row r="309">
      <c r="A309" s="60"/>
      <c r="B309" s="60"/>
      <c r="C309" s="60"/>
      <c r="D309" s="74"/>
      <c r="H309" s="67"/>
      <c r="O309" s="67"/>
      <c r="R309" s="48"/>
      <c r="S309" s="60"/>
      <c r="T309" s="60"/>
      <c r="U309" s="60"/>
      <c r="V309" s="74"/>
      <c r="Z309" s="67"/>
      <c r="AG309" s="67"/>
      <c r="AJ309" s="48"/>
      <c r="AK309" s="60"/>
      <c r="AL309" s="60"/>
      <c r="AM309" s="60"/>
      <c r="AN309" s="74"/>
      <c r="AR309" s="67"/>
      <c r="AY309" s="67"/>
      <c r="BB309" s="48"/>
      <c r="BC309" s="60"/>
    </row>
    <row r="310">
      <c r="A310" s="60"/>
      <c r="B310" s="60"/>
      <c r="C310" s="60"/>
      <c r="D310" s="74"/>
      <c r="H310" s="67"/>
      <c r="O310" s="67"/>
      <c r="R310" s="48"/>
      <c r="S310" s="60"/>
      <c r="T310" s="60"/>
      <c r="U310" s="60"/>
      <c r="V310" s="74"/>
      <c r="Z310" s="67"/>
      <c r="AG310" s="67"/>
      <c r="AJ310" s="48"/>
      <c r="AK310" s="60"/>
      <c r="AL310" s="60"/>
      <c r="AM310" s="60"/>
      <c r="AN310" s="74"/>
      <c r="AR310" s="67"/>
      <c r="AY310" s="67"/>
      <c r="BB310" s="48"/>
      <c r="BC310" s="60"/>
    </row>
    <row r="311">
      <c r="A311" s="60"/>
      <c r="B311" s="60"/>
      <c r="C311" s="60"/>
      <c r="D311" s="74"/>
      <c r="H311" s="67"/>
      <c r="O311" s="67"/>
      <c r="R311" s="48"/>
      <c r="S311" s="60"/>
      <c r="T311" s="60"/>
      <c r="U311" s="60"/>
      <c r="V311" s="74"/>
      <c r="Z311" s="67"/>
      <c r="AG311" s="67"/>
      <c r="AJ311" s="48"/>
      <c r="AK311" s="60"/>
      <c r="AL311" s="60"/>
      <c r="AM311" s="60"/>
      <c r="AN311" s="74"/>
      <c r="AR311" s="67"/>
      <c r="AY311" s="67"/>
      <c r="BB311" s="48"/>
      <c r="BC311" s="60"/>
    </row>
    <row r="312">
      <c r="A312" s="60"/>
      <c r="B312" s="60"/>
      <c r="C312" s="60"/>
      <c r="D312" s="74"/>
      <c r="H312" s="67"/>
      <c r="O312" s="67"/>
      <c r="R312" s="48"/>
      <c r="S312" s="60"/>
      <c r="T312" s="60"/>
      <c r="U312" s="60"/>
      <c r="V312" s="74"/>
      <c r="Z312" s="67"/>
      <c r="AG312" s="67"/>
      <c r="AJ312" s="48"/>
      <c r="AK312" s="60"/>
      <c r="AL312" s="60"/>
      <c r="AM312" s="60"/>
      <c r="AN312" s="74"/>
      <c r="AR312" s="67"/>
      <c r="AY312" s="67"/>
      <c r="BB312" s="48"/>
      <c r="BC312" s="60"/>
    </row>
    <row r="313">
      <c r="A313" s="60"/>
      <c r="B313" s="60"/>
      <c r="C313" s="60"/>
      <c r="D313" s="74"/>
      <c r="H313" s="67"/>
      <c r="O313" s="67"/>
      <c r="R313" s="48"/>
      <c r="S313" s="60"/>
      <c r="T313" s="60"/>
      <c r="U313" s="60"/>
      <c r="V313" s="74"/>
      <c r="Z313" s="67"/>
      <c r="AG313" s="67"/>
      <c r="AJ313" s="48"/>
      <c r="AK313" s="60"/>
      <c r="AL313" s="60"/>
      <c r="AM313" s="60"/>
      <c r="AN313" s="74"/>
      <c r="AR313" s="67"/>
      <c r="AY313" s="67"/>
      <c r="BB313" s="48"/>
      <c r="BC313" s="60"/>
    </row>
    <row r="314">
      <c r="A314" s="60"/>
      <c r="B314" s="60"/>
      <c r="C314" s="60"/>
      <c r="D314" s="74"/>
      <c r="H314" s="67"/>
      <c r="O314" s="67"/>
      <c r="R314" s="48"/>
      <c r="S314" s="60"/>
      <c r="T314" s="60"/>
      <c r="U314" s="60"/>
      <c r="V314" s="74"/>
      <c r="Z314" s="67"/>
      <c r="AG314" s="67"/>
      <c r="AJ314" s="48"/>
      <c r="AK314" s="60"/>
      <c r="AL314" s="60"/>
      <c r="AM314" s="60"/>
      <c r="AN314" s="74"/>
      <c r="AR314" s="67"/>
      <c r="AY314" s="67"/>
      <c r="BB314" s="48"/>
      <c r="BC314" s="60"/>
    </row>
    <row r="315">
      <c r="A315" s="60"/>
      <c r="B315" s="60"/>
      <c r="C315" s="60"/>
      <c r="D315" s="74"/>
      <c r="H315" s="67"/>
      <c r="O315" s="67"/>
      <c r="R315" s="48"/>
      <c r="S315" s="60"/>
      <c r="T315" s="60"/>
      <c r="U315" s="60"/>
      <c r="V315" s="74"/>
      <c r="Z315" s="67"/>
      <c r="AG315" s="67"/>
      <c r="AJ315" s="48"/>
      <c r="AK315" s="60"/>
      <c r="AL315" s="60"/>
      <c r="AM315" s="60"/>
      <c r="AN315" s="74"/>
      <c r="AR315" s="67"/>
      <c r="AY315" s="67"/>
      <c r="BB315" s="48"/>
      <c r="BC315" s="60"/>
    </row>
    <row r="316">
      <c r="A316" s="60"/>
      <c r="B316" s="60"/>
      <c r="C316" s="60"/>
      <c r="D316" s="74"/>
      <c r="H316" s="67"/>
      <c r="O316" s="67"/>
      <c r="R316" s="48"/>
      <c r="S316" s="60"/>
      <c r="T316" s="60"/>
      <c r="U316" s="60"/>
      <c r="V316" s="74"/>
      <c r="Z316" s="67"/>
      <c r="AG316" s="67"/>
      <c r="AJ316" s="48"/>
      <c r="AK316" s="60"/>
      <c r="AL316" s="60"/>
      <c r="AM316" s="60"/>
      <c r="AN316" s="74"/>
      <c r="AR316" s="67"/>
      <c r="AY316" s="67"/>
      <c r="BB316" s="48"/>
      <c r="BC316" s="60"/>
    </row>
    <row r="317">
      <c r="A317" s="60"/>
      <c r="B317" s="60"/>
      <c r="C317" s="60"/>
      <c r="D317" s="74"/>
      <c r="H317" s="67"/>
      <c r="O317" s="67"/>
      <c r="R317" s="48"/>
      <c r="S317" s="60"/>
      <c r="T317" s="60"/>
      <c r="U317" s="60"/>
      <c r="V317" s="74"/>
      <c r="Z317" s="67"/>
      <c r="AG317" s="67"/>
      <c r="AJ317" s="48"/>
      <c r="AK317" s="60"/>
      <c r="AL317" s="60"/>
      <c r="AM317" s="60"/>
      <c r="AN317" s="74"/>
      <c r="AR317" s="67"/>
      <c r="AY317" s="67"/>
      <c r="BB317" s="48"/>
      <c r="BC317" s="60"/>
    </row>
    <row r="318">
      <c r="A318" s="60"/>
      <c r="B318" s="60"/>
      <c r="C318" s="60"/>
      <c r="D318" s="74"/>
      <c r="H318" s="67"/>
      <c r="O318" s="67"/>
      <c r="R318" s="48"/>
      <c r="S318" s="60"/>
      <c r="T318" s="60"/>
      <c r="U318" s="60"/>
      <c r="V318" s="74"/>
      <c r="Z318" s="67"/>
      <c r="AG318" s="67"/>
      <c r="AJ318" s="48"/>
      <c r="AK318" s="60"/>
      <c r="AL318" s="60"/>
      <c r="AM318" s="60"/>
      <c r="AN318" s="74"/>
      <c r="AR318" s="67"/>
      <c r="AY318" s="67"/>
      <c r="BB318" s="48"/>
      <c r="BC318" s="60"/>
    </row>
    <row r="319">
      <c r="A319" s="60"/>
      <c r="B319" s="60"/>
      <c r="C319" s="60"/>
      <c r="D319" s="74"/>
      <c r="H319" s="67"/>
      <c r="O319" s="67"/>
      <c r="R319" s="48"/>
      <c r="S319" s="60"/>
      <c r="T319" s="60"/>
      <c r="U319" s="60"/>
      <c r="V319" s="74"/>
      <c r="Z319" s="67"/>
      <c r="AG319" s="67"/>
      <c r="AJ319" s="48"/>
      <c r="AK319" s="60"/>
      <c r="AL319" s="60"/>
      <c r="AM319" s="60"/>
      <c r="AN319" s="74"/>
      <c r="AR319" s="67"/>
      <c r="AY319" s="67"/>
      <c r="BB319" s="48"/>
      <c r="BC319" s="60"/>
    </row>
    <row r="320">
      <c r="A320" s="60"/>
      <c r="B320" s="60"/>
      <c r="C320" s="60"/>
      <c r="D320" s="74"/>
      <c r="H320" s="67"/>
      <c r="O320" s="67"/>
      <c r="R320" s="48"/>
      <c r="S320" s="60"/>
      <c r="T320" s="60"/>
      <c r="U320" s="60"/>
      <c r="V320" s="74"/>
      <c r="Z320" s="67"/>
      <c r="AG320" s="67"/>
      <c r="AJ320" s="48"/>
      <c r="AK320" s="60"/>
      <c r="AL320" s="60"/>
      <c r="AM320" s="60"/>
      <c r="AN320" s="74"/>
      <c r="AR320" s="67"/>
      <c r="AY320" s="67"/>
      <c r="BB320" s="48"/>
      <c r="BC320" s="60"/>
    </row>
    <row r="321">
      <c r="A321" s="60"/>
      <c r="B321" s="60"/>
      <c r="C321" s="60"/>
      <c r="D321" s="74"/>
      <c r="H321" s="67"/>
      <c r="O321" s="67"/>
      <c r="R321" s="48"/>
      <c r="S321" s="60"/>
      <c r="T321" s="60"/>
      <c r="U321" s="60"/>
      <c r="V321" s="74"/>
      <c r="Z321" s="67"/>
      <c r="AG321" s="67"/>
      <c r="AJ321" s="48"/>
      <c r="AK321" s="60"/>
      <c r="AL321" s="60"/>
      <c r="AM321" s="60"/>
      <c r="AN321" s="74"/>
      <c r="AR321" s="67"/>
      <c r="AY321" s="67"/>
      <c r="BB321" s="48"/>
      <c r="BC321" s="60"/>
    </row>
    <row r="322">
      <c r="A322" s="60"/>
      <c r="B322" s="60"/>
      <c r="C322" s="60"/>
      <c r="D322" s="74"/>
      <c r="H322" s="67"/>
      <c r="O322" s="67"/>
      <c r="R322" s="48"/>
      <c r="S322" s="60"/>
      <c r="T322" s="60"/>
      <c r="U322" s="60"/>
      <c r="V322" s="74"/>
      <c r="Z322" s="67"/>
      <c r="AG322" s="67"/>
      <c r="AJ322" s="48"/>
      <c r="AK322" s="60"/>
      <c r="AL322" s="60"/>
      <c r="AM322" s="60"/>
      <c r="AN322" s="74"/>
      <c r="AR322" s="67"/>
      <c r="AY322" s="67"/>
      <c r="BB322" s="48"/>
      <c r="BC322" s="60"/>
    </row>
    <row r="323">
      <c r="A323" s="60"/>
      <c r="B323" s="60"/>
      <c r="C323" s="60"/>
      <c r="D323" s="74"/>
      <c r="H323" s="67"/>
      <c r="O323" s="67"/>
      <c r="R323" s="48"/>
      <c r="S323" s="60"/>
      <c r="T323" s="60"/>
      <c r="U323" s="60"/>
      <c r="V323" s="74"/>
      <c r="Z323" s="67"/>
      <c r="AG323" s="67"/>
      <c r="AJ323" s="48"/>
      <c r="AK323" s="60"/>
      <c r="AL323" s="60"/>
      <c r="AM323" s="60"/>
      <c r="AN323" s="74"/>
      <c r="AR323" s="67"/>
      <c r="AY323" s="67"/>
      <c r="BB323" s="48"/>
      <c r="BC323" s="60"/>
    </row>
    <row r="324">
      <c r="A324" s="60"/>
      <c r="B324" s="60"/>
      <c r="C324" s="60"/>
      <c r="D324" s="74"/>
      <c r="H324" s="67"/>
      <c r="O324" s="67"/>
      <c r="R324" s="48"/>
      <c r="S324" s="60"/>
      <c r="T324" s="60"/>
      <c r="U324" s="60"/>
      <c r="V324" s="74"/>
      <c r="Z324" s="67"/>
      <c r="AG324" s="67"/>
      <c r="AJ324" s="48"/>
      <c r="AK324" s="60"/>
      <c r="AL324" s="60"/>
      <c r="AM324" s="60"/>
      <c r="AN324" s="74"/>
      <c r="AR324" s="67"/>
      <c r="AY324" s="67"/>
      <c r="BB324" s="48"/>
      <c r="BC324" s="60"/>
    </row>
    <row r="325">
      <c r="A325" s="60"/>
      <c r="B325" s="60"/>
      <c r="C325" s="60"/>
      <c r="D325" s="74"/>
      <c r="H325" s="67"/>
      <c r="O325" s="67"/>
      <c r="R325" s="48"/>
      <c r="S325" s="60"/>
      <c r="T325" s="60"/>
      <c r="U325" s="60"/>
      <c r="V325" s="74"/>
      <c r="Z325" s="67"/>
      <c r="AG325" s="67"/>
      <c r="AJ325" s="48"/>
      <c r="AK325" s="60"/>
      <c r="AL325" s="60"/>
      <c r="AM325" s="60"/>
      <c r="AN325" s="74"/>
      <c r="AR325" s="67"/>
      <c r="AY325" s="67"/>
      <c r="BB325" s="48"/>
      <c r="BC325" s="60"/>
    </row>
    <row r="326">
      <c r="A326" s="60"/>
      <c r="B326" s="60"/>
      <c r="C326" s="60"/>
      <c r="D326" s="74"/>
      <c r="H326" s="67"/>
      <c r="O326" s="67"/>
      <c r="R326" s="48"/>
      <c r="S326" s="60"/>
      <c r="T326" s="60"/>
      <c r="U326" s="60"/>
      <c r="V326" s="74"/>
      <c r="Z326" s="67"/>
      <c r="AG326" s="67"/>
      <c r="AJ326" s="48"/>
      <c r="AK326" s="60"/>
      <c r="AL326" s="60"/>
      <c r="AM326" s="60"/>
      <c r="AN326" s="74"/>
      <c r="AR326" s="67"/>
      <c r="AY326" s="67"/>
      <c r="BB326" s="48"/>
      <c r="BC326" s="60"/>
    </row>
    <row r="327">
      <c r="A327" s="60"/>
      <c r="B327" s="60"/>
      <c r="C327" s="60"/>
      <c r="D327" s="74"/>
      <c r="H327" s="67"/>
      <c r="O327" s="67"/>
      <c r="R327" s="48"/>
      <c r="S327" s="60"/>
      <c r="T327" s="60"/>
      <c r="U327" s="60"/>
      <c r="V327" s="74"/>
      <c r="Z327" s="67"/>
      <c r="AG327" s="67"/>
      <c r="AJ327" s="48"/>
      <c r="AK327" s="60"/>
      <c r="AL327" s="60"/>
      <c r="AM327" s="60"/>
      <c r="AN327" s="74"/>
      <c r="AR327" s="67"/>
      <c r="AY327" s="67"/>
      <c r="BB327" s="48"/>
      <c r="BC327" s="60"/>
    </row>
    <row r="328">
      <c r="A328" s="60"/>
      <c r="B328" s="60"/>
      <c r="C328" s="60"/>
      <c r="D328" s="74"/>
      <c r="H328" s="67"/>
      <c r="O328" s="67"/>
      <c r="R328" s="48"/>
      <c r="S328" s="60"/>
      <c r="T328" s="60"/>
      <c r="U328" s="60"/>
      <c r="V328" s="74"/>
      <c r="Z328" s="67"/>
      <c r="AG328" s="67"/>
      <c r="AJ328" s="48"/>
      <c r="AK328" s="60"/>
      <c r="AL328" s="60"/>
      <c r="AM328" s="60"/>
      <c r="AN328" s="74"/>
      <c r="AR328" s="67"/>
      <c r="AY328" s="67"/>
      <c r="BB328" s="48"/>
      <c r="BC328" s="60"/>
    </row>
    <row r="329">
      <c r="A329" s="60"/>
      <c r="B329" s="60"/>
      <c r="C329" s="60"/>
      <c r="D329" s="74"/>
      <c r="H329" s="67"/>
      <c r="O329" s="67"/>
      <c r="R329" s="48"/>
      <c r="S329" s="60"/>
      <c r="T329" s="60"/>
      <c r="U329" s="60"/>
      <c r="V329" s="74"/>
      <c r="Z329" s="67"/>
      <c r="AG329" s="67"/>
      <c r="AJ329" s="48"/>
      <c r="AK329" s="60"/>
      <c r="AL329" s="60"/>
      <c r="AM329" s="60"/>
      <c r="AN329" s="74"/>
      <c r="AR329" s="67"/>
      <c r="AY329" s="67"/>
      <c r="BB329" s="48"/>
      <c r="BC329" s="60"/>
    </row>
    <row r="330">
      <c r="A330" s="60"/>
      <c r="B330" s="60"/>
      <c r="C330" s="60"/>
      <c r="D330" s="74"/>
      <c r="H330" s="67"/>
      <c r="O330" s="67"/>
      <c r="R330" s="48"/>
      <c r="S330" s="60"/>
      <c r="T330" s="60"/>
      <c r="U330" s="60"/>
      <c r="V330" s="74"/>
      <c r="Z330" s="67"/>
      <c r="AG330" s="67"/>
      <c r="AJ330" s="48"/>
      <c r="AK330" s="60"/>
      <c r="AL330" s="60"/>
      <c r="AM330" s="60"/>
      <c r="AN330" s="74"/>
      <c r="AR330" s="67"/>
      <c r="AY330" s="67"/>
      <c r="BB330" s="48"/>
      <c r="BC330" s="60"/>
    </row>
    <row r="331">
      <c r="A331" s="60"/>
      <c r="B331" s="60"/>
      <c r="C331" s="60"/>
      <c r="D331" s="74"/>
      <c r="H331" s="67"/>
      <c r="O331" s="67"/>
      <c r="R331" s="48"/>
      <c r="S331" s="60"/>
      <c r="T331" s="60"/>
      <c r="U331" s="60"/>
      <c r="V331" s="74"/>
      <c r="Z331" s="67"/>
      <c r="AG331" s="67"/>
      <c r="AJ331" s="48"/>
      <c r="AK331" s="60"/>
      <c r="AL331" s="60"/>
      <c r="AM331" s="60"/>
      <c r="AN331" s="74"/>
      <c r="AR331" s="67"/>
      <c r="AY331" s="67"/>
      <c r="BB331" s="48"/>
      <c r="BC331" s="60"/>
    </row>
    <row r="332">
      <c r="A332" s="60"/>
      <c r="B332" s="60"/>
      <c r="C332" s="60"/>
      <c r="D332" s="74"/>
      <c r="H332" s="67"/>
      <c r="O332" s="67"/>
      <c r="R332" s="48"/>
      <c r="S332" s="60"/>
      <c r="T332" s="60"/>
      <c r="U332" s="60"/>
      <c r="V332" s="74"/>
      <c r="Z332" s="67"/>
      <c r="AG332" s="67"/>
      <c r="AJ332" s="48"/>
      <c r="AK332" s="60"/>
      <c r="AL332" s="60"/>
      <c r="AM332" s="60"/>
      <c r="AN332" s="74"/>
      <c r="AR332" s="67"/>
      <c r="AY332" s="67"/>
      <c r="BB332" s="48"/>
      <c r="BC332" s="60"/>
    </row>
    <row r="333">
      <c r="A333" s="60"/>
      <c r="B333" s="60"/>
      <c r="C333" s="60"/>
      <c r="D333" s="74"/>
      <c r="H333" s="67"/>
      <c r="O333" s="67"/>
      <c r="R333" s="48"/>
      <c r="S333" s="60"/>
      <c r="T333" s="60"/>
      <c r="U333" s="60"/>
      <c r="V333" s="74"/>
      <c r="Z333" s="67"/>
      <c r="AG333" s="67"/>
      <c r="AJ333" s="48"/>
      <c r="AK333" s="60"/>
      <c r="AL333" s="60"/>
      <c r="AM333" s="60"/>
      <c r="AN333" s="74"/>
      <c r="AR333" s="67"/>
      <c r="AY333" s="67"/>
      <c r="BB333" s="48"/>
      <c r="BC333" s="60"/>
    </row>
    <row r="334">
      <c r="A334" s="60"/>
      <c r="B334" s="60"/>
      <c r="C334" s="60"/>
      <c r="D334" s="74"/>
      <c r="H334" s="67"/>
      <c r="O334" s="67"/>
      <c r="R334" s="48"/>
      <c r="S334" s="60"/>
      <c r="T334" s="60"/>
      <c r="U334" s="60"/>
      <c r="V334" s="74"/>
      <c r="Z334" s="67"/>
      <c r="AG334" s="67"/>
      <c r="AJ334" s="48"/>
      <c r="AK334" s="60"/>
      <c r="AL334" s="60"/>
      <c r="AM334" s="60"/>
      <c r="AN334" s="74"/>
      <c r="AR334" s="67"/>
      <c r="AY334" s="67"/>
      <c r="BB334" s="48"/>
      <c r="BC334" s="60"/>
    </row>
    <row r="335">
      <c r="A335" s="60"/>
      <c r="B335" s="60"/>
      <c r="C335" s="60"/>
      <c r="D335" s="74"/>
      <c r="H335" s="67"/>
      <c r="O335" s="67"/>
      <c r="R335" s="48"/>
      <c r="S335" s="60"/>
      <c r="T335" s="60"/>
      <c r="U335" s="60"/>
      <c r="V335" s="74"/>
      <c r="Z335" s="67"/>
      <c r="AG335" s="67"/>
      <c r="AJ335" s="48"/>
      <c r="AK335" s="60"/>
      <c r="AL335" s="60"/>
      <c r="AM335" s="60"/>
      <c r="AN335" s="74"/>
      <c r="AR335" s="67"/>
      <c r="AY335" s="67"/>
      <c r="BB335" s="48"/>
      <c r="BC335" s="60"/>
    </row>
    <row r="336">
      <c r="A336" s="60"/>
      <c r="B336" s="60"/>
      <c r="C336" s="60"/>
      <c r="D336" s="74"/>
      <c r="H336" s="67"/>
      <c r="O336" s="67"/>
      <c r="R336" s="48"/>
      <c r="S336" s="60"/>
      <c r="T336" s="60"/>
      <c r="U336" s="60"/>
      <c r="V336" s="74"/>
      <c r="Z336" s="67"/>
      <c r="AG336" s="67"/>
      <c r="AJ336" s="48"/>
      <c r="AK336" s="60"/>
      <c r="AL336" s="60"/>
      <c r="AM336" s="60"/>
      <c r="AN336" s="74"/>
      <c r="AR336" s="67"/>
      <c r="AY336" s="67"/>
      <c r="BB336" s="48"/>
      <c r="BC336" s="60"/>
    </row>
    <row r="337">
      <c r="A337" s="60"/>
      <c r="B337" s="60"/>
      <c r="C337" s="60"/>
      <c r="D337" s="74"/>
      <c r="H337" s="67"/>
      <c r="O337" s="67"/>
      <c r="R337" s="48"/>
      <c r="S337" s="60"/>
      <c r="T337" s="60"/>
      <c r="U337" s="60"/>
      <c r="V337" s="74"/>
      <c r="Z337" s="67"/>
      <c r="AG337" s="67"/>
      <c r="AJ337" s="48"/>
      <c r="AK337" s="60"/>
      <c r="AL337" s="60"/>
      <c r="AM337" s="60"/>
      <c r="AN337" s="74"/>
      <c r="AR337" s="67"/>
      <c r="AY337" s="67"/>
      <c r="BB337" s="48"/>
      <c r="BC337" s="60"/>
    </row>
    <row r="338">
      <c r="A338" s="60"/>
      <c r="B338" s="60"/>
      <c r="C338" s="60"/>
      <c r="D338" s="74"/>
      <c r="H338" s="67"/>
      <c r="O338" s="67"/>
      <c r="R338" s="48"/>
      <c r="S338" s="60"/>
      <c r="T338" s="60"/>
      <c r="U338" s="60"/>
      <c r="V338" s="74"/>
      <c r="Z338" s="67"/>
      <c r="AG338" s="67"/>
      <c r="AJ338" s="48"/>
      <c r="AK338" s="60"/>
      <c r="AL338" s="60"/>
      <c r="AM338" s="60"/>
      <c r="AN338" s="74"/>
      <c r="AR338" s="67"/>
      <c r="AY338" s="67"/>
      <c r="BB338" s="48"/>
      <c r="BC338" s="60"/>
    </row>
    <row r="339">
      <c r="A339" s="60"/>
      <c r="B339" s="60"/>
      <c r="C339" s="60"/>
      <c r="D339" s="74"/>
      <c r="H339" s="67"/>
      <c r="O339" s="67"/>
      <c r="R339" s="48"/>
      <c r="S339" s="60"/>
      <c r="T339" s="60"/>
      <c r="U339" s="60"/>
      <c r="V339" s="74"/>
      <c r="Z339" s="67"/>
      <c r="AG339" s="67"/>
      <c r="AJ339" s="48"/>
      <c r="AK339" s="60"/>
      <c r="AL339" s="60"/>
      <c r="AM339" s="60"/>
      <c r="AN339" s="74"/>
      <c r="AR339" s="67"/>
      <c r="AY339" s="67"/>
      <c r="BB339" s="48"/>
      <c r="BC339" s="60"/>
    </row>
    <row r="340">
      <c r="A340" s="60"/>
      <c r="B340" s="60"/>
      <c r="C340" s="60"/>
      <c r="D340" s="74"/>
      <c r="H340" s="67"/>
      <c r="O340" s="67"/>
      <c r="R340" s="48"/>
      <c r="S340" s="60"/>
      <c r="T340" s="60"/>
      <c r="U340" s="60"/>
      <c r="V340" s="74"/>
      <c r="Z340" s="67"/>
      <c r="AG340" s="67"/>
      <c r="AJ340" s="48"/>
      <c r="AK340" s="60"/>
      <c r="AL340" s="60"/>
      <c r="AM340" s="60"/>
      <c r="AN340" s="74"/>
      <c r="AR340" s="67"/>
      <c r="AY340" s="67"/>
      <c r="BB340" s="48"/>
      <c r="BC340" s="60"/>
    </row>
    <row r="341">
      <c r="A341" s="60"/>
      <c r="B341" s="60"/>
      <c r="C341" s="60"/>
      <c r="D341" s="74"/>
      <c r="H341" s="67"/>
      <c r="O341" s="67"/>
      <c r="R341" s="48"/>
      <c r="S341" s="60"/>
      <c r="T341" s="60"/>
      <c r="U341" s="60"/>
      <c r="V341" s="74"/>
      <c r="Z341" s="67"/>
      <c r="AG341" s="67"/>
      <c r="AJ341" s="48"/>
      <c r="AK341" s="60"/>
      <c r="AL341" s="60"/>
      <c r="AM341" s="60"/>
      <c r="AN341" s="74"/>
      <c r="AR341" s="67"/>
      <c r="AY341" s="67"/>
      <c r="BB341" s="48"/>
      <c r="BC341" s="60"/>
    </row>
    <row r="342">
      <c r="A342" s="60"/>
      <c r="B342" s="60"/>
      <c r="C342" s="60"/>
      <c r="D342" s="74"/>
      <c r="H342" s="67"/>
      <c r="O342" s="67"/>
      <c r="R342" s="48"/>
      <c r="S342" s="60"/>
      <c r="T342" s="60"/>
      <c r="U342" s="60"/>
      <c r="V342" s="74"/>
      <c r="Z342" s="67"/>
      <c r="AG342" s="67"/>
      <c r="AJ342" s="48"/>
      <c r="AK342" s="60"/>
      <c r="AL342" s="60"/>
      <c r="AM342" s="60"/>
      <c r="AN342" s="74"/>
      <c r="AR342" s="67"/>
      <c r="AY342" s="67"/>
      <c r="BB342" s="48"/>
      <c r="BC342" s="60"/>
    </row>
    <row r="343">
      <c r="A343" s="60"/>
      <c r="B343" s="60"/>
      <c r="C343" s="60"/>
      <c r="D343" s="74"/>
      <c r="H343" s="67"/>
      <c r="O343" s="67"/>
      <c r="R343" s="48"/>
      <c r="S343" s="60"/>
      <c r="T343" s="60"/>
      <c r="U343" s="60"/>
      <c r="V343" s="74"/>
      <c r="Z343" s="67"/>
      <c r="AG343" s="67"/>
      <c r="AJ343" s="48"/>
      <c r="AK343" s="60"/>
      <c r="AL343" s="60"/>
      <c r="AM343" s="60"/>
      <c r="AN343" s="74"/>
      <c r="AR343" s="67"/>
      <c r="AY343" s="67"/>
      <c r="BB343" s="48"/>
      <c r="BC343" s="60"/>
    </row>
    <row r="344">
      <c r="A344" s="60"/>
      <c r="B344" s="60"/>
      <c r="C344" s="60"/>
      <c r="D344" s="74"/>
      <c r="H344" s="67"/>
      <c r="O344" s="67"/>
      <c r="R344" s="48"/>
      <c r="S344" s="60"/>
      <c r="T344" s="60"/>
      <c r="U344" s="60"/>
      <c r="V344" s="74"/>
      <c r="Z344" s="67"/>
      <c r="AG344" s="67"/>
      <c r="AJ344" s="48"/>
      <c r="AK344" s="60"/>
      <c r="AL344" s="60"/>
      <c r="AM344" s="60"/>
      <c r="AN344" s="74"/>
      <c r="AR344" s="67"/>
      <c r="AY344" s="67"/>
      <c r="BB344" s="48"/>
      <c r="BC344" s="60"/>
    </row>
    <row r="345">
      <c r="A345" s="60"/>
      <c r="B345" s="60"/>
      <c r="C345" s="60"/>
      <c r="D345" s="74"/>
      <c r="H345" s="67"/>
      <c r="O345" s="67"/>
      <c r="R345" s="48"/>
      <c r="S345" s="60"/>
      <c r="T345" s="60"/>
      <c r="U345" s="60"/>
      <c r="V345" s="74"/>
      <c r="Z345" s="67"/>
      <c r="AG345" s="67"/>
      <c r="AJ345" s="48"/>
      <c r="AK345" s="60"/>
      <c r="AL345" s="60"/>
      <c r="AM345" s="60"/>
      <c r="AN345" s="74"/>
      <c r="AR345" s="67"/>
      <c r="AY345" s="67"/>
      <c r="BB345" s="48"/>
      <c r="BC345" s="60"/>
    </row>
    <row r="346">
      <c r="A346" s="60"/>
      <c r="B346" s="60"/>
      <c r="C346" s="60"/>
      <c r="D346" s="74"/>
      <c r="H346" s="67"/>
      <c r="O346" s="67"/>
      <c r="R346" s="48"/>
      <c r="S346" s="60"/>
      <c r="T346" s="60"/>
      <c r="U346" s="60"/>
      <c r="V346" s="74"/>
      <c r="Z346" s="67"/>
      <c r="AG346" s="67"/>
      <c r="AJ346" s="48"/>
      <c r="AK346" s="60"/>
      <c r="AL346" s="60"/>
      <c r="AM346" s="60"/>
      <c r="AN346" s="74"/>
      <c r="AR346" s="67"/>
      <c r="AY346" s="67"/>
      <c r="BB346" s="48"/>
      <c r="BC346" s="60"/>
    </row>
    <row r="347">
      <c r="A347" s="60"/>
      <c r="B347" s="60"/>
      <c r="C347" s="60"/>
      <c r="D347" s="74"/>
      <c r="H347" s="67"/>
      <c r="O347" s="67"/>
      <c r="R347" s="48"/>
      <c r="S347" s="60"/>
      <c r="T347" s="60"/>
      <c r="U347" s="60"/>
      <c r="V347" s="74"/>
      <c r="Z347" s="67"/>
      <c r="AG347" s="67"/>
      <c r="AJ347" s="48"/>
      <c r="AK347" s="60"/>
      <c r="AL347" s="60"/>
      <c r="AM347" s="60"/>
      <c r="AN347" s="74"/>
      <c r="AR347" s="67"/>
      <c r="AY347" s="67"/>
      <c r="BB347" s="48"/>
      <c r="BC347" s="60"/>
    </row>
    <row r="348">
      <c r="A348" s="60"/>
      <c r="B348" s="60"/>
      <c r="C348" s="60"/>
      <c r="D348" s="74"/>
      <c r="H348" s="67"/>
      <c r="O348" s="67"/>
      <c r="R348" s="48"/>
      <c r="S348" s="60"/>
      <c r="T348" s="60"/>
      <c r="U348" s="60"/>
      <c r="V348" s="74"/>
      <c r="Z348" s="67"/>
      <c r="AG348" s="67"/>
      <c r="AJ348" s="48"/>
      <c r="AK348" s="60"/>
      <c r="AL348" s="60"/>
      <c r="AM348" s="60"/>
      <c r="AN348" s="74"/>
      <c r="AR348" s="67"/>
      <c r="AY348" s="67"/>
      <c r="BB348" s="48"/>
      <c r="BC348" s="60"/>
    </row>
    <row r="349">
      <c r="A349" s="60"/>
      <c r="B349" s="60"/>
      <c r="C349" s="60"/>
      <c r="D349" s="74"/>
      <c r="H349" s="67"/>
      <c r="O349" s="67"/>
      <c r="R349" s="48"/>
      <c r="S349" s="60"/>
      <c r="T349" s="60"/>
      <c r="U349" s="60"/>
      <c r="V349" s="74"/>
      <c r="Z349" s="67"/>
      <c r="AG349" s="67"/>
      <c r="AJ349" s="48"/>
      <c r="AK349" s="60"/>
      <c r="AL349" s="60"/>
      <c r="AM349" s="60"/>
      <c r="AN349" s="74"/>
      <c r="AR349" s="67"/>
      <c r="AY349" s="67"/>
      <c r="BB349" s="48"/>
      <c r="BC349" s="60"/>
    </row>
    <row r="350">
      <c r="A350" s="60"/>
      <c r="B350" s="60"/>
      <c r="C350" s="60"/>
      <c r="D350" s="74"/>
      <c r="H350" s="67"/>
      <c r="O350" s="67"/>
      <c r="R350" s="48"/>
      <c r="S350" s="60"/>
      <c r="T350" s="60"/>
      <c r="U350" s="60"/>
      <c r="V350" s="74"/>
      <c r="Z350" s="67"/>
      <c r="AG350" s="67"/>
      <c r="AJ350" s="48"/>
      <c r="AK350" s="60"/>
      <c r="AL350" s="60"/>
      <c r="AM350" s="60"/>
      <c r="AN350" s="74"/>
      <c r="AR350" s="67"/>
      <c r="AY350" s="67"/>
      <c r="BB350" s="48"/>
      <c r="BC350" s="60"/>
    </row>
    <row r="351">
      <c r="A351" s="60"/>
      <c r="B351" s="60"/>
      <c r="C351" s="60"/>
      <c r="D351" s="74"/>
      <c r="H351" s="67"/>
      <c r="O351" s="67"/>
      <c r="R351" s="48"/>
      <c r="S351" s="60"/>
      <c r="T351" s="60"/>
      <c r="U351" s="60"/>
      <c r="V351" s="74"/>
      <c r="Z351" s="67"/>
      <c r="AG351" s="67"/>
      <c r="AJ351" s="48"/>
      <c r="AK351" s="60"/>
      <c r="AL351" s="60"/>
      <c r="AM351" s="60"/>
      <c r="AN351" s="74"/>
      <c r="AR351" s="67"/>
      <c r="AY351" s="67"/>
      <c r="BB351" s="48"/>
      <c r="BC351" s="60"/>
    </row>
    <row r="352">
      <c r="A352" s="60"/>
      <c r="B352" s="60"/>
      <c r="C352" s="60"/>
      <c r="D352" s="74"/>
      <c r="H352" s="67"/>
      <c r="O352" s="67"/>
      <c r="R352" s="48"/>
      <c r="S352" s="60"/>
      <c r="T352" s="60"/>
      <c r="U352" s="60"/>
      <c r="V352" s="74"/>
      <c r="Z352" s="67"/>
      <c r="AG352" s="67"/>
      <c r="AJ352" s="48"/>
      <c r="AK352" s="60"/>
      <c r="AL352" s="60"/>
      <c r="AM352" s="60"/>
      <c r="AN352" s="74"/>
      <c r="AR352" s="67"/>
      <c r="AY352" s="67"/>
      <c r="BB352" s="48"/>
      <c r="BC352" s="60"/>
    </row>
    <row r="353">
      <c r="A353" s="60"/>
      <c r="B353" s="60"/>
      <c r="C353" s="60"/>
      <c r="D353" s="74"/>
      <c r="H353" s="67"/>
      <c r="O353" s="67"/>
      <c r="R353" s="48"/>
      <c r="S353" s="60"/>
      <c r="T353" s="60"/>
      <c r="U353" s="60"/>
      <c r="V353" s="74"/>
      <c r="Z353" s="67"/>
      <c r="AG353" s="67"/>
      <c r="AJ353" s="48"/>
      <c r="AK353" s="60"/>
      <c r="AL353" s="60"/>
      <c r="AM353" s="60"/>
      <c r="AN353" s="74"/>
      <c r="AR353" s="67"/>
      <c r="AY353" s="67"/>
      <c r="BB353" s="48"/>
      <c r="BC353" s="60"/>
    </row>
    <row r="354">
      <c r="A354" s="60"/>
      <c r="B354" s="60"/>
      <c r="C354" s="60"/>
      <c r="D354" s="74"/>
      <c r="H354" s="67"/>
      <c r="O354" s="67"/>
      <c r="R354" s="48"/>
      <c r="S354" s="60"/>
      <c r="T354" s="60"/>
      <c r="U354" s="60"/>
      <c r="V354" s="74"/>
      <c r="Z354" s="67"/>
      <c r="AG354" s="67"/>
      <c r="AJ354" s="48"/>
      <c r="AK354" s="60"/>
      <c r="AL354" s="60"/>
      <c r="AM354" s="60"/>
      <c r="AN354" s="74"/>
      <c r="AR354" s="67"/>
      <c r="AY354" s="67"/>
      <c r="BB354" s="48"/>
      <c r="BC354" s="60"/>
    </row>
    <row r="355">
      <c r="A355" s="60"/>
      <c r="B355" s="60"/>
      <c r="C355" s="60"/>
      <c r="D355" s="74"/>
      <c r="H355" s="67"/>
      <c r="O355" s="67"/>
      <c r="R355" s="48"/>
      <c r="S355" s="60"/>
      <c r="T355" s="60"/>
      <c r="U355" s="60"/>
      <c r="V355" s="74"/>
      <c r="Z355" s="67"/>
      <c r="AG355" s="67"/>
      <c r="AJ355" s="48"/>
      <c r="AK355" s="60"/>
      <c r="AL355" s="60"/>
      <c r="AM355" s="60"/>
      <c r="AN355" s="74"/>
      <c r="AR355" s="67"/>
      <c r="AY355" s="67"/>
      <c r="BB355" s="48"/>
      <c r="BC355" s="60"/>
    </row>
    <row r="356">
      <c r="A356" s="60"/>
      <c r="B356" s="60"/>
      <c r="C356" s="60"/>
      <c r="D356" s="74"/>
      <c r="H356" s="67"/>
      <c r="O356" s="67"/>
      <c r="R356" s="48"/>
      <c r="S356" s="60"/>
      <c r="T356" s="60"/>
      <c r="U356" s="60"/>
      <c r="V356" s="74"/>
      <c r="Z356" s="67"/>
      <c r="AG356" s="67"/>
      <c r="AJ356" s="48"/>
      <c r="AK356" s="60"/>
      <c r="AL356" s="60"/>
      <c r="AM356" s="60"/>
      <c r="AN356" s="74"/>
      <c r="AR356" s="67"/>
      <c r="AY356" s="67"/>
      <c r="BB356" s="48"/>
      <c r="BC356" s="60"/>
    </row>
    <row r="357">
      <c r="A357" s="60"/>
      <c r="B357" s="60"/>
      <c r="C357" s="60"/>
      <c r="D357" s="74"/>
      <c r="H357" s="67"/>
      <c r="O357" s="67"/>
      <c r="R357" s="48"/>
      <c r="S357" s="60"/>
      <c r="T357" s="60"/>
      <c r="U357" s="60"/>
      <c r="V357" s="74"/>
      <c r="Z357" s="67"/>
      <c r="AG357" s="67"/>
      <c r="AJ357" s="48"/>
      <c r="AK357" s="60"/>
      <c r="AL357" s="60"/>
      <c r="AM357" s="60"/>
      <c r="AN357" s="74"/>
      <c r="AR357" s="67"/>
      <c r="AY357" s="67"/>
      <c r="BB357" s="48"/>
      <c r="BC357" s="60"/>
    </row>
    <row r="358">
      <c r="A358" s="60"/>
      <c r="B358" s="60"/>
      <c r="C358" s="60"/>
      <c r="D358" s="74"/>
      <c r="H358" s="67"/>
      <c r="O358" s="67"/>
      <c r="R358" s="48"/>
      <c r="S358" s="60"/>
      <c r="T358" s="60"/>
      <c r="U358" s="60"/>
      <c r="V358" s="74"/>
      <c r="Z358" s="67"/>
      <c r="AG358" s="67"/>
      <c r="AJ358" s="48"/>
      <c r="AK358" s="60"/>
      <c r="AL358" s="60"/>
      <c r="AM358" s="60"/>
      <c r="AN358" s="74"/>
      <c r="AR358" s="67"/>
      <c r="AY358" s="67"/>
      <c r="BB358" s="48"/>
      <c r="BC358" s="60"/>
    </row>
    <row r="359">
      <c r="A359" s="60"/>
      <c r="B359" s="60"/>
      <c r="C359" s="60"/>
      <c r="D359" s="74"/>
      <c r="H359" s="67"/>
      <c r="O359" s="67"/>
      <c r="R359" s="48"/>
      <c r="S359" s="60"/>
      <c r="T359" s="60"/>
      <c r="U359" s="60"/>
      <c r="V359" s="74"/>
      <c r="Z359" s="67"/>
      <c r="AG359" s="67"/>
      <c r="AJ359" s="48"/>
      <c r="AK359" s="60"/>
      <c r="AL359" s="60"/>
      <c r="AM359" s="60"/>
      <c r="AN359" s="74"/>
      <c r="AR359" s="67"/>
      <c r="AY359" s="67"/>
      <c r="BB359" s="48"/>
      <c r="BC359" s="60"/>
    </row>
    <row r="360">
      <c r="A360" s="60"/>
      <c r="B360" s="60"/>
      <c r="C360" s="60"/>
      <c r="D360" s="74"/>
      <c r="H360" s="67"/>
      <c r="O360" s="67"/>
      <c r="R360" s="48"/>
      <c r="S360" s="60"/>
      <c r="T360" s="60"/>
      <c r="U360" s="60"/>
      <c r="V360" s="74"/>
      <c r="Z360" s="67"/>
      <c r="AG360" s="67"/>
      <c r="AJ360" s="48"/>
      <c r="AK360" s="60"/>
      <c r="AL360" s="60"/>
      <c r="AM360" s="60"/>
      <c r="AN360" s="74"/>
      <c r="AR360" s="67"/>
      <c r="AY360" s="67"/>
      <c r="BB360" s="48"/>
      <c r="BC360" s="60"/>
    </row>
    <row r="361">
      <c r="A361" s="60"/>
      <c r="B361" s="60"/>
      <c r="C361" s="60"/>
      <c r="D361" s="74"/>
      <c r="H361" s="67"/>
      <c r="O361" s="67"/>
      <c r="R361" s="48"/>
      <c r="S361" s="60"/>
      <c r="T361" s="60"/>
      <c r="U361" s="60"/>
      <c r="V361" s="74"/>
      <c r="Z361" s="67"/>
      <c r="AG361" s="67"/>
      <c r="AJ361" s="48"/>
      <c r="AK361" s="60"/>
      <c r="AL361" s="60"/>
      <c r="AM361" s="60"/>
      <c r="AN361" s="74"/>
      <c r="AR361" s="67"/>
      <c r="AY361" s="67"/>
      <c r="BB361" s="48"/>
      <c r="BC361" s="60"/>
    </row>
    <row r="362">
      <c r="A362" s="60"/>
      <c r="B362" s="60"/>
      <c r="C362" s="60"/>
      <c r="D362" s="74"/>
      <c r="H362" s="67"/>
      <c r="O362" s="67"/>
      <c r="R362" s="48"/>
      <c r="S362" s="60"/>
      <c r="T362" s="60"/>
      <c r="U362" s="60"/>
      <c r="V362" s="74"/>
      <c r="Z362" s="67"/>
      <c r="AG362" s="67"/>
      <c r="AJ362" s="48"/>
      <c r="AK362" s="60"/>
      <c r="AL362" s="60"/>
      <c r="AM362" s="60"/>
      <c r="AN362" s="74"/>
      <c r="AR362" s="67"/>
      <c r="AY362" s="67"/>
      <c r="BB362" s="48"/>
      <c r="BC362" s="60"/>
    </row>
    <row r="363">
      <c r="A363" s="60"/>
      <c r="B363" s="60"/>
      <c r="C363" s="60"/>
      <c r="D363" s="74"/>
      <c r="H363" s="67"/>
      <c r="O363" s="67"/>
      <c r="R363" s="48"/>
      <c r="S363" s="60"/>
      <c r="T363" s="60"/>
      <c r="U363" s="60"/>
      <c r="V363" s="74"/>
      <c r="Z363" s="67"/>
      <c r="AG363" s="67"/>
      <c r="AJ363" s="48"/>
      <c r="AK363" s="60"/>
      <c r="AL363" s="60"/>
      <c r="AM363" s="60"/>
      <c r="AN363" s="74"/>
      <c r="AR363" s="67"/>
      <c r="AY363" s="67"/>
      <c r="BB363" s="48"/>
      <c r="BC363" s="60"/>
    </row>
    <row r="364">
      <c r="A364" s="60"/>
      <c r="B364" s="60"/>
      <c r="C364" s="60"/>
      <c r="D364" s="74"/>
      <c r="H364" s="67"/>
      <c r="O364" s="67"/>
      <c r="R364" s="48"/>
      <c r="S364" s="60"/>
      <c r="T364" s="60"/>
      <c r="U364" s="60"/>
      <c r="V364" s="74"/>
      <c r="Z364" s="67"/>
      <c r="AG364" s="67"/>
      <c r="AJ364" s="48"/>
      <c r="AK364" s="60"/>
      <c r="AL364" s="60"/>
      <c r="AM364" s="60"/>
      <c r="AN364" s="74"/>
      <c r="AR364" s="67"/>
      <c r="AY364" s="67"/>
      <c r="BB364" s="48"/>
      <c r="BC364" s="60"/>
    </row>
    <row r="365">
      <c r="A365" s="60"/>
      <c r="B365" s="60"/>
      <c r="C365" s="60"/>
      <c r="D365" s="74"/>
      <c r="H365" s="67"/>
      <c r="O365" s="67"/>
      <c r="R365" s="48"/>
      <c r="S365" s="60"/>
      <c r="T365" s="60"/>
      <c r="U365" s="60"/>
      <c r="V365" s="74"/>
      <c r="Z365" s="67"/>
      <c r="AG365" s="67"/>
      <c r="AJ365" s="48"/>
      <c r="AK365" s="60"/>
      <c r="AL365" s="60"/>
      <c r="AM365" s="60"/>
      <c r="AN365" s="74"/>
      <c r="AR365" s="67"/>
      <c r="AY365" s="67"/>
      <c r="BB365" s="48"/>
      <c r="BC365" s="60"/>
    </row>
    <row r="366">
      <c r="A366" s="60"/>
      <c r="B366" s="60"/>
      <c r="C366" s="60"/>
      <c r="D366" s="74"/>
      <c r="H366" s="67"/>
      <c r="O366" s="67"/>
      <c r="R366" s="48"/>
      <c r="S366" s="60"/>
      <c r="T366" s="60"/>
      <c r="U366" s="60"/>
      <c r="V366" s="74"/>
      <c r="Z366" s="67"/>
      <c r="AG366" s="67"/>
      <c r="AJ366" s="48"/>
      <c r="AK366" s="60"/>
      <c r="AL366" s="60"/>
      <c r="AM366" s="60"/>
      <c r="AN366" s="74"/>
      <c r="AR366" s="67"/>
      <c r="AY366" s="67"/>
      <c r="BB366" s="48"/>
      <c r="BC366" s="60"/>
    </row>
    <row r="367">
      <c r="A367" s="60"/>
      <c r="B367" s="60"/>
      <c r="C367" s="60"/>
      <c r="D367" s="74"/>
      <c r="H367" s="67"/>
      <c r="O367" s="67"/>
      <c r="R367" s="48"/>
      <c r="S367" s="60"/>
      <c r="T367" s="60"/>
      <c r="U367" s="60"/>
      <c r="V367" s="74"/>
      <c r="Z367" s="67"/>
      <c r="AG367" s="67"/>
      <c r="AJ367" s="48"/>
      <c r="AK367" s="60"/>
      <c r="AL367" s="60"/>
      <c r="AM367" s="60"/>
      <c r="AN367" s="74"/>
      <c r="AR367" s="67"/>
      <c r="AY367" s="67"/>
      <c r="BB367" s="48"/>
      <c r="BC367" s="60"/>
    </row>
    <row r="368">
      <c r="A368" s="60"/>
      <c r="B368" s="60"/>
      <c r="C368" s="60"/>
      <c r="D368" s="74"/>
      <c r="H368" s="67"/>
      <c r="O368" s="67"/>
      <c r="R368" s="48"/>
      <c r="S368" s="60"/>
      <c r="T368" s="60"/>
      <c r="U368" s="60"/>
      <c r="V368" s="74"/>
      <c r="Z368" s="67"/>
      <c r="AG368" s="67"/>
      <c r="AJ368" s="48"/>
      <c r="AK368" s="60"/>
      <c r="AL368" s="60"/>
      <c r="AM368" s="60"/>
      <c r="AN368" s="74"/>
      <c r="AR368" s="67"/>
      <c r="AY368" s="67"/>
      <c r="BB368" s="48"/>
      <c r="BC368" s="60"/>
    </row>
    <row r="369">
      <c r="A369" s="60"/>
      <c r="B369" s="60"/>
      <c r="C369" s="60"/>
      <c r="D369" s="74"/>
      <c r="H369" s="67"/>
      <c r="O369" s="67"/>
      <c r="R369" s="48"/>
      <c r="S369" s="60"/>
      <c r="T369" s="60"/>
      <c r="U369" s="60"/>
      <c r="V369" s="74"/>
      <c r="Z369" s="67"/>
      <c r="AG369" s="67"/>
      <c r="AJ369" s="48"/>
      <c r="AK369" s="60"/>
      <c r="AL369" s="60"/>
      <c r="AM369" s="60"/>
      <c r="AN369" s="74"/>
      <c r="AR369" s="67"/>
      <c r="AY369" s="67"/>
      <c r="BB369" s="48"/>
      <c r="BC369" s="60"/>
    </row>
    <row r="370">
      <c r="A370" s="60"/>
      <c r="B370" s="60"/>
      <c r="C370" s="60"/>
      <c r="D370" s="74"/>
      <c r="H370" s="67"/>
      <c r="O370" s="67"/>
      <c r="R370" s="48"/>
      <c r="S370" s="60"/>
      <c r="T370" s="60"/>
      <c r="U370" s="60"/>
      <c r="V370" s="74"/>
      <c r="Z370" s="67"/>
      <c r="AG370" s="67"/>
      <c r="AJ370" s="48"/>
      <c r="AK370" s="60"/>
      <c r="AL370" s="60"/>
      <c r="AM370" s="60"/>
      <c r="AN370" s="74"/>
      <c r="AR370" s="67"/>
      <c r="AY370" s="67"/>
      <c r="BB370" s="48"/>
      <c r="BC370" s="60"/>
    </row>
    <row r="371">
      <c r="A371" s="60"/>
      <c r="B371" s="60"/>
      <c r="C371" s="60"/>
      <c r="D371" s="74"/>
      <c r="H371" s="67"/>
      <c r="O371" s="67"/>
      <c r="R371" s="48"/>
      <c r="S371" s="60"/>
      <c r="T371" s="60"/>
      <c r="U371" s="60"/>
      <c r="V371" s="74"/>
      <c r="Z371" s="67"/>
      <c r="AG371" s="67"/>
      <c r="AJ371" s="48"/>
      <c r="AK371" s="60"/>
      <c r="AL371" s="60"/>
      <c r="AM371" s="60"/>
      <c r="AN371" s="74"/>
      <c r="AR371" s="67"/>
      <c r="AY371" s="67"/>
      <c r="BB371" s="48"/>
      <c r="BC371" s="60"/>
    </row>
    <row r="372">
      <c r="A372" s="60"/>
      <c r="B372" s="60"/>
      <c r="C372" s="60"/>
      <c r="D372" s="74"/>
      <c r="H372" s="67"/>
      <c r="O372" s="67"/>
      <c r="R372" s="48"/>
      <c r="S372" s="60"/>
      <c r="T372" s="60"/>
      <c r="U372" s="60"/>
      <c r="V372" s="74"/>
      <c r="Z372" s="67"/>
      <c r="AG372" s="67"/>
      <c r="AJ372" s="48"/>
      <c r="AK372" s="60"/>
      <c r="AL372" s="60"/>
      <c r="AM372" s="60"/>
      <c r="AN372" s="74"/>
      <c r="AR372" s="67"/>
      <c r="AY372" s="67"/>
      <c r="BB372" s="48"/>
      <c r="BC372" s="60"/>
    </row>
    <row r="373">
      <c r="A373" s="60"/>
      <c r="B373" s="60"/>
      <c r="C373" s="60"/>
      <c r="D373" s="74"/>
      <c r="H373" s="67"/>
      <c r="O373" s="67"/>
      <c r="R373" s="48"/>
      <c r="S373" s="60"/>
      <c r="T373" s="60"/>
      <c r="U373" s="60"/>
      <c r="V373" s="74"/>
      <c r="Z373" s="67"/>
      <c r="AG373" s="67"/>
      <c r="AJ373" s="48"/>
      <c r="AK373" s="60"/>
      <c r="AL373" s="60"/>
      <c r="AM373" s="60"/>
      <c r="AN373" s="74"/>
      <c r="AR373" s="67"/>
      <c r="AY373" s="67"/>
      <c r="BB373" s="48"/>
      <c r="BC373" s="60"/>
    </row>
    <row r="374">
      <c r="A374" s="60"/>
      <c r="B374" s="60"/>
      <c r="C374" s="60"/>
      <c r="D374" s="74"/>
      <c r="H374" s="67"/>
      <c r="O374" s="67"/>
      <c r="R374" s="48"/>
      <c r="S374" s="60"/>
      <c r="T374" s="60"/>
      <c r="U374" s="60"/>
      <c r="V374" s="74"/>
      <c r="Z374" s="67"/>
      <c r="AG374" s="67"/>
      <c r="AJ374" s="48"/>
      <c r="AK374" s="60"/>
      <c r="AL374" s="60"/>
      <c r="AM374" s="60"/>
      <c r="AN374" s="74"/>
      <c r="AR374" s="67"/>
      <c r="AY374" s="67"/>
      <c r="BB374" s="48"/>
      <c r="BC374" s="60"/>
    </row>
    <row r="375">
      <c r="A375" s="60"/>
      <c r="B375" s="60"/>
      <c r="C375" s="60"/>
      <c r="D375" s="74"/>
      <c r="H375" s="67"/>
      <c r="O375" s="67"/>
      <c r="R375" s="48"/>
      <c r="S375" s="60"/>
      <c r="T375" s="60"/>
      <c r="U375" s="60"/>
      <c r="V375" s="74"/>
      <c r="Z375" s="67"/>
      <c r="AG375" s="67"/>
      <c r="AJ375" s="48"/>
      <c r="AK375" s="60"/>
      <c r="AL375" s="60"/>
      <c r="AM375" s="60"/>
      <c r="AN375" s="74"/>
      <c r="AR375" s="67"/>
      <c r="AY375" s="67"/>
      <c r="BB375" s="48"/>
      <c r="BC375" s="60"/>
    </row>
    <row r="376">
      <c r="A376" s="60"/>
      <c r="B376" s="60"/>
      <c r="C376" s="60"/>
      <c r="D376" s="74"/>
      <c r="H376" s="67"/>
      <c r="O376" s="67"/>
      <c r="R376" s="48"/>
      <c r="S376" s="60"/>
      <c r="T376" s="60"/>
      <c r="U376" s="60"/>
      <c r="V376" s="74"/>
      <c r="Z376" s="67"/>
      <c r="AG376" s="67"/>
      <c r="AJ376" s="48"/>
      <c r="AK376" s="60"/>
      <c r="AL376" s="60"/>
      <c r="AM376" s="60"/>
      <c r="AN376" s="74"/>
      <c r="AR376" s="67"/>
      <c r="AY376" s="67"/>
      <c r="BB376" s="48"/>
      <c r="BC376" s="60"/>
    </row>
    <row r="377">
      <c r="A377" s="60"/>
      <c r="B377" s="60"/>
      <c r="C377" s="60"/>
      <c r="D377" s="74"/>
      <c r="H377" s="67"/>
      <c r="O377" s="67"/>
      <c r="R377" s="48"/>
      <c r="S377" s="60"/>
      <c r="T377" s="60"/>
      <c r="U377" s="60"/>
      <c r="V377" s="74"/>
      <c r="Z377" s="67"/>
      <c r="AG377" s="67"/>
      <c r="AJ377" s="48"/>
      <c r="AK377" s="60"/>
      <c r="AL377" s="60"/>
      <c r="AM377" s="60"/>
      <c r="AN377" s="74"/>
      <c r="AR377" s="67"/>
      <c r="AY377" s="67"/>
      <c r="BB377" s="48"/>
      <c r="BC377" s="60"/>
    </row>
    <row r="378">
      <c r="A378" s="60"/>
      <c r="B378" s="60"/>
      <c r="C378" s="60"/>
      <c r="D378" s="74"/>
      <c r="H378" s="67"/>
      <c r="O378" s="67"/>
      <c r="R378" s="48"/>
      <c r="S378" s="60"/>
      <c r="T378" s="60"/>
      <c r="U378" s="60"/>
      <c r="V378" s="74"/>
      <c r="Z378" s="67"/>
      <c r="AG378" s="67"/>
      <c r="AJ378" s="48"/>
      <c r="AK378" s="60"/>
      <c r="AL378" s="60"/>
      <c r="AM378" s="60"/>
      <c r="AN378" s="74"/>
      <c r="AR378" s="67"/>
      <c r="AY378" s="67"/>
      <c r="BB378" s="48"/>
      <c r="BC378" s="60"/>
    </row>
    <row r="379">
      <c r="A379" s="60"/>
      <c r="B379" s="60"/>
      <c r="C379" s="60"/>
      <c r="D379" s="74"/>
      <c r="H379" s="67"/>
      <c r="O379" s="67"/>
      <c r="R379" s="48"/>
      <c r="S379" s="60"/>
      <c r="T379" s="60"/>
      <c r="U379" s="60"/>
      <c r="V379" s="74"/>
      <c r="Z379" s="67"/>
      <c r="AG379" s="67"/>
      <c r="AJ379" s="48"/>
      <c r="AK379" s="60"/>
      <c r="AL379" s="60"/>
      <c r="AM379" s="60"/>
      <c r="AN379" s="74"/>
      <c r="AR379" s="67"/>
      <c r="AY379" s="67"/>
      <c r="BB379" s="48"/>
      <c r="BC379" s="60"/>
    </row>
    <row r="380">
      <c r="A380" s="60"/>
      <c r="B380" s="60"/>
      <c r="C380" s="60"/>
      <c r="D380" s="74"/>
      <c r="H380" s="67"/>
      <c r="O380" s="67"/>
      <c r="R380" s="48"/>
      <c r="S380" s="60"/>
      <c r="T380" s="60"/>
      <c r="U380" s="60"/>
      <c r="V380" s="74"/>
      <c r="Z380" s="67"/>
      <c r="AG380" s="67"/>
      <c r="AJ380" s="48"/>
      <c r="AK380" s="60"/>
      <c r="AL380" s="60"/>
      <c r="AM380" s="60"/>
      <c r="AN380" s="74"/>
      <c r="AR380" s="67"/>
      <c r="AY380" s="67"/>
      <c r="BB380" s="48"/>
      <c r="BC380" s="60"/>
    </row>
    <row r="381">
      <c r="A381" s="60"/>
      <c r="B381" s="60"/>
      <c r="C381" s="60"/>
      <c r="D381" s="74"/>
      <c r="H381" s="67"/>
      <c r="O381" s="67"/>
      <c r="R381" s="48"/>
      <c r="S381" s="60"/>
      <c r="T381" s="60"/>
      <c r="U381" s="60"/>
      <c r="V381" s="74"/>
      <c r="Z381" s="67"/>
      <c r="AG381" s="67"/>
      <c r="AJ381" s="48"/>
      <c r="AK381" s="60"/>
      <c r="AL381" s="60"/>
      <c r="AM381" s="60"/>
      <c r="AN381" s="74"/>
      <c r="AR381" s="67"/>
      <c r="AY381" s="67"/>
      <c r="BB381" s="48"/>
      <c r="BC381" s="60"/>
    </row>
    <row r="382">
      <c r="A382" s="60"/>
      <c r="B382" s="60"/>
      <c r="C382" s="60"/>
      <c r="D382" s="74"/>
      <c r="H382" s="67"/>
      <c r="O382" s="67"/>
      <c r="R382" s="48"/>
      <c r="S382" s="60"/>
      <c r="T382" s="60"/>
      <c r="U382" s="60"/>
      <c r="V382" s="74"/>
      <c r="Z382" s="67"/>
      <c r="AG382" s="67"/>
      <c r="AJ382" s="48"/>
      <c r="AK382" s="60"/>
      <c r="AL382" s="60"/>
      <c r="AM382" s="60"/>
      <c r="AN382" s="74"/>
      <c r="AR382" s="67"/>
      <c r="AY382" s="67"/>
      <c r="BB382" s="48"/>
      <c r="BC382" s="60"/>
    </row>
    <row r="383">
      <c r="A383" s="60"/>
      <c r="B383" s="60"/>
      <c r="C383" s="60"/>
      <c r="D383" s="74"/>
      <c r="H383" s="67"/>
      <c r="O383" s="67"/>
      <c r="R383" s="48"/>
      <c r="S383" s="60"/>
      <c r="T383" s="60"/>
      <c r="U383" s="60"/>
      <c r="V383" s="74"/>
      <c r="Z383" s="67"/>
      <c r="AG383" s="67"/>
      <c r="AJ383" s="48"/>
      <c r="AK383" s="60"/>
      <c r="AL383" s="60"/>
      <c r="AM383" s="60"/>
      <c r="AN383" s="74"/>
      <c r="AR383" s="67"/>
      <c r="AY383" s="67"/>
      <c r="BB383" s="48"/>
      <c r="BC383" s="60"/>
    </row>
    <row r="384">
      <c r="A384" s="60"/>
      <c r="B384" s="60"/>
      <c r="C384" s="60"/>
      <c r="D384" s="74"/>
      <c r="H384" s="67"/>
      <c r="O384" s="67"/>
      <c r="R384" s="48"/>
      <c r="S384" s="60"/>
      <c r="T384" s="60"/>
      <c r="U384" s="60"/>
      <c r="V384" s="74"/>
      <c r="Z384" s="67"/>
      <c r="AG384" s="67"/>
      <c r="AJ384" s="48"/>
      <c r="AK384" s="60"/>
      <c r="AL384" s="60"/>
      <c r="AM384" s="60"/>
      <c r="AN384" s="74"/>
      <c r="AR384" s="67"/>
      <c r="AY384" s="67"/>
      <c r="BB384" s="48"/>
      <c r="BC384" s="60"/>
    </row>
    <row r="385">
      <c r="A385" s="60"/>
      <c r="B385" s="60"/>
      <c r="C385" s="60"/>
      <c r="D385" s="74"/>
      <c r="H385" s="67"/>
      <c r="O385" s="67"/>
      <c r="R385" s="48"/>
      <c r="S385" s="60"/>
      <c r="T385" s="60"/>
      <c r="U385" s="60"/>
      <c r="V385" s="74"/>
      <c r="Z385" s="67"/>
      <c r="AG385" s="67"/>
      <c r="AJ385" s="48"/>
      <c r="AK385" s="60"/>
      <c r="AL385" s="60"/>
      <c r="AM385" s="60"/>
      <c r="AN385" s="74"/>
      <c r="AR385" s="67"/>
      <c r="AY385" s="67"/>
      <c r="BB385" s="48"/>
      <c r="BC385" s="60"/>
    </row>
    <row r="386">
      <c r="A386" s="60"/>
      <c r="B386" s="60"/>
      <c r="C386" s="60"/>
      <c r="D386" s="74"/>
      <c r="H386" s="67"/>
      <c r="O386" s="67"/>
      <c r="R386" s="48"/>
      <c r="S386" s="60"/>
      <c r="T386" s="60"/>
      <c r="U386" s="60"/>
      <c r="V386" s="74"/>
      <c r="Z386" s="67"/>
      <c r="AG386" s="67"/>
      <c r="AJ386" s="48"/>
      <c r="AK386" s="60"/>
      <c r="AL386" s="60"/>
      <c r="AM386" s="60"/>
      <c r="AN386" s="74"/>
      <c r="AR386" s="67"/>
      <c r="AY386" s="67"/>
      <c r="BB386" s="48"/>
      <c r="BC386" s="60"/>
    </row>
    <row r="387">
      <c r="A387" s="60"/>
      <c r="B387" s="60"/>
      <c r="C387" s="60"/>
      <c r="D387" s="74"/>
      <c r="H387" s="67"/>
      <c r="O387" s="67"/>
      <c r="R387" s="48"/>
      <c r="S387" s="60"/>
      <c r="T387" s="60"/>
      <c r="U387" s="60"/>
      <c r="V387" s="74"/>
      <c r="Z387" s="67"/>
      <c r="AG387" s="67"/>
      <c r="AJ387" s="48"/>
      <c r="AK387" s="60"/>
      <c r="AL387" s="60"/>
      <c r="AM387" s="60"/>
      <c r="AN387" s="74"/>
      <c r="AR387" s="67"/>
      <c r="AY387" s="67"/>
      <c r="BB387" s="48"/>
      <c r="BC387" s="60"/>
    </row>
    <row r="388">
      <c r="A388" s="60"/>
      <c r="B388" s="60"/>
      <c r="C388" s="60"/>
      <c r="D388" s="74"/>
      <c r="H388" s="67"/>
      <c r="O388" s="67"/>
      <c r="R388" s="48"/>
      <c r="S388" s="60"/>
      <c r="T388" s="60"/>
      <c r="U388" s="60"/>
      <c r="V388" s="74"/>
      <c r="Z388" s="67"/>
      <c r="AG388" s="67"/>
      <c r="AJ388" s="48"/>
      <c r="AK388" s="60"/>
      <c r="AL388" s="60"/>
      <c r="AM388" s="60"/>
      <c r="AN388" s="74"/>
      <c r="AR388" s="67"/>
      <c r="AY388" s="67"/>
      <c r="BB388" s="48"/>
      <c r="BC388" s="60"/>
    </row>
    <row r="389">
      <c r="A389" s="60"/>
      <c r="B389" s="60"/>
      <c r="C389" s="60"/>
      <c r="D389" s="74"/>
      <c r="H389" s="67"/>
      <c r="O389" s="67"/>
      <c r="R389" s="48"/>
      <c r="S389" s="60"/>
      <c r="T389" s="60"/>
      <c r="U389" s="60"/>
      <c r="V389" s="74"/>
      <c r="Z389" s="67"/>
      <c r="AG389" s="67"/>
      <c r="AJ389" s="48"/>
      <c r="AK389" s="60"/>
      <c r="AL389" s="60"/>
      <c r="AM389" s="60"/>
      <c r="AN389" s="74"/>
      <c r="AR389" s="67"/>
      <c r="AY389" s="67"/>
      <c r="BB389" s="48"/>
      <c r="BC389" s="60"/>
    </row>
    <row r="390">
      <c r="A390" s="60"/>
      <c r="B390" s="60"/>
      <c r="C390" s="60"/>
      <c r="D390" s="74"/>
      <c r="H390" s="67"/>
      <c r="O390" s="67"/>
      <c r="R390" s="48"/>
      <c r="S390" s="60"/>
      <c r="T390" s="60"/>
      <c r="U390" s="60"/>
      <c r="V390" s="74"/>
      <c r="Z390" s="67"/>
      <c r="AG390" s="67"/>
      <c r="AJ390" s="48"/>
      <c r="AK390" s="60"/>
      <c r="AL390" s="60"/>
      <c r="AM390" s="60"/>
      <c r="AN390" s="74"/>
      <c r="AR390" s="67"/>
      <c r="AY390" s="67"/>
      <c r="BB390" s="48"/>
      <c r="BC390" s="60"/>
    </row>
    <row r="391">
      <c r="A391" s="60"/>
      <c r="B391" s="60"/>
      <c r="C391" s="60"/>
      <c r="D391" s="74"/>
      <c r="H391" s="67"/>
      <c r="O391" s="67"/>
      <c r="R391" s="48"/>
      <c r="S391" s="60"/>
      <c r="T391" s="60"/>
      <c r="U391" s="60"/>
      <c r="V391" s="74"/>
      <c r="Z391" s="67"/>
      <c r="AG391" s="67"/>
      <c r="AJ391" s="48"/>
      <c r="AK391" s="60"/>
      <c r="AL391" s="60"/>
      <c r="AM391" s="60"/>
      <c r="AN391" s="74"/>
      <c r="AR391" s="67"/>
      <c r="AY391" s="67"/>
      <c r="BB391" s="48"/>
      <c r="BC391" s="60"/>
    </row>
    <row r="392">
      <c r="A392" s="60"/>
      <c r="B392" s="60"/>
      <c r="C392" s="60"/>
      <c r="D392" s="74"/>
      <c r="H392" s="67"/>
      <c r="O392" s="67"/>
      <c r="R392" s="48"/>
      <c r="S392" s="60"/>
      <c r="T392" s="60"/>
      <c r="U392" s="60"/>
      <c r="V392" s="74"/>
      <c r="Z392" s="67"/>
      <c r="AG392" s="67"/>
      <c r="AJ392" s="48"/>
      <c r="AK392" s="60"/>
      <c r="AL392" s="60"/>
      <c r="AM392" s="60"/>
      <c r="AN392" s="74"/>
      <c r="AR392" s="67"/>
      <c r="AY392" s="67"/>
      <c r="BB392" s="48"/>
      <c r="BC392" s="60"/>
    </row>
    <row r="393">
      <c r="A393" s="60"/>
      <c r="B393" s="60"/>
      <c r="C393" s="60"/>
      <c r="D393" s="74"/>
      <c r="H393" s="67"/>
      <c r="O393" s="67"/>
      <c r="R393" s="48"/>
      <c r="S393" s="60"/>
      <c r="T393" s="60"/>
      <c r="U393" s="60"/>
      <c r="V393" s="74"/>
      <c r="Z393" s="67"/>
      <c r="AG393" s="67"/>
      <c r="AJ393" s="48"/>
      <c r="AK393" s="60"/>
      <c r="AL393" s="60"/>
      <c r="AM393" s="60"/>
      <c r="AN393" s="74"/>
      <c r="AR393" s="67"/>
      <c r="AY393" s="67"/>
      <c r="BB393" s="48"/>
      <c r="BC393" s="60"/>
    </row>
    <row r="394">
      <c r="A394" s="60"/>
      <c r="B394" s="60"/>
      <c r="C394" s="60"/>
      <c r="D394" s="74"/>
      <c r="H394" s="67"/>
      <c r="O394" s="67"/>
      <c r="R394" s="48"/>
      <c r="S394" s="60"/>
      <c r="T394" s="60"/>
      <c r="U394" s="60"/>
      <c r="V394" s="74"/>
      <c r="Z394" s="67"/>
      <c r="AG394" s="67"/>
      <c r="AJ394" s="48"/>
      <c r="AK394" s="60"/>
      <c r="AL394" s="60"/>
      <c r="AM394" s="60"/>
      <c r="AN394" s="74"/>
      <c r="AR394" s="67"/>
      <c r="AY394" s="67"/>
      <c r="BB394" s="48"/>
      <c r="BC394" s="60"/>
    </row>
    <row r="395">
      <c r="A395" s="60"/>
      <c r="B395" s="60"/>
      <c r="C395" s="60"/>
      <c r="D395" s="74"/>
      <c r="H395" s="67"/>
      <c r="O395" s="67"/>
      <c r="R395" s="48"/>
      <c r="S395" s="60"/>
      <c r="T395" s="60"/>
      <c r="U395" s="60"/>
      <c r="V395" s="74"/>
      <c r="Z395" s="67"/>
      <c r="AG395" s="67"/>
      <c r="AJ395" s="48"/>
      <c r="AK395" s="60"/>
      <c r="AL395" s="60"/>
      <c r="AM395" s="60"/>
      <c r="AN395" s="74"/>
      <c r="AR395" s="67"/>
      <c r="AY395" s="67"/>
      <c r="BB395" s="48"/>
      <c r="BC395" s="60"/>
    </row>
    <row r="396">
      <c r="A396" s="60"/>
      <c r="B396" s="60"/>
      <c r="C396" s="60"/>
      <c r="D396" s="74"/>
      <c r="H396" s="67"/>
      <c r="O396" s="67"/>
      <c r="R396" s="48"/>
      <c r="S396" s="60"/>
      <c r="T396" s="60"/>
      <c r="U396" s="60"/>
      <c r="V396" s="74"/>
      <c r="Z396" s="67"/>
      <c r="AG396" s="67"/>
      <c r="AJ396" s="48"/>
      <c r="AK396" s="60"/>
      <c r="AL396" s="60"/>
      <c r="AM396" s="60"/>
      <c r="AN396" s="74"/>
      <c r="AR396" s="67"/>
      <c r="AY396" s="67"/>
      <c r="BB396" s="48"/>
      <c r="BC396" s="60"/>
    </row>
    <row r="397">
      <c r="A397" s="60"/>
      <c r="B397" s="60"/>
      <c r="C397" s="60"/>
      <c r="D397" s="74"/>
      <c r="H397" s="67"/>
      <c r="O397" s="67"/>
      <c r="R397" s="48"/>
      <c r="S397" s="60"/>
      <c r="T397" s="60"/>
      <c r="U397" s="60"/>
      <c r="V397" s="74"/>
      <c r="Z397" s="67"/>
      <c r="AG397" s="67"/>
      <c r="AJ397" s="48"/>
      <c r="AK397" s="60"/>
      <c r="AL397" s="60"/>
      <c r="AM397" s="60"/>
      <c r="AN397" s="74"/>
      <c r="AR397" s="67"/>
      <c r="AY397" s="67"/>
      <c r="BB397" s="48"/>
      <c r="BC397" s="60"/>
    </row>
    <row r="398">
      <c r="A398" s="60"/>
      <c r="B398" s="60"/>
      <c r="C398" s="60"/>
      <c r="D398" s="74"/>
      <c r="H398" s="67"/>
      <c r="O398" s="67"/>
      <c r="R398" s="48"/>
      <c r="S398" s="60"/>
      <c r="T398" s="60"/>
      <c r="U398" s="60"/>
      <c r="V398" s="74"/>
      <c r="Z398" s="67"/>
      <c r="AG398" s="67"/>
      <c r="AJ398" s="48"/>
      <c r="AK398" s="60"/>
      <c r="AL398" s="60"/>
      <c r="AM398" s="60"/>
      <c r="AN398" s="74"/>
      <c r="AR398" s="67"/>
      <c r="AY398" s="67"/>
      <c r="BB398" s="48"/>
      <c r="BC398" s="60"/>
    </row>
    <row r="399">
      <c r="A399" s="60"/>
      <c r="B399" s="60"/>
      <c r="C399" s="60"/>
      <c r="D399" s="74"/>
      <c r="H399" s="67"/>
      <c r="O399" s="67"/>
      <c r="R399" s="48"/>
      <c r="S399" s="60"/>
      <c r="T399" s="60"/>
      <c r="U399" s="60"/>
      <c r="V399" s="74"/>
      <c r="Z399" s="67"/>
      <c r="AG399" s="67"/>
      <c r="AJ399" s="48"/>
      <c r="AK399" s="60"/>
      <c r="AL399" s="60"/>
      <c r="AM399" s="60"/>
      <c r="AN399" s="74"/>
      <c r="AR399" s="67"/>
      <c r="AY399" s="67"/>
      <c r="BB399" s="48"/>
      <c r="BC399" s="60"/>
    </row>
    <row r="400">
      <c r="A400" s="60"/>
      <c r="B400" s="60"/>
      <c r="C400" s="60"/>
      <c r="D400" s="74"/>
      <c r="H400" s="67"/>
      <c r="O400" s="67"/>
      <c r="R400" s="48"/>
      <c r="S400" s="60"/>
      <c r="T400" s="60"/>
      <c r="U400" s="60"/>
      <c r="V400" s="74"/>
      <c r="Z400" s="67"/>
      <c r="AG400" s="67"/>
      <c r="AJ400" s="48"/>
      <c r="AK400" s="60"/>
      <c r="AL400" s="60"/>
      <c r="AM400" s="60"/>
      <c r="AN400" s="74"/>
      <c r="AR400" s="67"/>
      <c r="AY400" s="67"/>
      <c r="BB400" s="48"/>
      <c r="BC400" s="60"/>
    </row>
    <row r="401">
      <c r="A401" s="60"/>
      <c r="B401" s="60"/>
      <c r="C401" s="60"/>
      <c r="D401" s="74"/>
      <c r="H401" s="67"/>
      <c r="O401" s="67"/>
      <c r="R401" s="48"/>
      <c r="S401" s="60"/>
      <c r="T401" s="60"/>
      <c r="U401" s="60"/>
      <c r="V401" s="74"/>
      <c r="Z401" s="67"/>
      <c r="AG401" s="67"/>
      <c r="AJ401" s="48"/>
      <c r="AK401" s="60"/>
      <c r="AL401" s="60"/>
      <c r="AM401" s="60"/>
      <c r="AN401" s="74"/>
      <c r="AR401" s="67"/>
      <c r="AY401" s="67"/>
      <c r="BB401" s="48"/>
      <c r="BC401" s="60"/>
    </row>
    <row r="402">
      <c r="A402" s="60"/>
      <c r="B402" s="60"/>
      <c r="C402" s="60"/>
      <c r="D402" s="74"/>
      <c r="H402" s="67"/>
      <c r="O402" s="67"/>
      <c r="R402" s="48"/>
      <c r="S402" s="60"/>
      <c r="T402" s="60"/>
      <c r="U402" s="60"/>
      <c r="V402" s="74"/>
      <c r="Z402" s="67"/>
      <c r="AG402" s="67"/>
      <c r="AJ402" s="48"/>
      <c r="AK402" s="60"/>
      <c r="AL402" s="60"/>
      <c r="AM402" s="60"/>
      <c r="AN402" s="74"/>
      <c r="AR402" s="67"/>
      <c r="AY402" s="67"/>
      <c r="BB402" s="48"/>
      <c r="BC402" s="60"/>
    </row>
    <row r="403">
      <c r="A403" s="60"/>
      <c r="B403" s="60"/>
      <c r="C403" s="60"/>
      <c r="D403" s="74"/>
      <c r="H403" s="67"/>
      <c r="O403" s="67"/>
      <c r="R403" s="48"/>
      <c r="S403" s="60"/>
      <c r="T403" s="60"/>
      <c r="U403" s="60"/>
      <c r="V403" s="74"/>
      <c r="Z403" s="67"/>
      <c r="AG403" s="67"/>
      <c r="AJ403" s="48"/>
      <c r="AK403" s="60"/>
      <c r="AL403" s="60"/>
      <c r="AM403" s="60"/>
      <c r="AN403" s="74"/>
      <c r="AR403" s="67"/>
      <c r="AY403" s="67"/>
      <c r="BB403" s="48"/>
      <c r="BC403" s="60"/>
    </row>
    <row r="404">
      <c r="A404" s="60"/>
      <c r="B404" s="60"/>
      <c r="C404" s="60"/>
      <c r="D404" s="74"/>
      <c r="H404" s="67"/>
      <c r="O404" s="67"/>
      <c r="R404" s="48"/>
      <c r="S404" s="60"/>
      <c r="T404" s="60"/>
      <c r="U404" s="60"/>
      <c r="V404" s="74"/>
      <c r="Z404" s="67"/>
      <c r="AG404" s="67"/>
      <c r="AJ404" s="48"/>
      <c r="AK404" s="60"/>
      <c r="AL404" s="60"/>
      <c r="AM404" s="60"/>
      <c r="AN404" s="74"/>
      <c r="AR404" s="67"/>
      <c r="AY404" s="67"/>
      <c r="BB404" s="48"/>
      <c r="BC404" s="60"/>
    </row>
    <row r="405">
      <c r="A405" s="60"/>
      <c r="B405" s="60"/>
      <c r="C405" s="60"/>
      <c r="D405" s="74"/>
      <c r="H405" s="67"/>
      <c r="O405" s="67"/>
      <c r="R405" s="48"/>
      <c r="S405" s="60"/>
      <c r="T405" s="60"/>
      <c r="U405" s="60"/>
      <c r="V405" s="74"/>
      <c r="Z405" s="67"/>
      <c r="AG405" s="67"/>
      <c r="AJ405" s="48"/>
      <c r="AK405" s="60"/>
      <c r="AL405" s="60"/>
      <c r="AM405" s="60"/>
      <c r="AN405" s="74"/>
      <c r="AR405" s="67"/>
      <c r="AY405" s="67"/>
      <c r="BB405" s="48"/>
      <c r="BC405" s="60"/>
    </row>
    <row r="406">
      <c r="A406" s="60"/>
      <c r="B406" s="60"/>
      <c r="C406" s="60"/>
      <c r="D406" s="74"/>
      <c r="H406" s="67"/>
      <c r="O406" s="67"/>
      <c r="R406" s="48"/>
      <c r="S406" s="60"/>
      <c r="T406" s="60"/>
      <c r="U406" s="60"/>
      <c r="V406" s="74"/>
      <c r="Z406" s="67"/>
      <c r="AG406" s="67"/>
      <c r="AJ406" s="48"/>
      <c r="AK406" s="60"/>
      <c r="AL406" s="60"/>
      <c r="AM406" s="60"/>
      <c r="AN406" s="74"/>
      <c r="AR406" s="67"/>
      <c r="AY406" s="67"/>
      <c r="BB406" s="48"/>
      <c r="BC406" s="60"/>
    </row>
    <row r="407">
      <c r="A407" s="60"/>
      <c r="B407" s="60"/>
      <c r="C407" s="60"/>
      <c r="D407" s="74"/>
      <c r="H407" s="67"/>
      <c r="O407" s="67"/>
      <c r="R407" s="48"/>
      <c r="S407" s="60"/>
      <c r="T407" s="60"/>
      <c r="U407" s="60"/>
      <c r="V407" s="74"/>
      <c r="Z407" s="67"/>
      <c r="AG407" s="67"/>
      <c r="AJ407" s="48"/>
      <c r="AK407" s="60"/>
      <c r="AL407" s="60"/>
      <c r="AM407" s="60"/>
      <c r="AN407" s="74"/>
      <c r="AR407" s="67"/>
      <c r="AY407" s="67"/>
      <c r="BB407" s="48"/>
      <c r="BC407" s="60"/>
    </row>
    <row r="408">
      <c r="A408" s="60"/>
      <c r="B408" s="60"/>
      <c r="C408" s="60"/>
      <c r="D408" s="74"/>
      <c r="H408" s="67"/>
      <c r="O408" s="67"/>
      <c r="R408" s="48"/>
      <c r="S408" s="60"/>
      <c r="T408" s="60"/>
      <c r="U408" s="60"/>
      <c r="V408" s="74"/>
      <c r="Z408" s="67"/>
      <c r="AG408" s="67"/>
      <c r="AJ408" s="48"/>
      <c r="AK408" s="60"/>
      <c r="AL408" s="60"/>
      <c r="AM408" s="60"/>
      <c r="AN408" s="74"/>
      <c r="AR408" s="67"/>
      <c r="AY408" s="67"/>
      <c r="BB408" s="48"/>
      <c r="BC408" s="60"/>
    </row>
    <row r="409">
      <c r="A409" s="60"/>
      <c r="B409" s="60"/>
      <c r="C409" s="60"/>
      <c r="D409" s="74"/>
      <c r="H409" s="67"/>
      <c r="O409" s="67"/>
      <c r="R409" s="48"/>
      <c r="S409" s="60"/>
      <c r="T409" s="60"/>
      <c r="U409" s="60"/>
      <c r="V409" s="74"/>
      <c r="Z409" s="67"/>
      <c r="AG409" s="67"/>
      <c r="AJ409" s="48"/>
      <c r="AK409" s="60"/>
      <c r="AL409" s="60"/>
      <c r="AM409" s="60"/>
      <c r="AN409" s="74"/>
      <c r="AR409" s="67"/>
      <c r="AY409" s="67"/>
      <c r="BB409" s="48"/>
      <c r="BC409" s="60"/>
    </row>
    <row r="410">
      <c r="A410" s="60"/>
      <c r="B410" s="60"/>
      <c r="C410" s="60"/>
      <c r="D410" s="74"/>
      <c r="H410" s="67"/>
      <c r="O410" s="67"/>
      <c r="R410" s="48"/>
      <c r="S410" s="60"/>
      <c r="T410" s="60"/>
      <c r="U410" s="60"/>
      <c r="V410" s="74"/>
      <c r="Z410" s="67"/>
      <c r="AG410" s="67"/>
      <c r="AJ410" s="48"/>
      <c r="AK410" s="60"/>
      <c r="AL410" s="60"/>
      <c r="AM410" s="60"/>
      <c r="AN410" s="74"/>
      <c r="AR410" s="67"/>
      <c r="AY410" s="67"/>
      <c r="BB410" s="48"/>
      <c r="BC410" s="60"/>
    </row>
    <row r="411">
      <c r="A411" s="60"/>
      <c r="B411" s="60"/>
      <c r="C411" s="60"/>
      <c r="D411" s="74"/>
      <c r="H411" s="67"/>
      <c r="O411" s="67"/>
      <c r="R411" s="48"/>
      <c r="S411" s="60"/>
      <c r="T411" s="60"/>
      <c r="U411" s="60"/>
      <c r="V411" s="74"/>
      <c r="Z411" s="67"/>
      <c r="AG411" s="67"/>
      <c r="AJ411" s="48"/>
      <c r="AK411" s="60"/>
      <c r="AL411" s="60"/>
      <c r="AM411" s="60"/>
      <c r="AN411" s="74"/>
      <c r="AR411" s="67"/>
      <c r="AY411" s="67"/>
      <c r="BB411" s="48"/>
      <c r="BC411" s="60"/>
    </row>
    <row r="412">
      <c r="A412" s="60"/>
      <c r="B412" s="60"/>
      <c r="C412" s="60"/>
      <c r="D412" s="74"/>
      <c r="H412" s="67"/>
      <c r="O412" s="67"/>
      <c r="R412" s="48"/>
      <c r="S412" s="60"/>
      <c r="T412" s="60"/>
      <c r="U412" s="60"/>
      <c r="V412" s="74"/>
      <c r="Z412" s="67"/>
      <c r="AG412" s="67"/>
      <c r="AJ412" s="48"/>
      <c r="AK412" s="60"/>
      <c r="AL412" s="60"/>
      <c r="AM412" s="60"/>
      <c r="AN412" s="74"/>
      <c r="AR412" s="67"/>
      <c r="AY412" s="67"/>
      <c r="BB412" s="48"/>
      <c r="BC412" s="60"/>
    </row>
    <row r="413">
      <c r="A413" s="60"/>
      <c r="B413" s="60"/>
      <c r="C413" s="60"/>
      <c r="D413" s="74"/>
      <c r="H413" s="67"/>
      <c r="O413" s="67"/>
      <c r="R413" s="48"/>
      <c r="S413" s="60"/>
      <c r="T413" s="60"/>
      <c r="U413" s="60"/>
      <c r="V413" s="74"/>
      <c r="Z413" s="67"/>
      <c r="AG413" s="67"/>
      <c r="AJ413" s="48"/>
      <c r="AK413" s="60"/>
      <c r="AL413" s="60"/>
      <c r="AM413" s="60"/>
      <c r="AN413" s="74"/>
      <c r="AR413" s="67"/>
      <c r="AY413" s="67"/>
      <c r="BB413" s="48"/>
      <c r="BC413" s="60"/>
    </row>
    <row r="414">
      <c r="A414" s="60"/>
      <c r="B414" s="60"/>
      <c r="C414" s="60"/>
      <c r="D414" s="74"/>
      <c r="H414" s="67"/>
      <c r="O414" s="67"/>
      <c r="R414" s="48"/>
      <c r="S414" s="60"/>
      <c r="T414" s="60"/>
      <c r="U414" s="60"/>
      <c r="V414" s="74"/>
      <c r="Z414" s="67"/>
      <c r="AG414" s="67"/>
      <c r="AJ414" s="48"/>
      <c r="AK414" s="60"/>
      <c r="AL414" s="60"/>
      <c r="AM414" s="60"/>
      <c r="AN414" s="74"/>
      <c r="AR414" s="67"/>
      <c r="AY414" s="67"/>
      <c r="BB414" s="48"/>
      <c r="BC414" s="60"/>
    </row>
    <row r="415">
      <c r="A415" s="60"/>
      <c r="B415" s="60"/>
      <c r="C415" s="60"/>
      <c r="D415" s="74"/>
      <c r="H415" s="67"/>
      <c r="O415" s="67"/>
      <c r="R415" s="48"/>
      <c r="S415" s="60"/>
      <c r="T415" s="60"/>
      <c r="U415" s="60"/>
      <c r="V415" s="74"/>
      <c r="Z415" s="67"/>
      <c r="AG415" s="67"/>
      <c r="AJ415" s="48"/>
      <c r="AK415" s="60"/>
      <c r="AL415" s="60"/>
      <c r="AM415" s="60"/>
      <c r="AN415" s="74"/>
      <c r="AR415" s="67"/>
      <c r="AY415" s="67"/>
      <c r="BB415" s="48"/>
      <c r="BC415" s="60"/>
    </row>
    <row r="416">
      <c r="A416" s="60"/>
      <c r="B416" s="60"/>
      <c r="C416" s="60"/>
      <c r="D416" s="74"/>
      <c r="H416" s="67"/>
      <c r="O416" s="67"/>
      <c r="R416" s="48"/>
      <c r="S416" s="60"/>
      <c r="T416" s="60"/>
      <c r="U416" s="60"/>
      <c r="V416" s="74"/>
      <c r="Z416" s="67"/>
      <c r="AG416" s="67"/>
      <c r="AJ416" s="48"/>
      <c r="AK416" s="60"/>
      <c r="AL416" s="60"/>
      <c r="AM416" s="60"/>
      <c r="AN416" s="74"/>
      <c r="AR416" s="67"/>
      <c r="AY416" s="67"/>
      <c r="BB416" s="48"/>
      <c r="BC416" s="60"/>
    </row>
    <row r="417">
      <c r="A417" s="60"/>
      <c r="B417" s="60"/>
      <c r="C417" s="60"/>
      <c r="D417" s="74"/>
      <c r="H417" s="67"/>
      <c r="O417" s="67"/>
      <c r="R417" s="48"/>
      <c r="S417" s="60"/>
      <c r="T417" s="60"/>
      <c r="U417" s="60"/>
      <c r="V417" s="74"/>
      <c r="Z417" s="67"/>
      <c r="AG417" s="67"/>
      <c r="AJ417" s="48"/>
      <c r="AK417" s="60"/>
      <c r="AL417" s="60"/>
      <c r="AM417" s="60"/>
      <c r="AN417" s="74"/>
      <c r="AR417" s="67"/>
      <c r="AY417" s="67"/>
      <c r="BB417" s="48"/>
      <c r="BC417" s="60"/>
    </row>
    <row r="418">
      <c r="A418" s="60"/>
      <c r="B418" s="60"/>
      <c r="C418" s="60"/>
      <c r="D418" s="74"/>
      <c r="H418" s="67"/>
      <c r="O418" s="67"/>
      <c r="R418" s="48"/>
      <c r="S418" s="60"/>
      <c r="T418" s="60"/>
      <c r="U418" s="60"/>
      <c r="V418" s="74"/>
      <c r="Z418" s="67"/>
      <c r="AG418" s="67"/>
      <c r="AJ418" s="48"/>
      <c r="AK418" s="60"/>
      <c r="AL418" s="60"/>
      <c r="AM418" s="60"/>
      <c r="AN418" s="74"/>
      <c r="AR418" s="67"/>
      <c r="AY418" s="67"/>
      <c r="BB418" s="48"/>
      <c r="BC418" s="60"/>
    </row>
    <row r="419">
      <c r="A419" s="60"/>
      <c r="B419" s="60"/>
      <c r="C419" s="60"/>
      <c r="D419" s="74"/>
      <c r="H419" s="67"/>
      <c r="O419" s="67"/>
      <c r="R419" s="48"/>
      <c r="S419" s="60"/>
      <c r="T419" s="60"/>
      <c r="U419" s="60"/>
      <c r="V419" s="74"/>
      <c r="Z419" s="67"/>
      <c r="AG419" s="67"/>
      <c r="AJ419" s="48"/>
      <c r="AK419" s="60"/>
      <c r="AL419" s="60"/>
      <c r="AM419" s="60"/>
      <c r="AN419" s="74"/>
      <c r="AR419" s="67"/>
      <c r="AY419" s="67"/>
      <c r="BB419" s="48"/>
      <c r="BC419" s="60"/>
    </row>
    <row r="420">
      <c r="A420" s="60"/>
      <c r="B420" s="60"/>
      <c r="C420" s="60"/>
      <c r="D420" s="74"/>
      <c r="H420" s="67"/>
      <c r="O420" s="67"/>
      <c r="R420" s="48"/>
      <c r="S420" s="60"/>
      <c r="T420" s="60"/>
      <c r="U420" s="60"/>
      <c r="V420" s="74"/>
      <c r="Z420" s="67"/>
      <c r="AG420" s="67"/>
      <c r="AJ420" s="48"/>
      <c r="AK420" s="60"/>
      <c r="AL420" s="60"/>
      <c r="AM420" s="60"/>
      <c r="AN420" s="74"/>
      <c r="AR420" s="67"/>
      <c r="AY420" s="67"/>
      <c r="BB420" s="48"/>
      <c r="BC420" s="60"/>
    </row>
    <row r="421">
      <c r="A421" s="60"/>
      <c r="B421" s="60"/>
      <c r="C421" s="60"/>
      <c r="D421" s="74"/>
      <c r="H421" s="67"/>
      <c r="O421" s="67"/>
      <c r="R421" s="48"/>
      <c r="S421" s="60"/>
      <c r="T421" s="60"/>
      <c r="U421" s="60"/>
      <c r="V421" s="74"/>
      <c r="Z421" s="67"/>
      <c r="AG421" s="67"/>
      <c r="AJ421" s="48"/>
      <c r="AK421" s="60"/>
      <c r="AL421" s="60"/>
      <c r="AM421" s="60"/>
      <c r="AN421" s="74"/>
      <c r="AR421" s="67"/>
      <c r="AY421" s="67"/>
      <c r="BB421" s="48"/>
      <c r="BC421" s="60"/>
    </row>
    <row r="422">
      <c r="A422" s="60"/>
      <c r="B422" s="60"/>
      <c r="C422" s="60"/>
      <c r="D422" s="74"/>
      <c r="H422" s="67"/>
      <c r="O422" s="67"/>
      <c r="R422" s="48"/>
      <c r="S422" s="60"/>
      <c r="T422" s="60"/>
      <c r="U422" s="60"/>
      <c r="V422" s="74"/>
      <c r="Z422" s="67"/>
      <c r="AG422" s="67"/>
      <c r="AJ422" s="48"/>
      <c r="AK422" s="60"/>
      <c r="AL422" s="60"/>
      <c r="AM422" s="60"/>
      <c r="AN422" s="74"/>
      <c r="AR422" s="67"/>
      <c r="AY422" s="67"/>
      <c r="BB422" s="48"/>
      <c r="BC422" s="60"/>
    </row>
    <row r="423">
      <c r="A423" s="60"/>
      <c r="B423" s="60"/>
      <c r="C423" s="60"/>
      <c r="D423" s="74"/>
      <c r="H423" s="67"/>
      <c r="O423" s="67"/>
      <c r="R423" s="48"/>
      <c r="S423" s="60"/>
      <c r="T423" s="60"/>
      <c r="U423" s="60"/>
      <c r="V423" s="74"/>
      <c r="Z423" s="67"/>
      <c r="AG423" s="67"/>
      <c r="AJ423" s="48"/>
      <c r="AK423" s="60"/>
      <c r="AL423" s="60"/>
      <c r="AM423" s="60"/>
      <c r="AN423" s="74"/>
      <c r="AR423" s="67"/>
      <c r="AY423" s="67"/>
      <c r="BB423" s="48"/>
      <c r="BC423" s="60"/>
    </row>
    <row r="424">
      <c r="A424" s="60"/>
      <c r="B424" s="60"/>
      <c r="C424" s="60"/>
      <c r="D424" s="74"/>
      <c r="H424" s="67"/>
      <c r="O424" s="67"/>
      <c r="R424" s="48"/>
      <c r="S424" s="60"/>
      <c r="T424" s="60"/>
      <c r="U424" s="60"/>
      <c r="V424" s="74"/>
      <c r="Z424" s="67"/>
      <c r="AG424" s="67"/>
      <c r="AJ424" s="48"/>
      <c r="AK424" s="60"/>
      <c r="AL424" s="60"/>
      <c r="AM424" s="60"/>
      <c r="AN424" s="74"/>
      <c r="AR424" s="67"/>
      <c r="AY424" s="67"/>
      <c r="BB424" s="48"/>
      <c r="BC424" s="60"/>
    </row>
    <row r="425">
      <c r="A425" s="60"/>
      <c r="B425" s="60"/>
      <c r="C425" s="60"/>
      <c r="D425" s="74"/>
      <c r="H425" s="67"/>
      <c r="O425" s="67"/>
      <c r="R425" s="48"/>
      <c r="S425" s="60"/>
      <c r="T425" s="60"/>
      <c r="U425" s="60"/>
      <c r="V425" s="74"/>
      <c r="Z425" s="67"/>
      <c r="AG425" s="67"/>
      <c r="AJ425" s="48"/>
      <c r="AK425" s="60"/>
      <c r="AL425" s="60"/>
      <c r="AM425" s="60"/>
      <c r="AN425" s="74"/>
      <c r="AR425" s="67"/>
      <c r="AY425" s="67"/>
      <c r="BB425" s="48"/>
      <c r="BC425" s="60"/>
    </row>
    <row r="426">
      <c r="A426" s="60"/>
      <c r="B426" s="60"/>
      <c r="C426" s="60"/>
      <c r="D426" s="74"/>
      <c r="H426" s="67"/>
      <c r="O426" s="67"/>
      <c r="R426" s="48"/>
      <c r="S426" s="60"/>
      <c r="T426" s="60"/>
      <c r="U426" s="60"/>
      <c r="V426" s="74"/>
      <c r="Z426" s="67"/>
      <c r="AG426" s="67"/>
      <c r="AJ426" s="48"/>
      <c r="AK426" s="60"/>
      <c r="AL426" s="60"/>
      <c r="AM426" s="60"/>
      <c r="AN426" s="74"/>
      <c r="AR426" s="67"/>
      <c r="AY426" s="67"/>
      <c r="BB426" s="48"/>
      <c r="BC426" s="60"/>
    </row>
    <row r="427">
      <c r="A427" s="60"/>
      <c r="B427" s="60"/>
      <c r="C427" s="60"/>
      <c r="D427" s="74"/>
      <c r="H427" s="67"/>
      <c r="O427" s="67"/>
      <c r="R427" s="48"/>
      <c r="S427" s="60"/>
      <c r="T427" s="60"/>
      <c r="U427" s="60"/>
      <c r="V427" s="74"/>
      <c r="Z427" s="67"/>
      <c r="AG427" s="67"/>
      <c r="AJ427" s="48"/>
      <c r="AK427" s="60"/>
      <c r="AL427" s="60"/>
      <c r="AM427" s="60"/>
      <c r="AN427" s="74"/>
      <c r="AR427" s="67"/>
      <c r="AY427" s="67"/>
      <c r="BB427" s="48"/>
      <c r="BC427" s="60"/>
    </row>
    <row r="428">
      <c r="A428" s="60"/>
      <c r="B428" s="60"/>
      <c r="C428" s="60"/>
      <c r="D428" s="74"/>
      <c r="H428" s="67"/>
      <c r="O428" s="67"/>
      <c r="R428" s="48"/>
      <c r="S428" s="60"/>
      <c r="T428" s="60"/>
      <c r="U428" s="60"/>
      <c r="V428" s="74"/>
      <c r="Z428" s="67"/>
      <c r="AG428" s="67"/>
      <c r="AJ428" s="48"/>
      <c r="AK428" s="60"/>
      <c r="AL428" s="60"/>
      <c r="AM428" s="60"/>
      <c r="AN428" s="74"/>
      <c r="AR428" s="67"/>
      <c r="AY428" s="67"/>
      <c r="BB428" s="48"/>
      <c r="BC428" s="60"/>
    </row>
    <row r="429">
      <c r="A429" s="60"/>
      <c r="B429" s="60"/>
      <c r="C429" s="60"/>
      <c r="D429" s="74"/>
      <c r="H429" s="67"/>
      <c r="O429" s="67"/>
      <c r="R429" s="48"/>
      <c r="S429" s="60"/>
      <c r="T429" s="60"/>
      <c r="U429" s="60"/>
      <c r="V429" s="74"/>
      <c r="Z429" s="67"/>
      <c r="AG429" s="67"/>
      <c r="AJ429" s="48"/>
      <c r="AK429" s="60"/>
      <c r="AL429" s="60"/>
      <c r="AM429" s="60"/>
      <c r="AN429" s="74"/>
      <c r="AR429" s="67"/>
      <c r="AY429" s="67"/>
      <c r="BB429" s="48"/>
      <c r="BC429" s="60"/>
    </row>
    <row r="430">
      <c r="A430" s="60"/>
      <c r="B430" s="60"/>
      <c r="C430" s="60"/>
      <c r="D430" s="74"/>
      <c r="H430" s="67"/>
      <c r="O430" s="67"/>
      <c r="R430" s="48"/>
      <c r="S430" s="60"/>
      <c r="T430" s="60"/>
      <c r="U430" s="60"/>
      <c r="V430" s="74"/>
      <c r="Z430" s="67"/>
      <c r="AG430" s="67"/>
      <c r="AJ430" s="48"/>
      <c r="AK430" s="60"/>
      <c r="AL430" s="60"/>
      <c r="AM430" s="60"/>
      <c r="AN430" s="74"/>
      <c r="AR430" s="67"/>
      <c r="AY430" s="67"/>
      <c r="BB430" s="48"/>
      <c r="BC430" s="60"/>
    </row>
    <row r="431">
      <c r="A431" s="60"/>
      <c r="B431" s="60"/>
      <c r="C431" s="60"/>
      <c r="D431" s="74"/>
      <c r="H431" s="67"/>
      <c r="O431" s="67"/>
      <c r="R431" s="48"/>
      <c r="S431" s="60"/>
      <c r="T431" s="60"/>
      <c r="U431" s="60"/>
      <c r="V431" s="74"/>
      <c r="Z431" s="67"/>
      <c r="AG431" s="67"/>
      <c r="AJ431" s="48"/>
      <c r="AK431" s="60"/>
      <c r="AL431" s="60"/>
      <c r="AM431" s="60"/>
      <c r="AN431" s="74"/>
      <c r="AR431" s="67"/>
      <c r="AY431" s="67"/>
      <c r="BB431" s="48"/>
      <c r="BC431" s="60"/>
    </row>
    <row r="432">
      <c r="A432" s="60"/>
      <c r="B432" s="60"/>
      <c r="C432" s="60"/>
      <c r="D432" s="74"/>
      <c r="H432" s="67"/>
      <c r="O432" s="67"/>
      <c r="R432" s="48"/>
      <c r="S432" s="60"/>
      <c r="T432" s="60"/>
      <c r="U432" s="60"/>
      <c r="V432" s="74"/>
      <c r="Z432" s="67"/>
      <c r="AG432" s="67"/>
      <c r="AJ432" s="48"/>
      <c r="AK432" s="60"/>
      <c r="AL432" s="60"/>
      <c r="AM432" s="60"/>
      <c r="AN432" s="74"/>
      <c r="AR432" s="67"/>
      <c r="AY432" s="67"/>
      <c r="BB432" s="48"/>
      <c r="BC432" s="60"/>
    </row>
    <row r="433">
      <c r="A433" s="60"/>
      <c r="B433" s="60"/>
      <c r="C433" s="60"/>
      <c r="D433" s="74"/>
      <c r="H433" s="67"/>
      <c r="O433" s="67"/>
      <c r="R433" s="48"/>
      <c r="S433" s="60"/>
      <c r="T433" s="60"/>
      <c r="U433" s="60"/>
      <c r="V433" s="74"/>
      <c r="Z433" s="67"/>
      <c r="AG433" s="67"/>
      <c r="AJ433" s="48"/>
      <c r="AK433" s="60"/>
      <c r="AL433" s="60"/>
      <c r="AM433" s="60"/>
      <c r="AN433" s="74"/>
      <c r="AR433" s="67"/>
      <c r="AY433" s="67"/>
      <c r="BB433" s="48"/>
      <c r="BC433" s="60"/>
    </row>
    <row r="434">
      <c r="A434" s="60"/>
      <c r="B434" s="60"/>
      <c r="C434" s="60"/>
      <c r="D434" s="74"/>
      <c r="H434" s="67"/>
      <c r="O434" s="67"/>
      <c r="R434" s="48"/>
      <c r="S434" s="60"/>
      <c r="T434" s="60"/>
      <c r="U434" s="60"/>
      <c r="V434" s="74"/>
      <c r="Z434" s="67"/>
      <c r="AG434" s="67"/>
      <c r="AJ434" s="48"/>
      <c r="AK434" s="60"/>
      <c r="AL434" s="60"/>
      <c r="AM434" s="60"/>
      <c r="AN434" s="74"/>
      <c r="AR434" s="67"/>
      <c r="AY434" s="67"/>
      <c r="BB434" s="48"/>
      <c r="BC434" s="60"/>
    </row>
    <row r="435">
      <c r="A435" s="60"/>
      <c r="B435" s="60"/>
      <c r="C435" s="60"/>
      <c r="D435" s="74"/>
      <c r="H435" s="67"/>
      <c r="O435" s="67"/>
      <c r="R435" s="48"/>
      <c r="S435" s="60"/>
      <c r="T435" s="60"/>
      <c r="U435" s="60"/>
      <c r="V435" s="74"/>
      <c r="Z435" s="67"/>
      <c r="AG435" s="67"/>
      <c r="AJ435" s="48"/>
      <c r="AK435" s="60"/>
      <c r="AL435" s="60"/>
      <c r="AM435" s="60"/>
      <c r="AN435" s="74"/>
      <c r="AR435" s="67"/>
      <c r="AY435" s="67"/>
      <c r="BB435" s="48"/>
      <c r="BC435" s="60"/>
    </row>
    <row r="436">
      <c r="A436" s="60"/>
      <c r="B436" s="60"/>
      <c r="C436" s="60"/>
      <c r="D436" s="74"/>
      <c r="H436" s="67"/>
      <c r="O436" s="67"/>
      <c r="R436" s="48"/>
      <c r="S436" s="60"/>
      <c r="T436" s="60"/>
      <c r="U436" s="60"/>
      <c r="V436" s="74"/>
      <c r="Z436" s="67"/>
      <c r="AG436" s="67"/>
      <c r="AJ436" s="48"/>
      <c r="AK436" s="60"/>
      <c r="AL436" s="60"/>
      <c r="AM436" s="60"/>
      <c r="AN436" s="74"/>
      <c r="AR436" s="67"/>
      <c r="AY436" s="67"/>
      <c r="BB436" s="48"/>
      <c r="BC436" s="60"/>
    </row>
    <row r="437">
      <c r="A437" s="60"/>
      <c r="B437" s="60"/>
      <c r="C437" s="60"/>
      <c r="D437" s="74"/>
      <c r="H437" s="67"/>
      <c r="O437" s="67"/>
      <c r="R437" s="48"/>
      <c r="S437" s="60"/>
      <c r="T437" s="60"/>
      <c r="U437" s="60"/>
      <c r="V437" s="74"/>
      <c r="Z437" s="67"/>
      <c r="AG437" s="67"/>
      <c r="AJ437" s="48"/>
      <c r="AK437" s="60"/>
      <c r="AL437" s="60"/>
      <c r="AM437" s="60"/>
      <c r="AN437" s="74"/>
      <c r="AR437" s="67"/>
      <c r="AY437" s="67"/>
      <c r="BB437" s="48"/>
      <c r="BC437" s="60"/>
    </row>
    <row r="438">
      <c r="A438" s="60"/>
      <c r="B438" s="60"/>
      <c r="C438" s="60"/>
      <c r="D438" s="74"/>
      <c r="H438" s="67"/>
      <c r="O438" s="67"/>
      <c r="R438" s="48"/>
      <c r="S438" s="60"/>
      <c r="T438" s="60"/>
      <c r="U438" s="60"/>
      <c r="V438" s="74"/>
      <c r="Z438" s="67"/>
      <c r="AG438" s="67"/>
      <c r="AJ438" s="48"/>
      <c r="AK438" s="60"/>
      <c r="AL438" s="60"/>
      <c r="AM438" s="60"/>
      <c r="AN438" s="74"/>
      <c r="AR438" s="67"/>
      <c r="AY438" s="67"/>
      <c r="BB438" s="48"/>
      <c r="BC438" s="60"/>
    </row>
    <row r="439">
      <c r="A439" s="60"/>
      <c r="B439" s="60"/>
      <c r="C439" s="60"/>
      <c r="D439" s="74"/>
      <c r="H439" s="67"/>
      <c r="O439" s="67"/>
      <c r="R439" s="48"/>
      <c r="S439" s="60"/>
      <c r="T439" s="60"/>
      <c r="U439" s="60"/>
      <c r="V439" s="74"/>
      <c r="Z439" s="67"/>
      <c r="AG439" s="67"/>
      <c r="AJ439" s="48"/>
      <c r="AK439" s="60"/>
      <c r="AL439" s="60"/>
      <c r="AM439" s="60"/>
      <c r="AN439" s="74"/>
      <c r="AR439" s="67"/>
      <c r="AY439" s="67"/>
      <c r="BB439" s="48"/>
      <c r="BC439" s="60"/>
    </row>
    <row r="440">
      <c r="A440" s="60"/>
      <c r="B440" s="60"/>
      <c r="C440" s="60"/>
      <c r="D440" s="74"/>
      <c r="H440" s="67"/>
      <c r="O440" s="67"/>
      <c r="R440" s="48"/>
      <c r="S440" s="60"/>
      <c r="T440" s="60"/>
      <c r="U440" s="60"/>
      <c r="V440" s="74"/>
      <c r="Z440" s="67"/>
      <c r="AG440" s="67"/>
      <c r="AJ440" s="48"/>
      <c r="AK440" s="60"/>
      <c r="AL440" s="60"/>
      <c r="AM440" s="60"/>
      <c r="AN440" s="74"/>
      <c r="AR440" s="67"/>
      <c r="AY440" s="67"/>
      <c r="BB440" s="48"/>
      <c r="BC440" s="60"/>
    </row>
    <row r="441">
      <c r="A441" s="60"/>
      <c r="B441" s="60"/>
      <c r="C441" s="60"/>
      <c r="D441" s="74"/>
      <c r="H441" s="67"/>
      <c r="O441" s="67"/>
      <c r="R441" s="48"/>
      <c r="S441" s="60"/>
      <c r="T441" s="60"/>
      <c r="U441" s="60"/>
      <c r="V441" s="74"/>
      <c r="Z441" s="67"/>
      <c r="AG441" s="67"/>
      <c r="AJ441" s="48"/>
      <c r="AK441" s="60"/>
      <c r="AL441" s="60"/>
      <c r="AM441" s="60"/>
      <c r="AN441" s="74"/>
      <c r="AR441" s="67"/>
      <c r="AY441" s="67"/>
      <c r="BB441" s="48"/>
      <c r="BC441" s="60"/>
    </row>
    <row r="442">
      <c r="A442" s="60"/>
      <c r="B442" s="60"/>
      <c r="C442" s="60"/>
      <c r="D442" s="74"/>
      <c r="H442" s="67"/>
      <c r="O442" s="67"/>
      <c r="R442" s="48"/>
      <c r="S442" s="60"/>
      <c r="T442" s="60"/>
      <c r="U442" s="60"/>
      <c r="V442" s="74"/>
      <c r="Z442" s="67"/>
      <c r="AG442" s="67"/>
      <c r="AJ442" s="48"/>
      <c r="AK442" s="60"/>
      <c r="AL442" s="60"/>
      <c r="AM442" s="60"/>
      <c r="AN442" s="74"/>
      <c r="AR442" s="67"/>
      <c r="AY442" s="67"/>
      <c r="BB442" s="48"/>
      <c r="BC442" s="60"/>
    </row>
    <row r="443">
      <c r="A443" s="60"/>
      <c r="B443" s="60"/>
      <c r="C443" s="60"/>
      <c r="D443" s="74"/>
      <c r="H443" s="67"/>
      <c r="O443" s="67"/>
      <c r="R443" s="48"/>
      <c r="S443" s="60"/>
      <c r="T443" s="60"/>
      <c r="U443" s="60"/>
      <c r="V443" s="74"/>
      <c r="Z443" s="67"/>
      <c r="AG443" s="67"/>
      <c r="AJ443" s="48"/>
      <c r="AK443" s="60"/>
      <c r="AL443" s="60"/>
      <c r="AM443" s="60"/>
      <c r="AN443" s="74"/>
      <c r="AR443" s="67"/>
      <c r="AY443" s="67"/>
      <c r="BB443" s="48"/>
      <c r="BC443" s="60"/>
    </row>
    <row r="444">
      <c r="A444" s="60"/>
      <c r="B444" s="60"/>
      <c r="C444" s="60"/>
      <c r="D444" s="74"/>
      <c r="H444" s="67"/>
      <c r="O444" s="67"/>
      <c r="R444" s="48"/>
      <c r="S444" s="60"/>
      <c r="T444" s="60"/>
      <c r="U444" s="60"/>
      <c r="V444" s="74"/>
      <c r="Z444" s="67"/>
      <c r="AG444" s="67"/>
      <c r="AJ444" s="48"/>
      <c r="AK444" s="60"/>
      <c r="AL444" s="60"/>
      <c r="AM444" s="60"/>
      <c r="AN444" s="74"/>
      <c r="AR444" s="67"/>
      <c r="AY444" s="67"/>
      <c r="BB444" s="48"/>
      <c r="BC444" s="60"/>
    </row>
    <row r="445">
      <c r="A445" s="60"/>
      <c r="B445" s="60"/>
      <c r="C445" s="60"/>
      <c r="D445" s="74"/>
      <c r="H445" s="67"/>
      <c r="O445" s="67"/>
      <c r="R445" s="48"/>
      <c r="S445" s="60"/>
      <c r="T445" s="60"/>
      <c r="U445" s="60"/>
      <c r="V445" s="74"/>
      <c r="Z445" s="67"/>
      <c r="AG445" s="67"/>
      <c r="AJ445" s="48"/>
      <c r="AK445" s="60"/>
      <c r="AL445" s="60"/>
      <c r="AM445" s="60"/>
      <c r="AN445" s="74"/>
      <c r="AR445" s="67"/>
      <c r="AY445" s="67"/>
      <c r="BB445" s="48"/>
      <c r="BC445" s="60"/>
    </row>
    <row r="446">
      <c r="A446" s="60"/>
      <c r="B446" s="60"/>
      <c r="C446" s="60"/>
      <c r="D446" s="74"/>
      <c r="H446" s="67"/>
      <c r="O446" s="67"/>
      <c r="R446" s="48"/>
      <c r="S446" s="60"/>
      <c r="T446" s="60"/>
      <c r="U446" s="60"/>
      <c r="V446" s="74"/>
      <c r="Z446" s="67"/>
      <c r="AG446" s="67"/>
      <c r="AJ446" s="48"/>
      <c r="AK446" s="60"/>
      <c r="AL446" s="60"/>
      <c r="AM446" s="60"/>
      <c r="AN446" s="74"/>
      <c r="AR446" s="67"/>
      <c r="AY446" s="67"/>
      <c r="BB446" s="48"/>
      <c r="BC446" s="60"/>
    </row>
    <row r="447">
      <c r="A447" s="60"/>
      <c r="B447" s="60"/>
      <c r="C447" s="60"/>
      <c r="D447" s="74"/>
      <c r="H447" s="67"/>
      <c r="O447" s="67"/>
      <c r="R447" s="48"/>
      <c r="S447" s="60"/>
      <c r="T447" s="60"/>
      <c r="U447" s="60"/>
      <c r="V447" s="74"/>
      <c r="Z447" s="67"/>
      <c r="AG447" s="67"/>
      <c r="AJ447" s="48"/>
      <c r="AK447" s="60"/>
      <c r="AL447" s="60"/>
      <c r="AM447" s="60"/>
      <c r="AN447" s="74"/>
      <c r="AR447" s="67"/>
      <c r="AY447" s="67"/>
      <c r="BB447" s="48"/>
      <c r="BC447" s="60"/>
    </row>
    <row r="448">
      <c r="A448" s="60"/>
      <c r="B448" s="60"/>
      <c r="C448" s="60"/>
      <c r="D448" s="74"/>
      <c r="H448" s="67"/>
      <c r="O448" s="67"/>
      <c r="R448" s="48"/>
      <c r="S448" s="60"/>
      <c r="T448" s="60"/>
      <c r="U448" s="60"/>
      <c r="V448" s="74"/>
      <c r="Z448" s="67"/>
      <c r="AG448" s="67"/>
      <c r="AJ448" s="48"/>
      <c r="AK448" s="60"/>
      <c r="AL448" s="60"/>
      <c r="AM448" s="60"/>
      <c r="AN448" s="74"/>
      <c r="AR448" s="67"/>
      <c r="AY448" s="67"/>
      <c r="BB448" s="48"/>
      <c r="BC448" s="60"/>
    </row>
    <row r="449">
      <c r="A449" s="60"/>
      <c r="B449" s="60"/>
      <c r="C449" s="60"/>
      <c r="D449" s="74"/>
      <c r="H449" s="67"/>
      <c r="O449" s="67"/>
      <c r="R449" s="48"/>
      <c r="S449" s="60"/>
      <c r="T449" s="60"/>
      <c r="U449" s="60"/>
      <c r="V449" s="74"/>
      <c r="Z449" s="67"/>
      <c r="AG449" s="67"/>
      <c r="AJ449" s="48"/>
      <c r="AK449" s="60"/>
      <c r="AL449" s="60"/>
      <c r="AM449" s="60"/>
      <c r="AN449" s="74"/>
      <c r="AR449" s="67"/>
      <c r="AY449" s="67"/>
      <c r="BB449" s="48"/>
      <c r="BC449" s="60"/>
    </row>
    <row r="450">
      <c r="A450" s="60"/>
      <c r="B450" s="60"/>
      <c r="C450" s="60"/>
      <c r="D450" s="74"/>
      <c r="H450" s="67"/>
      <c r="O450" s="67"/>
      <c r="R450" s="48"/>
      <c r="S450" s="60"/>
      <c r="T450" s="60"/>
      <c r="U450" s="60"/>
      <c r="V450" s="74"/>
      <c r="Z450" s="67"/>
      <c r="AG450" s="67"/>
      <c r="AJ450" s="48"/>
      <c r="AK450" s="60"/>
      <c r="AL450" s="60"/>
      <c r="AM450" s="60"/>
      <c r="AN450" s="74"/>
      <c r="AR450" s="67"/>
      <c r="AY450" s="67"/>
      <c r="BB450" s="48"/>
      <c r="BC450" s="60"/>
    </row>
    <row r="451">
      <c r="A451" s="60"/>
      <c r="B451" s="60"/>
      <c r="C451" s="60"/>
      <c r="D451" s="74"/>
      <c r="H451" s="67"/>
      <c r="O451" s="67"/>
      <c r="R451" s="48"/>
      <c r="S451" s="60"/>
      <c r="T451" s="60"/>
      <c r="U451" s="60"/>
      <c r="V451" s="74"/>
      <c r="Z451" s="67"/>
      <c r="AG451" s="67"/>
      <c r="AJ451" s="48"/>
      <c r="AK451" s="60"/>
      <c r="AL451" s="60"/>
      <c r="AM451" s="60"/>
      <c r="AN451" s="74"/>
      <c r="AR451" s="67"/>
      <c r="AY451" s="67"/>
      <c r="BB451" s="48"/>
      <c r="BC451" s="60"/>
    </row>
    <row r="452">
      <c r="A452" s="60"/>
      <c r="B452" s="60"/>
      <c r="C452" s="60"/>
      <c r="D452" s="74"/>
      <c r="H452" s="67"/>
      <c r="O452" s="67"/>
      <c r="R452" s="48"/>
      <c r="S452" s="60"/>
      <c r="T452" s="60"/>
      <c r="U452" s="60"/>
      <c r="V452" s="74"/>
      <c r="Z452" s="67"/>
      <c r="AG452" s="67"/>
      <c r="AJ452" s="48"/>
      <c r="AK452" s="60"/>
      <c r="AL452" s="60"/>
      <c r="AM452" s="60"/>
      <c r="AN452" s="74"/>
      <c r="AR452" s="67"/>
      <c r="AY452" s="67"/>
      <c r="BB452" s="48"/>
      <c r="BC452" s="60"/>
    </row>
    <row r="453">
      <c r="A453" s="60"/>
      <c r="B453" s="60"/>
      <c r="C453" s="60"/>
      <c r="D453" s="74"/>
      <c r="H453" s="67"/>
      <c r="O453" s="67"/>
      <c r="R453" s="48"/>
      <c r="S453" s="60"/>
      <c r="T453" s="60"/>
      <c r="U453" s="60"/>
      <c r="V453" s="74"/>
      <c r="Z453" s="67"/>
      <c r="AG453" s="67"/>
      <c r="AJ453" s="48"/>
      <c r="AK453" s="60"/>
      <c r="AL453" s="60"/>
      <c r="AM453" s="60"/>
      <c r="AN453" s="74"/>
      <c r="AR453" s="67"/>
      <c r="AY453" s="67"/>
      <c r="BB453" s="48"/>
      <c r="BC453" s="60"/>
    </row>
    <row r="454">
      <c r="A454" s="60"/>
      <c r="B454" s="60"/>
      <c r="C454" s="60"/>
      <c r="D454" s="74"/>
      <c r="H454" s="67"/>
      <c r="O454" s="67"/>
      <c r="R454" s="48"/>
      <c r="S454" s="60"/>
      <c r="T454" s="60"/>
      <c r="U454" s="60"/>
      <c r="V454" s="74"/>
      <c r="Z454" s="67"/>
      <c r="AG454" s="67"/>
      <c r="AJ454" s="48"/>
      <c r="AK454" s="60"/>
      <c r="AL454" s="60"/>
      <c r="AM454" s="60"/>
      <c r="AN454" s="74"/>
      <c r="AR454" s="67"/>
      <c r="AY454" s="67"/>
      <c r="BB454" s="48"/>
      <c r="BC454" s="60"/>
    </row>
    <row r="455">
      <c r="A455" s="60"/>
      <c r="B455" s="60"/>
      <c r="C455" s="60"/>
      <c r="D455" s="74"/>
      <c r="H455" s="67"/>
      <c r="O455" s="67"/>
      <c r="R455" s="48"/>
      <c r="S455" s="60"/>
      <c r="T455" s="60"/>
      <c r="U455" s="60"/>
      <c r="V455" s="74"/>
      <c r="Z455" s="67"/>
      <c r="AG455" s="67"/>
      <c r="AJ455" s="48"/>
      <c r="AK455" s="60"/>
      <c r="AL455" s="60"/>
      <c r="AM455" s="60"/>
      <c r="AN455" s="74"/>
      <c r="AR455" s="67"/>
      <c r="AY455" s="67"/>
      <c r="BB455" s="48"/>
      <c r="BC455" s="60"/>
    </row>
    <row r="456">
      <c r="A456" s="60"/>
      <c r="B456" s="60"/>
      <c r="C456" s="60"/>
      <c r="D456" s="74"/>
      <c r="H456" s="67"/>
      <c r="O456" s="67"/>
      <c r="R456" s="48"/>
      <c r="S456" s="60"/>
      <c r="T456" s="60"/>
      <c r="U456" s="60"/>
      <c r="V456" s="74"/>
      <c r="Z456" s="67"/>
      <c r="AG456" s="67"/>
      <c r="AJ456" s="48"/>
      <c r="AK456" s="60"/>
      <c r="AL456" s="60"/>
      <c r="AM456" s="60"/>
      <c r="AN456" s="74"/>
      <c r="AR456" s="67"/>
      <c r="AY456" s="67"/>
      <c r="BB456" s="48"/>
      <c r="BC456" s="60"/>
    </row>
    <row r="457">
      <c r="A457" s="60"/>
      <c r="B457" s="60"/>
      <c r="C457" s="60"/>
      <c r="D457" s="74"/>
      <c r="H457" s="67"/>
      <c r="O457" s="67"/>
      <c r="R457" s="48"/>
      <c r="S457" s="60"/>
      <c r="T457" s="60"/>
      <c r="U457" s="60"/>
      <c r="V457" s="74"/>
      <c r="Z457" s="67"/>
      <c r="AG457" s="67"/>
      <c r="AJ457" s="48"/>
      <c r="AK457" s="60"/>
      <c r="AL457" s="60"/>
      <c r="AM457" s="60"/>
      <c r="AN457" s="74"/>
      <c r="AR457" s="67"/>
      <c r="AY457" s="67"/>
      <c r="BB457" s="48"/>
      <c r="BC457" s="60"/>
    </row>
    <row r="458">
      <c r="A458" s="60"/>
      <c r="B458" s="60"/>
      <c r="C458" s="60"/>
      <c r="D458" s="74"/>
      <c r="H458" s="67"/>
      <c r="O458" s="67"/>
      <c r="R458" s="48"/>
      <c r="S458" s="60"/>
      <c r="T458" s="60"/>
      <c r="U458" s="60"/>
      <c r="V458" s="74"/>
      <c r="Z458" s="67"/>
      <c r="AG458" s="67"/>
      <c r="AJ458" s="48"/>
      <c r="AK458" s="60"/>
      <c r="AL458" s="60"/>
      <c r="AM458" s="60"/>
      <c r="AN458" s="74"/>
      <c r="AR458" s="67"/>
      <c r="AY458" s="67"/>
      <c r="BB458" s="48"/>
      <c r="BC458" s="60"/>
    </row>
    <row r="459">
      <c r="A459" s="60"/>
      <c r="B459" s="60"/>
      <c r="C459" s="60"/>
      <c r="D459" s="74"/>
      <c r="H459" s="67"/>
      <c r="O459" s="67"/>
      <c r="R459" s="48"/>
      <c r="S459" s="60"/>
      <c r="T459" s="60"/>
      <c r="U459" s="60"/>
      <c r="V459" s="74"/>
      <c r="Z459" s="67"/>
      <c r="AG459" s="67"/>
      <c r="AJ459" s="48"/>
      <c r="AK459" s="60"/>
      <c r="AL459" s="60"/>
      <c r="AM459" s="60"/>
      <c r="AN459" s="74"/>
      <c r="AR459" s="67"/>
      <c r="AY459" s="67"/>
      <c r="BB459" s="48"/>
      <c r="BC459" s="60"/>
    </row>
    <row r="460">
      <c r="A460" s="60"/>
      <c r="B460" s="60"/>
      <c r="C460" s="60"/>
      <c r="D460" s="74"/>
      <c r="H460" s="67"/>
      <c r="O460" s="67"/>
      <c r="R460" s="48"/>
      <c r="S460" s="60"/>
      <c r="T460" s="60"/>
      <c r="U460" s="60"/>
      <c r="V460" s="74"/>
      <c r="Z460" s="67"/>
      <c r="AG460" s="67"/>
      <c r="AJ460" s="48"/>
      <c r="AK460" s="60"/>
      <c r="AL460" s="60"/>
      <c r="AM460" s="60"/>
      <c r="AN460" s="74"/>
      <c r="AR460" s="67"/>
      <c r="AY460" s="67"/>
      <c r="BB460" s="48"/>
      <c r="BC460" s="60"/>
    </row>
    <row r="461">
      <c r="A461" s="60"/>
      <c r="B461" s="60"/>
      <c r="C461" s="60"/>
      <c r="D461" s="74"/>
      <c r="H461" s="67"/>
      <c r="O461" s="67"/>
      <c r="R461" s="48"/>
      <c r="S461" s="60"/>
      <c r="T461" s="60"/>
      <c r="U461" s="60"/>
      <c r="V461" s="74"/>
      <c r="Z461" s="67"/>
      <c r="AG461" s="67"/>
      <c r="AJ461" s="48"/>
      <c r="AK461" s="60"/>
      <c r="AL461" s="60"/>
      <c r="AM461" s="60"/>
      <c r="AN461" s="74"/>
      <c r="AR461" s="67"/>
      <c r="AY461" s="67"/>
      <c r="BB461" s="48"/>
      <c r="BC461" s="60"/>
    </row>
    <row r="462">
      <c r="A462" s="60"/>
      <c r="B462" s="60"/>
      <c r="C462" s="60"/>
      <c r="D462" s="74"/>
      <c r="H462" s="67"/>
      <c r="O462" s="67"/>
      <c r="R462" s="48"/>
      <c r="S462" s="60"/>
      <c r="T462" s="60"/>
      <c r="U462" s="60"/>
      <c r="V462" s="74"/>
      <c r="Z462" s="67"/>
      <c r="AG462" s="67"/>
      <c r="AJ462" s="48"/>
      <c r="AK462" s="60"/>
      <c r="AL462" s="60"/>
      <c r="AM462" s="60"/>
      <c r="AN462" s="74"/>
      <c r="AR462" s="67"/>
      <c r="AY462" s="67"/>
      <c r="BB462" s="48"/>
      <c r="BC462" s="60"/>
    </row>
    <row r="463">
      <c r="A463" s="60"/>
      <c r="B463" s="60"/>
      <c r="C463" s="60"/>
      <c r="D463" s="74"/>
      <c r="H463" s="67"/>
      <c r="O463" s="67"/>
      <c r="R463" s="48"/>
      <c r="S463" s="60"/>
      <c r="T463" s="60"/>
      <c r="U463" s="60"/>
      <c r="V463" s="74"/>
      <c r="Z463" s="67"/>
      <c r="AG463" s="67"/>
      <c r="AJ463" s="48"/>
      <c r="AK463" s="60"/>
      <c r="AL463" s="60"/>
      <c r="AM463" s="60"/>
      <c r="AN463" s="74"/>
      <c r="AR463" s="67"/>
      <c r="AY463" s="67"/>
      <c r="BB463" s="48"/>
      <c r="BC463" s="60"/>
    </row>
    <row r="464">
      <c r="A464" s="60"/>
      <c r="B464" s="60"/>
      <c r="C464" s="60"/>
      <c r="D464" s="74"/>
      <c r="H464" s="67"/>
      <c r="O464" s="67"/>
      <c r="R464" s="48"/>
      <c r="S464" s="60"/>
      <c r="T464" s="60"/>
      <c r="U464" s="60"/>
      <c r="V464" s="74"/>
      <c r="Z464" s="67"/>
      <c r="AG464" s="67"/>
      <c r="AJ464" s="48"/>
      <c r="AK464" s="60"/>
      <c r="AL464" s="60"/>
      <c r="AM464" s="60"/>
      <c r="AN464" s="74"/>
      <c r="AR464" s="67"/>
      <c r="AY464" s="67"/>
      <c r="BB464" s="48"/>
      <c r="BC464" s="60"/>
    </row>
    <row r="465">
      <c r="A465" s="60"/>
      <c r="B465" s="60"/>
      <c r="C465" s="60"/>
      <c r="D465" s="74"/>
      <c r="H465" s="67"/>
      <c r="O465" s="67"/>
      <c r="R465" s="48"/>
      <c r="S465" s="60"/>
      <c r="T465" s="60"/>
      <c r="U465" s="60"/>
      <c r="V465" s="74"/>
      <c r="Z465" s="67"/>
      <c r="AG465" s="67"/>
      <c r="AJ465" s="48"/>
      <c r="AK465" s="60"/>
      <c r="AL465" s="60"/>
      <c r="AM465" s="60"/>
      <c r="AN465" s="74"/>
      <c r="AR465" s="67"/>
      <c r="AY465" s="67"/>
      <c r="BB465" s="48"/>
      <c r="BC465" s="60"/>
    </row>
    <row r="466">
      <c r="A466" s="60"/>
      <c r="B466" s="60"/>
      <c r="C466" s="60"/>
      <c r="D466" s="74"/>
      <c r="H466" s="67"/>
      <c r="O466" s="67"/>
      <c r="R466" s="48"/>
      <c r="S466" s="60"/>
      <c r="T466" s="60"/>
      <c r="U466" s="60"/>
      <c r="V466" s="74"/>
      <c r="Z466" s="67"/>
      <c r="AG466" s="67"/>
      <c r="AJ466" s="48"/>
      <c r="AK466" s="60"/>
      <c r="AL466" s="60"/>
      <c r="AM466" s="60"/>
      <c r="AN466" s="74"/>
      <c r="AR466" s="67"/>
      <c r="AY466" s="67"/>
      <c r="BB466" s="48"/>
      <c r="BC466" s="60"/>
    </row>
    <row r="467">
      <c r="A467" s="60"/>
      <c r="B467" s="60"/>
      <c r="C467" s="60"/>
      <c r="D467" s="74"/>
      <c r="H467" s="67"/>
      <c r="O467" s="67"/>
      <c r="R467" s="48"/>
      <c r="S467" s="60"/>
      <c r="T467" s="60"/>
      <c r="U467" s="60"/>
      <c r="V467" s="74"/>
      <c r="Z467" s="67"/>
      <c r="AG467" s="67"/>
      <c r="AJ467" s="48"/>
      <c r="AK467" s="60"/>
      <c r="AL467" s="60"/>
      <c r="AM467" s="60"/>
      <c r="AN467" s="74"/>
      <c r="AR467" s="67"/>
      <c r="AY467" s="67"/>
      <c r="BB467" s="48"/>
      <c r="BC467" s="60"/>
    </row>
    <row r="468">
      <c r="A468" s="60"/>
      <c r="B468" s="60"/>
      <c r="C468" s="60"/>
      <c r="D468" s="74"/>
      <c r="H468" s="67"/>
      <c r="O468" s="67"/>
      <c r="R468" s="48"/>
      <c r="S468" s="60"/>
      <c r="T468" s="60"/>
      <c r="U468" s="60"/>
      <c r="V468" s="74"/>
      <c r="Z468" s="67"/>
      <c r="AG468" s="67"/>
      <c r="AJ468" s="48"/>
      <c r="AK468" s="60"/>
      <c r="AL468" s="60"/>
      <c r="AM468" s="60"/>
      <c r="AN468" s="74"/>
      <c r="AR468" s="67"/>
      <c r="AY468" s="67"/>
      <c r="BB468" s="48"/>
      <c r="BC468" s="60"/>
    </row>
    <row r="469">
      <c r="A469" s="60"/>
      <c r="B469" s="60"/>
      <c r="C469" s="60"/>
      <c r="D469" s="74"/>
      <c r="H469" s="67"/>
      <c r="O469" s="67"/>
      <c r="R469" s="48"/>
      <c r="S469" s="60"/>
      <c r="T469" s="60"/>
      <c r="U469" s="60"/>
      <c r="V469" s="74"/>
      <c r="Z469" s="67"/>
      <c r="AG469" s="67"/>
      <c r="AJ469" s="48"/>
      <c r="AK469" s="60"/>
      <c r="AL469" s="60"/>
      <c r="AM469" s="60"/>
      <c r="AN469" s="74"/>
      <c r="AR469" s="67"/>
      <c r="AY469" s="67"/>
      <c r="BB469" s="48"/>
      <c r="BC469" s="60"/>
    </row>
    <row r="470">
      <c r="A470" s="60"/>
      <c r="B470" s="60"/>
      <c r="C470" s="60"/>
      <c r="D470" s="74"/>
      <c r="H470" s="67"/>
      <c r="O470" s="67"/>
      <c r="R470" s="48"/>
      <c r="S470" s="60"/>
      <c r="T470" s="60"/>
      <c r="U470" s="60"/>
      <c r="V470" s="74"/>
      <c r="Z470" s="67"/>
      <c r="AG470" s="67"/>
      <c r="AJ470" s="48"/>
      <c r="AK470" s="60"/>
      <c r="AL470" s="60"/>
      <c r="AM470" s="60"/>
      <c r="AN470" s="74"/>
      <c r="AR470" s="67"/>
      <c r="AY470" s="67"/>
      <c r="BB470" s="48"/>
      <c r="BC470" s="60"/>
    </row>
    <row r="471">
      <c r="A471" s="60"/>
      <c r="B471" s="60"/>
      <c r="C471" s="60"/>
      <c r="D471" s="74"/>
      <c r="H471" s="67"/>
      <c r="O471" s="67"/>
      <c r="R471" s="48"/>
      <c r="S471" s="60"/>
      <c r="T471" s="60"/>
      <c r="U471" s="60"/>
      <c r="V471" s="74"/>
      <c r="Z471" s="67"/>
      <c r="AG471" s="67"/>
      <c r="AJ471" s="48"/>
      <c r="AK471" s="60"/>
      <c r="AL471" s="60"/>
      <c r="AM471" s="60"/>
      <c r="AN471" s="74"/>
      <c r="AR471" s="67"/>
      <c r="AY471" s="67"/>
      <c r="BB471" s="48"/>
      <c r="BC471" s="60"/>
    </row>
    <row r="472">
      <c r="A472" s="60"/>
      <c r="B472" s="60"/>
      <c r="C472" s="60"/>
      <c r="D472" s="74"/>
      <c r="H472" s="67"/>
      <c r="O472" s="67"/>
      <c r="R472" s="48"/>
      <c r="S472" s="60"/>
      <c r="T472" s="60"/>
      <c r="U472" s="60"/>
      <c r="V472" s="74"/>
      <c r="Z472" s="67"/>
      <c r="AG472" s="67"/>
      <c r="AJ472" s="48"/>
      <c r="AK472" s="60"/>
      <c r="AL472" s="60"/>
      <c r="AM472" s="60"/>
      <c r="AN472" s="74"/>
      <c r="AR472" s="67"/>
      <c r="AY472" s="67"/>
      <c r="BB472" s="48"/>
      <c r="BC472" s="60"/>
    </row>
    <row r="473">
      <c r="A473" s="60"/>
      <c r="B473" s="60"/>
      <c r="C473" s="60"/>
      <c r="D473" s="74"/>
      <c r="H473" s="67"/>
      <c r="O473" s="67"/>
      <c r="R473" s="48"/>
      <c r="S473" s="60"/>
      <c r="T473" s="60"/>
      <c r="U473" s="60"/>
      <c r="V473" s="74"/>
      <c r="Z473" s="67"/>
      <c r="AG473" s="67"/>
      <c r="AJ473" s="48"/>
      <c r="AK473" s="60"/>
      <c r="AL473" s="60"/>
      <c r="AM473" s="60"/>
      <c r="AN473" s="74"/>
      <c r="AR473" s="67"/>
      <c r="AY473" s="67"/>
      <c r="BB473" s="48"/>
      <c r="BC473" s="60"/>
    </row>
    <row r="474">
      <c r="A474" s="60"/>
      <c r="B474" s="60"/>
      <c r="C474" s="60"/>
      <c r="D474" s="74"/>
      <c r="H474" s="67"/>
      <c r="O474" s="67"/>
      <c r="R474" s="48"/>
      <c r="S474" s="60"/>
      <c r="T474" s="60"/>
      <c r="U474" s="60"/>
      <c r="V474" s="74"/>
      <c r="Z474" s="67"/>
      <c r="AG474" s="67"/>
      <c r="AJ474" s="48"/>
      <c r="AK474" s="60"/>
      <c r="AL474" s="60"/>
      <c r="AM474" s="60"/>
      <c r="AN474" s="74"/>
      <c r="AR474" s="67"/>
      <c r="AY474" s="67"/>
      <c r="BB474" s="48"/>
      <c r="BC474" s="60"/>
    </row>
    <row r="475">
      <c r="A475" s="60"/>
      <c r="B475" s="60"/>
      <c r="C475" s="60"/>
      <c r="D475" s="74"/>
      <c r="H475" s="67"/>
      <c r="O475" s="67"/>
      <c r="R475" s="48"/>
      <c r="S475" s="60"/>
      <c r="T475" s="60"/>
      <c r="U475" s="60"/>
      <c r="V475" s="74"/>
      <c r="Z475" s="67"/>
      <c r="AG475" s="67"/>
      <c r="AJ475" s="48"/>
      <c r="AK475" s="60"/>
      <c r="AL475" s="60"/>
      <c r="AM475" s="60"/>
      <c r="AN475" s="74"/>
      <c r="AR475" s="67"/>
      <c r="AY475" s="67"/>
      <c r="BB475" s="48"/>
      <c r="BC475" s="60"/>
    </row>
    <row r="476">
      <c r="A476" s="60"/>
      <c r="B476" s="60"/>
      <c r="C476" s="60"/>
      <c r="D476" s="74"/>
      <c r="H476" s="67"/>
      <c r="O476" s="67"/>
      <c r="R476" s="48"/>
      <c r="S476" s="60"/>
      <c r="T476" s="60"/>
      <c r="U476" s="60"/>
      <c r="V476" s="74"/>
      <c r="Z476" s="67"/>
      <c r="AG476" s="67"/>
      <c r="AJ476" s="48"/>
      <c r="AK476" s="60"/>
      <c r="AL476" s="60"/>
      <c r="AM476" s="60"/>
      <c r="AN476" s="74"/>
      <c r="AR476" s="67"/>
      <c r="AY476" s="67"/>
      <c r="BB476" s="48"/>
      <c r="BC476" s="60"/>
    </row>
    <row r="477">
      <c r="A477" s="60"/>
      <c r="B477" s="60"/>
      <c r="C477" s="60"/>
      <c r="D477" s="74"/>
      <c r="H477" s="67"/>
      <c r="O477" s="67"/>
      <c r="R477" s="48"/>
      <c r="S477" s="60"/>
      <c r="T477" s="60"/>
      <c r="U477" s="60"/>
      <c r="V477" s="74"/>
      <c r="Z477" s="67"/>
      <c r="AG477" s="67"/>
      <c r="AJ477" s="48"/>
      <c r="AK477" s="60"/>
      <c r="AL477" s="60"/>
      <c r="AM477" s="60"/>
      <c r="AN477" s="74"/>
      <c r="AR477" s="67"/>
      <c r="AY477" s="67"/>
      <c r="BB477" s="48"/>
      <c r="BC477" s="60"/>
    </row>
    <row r="478">
      <c r="A478" s="60"/>
      <c r="B478" s="60"/>
      <c r="C478" s="60"/>
      <c r="D478" s="74"/>
      <c r="H478" s="67"/>
      <c r="O478" s="67"/>
      <c r="R478" s="48"/>
      <c r="S478" s="60"/>
      <c r="T478" s="60"/>
      <c r="U478" s="60"/>
      <c r="V478" s="74"/>
      <c r="Z478" s="67"/>
      <c r="AG478" s="67"/>
      <c r="AJ478" s="48"/>
      <c r="AK478" s="60"/>
      <c r="AL478" s="60"/>
      <c r="AM478" s="60"/>
      <c r="AN478" s="74"/>
      <c r="AR478" s="67"/>
      <c r="AY478" s="67"/>
      <c r="BB478" s="48"/>
      <c r="BC478" s="60"/>
    </row>
    <row r="479">
      <c r="A479" s="60"/>
      <c r="B479" s="60"/>
      <c r="C479" s="60"/>
      <c r="D479" s="74"/>
      <c r="H479" s="67"/>
      <c r="O479" s="67"/>
      <c r="R479" s="48"/>
      <c r="S479" s="60"/>
      <c r="T479" s="60"/>
      <c r="U479" s="60"/>
      <c r="V479" s="74"/>
      <c r="Z479" s="67"/>
      <c r="AG479" s="67"/>
      <c r="AJ479" s="48"/>
      <c r="AK479" s="60"/>
      <c r="AL479" s="60"/>
      <c r="AM479" s="60"/>
      <c r="AN479" s="74"/>
      <c r="AR479" s="67"/>
      <c r="AY479" s="67"/>
      <c r="BB479" s="48"/>
      <c r="BC479" s="60"/>
    </row>
    <row r="480">
      <c r="A480" s="60"/>
      <c r="B480" s="60"/>
      <c r="C480" s="60"/>
      <c r="D480" s="74"/>
      <c r="H480" s="67"/>
      <c r="O480" s="67"/>
      <c r="R480" s="48"/>
      <c r="S480" s="60"/>
      <c r="T480" s="60"/>
      <c r="U480" s="60"/>
      <c r="V480" s="74"/>
      <c r="Z480" s="67"/>
      <c r="AG480" s="67"/>
      <c r="AJ480" s="48"/>
      <c r="AK480" s="60"/>
      <c r="AL480" s="60"/>
      <c r="AM480" s="60"/>
      <c r="AN480" s="74"/>
      <c r="AR480" s="67"/>
      <c r="AY480" s="67"/>
      <c r="BB480" s="48"/>
      <c r="BC480" s="60"/>
    </row>
    <row r="481">
      <c r="A481" s="60"/>
      <c r="B481" s="60"/>
      <c r="C481" s="60"/>
      <c r="D481" s="74"/>
      <c r="H481" s="67"/>
      <c r="O481" s="67"/>
      <c r="R481" s="48"/>
      <c r="S481" s="60"/>
      <c r="T481" s="60"/>
      <c r="U481" s="60"/>
      <c r="V481" s="74"/>
      <c r="Z481" s="67"/>
      <c r="AG481" s="67"/>
      <c r="AJ481" s="48"/>
      <c r="AK481" s="60"/>
      <c r="AL481" s="60"/>
      <c r="AM481" s="60"/>
      <c r="AN481" s="74"/>
      <c r="AR481" s="67"/>
      <c r="AY481" s="67"/>
      <c r="BB481" s="48"/>
      <c r="BC481" s="60"/>
    </row>
    <row r="482">
      <c r="A482" s="60"/>
      <c r="B482" s="60"/>
      <c r="C482" s="60"/>
      <c r="D482" s="74"/>
      <c r="H482" s="67"/>
      <c r="O482" s="67"/>
      <c r="R482" s="48"/>
      <c r="S482" s="60"/>
      <c r="T482" s="60"/>
      <c r="U482" s="60"/>
      <c r="V482" s="74"/>
      <c r="Z482" s="67"/>
      <c r="AG482" s="67"/>
      <c r="AJ482" s="48"/>
      <c r="AK482" s="60"/>
      <c r="AL482" s="60"/>
      <c r="AM482" s="60"/>
      <c r="AN482" s="74"/>
      <c r="AR482" s="67"/>
      <c r="AY482" s="67"/>
      <c r="BB482" s="48"/>
      <c r="BC482" s="60"/>
    </row>
    <row r="483">
      <c r="A483" s="60"/>
      <c r="B483" s="60"/>
      <c r="C483" s="60"/>
      <c r="D483" s="74"/>
      <c r="H483" s="67"/>
      <c r="O483" s="67"/>
      <c r="R483" s="48"/>
      <c r="S483" s="60"/>
      <c r="T483" s="60"/>
      <c r="U483" s="60"/>
      <c r="V483" s="74"/>
      <c r="Z483" s="67"/>
      <c r="AG483" s="67"/>
      <c r="AJ483" s="48"/>
      <c r="AK483" s="60"/>
      <c r="AL483" s="60"/>
      <c r="AM483" s="60"/>
      <c r="AN483" s="74"/>
      <c r="AR483" s="67"/>
      <c r="AY483" s="67"/>
      <c r="BB483" s="48"/>
      <c r="BC483" s="60"/>
    </row>
    <row r="484">
      <c r="A484" s="60"/>
      <c r="B484" s="60"/>
      <c r="C484" s="60"/>
      <c r="D484" s="74"/>
      <c r="H484" s="67"/>
      <c r="O484" s="67"/>
      <c r="R484" s="48"/>
      <c r="S484" s="60"/>
      <c r="T484" s="60"/>
      <c r="U484" s="60"/>
      <c r="V484" s="74"/>
      <c r="Z484" s="67"/>
      <c r="AG484" s="67"/>
      <c r="AJ484" s="48"/>
      <c r="AK484" s="60"/>
      <c r="AL484" s="60"/>
      <c r="AM484" s="60"/>
      <c r="AN484" s="74"/>
      <c r="AR484" s="67"/>
      <c r="AY484" s="67"/>
      <c r="BB484" s="48"/>
      <c r="BC484" s="60"/>
    </row>
    <row r="485">
      <c r="A485" s="60"/>
      <c r="B485" s="60"/>
      <c r="C485" s="60"/>
      <c r="D485" s="74"/>
      <c r="H485" s="67"/>
      <c r="O485" s="67"/>
      <c r="R485" s="48"/>
      <c r="S485" s="60"/>
      <c r="T485" s="60"/>
      <c r="U485" s="60"/>
      <c r="V485" s="74"/>
      <c r="Z485" s="67"/>
      <c r="AG485" s="67"/>
      <c r="AJ485" s="48"/>
      <c r="AK485" s="60"/>
      <c r="AL485" s="60"/>
      <c r="AM485" s="60"/>
      <c r="AN485" s="74"/>
      <c r="AR485" s="67"/>
      <c r="AY485" s="67"/>
      <c r="BB485" s="48"/>
      <c r="BC485" s="60"/>
    </row>
    <row r="486">
      <c r="A486" s="60"/>
      <c r="B486" s="60"/>
      <c r="C486" s="60"/>
      <c r="D486" s="74"/>
      <c r="H486" s="67"/>
      <c r="O486" s="67"/>
      <c r="R486" s="48"/>
      <c r="S486" s="60"/>
      <c r="T486" s="60"/>
      <c r="U486" s="60"/>
      <c r="V486" s="74"/>
      <c r="Z486" s="67"/>
      <c r="AG486" s="67"/>
      <c r="AJ486" s="48"/>
      <c r="AK486" s="60"/>
      <c r="AL486" s="60"/>
      <c r="AM486" s="60"/>
      <c r="AN486" s="74"/>
      <c r="AR486" s="67"/>
      <c r="AY486" s="67"/>
      <c r="BB486" s="48"/>
      <c r="BC486" s="60"/>
    </row>
    <row r="487">
      <c r="A487" s="60"/>
      <c r="B487" s="60"/>
      <c r="C487" s="60"/>
      <c r="D487" s="74"/>
      <c r="H487" s="67"/>
      <c r="O487" s="67"/>
      <c r="R487" s="48"/>
      <c r="S487" s="60"/>
      <c r="T487" s="60"/>
      <c r="U487" s="60"/>
      <c r="V487" s="74"/>
      <c r="Z487" s="67"/>
      <c r="AG487" s="67"/>
      <c r="AJ487" s="48"/>
      <c r="AK487" s="60"/>
      <c r="AL487" s="60"/>
      <c r="AM487" s="60"/>
      <c r="AN487" s="74"/>
      <c r="AR487" s="67"/>
      <c r="AY487" s="67"/>
      <c r="BB487" s="48"/>
      <c r="BC487" s="60"/>
    </row>
    <row r="488">
      <c r="A488" s="60"/>
      <c r="B488" s="60"/>
      <c r="C488" s="60"/>
      <c r="D488" s="74"/>
      <c r="H488" s="67"/>
      <c r="O488" s="67"/>
      <c r="R488" s="48"/>
      <c r="S488" s="60"/>
      <c r="T488" s="60"/>
      <c r="U488" s="60"/>
      <c r="V488" s="74"/>
      <c r="Z488" s="67"/>
      <c r="AG488" s="67"/>
      <c r="AJ488" s="48"/>
      <c r="AK488" s="60"/>
      <c r="AL488" s="60"/>
      <c r="AM488" s="60"/>
      <c r="AN488" s="74"/>
      <c r="AR488" s="67"/>
      <c r="AY488" s="67"/>
      <c r="BB488" s="48"/>
      <c r="BC488" s="60"/>
    </row>
    <row r="489">
      <c r="A489" s="60"/>
      <c r="B489" s="60"/>
      <c r="C489" s="60"/>
      <c r="D489" s="74"/>
      <c r="H489" s="67"/>
      <c r="O489" s="67"/>
      <c r="R489" s="48"/>
      <c r="S489" s="60"/>
      <c r="T489" s="60"/>
      <c r="U489" s="60"/>
      <c r="V489" s="74"/>
      <c r="Z489" s="67"/>
      <c r="AG489" s="67"/>
      <c r="AJ489" s="48"/>
      <c r="AK489" s="60"/>
      <c r="AL489" s="60"/>
      <c r="AM489" s="60"/>
      <c r="AN489" s="74"/>
      <c r="AR489" s="67"/>
      <c r="AY489" s="67"/>
      <c r="BB489" s="48"/>
      <c r="BC489" s="60"/>
    </row>
    <row r="490">
      <c r="A490" s="60"/>
      <c r="B490" s="60"/>
      <c r="C490" s="60"/>
      <c r="D490" s="74"/>
      <c r="H490" s="67"/>
      <c r="O490" s="67"/>
      <c r="R490" s="48"/>
      <c r="S490" s="60"/>
      <c r="T490" s="60"/>
      <c r="U490" s="60"/>
      <c r="V490" s="74"/>
      <c r="Z490" s="67"/>
      <c r="AG490" s="67"/>
      <c r="AJ490" s="48"/>
      <c r="AK490" s="60"/>
      <c r="AL490" s="60"/>
      <c r="AM490" s="60"/>
      <c r="AN490" s="74"/>
      <c r="AR490" s="67"/>
      <c r="AY490" s="67"/>
      <c r="BB490" s="48"/>
      <c r="BC490" s="60"/>
    </row>
    <row r="491">
      <c r="A491" s="60"/>
      <c r="B491" s="60"/>
      <c r="C491" s="60"/>
      <c r="D491" s="74"/>
      <c r="H491" s="67"/>
      <c r="O491" s="67"/>
      <c r="R491" s="48"/>
      <c r="S491" s="60"/>
      <c r="T491" s="60"/>
      <c r="U491" s="60"/>
      <c r="V491" s="74"/>
      <c r="Z491" s="67"/>
      <c r="AG491" s="67"/>
      <c r="AJ491" s="48"/>
      <c r="AK491" s="60"/>
      <c r="AL491" s="60"/>
      <c r="AM491" s="60"/>
      <c r="AN491" s="74"/>
      <c r="AR491" s="67"/>
      <c r="AY491" s="67"/>
      <c r="BB491" s="48"/>
      <c r="BC491" s="60"/>
    </row>
    <row r="492">
      <c r="A492" s="60"/>
      <c r="B492" s="60"/>
      <c r="C492" s="60"/>
      <c r="D492" s="74"/>
      <c r="H492" s="67"/>
      <c r="O492" s="67"/>
      <c r="R492" s="48"/>
      <c r="S492" s="60"/>
      <c r="T492" s="60"/>
      <c r="U492" s="60"/>
      <c r="V492" s="74"/>
      <c r="Z492" s="67"/>
      <c r="AG492" s="67"/>
      <c r="AJ492" s="48"/>
      <c r="AK492" s="60"/>
      <c r="AL492" s="60"/>
      <c r="AM492" s="60"/>
      <c r="AN492" s="74"/>
      <c r="AR492" s="67"/>
      <c r="AY492" s="67"/>
      <c r="BB492" s="48"/>
      <c r="BC492" s="60"/>
    </row>
    <row r="493">
      <c r="A493" s="60"/>
      <c r="B493" s="60"/>
      <c r="C493" s="60"/>
      <c r="D493" s="74"/>
      <c r="H493" s="67"/>
      <c r="O493" s="67"/>
      <c r="R493" s="48"/>
      <c r="S493" s="60"/>
      <c r="T493" s="60"/>
      <c r="U493" s="60"/>
      <c r="V493" s="74"/>
      <c r="Z493" s="67"/>
      <c r="AG493" s="67"/>
      <c r="AJ493" s="48"/>
      <c r="AK493" s="60"/>
      <c r="AL493" s="60"/>
      <c r="AM493" s="60"/>
      <c r="AN493" s="74"/>
      <c r="AR493" s="67"/>
      <c r="AY493" s="67"/>
      <c r="BB493" s="48"/>
      <c r="BC493" s="60"/>
    </row>
    <row r="494">
      <c r="A494" s="60"/>
      <c r="B494" s="60"/>
      <c r="C494" s="60"/>
      <c r="D494" s="74"/>
      <c r="H494" s="67"/>
      <c r="O494" s="67"/>
      <c r="R494" s="48"/>
      <c r="S494" s="60"/>
      <c r="T494" s="60"/>
      <c r="U494" s="60"/>
      <c r="V494" s="74"/>
      <c r="Z494" s="67"/>
      <c r="AG494" s="67"/>
      <c r="AJ494" s="48"/>
      <c r="AK494" s="60"/>
      <c r="AL494" s="60"/>
      <c r="AM494" s="60"/>
      <c r="AN494" s="74"/>
      <c r="AR494" s="67"/>
      <c r="AY494" s="67"/>
      <c r="BB494" s="48"/>
      <c r="BC494" s="60"/>
    </row>
    <row r="495">
      <c r="A495" s="60"/>
      <c r="B495" s="60"/>
      <c r="C495" s="60"/>
      <c r="D495" s="74"/>
      <c r="H495" s="67"/>
      <c r="O495" s="67"/>
      <c r="R495" s="48"/>
      <c r="S495" s="60"/>
      <c r="T495" s="60"/>
      <c r="U495" s="60"/>
      <c r="V495" s="74"/>
      <c r="Z495" s="67"/>
      <c r="AG495" s="67"/>
      <c r="AJ495" s="48"/>
      <c r="AK495" s="60"/>
      <c r="AL495" s="60"/>
      <c r="AM495" s="60"/>
      <c r="AN495" s="74"/>
      <c r="AR495" s="67"/>
      <c r="AY495" s="67"/>
      <c r="BB495" s="48"/>
      <c r="BC495" s="60"/>
    </row>
    <row r="496">
      <c r="A496" s="60"/>
      <c r="B496" s="60"/>
      <c r="C496" s="60"/>
      <c r="D496" s="74"/>
      <c r="H496" s="67"/>
      <c r="O496" s="67"/>
      <c r="R496" s="48"/>
      <c r="S496" s="60"/>
      <c r="T496" s="60"/>
      <c r="U496" s="60"/>
      <c r="V496" s="74"/>
      <c r="Z496" s="67"/>
      <c r="AG496" s="67"/>
      <c r="AJ496" s="48"/>
      <c r="AK496" s="60"/>
      <c r="AL496" s="60"/>
      <c r="AM496" s="60"/>
      <c r="AN496" s="74"/>
      <c r="AR496" s="67"/>
      <c r="AY496" s="67"/>
      <c r="BB496" s="48"/>
      <c r="BC496" s="60"/>
    </row>
    <row r="497">
      <c r="A497" s="60"/>
      <c r="B497" s="60"/>
      <c r="C497" s="60"/>
      <c r="D497" s="74"/>
      <c r="H497" s="67"/>
      <c r="O497" s="67"/>
      <c r="R497" s="48"/>
      <c r="S497" s="60"/>
      <c r="T497" s="60"/>
      <c r="U497" s="60"/>
      <c r="V497" s="74"/>
      <c r="Z497" s="67"/>
      <c r="AG497" s="67"/>
      <c r="AJ497" s="48"/>
      <c r="AK497" s="60"/>
      <c r="AL497" s="60"/>
      <c r="AM497" s="60"/>
      <c r="AN497" s="74"/>
      <c r="AR497" s="67"/>
      <c r="AY497" s="67"/>
      <c r="BB497" s="48"/>
      <c r="BC497" s="60"/>
    </row>
    <row r="498">
      <c r="A498" s="60"/>
      <c r="B498" s="60"/>
      <c r="C498" s="60"/>
      <c r="D498" s="74"/>
      <c r="H498" s="67"/>
      <c r="O498" s="67"/>
      <c r="R498" s="48"/>
      <c r="S498" s="60"/>
      <c r="T498" s="60"/>
      <c r="U498" s="60"/>
      <c r="V498" s="74"/>
      <c r="Z498" s="67"/>
      <c r="AG498" s="67"/>
      <c r="AJ498" s="48"/>
      <c r="AK498" s="60"/>
      <c r="AL498" s="60"/>
      <c r="AM498" s="60"/>
      <c r="AN498" s="74"/>
      <c r="AR498" s="67"/>
      <c r="AY498" s="67"/>
      <c r="BB498" s="48"/>
      <c r="BC498" s="60"/>
    </row>
    <row r="499">
      <c r="A499" s="60"/>
      <c r="B499" s="60"/>
      <c r="C499" s="60"/>
      <c r="D499" s="74"/>
      <c r="H499" s="67"/>
      <c r="O499" s="67"/>
      <c r="R499" s="48"/>
      <c r="S499" s="60"/>
      <c r="T499" s="60"/>
      <c r="U499" s="60"/>
      <c r="V499" s="74"/>
      <c r="Z499" s="67"/>
      <c r="AG499" s="67"/>
      <c r="AJ499" s="48"/>
      <c r="AK499" s="60"/>
      <c r="AL499" s="60"/>
      <c r="AM499" s="60"/>
      <c r="AN499" s="74"/>
      <c r="AR499" s="67"/>
      <c r="AY499" s="67"/>
      <c r="BB499" s="48"/>
      <c r="BC499" s="60"/>
    </row>
    <row r="500">
      <c r="A500" s="60"/>
      <c r="B500" s="60"/>
      <c r="C500" s="60"/>
      <c r="D500" s="74"/>
      <c r="H500" s="67"/>
      <c r="O500" s="67"/>
      <c r="R500" s="48"/>
      <c r="S500" s="60"/>
      <c r="T500" s="60"/>
      <c r="U500" s="60"/>
      <c r="V500" s="74"/>
      <c r="Z500" s="67"/>
      <c r="AG500" s="67"/>
      <c r="AJ500" s="48"/>
      <c r="AK500" s="60"/>
      <c r="AL500" s="60"/>
      <c r="AM500" s="60"/>
      <c r="AN500" s="74"/>
      <c r="AR500" s="67"/>
      <c r="AY500" s="67"/>
      <c r="BB500" s="48"/>
      <c r="BC500" s="60"/>
    </row>
    <row r="501">
      <c r="A501" s="60"/>
      <c r="B501" s="60"/>
      <c r="C501" s="60"/>
      <c r="D501" s="74"/>
      <c r="H501" s="67"/>
      <c r="O501" s="67"/>
      <c r="R501" s="48"/>
      <c r="S501" s="60"/>
      <c r="T501" s="60"/>
      <c r="U501" s="60"/>
      <c r="V501" s="74"/>
      <c r="Z501" s="67"/>
      <c r="AG501" s="67"/>
      <c r="AJ501" s="48"/>
      <c r="AK501" s="60"/>
      <c r="AL501" s="60"/>
      <c r="AM501" s="60"/>
      <c r="AN501" s="74"/>
      <c r="AR501" s="67"/>
      <c r="AY501" s="67"/>
      <c r="BB501" s="48"/>
      <c r="BC501" s="60"/>
    </row>
    <row r="502">
      <c r="A502" s="60"/>
      <c r="B502" s="60"/>
      <c r="C502" s="60"/>
      <c r="D502" s="74"/>
      <c r="H502" s="67"/>
      <c r="O502" s="67"/>
      <c r="R502" s="48"/>
      <c r="S502" s="60"/>
      <c r="T502" s="60"/>
      <c r="U502" s="60"/>
      <c r="V502" s="74"/>
      <c r="Z502" s="67"/>
      <c r="AG502" s="67"/>
      <c r="AJ502" s="48"/>
      <c r="AK502" s="60"/>
      <c r="AL502" s="60"/>
      <c r="AM502" s="60"/>
      <c r="AN502" s="74"/>
      <c r="AR502" s="67"/>
      <c r="AY502" s="67"/>
      <c r="BB502" s="48"/>
      <c r="BC502" s="60"/>
    </row>
    <row r="503">
      <c r="A503" s="60"/>
      <c r="B503" s="60"/>
      <c r="C503" s="60"/>
      <c r="D503" s="74"/>
      <c r="H503" s="67"/>
      <c r="O503" s="67"/>
      <c r="R503" s="48"/>
      <c r="S503" s="60"/>
      <c r="T503" s="60"/>
      <c r="U503" s="60"/>
      <c r="V503" s="74"/>
      <c r="Z503" s="67"/>
      <c r="AG503" s="67"/>
      <c r="AJ503" s="48"/>
      <c r="AK503" s="60"/>
      <c r="AL503" s="60"/>
      <c r="AM503" s="60"/>
      <c r="AN503" s="74"/>
      <c r="AR503" s="67"/>
      <c r="AY503" s="67"/>
      <c r="BB503" s="48"/>
      <c r="BC503" s="60"/>
    </row>
    <row r="504">
      <c r="A504" s="60"/>
      <c r="B504" s="60"/>
      <c r="C504" s="60"/>
      <c r="D504" s="74"/>
      <c r="H504" s="67"/>
      <c r="O504" s="67"/>
      <c r="R504" s="48"/>
      <c r="S504" s="60"/>
      <c r="T504" s="60"/>
      <c r="U504" s="60"/>
      <c r="V504" s="74"/>
      <c r="Z504" s="67"/>
      <c r="AG504" s="67"/>
      <c r="AJ504" s="48"/>
      <c r="AK504" s="60"/>
      <c r="AL504" s="60"/>
      <c r="AM504" s="60"/>
      <c r="AN504" s="74"/>
      <c r="AR504" s="67"/>
      <c r="AY504" s="67"/>
      <c r="BB504" s="48"/>
      <c r="BC504" s="60"/>
    </row>
    <row r="505">
      <c r="A505" s="60"/>
      <c r="B505" s="60"/>
      <c r="C505" s="60"/>
      <c r="D505" s="74"/>
      <c r="H505" s="67"/>
      <c r="O505" s="67"/>
      <c r="R505" s="48"/>
      <c r="S505" s="60"/>
      <c r="T505" s="60"/>
      <c r="U505" s="60"/>
      <c r="V505" s="74"/>
      <c r="Z505" s="67"/>
      <c r="AG505" s="67"/>
      <c r="AJ505" s="48"/>
      <c r="AK505" s="60"/>
      <c r="AL505" s="60"/>
      <c r="AM505" s="60"/>
      <c r="AN505" s="74"/>
      <c r="AR505" s="67"/>
      <c r="AY505" s="67"/>
      <c r="BB505" s="48"/>
      <c r="BC505" s="60"/>
    </row>
    <row r="506">
      <c r="A506" s="60"/>
      <c r="B506" s="60"/>
      <c r="C506" s="60"/>
      <c r="D506" s="74"/>
      <c r="H506" s="67"/>
      <c r="O506" s="67"/>
      <c r="R506" s="48"/>
      <c r="S506" s="60"/>
      <c r="T506" s="60"/>
      <c r="U506" s="60"/>
      <c r="V506" s="74"/>
      <c r="Z506" s="67"/>
      <c r="AG506" s="67"/>
      <c r="AJ506" s="48"/>
      <c r="AK506" s="60"/>
      <c r="AL506" s="60"/>
      <c r="AM506" s="60"/>
      <c r="AN506" s="74"/>
      <c r="AR506" s="67"/>
      <c r="AY506" s="67"/>
      <c r="BB506" s="48"/>
      <c r="BC506" s="60"/>
    </row>
    <row r="507">
      <c r="A507" s="60"/>
      <c r="B507" s="60"/>
      <c r="C507" s="60"/>
      <c r="D507" s="74"/>
      <c r="H507" s="67"/>
      <c r="O507" s="67"/>
      <c r="R507" s="48"/>
      <c r="S507" s="60"/>
      <c r="T507" s="60"/>
      <c r="U507" s="60"/>
      <c r="V507" s="74"/>
      <c r="Z507" s="67"/>
      <c r="AG507" s="67"/>
      <c r="AJ507" s="48"/>
      <c r="AK507" s="60"/>
      <c r="AL507" s="60"/>
      <c r="AM507" s="60"/>
      <c r="AN507" s="74"/>
      <c r="AR507" s="67"/>
      <c r="AY507" s="67"/>
      <c r="BB507" s="48"/>
      <c r="BC507" s="60"/>
    </row>
    <row r="508">
      <c r="A508" s="60"/>
      <c r="B508" s="60"/>
      <c r="C508" s="60"/>
      <c r="D508" s="74"/>
      <c r="H508" s="67"/>
      <c r="O508" s="67"/>
      <c r="R508" s="48"/>
      <c r="S508" s="60"/>
      <c r="T508" s="60"/>
      <c r="U508" s="60"/>
      <c r="V508" s="74"/>
      <c r="Z508" s="67"/>
      <c r="AG508" s="67"/>
      <c r="AJ508" s="48"/>
      <c r="AK508" s="60"/>
      <c r="AL508" s="60"/>
      <c r="AM508" s="60"/>
      <c r="AN508" s="74"/>
      <c r="AR508" s="67"/>
      <c r="AY508" s="67"/>
      <c r="BB508" s="48"/>
      <c r="BC508" s="60"/>
    </row>
    <row r="509">
      <c r="A509" s="60"/>
      <c r="B509" s="60"/>
      <c r="C509" s="60"/>
      <c r="D509" s="74"/>
      <c r="H509" s="67"/>
      <c r="O509" s="67"/>
      <c r="R509" s="48"/>
      <c r="S509" s="60"/>
      <c r="T509" s="60"/>
      <c r="U509" s="60"/>
      <c r="V509" s="74"/>
      <c r="Z509" s="67"/>
      <c r="AG509" s="67"/>
      <c r="AJ509" s="48"/>
      <c r="AK509" s="60"/>
      <c r="AL509" s="60"/>
      <c r="AM509" s="60"/>
      <c r="AN509" s="74"/>
      <c r="AR509" s="67"/>
      <c r="AY509" s="67"/>
      <c r="BB509" s="48"/>
      <c r="BC509" s="60"/>
    </row>
    <row r="510">
      <c r="A510" s="60"/>
      <c r="B510" s="60"/>
      <c r="C510" s="60"/>
      <c r="D510" s="74"/>
      <c r="H510" s="67"/>
      <c r="O510" s="67"/>
      <c r="R510" s="48"/>
      <c r="S510" s="60"/>
      <c r="T510" s="60"/>
      <c r="U510" s="60"/>
      <c r="V510" s="74"/>
      <c r="Z510" s="67"/>
      <c r="AG510" s="67"/>
      <c r="AJ510" s="48"/>
      <c r="AK510" s="60"/>
      <c r="AL510" s="60"/>
      <c r="AM510" s="60"/>
      <c r="AN510" s="74"/>
      <c r="AR510" s="67"/>
      <c r="AY510" s="67"/>
      <c r="BB510" s="48"/>
      <c r="BC510" s="60"/>
    </row>
    <row r="511">
      <c r="A511" s="60"/>
      <c r="B511" s="60"/>
      <c r="C511" s="60"/>
      <c r="D511" s="74"/>
      <c r="H511" s="67"/>
      <c r="O511" s="67"/>
      <c r="R511" s="48"/>
      <c r="S511" s="60"/>
      <c r="T511" s="60"/>
      <c r="U511" s="60"/>
      <c r="V511" s="74"/>
      <c r="Z511" s="67"/>
      <c r="AG511" s="67"/>
      <c r="AJ511" s="48"/>
      <c r="AK511" s="60"/>
      <c r="AL511" s="60"/>
      <c r="AM511" s="60"/>
      <c r="AN511" s="74"/>
      <c r="AR511" s="67"/>
      <c r="AY511" s="67"/>
      <c r="BB511" s="48"/>
      <c r="BC511" s="60"/>
    </row>
    <row r="512">
      <c r="A512" s="60"/>
      <c r="B512" s="60"/>
      <c r="C512" s="60"/>
      <c r="D512" s="74"/>
      <c r="H512" s="67"/>
      <c r="O512" s="67"/>
      <c r="R512" s="48"/>
      <c r="S512" s="60"/>
      <c r="T512" s="60"/>
      <c r="U512" s="60"/>
      <c r="V512" s="74"/>
      <c r="Z512" s="67"/>
      <c r="AG512" s="67"/>
      <c r="AJ512" s="48"/>
      <c r="AK512" s="60"/>
      <c r="AL512" s="60"/>
      <c r="AM512" s="60"/>
      <c r="AN512" s="74"/>
      <c r="AR512" s="67"/>
      <c r="AY512" s="67"/>
      <c r="BB512" s="48"/>
      <c r="BC512" s="60"/>
    </row>
    <row r="513">
      <c r="A513" s="60"/>
      <c r="B513" s="60"/>
      <c r="C513" s="60"/>
      <c r="D513" s="74"/>
      <c r="H513" s="67"/>
      <c r="O513" s="67"/>
      <c r="R513" s="48"/>
      <c r="S513" s="60"/>
      <c r="T513" s="60"/>
      <c r="U513" s="60"/>
      <c r="V513" s="74"/>
      <c r="Z513" s="67"/>
      <c r="AG513" s="67"/>
      <c r="AJ513" s="48"/>
      <c r="AK513" s="60"/>
      <c r="AL513" s="60"/>
      <c r="AM513" s="60"/>
      <c r="AN513" s="74"/>
      <c r="AR513" s="67"/>
      <c r="AY513" s="67"/>
      <c r="BB513" s="48"/>
      <c r="BC513" s="60"/>
    </row>
    <row r="514">
      <c r="A514" s="60"/>
      <c r="B514" s="60"/>
      <c r="C514" s="60"/>
      <c r="D514" s="74"/>
      <c r="H514" s="67"/>
      <c r="O514" s="67"/>
      <c r="R514" s="48"/>
      <c r="S514" s="60"/>
      <c r="T514" s="60"/>
      <c r="U514" s="60"/>
      <c r="V514" s="74"/>
      <c r="Z514" s="67"/>
      <c r="AG514" s="67"/>
      <c r="AJ514" s="48"/>
      <c r="AK514" s="60"/>
      <c r="AL514" s="60"/>
      <c r="AM514" s="60"/>
      <c r="AN514" s="74"/>
      <c r="AR514" s="67"/>
      <c r="AY514" s="67"/>
      <c r="BB514" s="48"/>
      <c r="BC514" s="60"/>
    </row>
    <row r="515">
      <c r="A515" s="60"/>
      <c r="B515" s="60"/>
      <c r="C515" s="60"/>
      <c r="D515" s="74"/>
      <c r="H515" s="67"/>
      <c r="O515" s="67"/>
      <c r="R515" s="48"/>
      <c r="S515" s="60"/>
      <c r="T515" s="60"/>
      <c r="U515" s="60"/>
      <c r="V515" s="74"/>
      <c r="Z515" s="67"/>
      <c r="AG515" s="67"/>
      <c r="AJ515" s="48"/>
      <c r="AK515" s="60"/>
      <c r="AL515" s="60"/>
      <c r="AM515" s="60"/>
      <c r="AN515" s="74"/>
      <c r="AR515" s="67"/>
      <c r="AY515" s="67"/>
      <c r="BB515" s="48"/>
      <c r="BC515" s="60"/>
    </row>
    <row r="516">
      <c r="A516" s="60"/>
      <c r="B516" s="60"/>
      <c r="C516" s="60"/>
      <c r="D516" s="74"/>
      <c r="H516" s="67"/>
      <c r="O516" s="67"/>
      <c r="R516" s="48"/>
      <c r="S516" s="60"/>
      <c r="T516" s="60"/>
      <c r="U516" s="60"/>
      <c r="V516" s="74"/>
      <c r="Z516" s="67"/>
      <c r="AG516" s="67"/>
      <c r="AJ516" s="48"/>
      <c r="AK516" s="60"/>
      <c r="AL516" s="60"/>
      <c r="AM516" s="60"/>
      <c r="AN516" s="74"/>
      <c r="AR516" s="67"/>
      <c r="AY516" s="67"/>
      <c r="BB516" s="48"/>
      <c r="BC516" s="60"/>
    </row>
    <row r="517">
      <c r="A517" s="60"/>
      <c r="B517" s="60"/>
      <c r="C517" s="60"/>
      <c r="D517" s="74"/>
      <c r="H517" s="67"/>
      <c r="O517" s="67"/>
      <c r="R517" s="48"/>
      <c r="S517" s="60"/>
      <c r="T517" s="60"/>
      <c r="U517" s="60"/>
      <c r="V517" s="74"/>
      <c r="Z517" s="67"/>
      <c r="AG517" s="67"/>
      <c r="AJ517" s="48"/>
      <c r="AK517" s="60"/>
      <c r="AL517" s="60"/>
      <c r="AM517" s="60"/>
      <c r="AN517" s="74"/>
      <c r="AR517" s="67"/>
      <c r="AY517" s="67"/>
      <c r="BB517" s="48"/>
      <c r="BC517" s="60"/>
    </row>
    <row r="518">
      <c r="A518" s="60"/>
      <c r="B518" s="60"/>
      <c r="C518" s="60"/>
      <c r="D518" s="74"/>
      <c r="H518" s="67"/>
      <c r="O518" s="67"/>
      <c r="R518" s="48"/>
      <c r="S518" s="60"/>
      <c r="T518" s="60"/>
      <c r="U518" s="60"/>
      <c r="V518" s="74"/>
      <c r="Z518" s="67"/>
      <c r="AG518" s="67"/>
      <c r="AJ518" s="48"/>
      <c r="AK518" s="60"/>
      <c r="AL518" s="60"/>
      <c r="AM518" s="60"/>
      <c r="AN518" s="74"/>
      <c r="AR518" s="67"/>
      <c r="AY518" s="67"/>
      <c r="BB518" s="48"/>
      <c r="BC518" s="60"/>
    </row>
    <row r="519">
      <c r="A519" s="60"/>
      <c r="B519" s="60"/>
      <c r="C519" s="60"/>
      <c r="D519" s="74"/>
      <c r="H519" s="67"/>
      <c r="O519" s="67"/>
      <c r="R519" s="48"/>
      <c r="S519" s="60"/>
      <c r="T519" s="60"/>
      <c r="U519" s="60"/>
      <c r="V519" s="74"/>
      <c r="Z519" s="67"/>
      <c r="AG519" s="67"/>
      <c r="AJ519" s="48"/>
      <c r="AK519" s="60"/>
      <c r="AL519" s="60"/>
      <c r="AM519" s="60"/>
      <c r="AN519" s="74"/>
      <c r="AR519" s="67"/>
      <c r="AY519" s="67"/>
      <c r="BB519" s="48"/>
      <c r="BC519" s="60"/>
    </row>
    <row r="520">
      <c r="A520" s="60"/>
      <c r="B520" s="60"/>
      <c r="C520" s="60"/>
      <c r="D520" s="74"/>
      <c r="H520" s="67"/>
      <c r="O520" s="67"/>
      <c r="R520" s="48"/>
      <c r="S520" s="60"/>
      <c r="T520" s="60"/>
      <c r="U520" s="60"/>
      <c r="V520" s="74"/>
      <c r="Z520" s="67"/>
      <c r="AG520" s="67"/>
      <c r="AJ520" s="48"/>
      <c r="AK520" s="60"/>
      <c r="AL520" s="60"/>
      <c r="AM520" s="60"/>
      <c r="AN520" s="74"/>
      <c r="AR520" s="67"/>
      <c r="AY520" s="67"/>
      <c r="BB520" s="48"/>
      <c r="BC520" s="60"/>
    </row>
    <row r="521">
      <c r="A521" s="60"/>
      <c r="B521" s="60"/>
      <c r="C521" s="60"/>
      <c r="D521" s="74"/>
      <c r="H521" s="67"/>
      <c r="O521" s="67"/>
      <c r="R521" s="48"/>
      <c r="S521" s="60"/>
      <c r="T521" s="60"/>
      <c r="U521" s="60"/>
      <c r="V521" s="74"/>
      <c r="Z521" s="67"/>
      <c r="AG521" s="67"/>
      <c r="AJ521" s="48"/>
      <c r="AK521" s="60"/>
      <c r="AL521" s="60"/>
      <c r="AM521" s="60"/>
      <c r="AN521" s="74"/>
      <c r="AR521" s="67"/>
      <c r="AY521" s="67"/>
      <c r="BB521" s="48"/>
      <c r="BC521" s="60"/>
    </row>
    <row r="522">
      <c r="A522" s="60"/>
      <c r="B522" s="60"/>
      <c r="C522" s="60"/>
      <c r="D522" s="74"/>
      <c r="H522" s="67"/>
      <c r="O522" s="67"/>
      <c r="R522" s="48"/>
      <c r="S522" s="60"/>
      <c r="T522" s="60"/>
      <c r="U522" s="60"/>
      <c r="V522" s="74"/>
      <c r="Z522" s="67"/>
      <c r="AG522" s="67"/>
      <c r="AJ522" s="48"/>
      <c r="AK522" s="60"/>
      <c r="AL522" s="60"/>
      <c r="AM522" s="60"/>
      <c r="AN522" s="74"/>
      <c r="AR522" s="67"/>
      <c r="AY522" s="67"/>
      <c r="BB522" s="48"/>
      <c r="BC522" s="60"/>
    </row>
    <row r="523">
      <c r="A523" s="60"/>
      <c r="B523" s="60"/>
      <c r="C523" s="60"/>
      <c r="D523" s="74"/>
      <c r="H523" s="67"/>
      <c r="O523" s="67"/>
      <c r="R523" s="48"/>
      <c r="S523" s="60"/>
      <c r="T523" s="60"/>
      <c r="U523" s="60"/>
      <c r="V523" s="74"/>
      <c r="Z523" s="67"/>
      <c r="AG523" s="67"/>
      <c r="AJ523" s="48"/>
      <c r="AK523" s="60"/>
      <c r="AL523" s="60"/>
      <c r="AM523" s="60"/>
      <c r="AN523" s="74"/>
      <c r="AR523" s="67"/>
      <c r="AY523" s="67"/>
      <c r="BB523" s="48"/>
      <c r="BC523" s="60"/>
    </row>
    <row r="524">
      <c r="A524" s="60"/>
      <c r="B524" s="60"/>
      <c r="C524" s="60"/>
      <c r="D524" s="74"/>
      <c r="H524" s="67"/>
      <c r="O524" s="67"/>
      <c r="R524" s="48"/>
      <c r="S524" s="60"/>
      <c r="T524" s="60"/>
      <c r="U524" s="60"/>
      <c r="V524" s="74"/>
      <c r="Z524" s="67"/>
      <c r="AG524" s="67"/>
      <c r="AJ524" s="48"/>
      <c r="AK524" s="60"/>
      <c r="AL524" s="60"/>
      <c r="AM524" s="60"/>
      <c r="AN524" s="74"/>
      <c r="AR524" s="67"/>
      <c r="AY524" s="67"/>
      <c r="BB524" s="48"/>
      <c r="BC524" s="60"/>
    </row>
    <row r="525">
      <c r="A525" s="60"/>
      <c r="B525" s="60"/>
      <c r="C525" s="60"/>
      <c r="D525" s="74"/>
      <c r="H525" s="67"/>
      <c r="O525" s="67"/>
      <c r="R525" s="48"/>
      <c r="S525" s="60"/>
      <c r="T525" s="60"/>
      <c r="U525" s="60"/>
      <c r="V525" s="74"/>
      <c r="Z525" s="67"/>
      <c r="AG525" s="67"/>
      <c r="AJ525" s="48"/>
      <c r="AK525" s="60"/>
      <c r="AL525" s="60"/>
      <c r="AM525" s="60"/>
      <c r="AN525" s="74"/>
      <c r="AR525" s="67"/>
      <c r="AY525" s="67"/>
      <c r="BB525" s="48"/>
      <c r="BC525" s="60"/>
    </row>
    <row r="526">
      <c r="A526" s="60"/>
      <c r="B526" s="60"/>
      <c r="C526" s="60"/>
      <c r="D526" s="74"/>
      <c r="H526" s="67"/>
      <c r="O526" s="67"/>
      <c r="R526" s="48"/>
      <c r="S526" s="60"/>
      <c r="T526" s="60"/>
      <c r="U526" s="60"/>
      <c r="V526" s="74"/>
      <c r="Z526" s="67"/>
      <c r="AG526" s="67"/>
      <c r="AJ526" s="48"/>
      <c r="AK526" s="60"/>
      <c r="AL526" s="60"/>
      <c r="AM526" s="60"/>
      <c r="AN526" s="74"/>
      <c r="AR526" s="67"/>
      <c r="AY526" s="67"/>
      <c r="BB526" s="48"/>
      <c r="BC526" s="60"/>
    </row>
    <row r="527">
      <c r="A527" s="60"/>
      <c r="B527" s="60"/>
      <c r="C527" s="60"/>
      <c r="D527" s="74"/>
      <c r="H527" s="67"/>
      <c r="O527" s="67"/>
      <c r="R527" s="48"/>
      <c r="S527" s="60"/>
      <c r="T527" s="60"/>
      <c r="U527" s="60"/>
      <c r="V527" s="74"/>
      <c r="Z527" s="67"/>
      <c r="AG527" s="67"/>
      <c r="AJ527" s="48"/>
      <c r="AK527" s="60"/>
      <c r="AL527" s="60"/>
      <c r="AM527" s="60"/>
      <c r="AN527" s="74"/>
      <c r="AR527" s="67"/>
      <c r="AY527" s="67"/>
      <c r="BB527" s="48"/>
      <c r="BC527" s="60"/>
    </row>
    <row r="528">
      <c r="A528" s="60"/>
      <c r="B528" s="60"/>
      <c r="C528" s="60"/>
      <c r="D528" s="74"/>
      <c r="H528" s="67"/>
      <c r="O528" s="67"/>
      <c r="R528" s="48"/>
      <c r="S528" s="60"/>
      <c r="T528" s="60"/>
      <c r="U528" s="60"/>
      <c r="V528" s="74"/>
      <c r="Z528" s="67"/>
      <c r="AG528" s="67"/>
      <c r="AJ528" s="48"/>
      <c r="AK528" s="60"/>
      <c r="AL528" s="60"/>
      <c r="AM528" s="60"/>
      <c r="AN528" s="74"/>
      <c r="AR528" s="67"/>
      <c r="AY528" s="67"/>
      <c r="BB528" s="48"/>
      <c r="BC528" s="60"/>
    </row>
    <row r="529">
      <c r="A529" s="60"/>
      <c r="B529" s="60"/>
      <c r="C529" s="60"/>
      <c r="D529" s="74"/>
      <c r="H529" s="67"/>
      <c r="O529" s="67"/>
      <c r="R529" s="48"/>
      <c r="S529" s="60"/>
      <c r="T529" s="60"/>
      <c r="U529" s="60"/>
      <c r="V529" s="74"/>
      <c r="Z529" s="67"/>
      <c r="AG529" s="67"/>
      <c r="AJ529" s="48"/>
      <c r="AK529" s="60"/>
      <c r="AL529" s="60"/>
      <c r="AM529" s="60"/>
      <c r="AN529" s="74"/>
      <c r="AR529" s="67"/>
      <c r="AY529" s="67"/>
      <c r="BB529" s="48"/>
      <c r="BC529" s="60"/>
    </row>
    <row r="530">
      <c r="A530" s="60"/>
      <c r="B530" s="60"/>
      <c r="C530" s="60"/>
      <c r="D530" s="74"/>
      <c r="H530" s="67"/>
      <c r="O530" s="67"/>
      <c r="R530" s="48"/>
      <c r="S530" s="60"/>
      <c r="T530" s="60"/>
      <c r="U530" s="60"/>
      <c r="V530" s="74"/>
      <c r="Z530" s="67"/>
      <c r="AG530" s="67"/>
      <c r="AJ530" s="48"/>
      <c r="AK530" s="60"/>
      <c r="AL530" s="60"/>
      <c r="AM530" s="60"/>
      <c r="AN530" s="74"/>
      <c r="AR530" s="67"/>
      <c r="AY530" s="67"/>
      <c r="BB530" s="48"/>
      <c r="BC530" s="60"/>
    </row>
    <row r="531">
      <c r="A531" s="60"/>
      <c r="B531" s="60"/>
      <c r="C531" s="60"/>
      <c r="D531" s="74"/>
      <c r="H531" s="67"/>
      <c r="O531" s="67"/>
      <c r="R531" s="48"/>
      <c r="S531" s="60"/>
      <c r="T531" s="60"/>
      <c r="U531" s="60"/>
      <c r="V531" s="74"/>
      <c r="Z531" s="67"/>
      <c r="AG531" s="67"/>
      <c r="AJ531" s="48"/>
      <c r="AK531" s="60"/>
      <c r="AL531" s="60"/>
      <c r="AM531" s="60"/>
      <c r="AN531" s="74"/>
      <c r="AR531" s="67"/>
      <c r="AY531" s="67"/>
      <c r="BB531" s="48"/>
      <c r="BC531" s="60"/>
    </row>
    <row r="532">
      <c r="A532" s="60"/>
      <c r="B532" s="60"/>
      <c r="C532" s="60"/>
      <c r="D532" s="74"/>
      <c r="H532" s="67"/>
      <c r="O532" s="67"/>
      <c r="R532" s="48"/>
      <c r="S532" s="60"/>
      <c r="T532" s="60"/>
      <c r="U532" s="60"/>
      <c r="V532" s="74"/>
      <c r="Z532" s="67"/>
      <c r="AG532" s="67"/>
      <c r="AJ532" s="48"/>
      <c r="AK532" s="60"/>
      <c r="AL532" s="60"/>
      <c r="AM532" s="60"/>
      <c r="AN532" s="74"/>
      <c r="AR532" s="67"/>
      <c r="AY532" s="67"/>
      <c r="BB532" s="48"/>
      <c r="BC532" s="60"/>
    </row>
    <row r="533">
      <c r="A533" s="60"/>
      <c r="B533" s="60"/>
      <c r="C533" s="60"/>
      <c r="D533" s="74"/>
      <c r="H533" s="67"/>
      <c r="O533" s="67"/>
      <c r="R533" s="48"/>
      <c r="S533" s="60"/>
      <c r="T533" s="60"/>
      <c r="U533" s="60"/>
      <c r="V533" s="74"/>
      <c r="Z533" s="67"/>
      <c r="AG533" s="67"/>
      <c r="AJ533" s="48"/>
      <c r="AK533" s="60"/>
      <c r="AL533" s="60"/>
      <c r="AM533" s="60"/>
      <c r="AN533" s="74"/>
      <c r="AR533" s="67"/>
      <c r="AY533" s="67"/>
      <c r="BB533" s="48"/>
      <c r="BC533" s="60"/>
    </row>
    <row r="534">
      <c r="A534" s="60"/>
      <c r="B534" s="60"/>
      <c r="C534" s="60"/>
      <c r="D534" s="74"/>
      <c r="H534" s="67"/>
      <c r="O534" s="67"/>
      <c r="R534" s="48"/>
      <c r="S534" s="60"/>
      <c r="T534" s="60"/>
      <c r="U534" s="60"/>
      <c r="V534" s="74"/>
      <c r="Z534" s="67"/>
      <c r="AG534" s="67"/>
      <c r="AJ534" s="48"/>
      <c r="AK534" s="60"/>
      <c r="AL534" s="60"/>
      <c r="AM534" s="60"/>
      <c r="AN534" s="74"/>
      <c r="AR534" s="67"/>
      <c r="AY534" s="67"/>
      <c r="BB534" s="48"/>
      <c r="BC534" s="60"/>
    </row>
    <row r="535">
      <c r="A535" s="60"/>
      <c r="B535" s="60"/>
      <c r="C535" s="60"/>
      <c r="D535" s="74"/>
      <c r="H535" s="67"/>
      <c r="O535" s="67"/>
      <c r="R535" s="48"/>
      <c r="S535" s="60"/>
      <c r="T535" s="60"/>
      <c r="U535" s="60"/>
      <c r="V535" s="74"/>
      <c r="Z535" s="67"/>
      <c r="AG535" s="67"/>
      <c r="AJ535" s="48"/>
      <c r="AK535" s="60"/>
      <c r="AL535" s="60"/>
      <c r="AM535" s="60"/>
      <c r="AN535" s="74"/>
      <c r="AR535" s="67"/>
      <c r="AY535" s="67"/>
      <c r="BB535" s="48"/>
      <c r="BC535" s="60"/>
    </row>
    <row r="536">
      <c r="A536" s="60"/>
      <c r="B536" s="60"/>
      <c r="C536" s="60"/>
      <c r="D536" s="74"/>
      <c r="H536" s="67"/>
      <c r="O536" s="67"/>
      <c r="R536" s="48"/>
      <c r="S536" s="60"/>
      <c r="T536" s="60"/>
      <c r="U536" s="60"/>
      <c r="V536" s="74"/>
      <c r="Z536" s="67"/>
      <c r="AG536" s="67"/>
      <c r="AJ536" s="48"/>
      <c r="AK536" s="60"/>
      <c r="AL536" s="60"/>
      <c r="AM536" s="60"/>
      <c r="AN536" s="74"/>
      <c r="AR536" s="67"/>
      <c r="AY536" s="67"/>
      <c r="BB536" s="48"/>
      <c r="BC536" s="60"/>
    </row>
    <row r="537">
      <c r="A537" s="60"/>
      <c r="B537" s="60"/>
      <c r="C537" s="60"/>
      <c r="D537" s="74"/>
      <c r="H537" s="67"/>
      <c r="O537" s="67"/>
      <c r="R537" s="48"/>
      <c r="S537" s="60"/>
      <c r="T537" s="60"/>
      <c r="U537" s="60"/>
      <c r="V537" s="74"/>
      <c r="Z537" s="67"/>
      <c r="AG537" s="67"/>
      <c r="AJ537" s="48"/>
      <c r="AK537" s="60"/>
      <c r="AL537" s="60"/>
      <c r="AM537" s="60"/>
      <c r="AN537" s="74"/>
      <c r="AR537" s="67"/>
      <c r="AY537" s="67"/>
      <c r="BB537" s="48"/>
      <c r="BC537" s="60"/>
    </row>
    <row r="538">
      <c r="A538" s="60"/>
      <c r="B538" s="60"/>
      <c r="C538" s="60"/>
      <c r="D538" s="74"/>
      <c r="H538" s="67"/>
      <c r="O538" s="67"/>
      <c r="R538" s="48"/>
      <c r="S538" s="60"/>
      <c r="T538" s="60"/>
      <c r="U538" s="60"/>
      <c r="V538" s="74"/>
      <c r="Z538" s="67"/>
      <c r="AG538" s="67"/>
      <c r="AJ538" s="48"/>
      <c r="AK538" s="60"/>
      <c r="AL538" s="60"/>
      <c r="AM538" s="60"/>
      <c r="AN538" s="74"/>
      <c r="AR538" s="67"/>
      <c r="AY538" s="67"/>
      <c r="BB538" s="48"/>
      <c r="BC538" s="60"/>
    </row>
    <row r="539">
      <c r="A539" s="60"/>
      <c r="B539" s="60"/>
      <c r="C539" s="60"/>
      <c r="D539" s="74"/>
      <c r="H539" s="67"/>
      <c r="O539" s="67"/>
      <c r="R539" s="48"/>
      <c r="S539" s="60"/>
      <c r="T539" s="60"/>
      <c r="U539" s="60"/>
      <c r="V539" s="74"/>
      <c r="Z539" s="67"/>
      <c r="AG539" s="67"/>
      <c r="AJ539" s="48"/>
      <c r="AK539" s="60"/>
      <c r="AL539" s="60"/>
      <c r="AM539" s="60"/>
      <c r="AN539" s="74"/>
      <c r="AR539" s="67"/>
      <c r="AY539" s="67"/>
      <c r="BB539" s="48"/>
      <c r="BC539" s="60"/>
    </row>
    <row r="540">
      <c r="A540" s="60"/>
      <c r="B540" s="60"/>
      <c r="C540" s="60"/>
      <c r="D540" s="74"/>
      <c r="H540" s="67"/>
      <c r="O540" s="67"/>
      <c r="R540" s="48"/>
      <c r="S540" s="60"/>
      <c r="T540" s="60"/>
      <c r="U540" s="60"/>
      <c r="V540" s="74"/>
      <c r="Z540" s="67"/>
      <c r="AG540" s="67"/>
      <c r="AJ540" s="48"/>
      <c r="AK540" s="60"/>
      <c r="AL540" s="60"/>
      <c r="AM540" s="60"/>
      <c r="AN540" s="74"/>
      <c r="AR540" s="67"/>
      <c r="AY540" s="67"/>
      <c r="BB540" s="48"/>
      <c r="BC540" s="60"/>
    </row>
    <row r="541">
      <c r="A541" s="60"/>
      <c r="B541" s="60"/>
      <c r="C541" s="60"/>
      <c r="D541" s="74"/>
      <c r="H541" s="67"/>
      <c r="O541" s="67"/>
      <c r="R541" s="48"/>
      <c r="S541" s="60"/>
      <c r="T541" s="60"/>
      <c r="U541" s="60"/>
      <c r="V541" s="74"/>
      <c r="Z541" s="67"/>
      <c r="AG541" s="67"/>
      <c r="AJ541" s="48"/>
      <c r="AK541" s="60"/>
      <c r="AL541" s="60"/>
      <c r="AM541" s="60"/>
      <c r="AN541" s="74"/>
      <c r="AR541" s="67"/>
      <c r="AY541" s="67"/>
      <c r="BB541" s="48"/>
      <c r="BC541" s="60"/>
    </row>
    <row r="542">
      <c r="A542" s="60"/>
      <c r="B542" s="60"/>
      <c r="C542" s="60"/>
      <c r="D542" s="74"/>
      <c r="H542" s="67"/>
      <c r="O542" s="67"/>
      <c r="R542" s="48"/>
      <c r="S542" s="60"/>
      <c r="T542" s="60"/>
      <c r="U542" s="60"/>
      <c r="V542" s="74"/>
      <c r="Z542" s="67"/>
      <c r="AG542" s="67"/>
      <c r="AJ542" s="48"/>
      <c r="AK542" s="60"/>
      <c r="AL542" s="60"/>
      <c r="AM542" s="60"/>
      <c r="AN542" s="74"/>
      <c r="AR542" s="67"/>
      <c r="AY542" s="67"/>
      <c r="BB542" s="48"/>
      <c r="BC542" s="60"/>
    </row>
    <row r="543">
      <c r="A543" s="60"/>
      <c r="B543" s="60"/>
      <c r="C543" s="60"/>
      <c r="D543" s="74"/>
      <c r="H543" s="67"/>
      <c r="O543" s="67"/>
      <c r="R543" s="48"/>
      <c r="S543" s="60"/>
      <c r="T543" s="60"/>
      <c r="U543" s="60"/>
      <c r="V543" s="74"/>
      <c r="Z543" s="67"/>
      <c r="AG543" s="67"/>
      <c r="AJ543" s="48"/>
      <c r="AK543" s="60"/>
      <c r="AL543" s="60"/>
      <c r="AM543" s="60"/>
      <c r="AN543" s="74"/>
      <c r="AR543" s="67"/>
      <c r="AY543" s="67"/>
      <c r="BB543" s="48"/>
      <c r="BC543" s="60"/>
    </row>
    <row r="544">
      <c r="A544" s="60"/>
      <c r="B544" s="60"/>
      <c r="C544" s="60"/>
      <c r="D544" s="74"/>
      <c r="H544" s="67"/>
      <c r="O544" s="67"/>
      <c r="R544" s="48"/>
      <c r="S544" s="60"/>
      <c r="T544" s="60"/>
      <c r="U544" s="60"/>
      <c r="V544" s="74"/>
      <c r="Z544" s="67"/>
      <c r="AG544" s="67"/>
      <c r="AJ544" s="48"/>
      <c r="AK544" s="60"/>
      <c r="AL544" s="60"/>
      <c r="AM544" s="60"/>
      <c r="AN544" s="74"/>
      <c r="AR544" s="67"/>
      <c r="AY544" s="67"/>
      <c r="BB544" s="48"/>
      <c r="BC544" s="60"/>
    </row>
    <row r="545">
      <c r="A545" s="60"/>
      <c r="B545" s="60"/>
      <c r="C545" s="60"/>
      <c r="D545" s="74"/>
      <c r="H545" s="67"/>
      <c r="O545" s="67"/>
      <c r="R545" s="48"/>
      <c r="S545" s="60"/>
      <c r="T545" s="60"/>
      <c r="U545" s="60"/>
      <c r="V545" s="74"/>
      <c r="Z545" s="67"/>
      <c r="AG545" s="67"/>
      <c r="AJ545" s="48"/>
      <c r="AK545" s="60"/>
      <c r="AL545" s="60"/>
      <c r="AM545" s="60"/>
      <c r="AN545" s="74"/>
      <c r="AR545" s="67"/>
      <c r="AY545" s="67"/>
      <c r="BB545" s="48"/>
      <c r="BC545" s="60"/>
    </row>
    <row r="546">
      <c r="A546" s="60"/>
      <c r="B546" s="60"/>
      <c r="C546" s="60"/>
      <c r="D546" s="74"/>
      <c r="H546" s="67"/>
      <c r="O546" s="67"/>
      <c r="R546" s="48"/>
      <c r="S546" s="60"/>
      <c r="T546" s="60"/>
      <c r="U546" s="60"/>
      <c r="V546" s="74"/>
      <c r="Z546" s="67"/>
      <c r="AG546" s="67"/>
      <c r="AJ546" s="48"/>
      <c r="AK546" s="60"/>
      <c r="AL546" s="60"/>
      <c r="AM546" s="60"/>
      <c r="AN546" s="74"/>
      <c r="AR546" s="67"/>
      <c r="AY546" s="67"/>
      <c r="BB546" s="48"/>
      <c r="BC546" s="60"/>
    </row>
    <row r="547">
      <c r="A547" s="60"/>
      <c r="B547" s="60"/>
      <c r="C547" s="60"/>
      <c r="D547" s="74"/>
      <c r="H547" s="67"/>
      <c r="O547" s="67"/>
      <c r="R547" s="48"/>
      <c r="S547" s="60"/>
      <c r="T547" s="60"/>
      <c r="U547" s="60"/>
      <c r="V547" s="74"/>
      <c r="Z547" s="67"/>
      <c r="AG547" s="67"/>
      <c r="AJ547" s="48"/>
      <c r="AK547" s="60"/>
      <c r="AL547" s="60"/>
      <c r="AM547" s="60"/>
      <c r="AN547" s="74"/>
      <c r="AR547" s="67"/>
      <c r="AY547" s="67"/>
      <c r="BB547" s="48"/>
      <c r="BC547" s="60"/>
    </row>
    <row r="548">
      <c r="A548" s="60"/>
      <c r="B548" s="60"/>
      <c r="C548" s="60"/>
      <c r="D548" s="74"/>
      <c r="H548" s="67"/>
      <c r="O548" s="67"/>
      <c r="R548" s="48"/>
      <c r="S548" s="60"/>
      <c r="T548" s="60"/>
      <c r="U548" s="60"/>
      <c r="V548" s="74"/>
      <c r="Z548" s="67"/>
      <c r="AG548" s="67"/>
      <c r="AJ548" s="48"/>
      <c r="AK548" s="60"/>
      <c r="AL548" s="60"/>
      <c r="AM548" s="60"/>
      <c r="AN548" s="74"/>
      <c r="AR548" s="67"/>
      <c r="AY548" s="67"/>
      <c r="BB548" s="48"/>
      <c r="BC548" s="60"/>
    </row>
    <row r="549">
      <c r="A549" s="60"/>
      <c r="B549" s="60"/>
      <c r="C549" s="60"/>
      <c r="D549" s="74"/>
      <c r="H549" s="67"/>
      <c r="O549" s="67"/>
      <c r="R549" s="48"/>
      <c r="S549" s="60"/>
      <c r="T549" s="60"/>
      <c r="U549" s="60"/>
      <c r="V549" s="74"/>
      <c r="Z549" s="67"/>
      <c r="AG549" s="67"/>
      <c r="AJ549" s="48"/>
      <c r="AK549" s="60"/>
      <c r="AL549" s="60"/>
      <c r="AM549" s="60"/>
      <c r="AN549" s="74"/>
      <c r="AR549" s="67"/>
      <c r="AY549" s="67"/>
      <c r="BB549" s="48"/>
      <c r="BC549" s="60"/>
    </row>
    <row r="550">
      <c r="A550" s="60"/>
      <c r="B550" s="60"/>
      <c r="C550" s="60"/>
      <c r="D550" s="74"/>
      <c r="H550" s="67"/>
      <c r="O550" s="67"/>
      <c r="R550" s="48"/>
      <c r="S550" s="60"/>
      <c r="T550" s="60"/>
      <c r="U550" s="60"/>
      <c r="V550" s="74"/>
      <c r="Z550" s="67"/>
      <c r="AG550" s="67"/>
      <c r="AJ550" s="48"/>
      <c r="AK550" s="60"/>
      <c r="AL550" s="60"/>
      <c r="AM550" s="60"/>
      <c r="AN550" s="74"/>
      <c r="AR550" s="67"/>
      <c r="AY550" s="67"/>
      <c r="BB550" s="48"/>
      <c r="BC550" s="60"/>
    </row>
    <row r="551">
      <c r="A551" s="60"/>
      <c r="B551" s="60"/>
      <c r="C551" s="60"/>
      <c r="D551" s="74"/>
      <c r="H551" s="67"/>
      <c r="O551" s="67"/>
      <c r="R551" s="48"/>
      <c r="S551" s="60"/>
      <c r="T551" s="60"/>
      <c r="U551" s="60"/>
      <c r="V551" s="74"/>
      <c r="Z551" s="67"/>
      <c r="AG551" s="67"/>
      <c r="AJ551" s="48"/>
      <c r="AK551" s="60"/>
      <c r="AL551" s="60"/>
      <c r="AM551" s="60"/>
      <c r="AN551" s="74"/>
      <c r="AR551" s="67"/>
      <c r="AY551" s="67"/>
      <c r="BB551" s="48"/>
      <c r="BC551" s="60"/>
    </row>
    <row r="552">
      <c r="A552" s="60"/>
      <c r="B552" s="60"/>
      <c r="C552" s="60"/>
      <c r="D552" s="74"/>
      <c r="H552" s="67"/>
      <c r="O552" s="67"/>
      <c r="R552" s="48"/>
      <c r="S552" s="60"/>
      <c r="T552" s="60"/>
      <c r="U552" s="60"/>
      <c r="V552" s="74"/>
      <c r="Z552" s="67"/>
      <c r="AG552" s="67"/>
      <c r="AJ552" s="48"/>
      <c r="AK552" s="60"/>
      <c r="AL552" s="60"/>
      <c r="AM552" s="60"/>
      <c r="AN552" s="74"/>
      <c r="AR552" s="67"/>
      <c r="AY552" s="67"/>
      <c r="BB552" s="48"/>
      <c r="BC552" s="60"/>
    </row>
    <row r="553">
      <c r="A553" s="60"/>
      <c r="B553" s="60"/>
      <c r="C553" s="60"/>
      <c r="D553" s="74"/>
      <c r="H553" s="67"/>
      <c r="O553" s="67"/>
      <c r="R553" s="48"/>
      <c r="S553" s="60"/>
      <c r="T553" s="60"/>
      <c r="U553" s="60"/>
      <c r="V553" s="74"/>
      <c r="Z553" s="67"/>
      <c r="AG553" s="67"/>
      <c r="AJ553" s="48"/>
      <c r="AK553" s="60"/>
      <c r="AL553" s="60"/>
      <c r="AM553" s="60"/>
      <c r="AN553" s="74"/>
      <c r="AR553" s="67"/>
      <c r="AY553" s="67"/>
      <c r="BB553" s="48"/>
      <c r="BC553" s="60"/>
    </row>
    <row r="554">
      <c r="A554" s="60"/>
      <c r="B554" s="60"/>
      <c r="C554" s="60"/>
      <c r="D554" s="74"/>
      <c r="H554" s="67"/>
      <c r="O554" s="67"/>
      <c r="R554" s="48"/>
      <c r="S554" s="60"/>
      <c r="T554" s="60"/>
      <c r="U554" s="60"/>
      <c r="V554" s="74"/>
      <c r="Z554" s="67"/>
      <c r="AG554" s="67"/>
      <c r="AJ554" s="48"/>
      <c r="AK554" s="60"/>
      <c r="AL554" s="60"/>
      <c r="AM554" s="60"/>
      <c r="AN554" s="74"/>
      <c r="AR554" s="67"/>
      <c r="AY554" s="67"/>
      <c r="BB554" s="48"/>
      <c r="BC554" s="60"/>
    </row>
    <row r="555">
      <c r="A555" s="60"/>
      <c r="B555" s="60"/>
      <c r="C555" s="60"/>
      <c r="D555" s="74"/>
      <c r="H555" s="67"/>
      <c r="O555" s="67"/>
      <c r="R555" s="48"/>
      <c r="S555" s="60"/>
      <c r="T555" s="60"/>
      <c r="U555" s="60"/>
      <c r="V555" s="74"/>
      <c r="Z555" s="67"/>
      <c r="AG555" s="67"/>
      <c r="AJ555" s="48"/>
      <c r="AK555" s="60"/>
      <c r="AL555" s="60"/>
      <c r="AM555" s="60"/>
      <c r="AN555" s="74"/>
      <c r="AR555" s="67"/>
      <c r="AY555" s="67"/>
      <c r="BB555" s="48"/>
      <c r="BC555" s="60"/>
    </row>
    <row r="556">
      <c r="A556" s="60"/>
      <c r="B556" s="60"/>
      <c r="C556" s="60"/>
      <c r="D556" s="74"/>
      <c r="H556" s="67"/>
      <c r="O556" s="67"/>
      <c r="R556" s="48"/>
      <c r="S556" s="60"/>
      <c r="T556" s="60"/>
      <c r="U556" s="60"/>
      <c r="V556" s="74"/>
      <c r="Z556" s="67"/>
      <c r="AG556" s="67"/>
      <c r="AJ556" s="48"/>
      <c r="AK556" s="60"/>
      <c r="AL556" s="60"/>
      <c r="AM556" s="60"/>
      <c r="AN556" s="74"/>
      <c r="AR556" s="67"/>
      <c r="AY556" s="67"/>
      <c r="BB556" s="48"/>
      <c r="BC556" s="60"/>
    </row>
    <row r="557">
      <c r="A557" s="60"/>
      <c r="B557" s="60"/>
      <c r="C557" s="60"/>
      <c r="D557" s="74"/>
      <c r="H557" s="67"/>
      <c r="O557" s="67"/>
      <c r="R557" s="48"/>
      <c r="S557" s="60"/>
      <c r="T557" s="60"/>
      <c r="U557" s="60"/>
      <c r="V557" s="74"/>
      <c r="Z557" s="67"/>
      <c r="AG557" s="67"/>
      <c r="AJ557" s="48"/>
      <c r="AK557" s="60"/>
      <c r="AL557" s="60"/>
      <c r="AM557" s="60"/>
      <c r="AN557" s="74"/>
      <c r="AR557" s="67"/>
      <c r="AY557" s="67"/>
      <c r="BB557" s="48"/>
      <c r="BC557" s="60"/>
    </row>
    <row r="558">
      <c r="A558" s="60"/>
      <c r="B558" s="60"/>
      <c r="C558" s="60"/>
      <c r="D558" s="74"/>
      <c r="H558" s="67"/>
      <c r="O558" s="67"/>
      <c r="R558" s="48"/>
      <c r="S558" s="60"/>
      <c r="T558" s="60"/>
      <c r="U558" s="60"/>
      <c r="V558" s="74"/>
      <c r="Z558" s="67"/>
      <c r="AG558" s="67"/>
      <c r="AJ558" s="48"/>
      <c r="AK558" s="60"/>
      <c r="AL558" s="60"/>
      <c r="AM558" s="60"/>
      <c r="AN558" s="74"/>
      <c r="AR558" s="67"/>
      <c r="AY558" s="67"/>
      <c r="BB558" s="48"/>
      <c r="BC558" s="60"/>
    </row>
    <row r="559">
      <c r="A559" s="60"/>
      <c r="B559" s="60"/>
      <c r="C559" s="60"/>
      <c r="D559" s="74"/>
      <c r="H559" s="67"/>
      <c r="O559" s="67"/>
      <c r="R559" s="48"/>
      <c r="S559" s="60"/>
      <c r="T559" s="60"/>
      <c r="U559" s="60"/>
      <c r="V559" s="74"/>
      <c r="Z559" s="67"/>
      <c r="AG559" s="67"/>
      <c r="AJ559" s="48"/>
      <c r="AK559" s="60"/>
      <c r="AL559" s="60"/>
      <c r="AM559" s="60"/>
      <c r="AN559" s="74"/>
      <c r="AR559" s="67"/>
      <c r="AY559" s="67"/>
      <c r="BB559" s="48"/>
      <c r="BC559" s="60"/>
    </row>
    <row r="560">
      <c r="A560" s="60"/>
      <c r="B560" s="60"/>
      <c r="C560" s="60"/>
      <c r="D560" s="74"/>
      <c r="H560" s="67"/>
      <c r="O560" s="67"/>
      <c r="R560" s="48"/>
      <c r="S560" s="60"/>
      <c r="T560" s="60"/>
      <c r="U560" s="60"/>
      <c r="V560" s="74"/>
      <c r="Z560" s="67"/>
      <c r="AG560" s="67"/>
      <c r="AJ560" s="48"/>
      <c r="AK560" s="60"/>
      <c r="AL560" s="60"/>
      <c r="AM560" s="60"/>
      <c r="AN560" s="74"/>
      <c r="AR560" s="67"/>
      <c r="AY560" s="67"/>
      <c r="BB560" s="48"/>
      <c r="BC560" s="60"/>
    </row>
    <row r="561">
      <c r="A561" s="60"/>
      <c r="B561" s="60"/>
      <c r="C561" s="60"/>
      <c r="D561" s="74"/>
      <c r="H561" s="67"/>
      <c r="O561" s="67"/>
      <c r="R561" s="48"/>
      <c r="S561" s="60"/>
      <c r="T561" s="60"/>
      <c r="U561" s="60"/>
      <c r="V561" s="74"/>
      <c r="Z561" s="67"/>
      <c r="AG561" s="67"/>
      <c r="AJ561" s="48"/>
      <c r="AK561" s="60"/>
      <c r="AL561" s="60"/>
      <c r="AM561" s="60"/>
      <c r="AN561" s="74"/>
      <c r="AR561" s="67"/>
      <c r="AY561" s="67"/>
      <c r="BB561" s="48"/>
      <c r="BC561" s="60"/>
    </row>
    <row r="562">
      <c r="A562" s="60"/>
      <c r="B562" s="60"/>
      <c r="C562" s="60"/>
      <c r="D562" s="74"/>
      <c r="H562" s="67"/>
      <c r="O562" s="67"/>
      <c r="R562" s="48"/>
      <c r="S562" s="60"/>
      <c r="T562" s="60"/>
      <c r="U562" s="60"/>
      <c r="V562" s="74"/>
      <c r="Z562" s="67"/>
      <c r="AG562" s="67"/>
      <c r="AJ562" s="48"/>
      <c r="AK562" s="60"/>
      <c r="AL562" s="60"/>
      <c r="AM562" s="60"/>
      <c r="AN562" s="74"/>
      <c r="AR562" s="67"/>
      <c r="AY562" s="67"/>
      <c r="BB562" s="48"/>
      <c r="BC562" s="60"/>
    </row>
    <row r="563">
      <c r="A563" s="60"/>
      <c r="B563" s="60"/>
      <c r="C563" s="60"/>
      <c r="D563" s="74"/>
      <c r="H563" s="67"/>
      <c r="O563" s="67"/>
      <c r="R563" s="48"/>
      <c r="S563" s="60"/>
      <c r="T563" s="60"/>
      <c r="U563" s="60"/>
      <c r="V563" s="74"/>
      <c r="Z563" s="67"/>
      <c r="AG563" s="67"/>
      <c r="AJ563" s="48"/>
      <c r="AK563" s="60"/>
      <c r="AL563" s="60"/>
      <c r="AM563" s="60"/>
      <c r="AN563" s="74"/>
      <c r="AR563" s="67"/>
      <c r="AY563" s="67"/>
      <c r="BB563" s="48"/>
      <c r="BC563" s="60"/>
    </row>
    <row r="564">
      <c r="A564" s="60"/>
      <c r="B564" s="60"/>
      <c r="C564" s="60"/>
      <c r="D564" s="74"/>
      <c r="H564" s="67"/>
      <c r="O564" s="67"/>
      <c r="R564" s="48"/>
      <c r="S564" s="60"/>
      <c r="T564" s="60"/>
      <c r="U564" s="60"/>
      <c r="V564" s="74"/>
      <c r="Z564" s="67"/>
      <c r="AG564" s="67"/>
      <c r="AJ564" s="48"/>
      <c r="AK564" s="60"/>
      <c r="AL564" s="60"/>
      <c r="AM564" s="60"/>
      <c r="AN564" s="74"/>
      <c r="AR564" s="67"/>
      <c r="AY564" s="67"/>
      <c r="BB564" s="48"/>
      <c r="BC564" s="60"/>
    </row>
    <row r="565">
      <c r="A565" s="60"/>
      <c r="B565" s="60"/>
      <c r="C565" s="60"/>
      <c r="D565" s="74"/>
      <c r="H565" s="67"/>
      <c r="O565" s="67"/>
      <c r="R565" s="48"/>
      <c r="S565" s="60"/>
      <c r="T565" s="60"/>
      <c r="U565" s="60"/>
      <c r="V565" s="74"/>
      <c r="Z565" s="67"/>
      <c r="AG565" s="67"/>
      <c r="AJ565" s="48"/>
      <c r="AK565" s="60"/>
      <c r="AL565" s="60"/>
      <c r="AM565" s="60"/>
      <c r="AN565" s="74"/>
      <c r="AR565" s="67"/>
      <c r="AY565" s="67"/>
      <c r="BB565" s="48"/>
      <c r="BC565" s="60"/>
    </row>
    <row r="566">
      <c r="A566" s="60"/>
      <c r="B566" s="60"/>
      <c r="C566" s="60"/>
      <c r="D566" s="74"/>
      <c r="H566" s="67"/>
      <c r="O566" s="67"/>
      <c r="R566" s="48"/>
      <c r="S566" s="60"/>
      <c r="T566" s="60"/>
      <c r="U566" s="60"/>
      <c r="V566" s="74"/>
      <c r="Z566" s="67"/>
      <c r="AG566" s="67"/>
      <c r="AJ566" s="48"/>
      <c r="AK566" s="60"/>
      <c r="AL566" s="60"/>
      <c r="AM566" s="60"/>
      <c r="AN566" s="74"/>
      <c r="AR566" s="67"/>
      <c r="AY566" s="67"/>
      <c r="BB566" s="48"/>
      <c r="BC566" s="60"/>
    </row>
    <row r="567">
      <c r="A567" s="60"/>
      <c r="B567" s="60"/>
      <c r="C567" s="60"/>
      <c r="D567" s="74"/>
      <c r="H567" s="67"/>
      <c r="O567" s="67"/>
      <c r="R567" s="48"/>
      <c r="S567" s="60"/>
      <c r="T567" s="60"/>
      <c r="U567" s="60"/>
      <c r="V567" s="74"/>
      <c r="Z567" s="67"/>
      <c r="AG567" s="67"/>
      <c r="AJ567" s="48"/>
      <c r="AK567" s="60"/>
      <c r="AL567" s="60"/>
      <c r="AM567" s="60"/>
      <c r="AN567" s="74"/>
      <c r="AR567" s="67"/>
      <c r="AY567" s="67"/>
      <c r="BB567" s="48"/>
      <c r="BC567" s="60"/>
    </row>
    <row r="568">
      <c r="A568" s="60"/>
      <c r="B568" s="60"/>
      <c r="C568" s="60"/>
      <c r="D568" s="74"/>
      <c r="H568" s="67"/>
      <c r="O568" s="67"/>
      <c r="R568" s="48"/>
      <c r="S568" s="60"/>
      <c r="T568" s="60"/>
      <c r="U568" s="60"/>
      <c r="V568" s="74"/>
      <c r="Z568" s="67"/>
      <c r="AG568" s="67"/>
      <c r="AJ568" s="48"/>
      <c r="AK568" s="60"/>
      <c r="AL568" s="60"/>
      <c r="AM568" s="60"/>
      <c r="AN568" s="74"/>
      <c r="AR568" s="67"/>
      <c r="AY568" s="67"/>
      <c r="BB568" s="48"/>
      <c r="BC568" s="60"/>
    </row>
    <row r="569">
      <c r="A569" s="60"/>
      <c r="B569" s="60"/>
      <c r="C569" s="60"/>
      <c r="D569" s="74"/>
      <c r="H569" s="67"/>
      <c r="O569" s="67"/>
      <c r="R569" s="48"/>
      <c r="S569" s="60"/>
      <c r="T569" s="60"/>
      <c r="U569" s="60"/>
      <c r="V569" s="74"/>
      <c r="Z569" s="67"/>
      <c r="AG569" s="67"/>
      <c r="AJ569" s="48"/>
      <c r="AK569" s="60"/>
      <c r="AL569" s="60"/>
      <c r="AM569" s="60"/>
      <c r="AN569" s="74"/>
      <c r="AR569" s="67"/>
      <c r="AY569" s="67"/>
      <c r="BB569" s="48"/>
      <c r="BC569" s="60"/>
    </row>
    <row r="570">
      <c r="A570" s="60"/>
      <c r="B570" s="60"/>
      <c r="C570" s="60"/>
      <c r="D570" s="74"/>
      <c r="H570" s="67"/>
      <c r="O570" s="67"/>
      <c r="R570" s="48"/>
      <c r="S570" s="60"/>
      <c r="T570" s="60"/>
      <c r="U570" s="60"/>
      <c r="V570" s="74"/>
      <c r="Z570" s="67"/>
      <c r="AG570" s="67"/>
      <c r="AJ570" s="48"/>
      <c r="AK570" s="60"/>
      <c r="AL570" s="60"/>
      <c r="AM570" s="60"/>
      <c r="AN570" s="74"/>
      <c r="AR570" s="67"/>
      <c r="AY570" s="67"/>
      <c r="BB570" s="48"/>
      <c r="BC570" s="60"/>
    </row>
    <row r="571">
      <c r="A571" s="60"/>
      <c r="B571" s="60"/>
      <c r="C571" s="60"/>
      <c r="D571" s="74"/>
      <c r="H571" s="67"/>
      <c r="O571" s="67"/>
      <c r="R571" s="48"/>
      <c r="S571" s="60"/>
      <c r="T571" s="60"/>
      <c r="U571" s="60"/>
      <c r="V571" s="74"/>
      <c r="Z571" s="67"/>
      <c r="AG571" s="67"/>
      <c r="AJ571" s="48"/>
      <c r="AK571" s="60"/>
      <c r="AL571" s="60"/>
      <c r="AM571" s="60"/>
      <c r="AN571" s="74"/>
      <c r="AR571" s="67"/>
      <c r="AY571" s="67"/>
      <c r="BB571" s="48"/>
      <c r="BC571" s="60"/>
    </row>
    <row r="572">
      <c r="A572" s="60"/>
      <c r="B572" s="60"/>
      <c r="C572" s="60"/>
      <c r="D572" s="74"/>
      <c r="H572" s="67"/>
      <c r="O572" s="67"/>
      <c r="R572" s="48"/>
      <c r="S572" s="60"/>
      <c r="T572" s="60"/>
      <c r="U572" s="60"/>
      <c r="V572" s="74"/>
      <c r="Z572" s="67"/>
      <c r="AG572" s="67"/>
      <c r="AJ572" s="48"/>
      <c r="AK572" s="60"/>
      <c r="AL572" s="60"/>
      <c r="AM572" s="60"/>
      <c r="AN572" s="74"/>
      <c r="AR572" s="67"/>
      <c r="AY572" s="67"/>
      <c r="BB572" s="48"/>
      <c r="BC572" s="60"/>
    </row>
    <row r="573">
      <c r="A573" s="60"/>
      <c r="B573" s="60"/>
      <c r="C573" s="60"/>
      <c r="D573" s="74"/>
      <c r="H573" s="67"/>
      <c r="O573" s="67"/>
      <c r="R573" s="48"/>
      <c r="S573" s="60"/>
      <c r="T573" s="60"/>
      <c r="U573" s="60"/>
      <c r="V573" s="74"/>
      <c r="Z573" s="67"/>
      <c r="AG573" s="67"/>
      <c r="AJ573" s="48"/>
      <c r="AK573" s="60"/>
      <c r="AL573" s="60"/>
      <c r="AM573" s="60"/>
      <c r="AN573" s="74"/>
      <c r="AR573" s="67"/>
      <c r="AY573" s="67"/>
      <c r="BB573" s="48"/>
      <c r="BC573" s="60"/>
    </row>
    <row r="574">
      <c r="A574" s="60"/>
      <c r="B574" s="60"/>
      <c r="C574" s="60"/>
      <c r="D574" s="74"/>
      <c r="H574" s="67"/>
      <c r="O574" s="67"/>
      <c r="R574" s="48"/>
      <c r="S574" s="60"/>
      <c r="T574" s="60"/>
      <c r="U574" s="60"/>
      <c r="V574" s="74"/>
      <c r="Z574" s="67"/>
      <c r="AG574" s="67"/>
      <c r="AJ574" s="48"/>
      <c r="AK574" s="60"/>
      <c r="AL574" s="60"/>
      <c r="AM574" s="60"/>
      <c r="AN574" s="74"/>
      <c r="AR574" s="67"/>
      <c r="AY574" s="67"/>
      <c r="BB574" s="48"/>
      <c r="BC574" s="60"/>
    </row>
    <row r="575">
      <c r="A575" s="60"/>
      <c r="B575" s="60"/>
      <c r="C575" s="60"/>
      <c r="D575" s="74"/>
      <c r="H575" s="67"/>
      <c r="O575" s="67"/>
      <c r="R575" s="48"/>
      <c r="S575" s="60"/>
      <c r="T575" s="60"/>
      <c r="U575" s="60"/>
      <c r="V575" s="74"/>
      <c r="Z575" s="67"/>
      <c r="AG575" s="67"/>
      <c r="AJ575" s="48"/>
      <c r="AK575" s="60"/>
      <c r="AL575" s="60"/>
      <c r="AM575" s="60"/>
      <c r="AN575" s="74"/>
      <c r="AR575" s="67"/>
      <c r="AY575" s="67"/>
      <c r="BB575" s="48"/>
      <c r="BC575" s="60"/>
    </row>
    <row r="576">
      <c r="A576" s="60"/>
      <c r="B576" s="60"/>
      <c r="C576" s="60"/>
      <c r="D576" s="74"/>
      <c r="H576" s="67"/>
      <c r="O576" s="67"/>
      <c r="R576" s="48"/>
      <c r="S576" s="60"/>
      <c r="T576" s="60"/>
      <c r="U576" s="60"/>
      <c r="V576" s="74"/>
      <c r="Z576" s="67"/>
      <c r="AG576" s="67"/>
      <c r="AJ576" s="48"/>
      <c r="AK576" s="60"/>
      <c r="AL576" s="60"/>
      <c r="AM576" s="60"/>
      <c r="AN576" s="74"/>
      <c r="AR576" s="67"/>
      <c r="AY576" s="67"/>
      <c r="BB576" s="48"/>
      <c r="BC576" s="60"/>
    </row>
    <row r="577">
      <c r="A577" s="60"/>
      <c r="B577" s="60"/>
      <c r="C577" s="60"/>
      <c r="D577" s="74"/>
      <c r="H577" s="67"/>
      <c r="O577" s="67"/>
      <c r="R577" s="48"/>
      <c r="S577" s="60"/>
      <c r="T577" s="60"/>
      <c r="U577" s="60"/>
      <c r="V577" s="74"/>
      <c r="Z577" s="67"/>
      <c r="AG577" s="67"/>
      <c r="AJ577" s="48"/>
      <c r="AK577" s="60"/>
      <c r="AL577" s="60"/>
      <c r="AM577" s="60"/>
      <c r="AN577" s="74"/>
      <c r="AR577" s="67"/>
      <c r="AY577" s="67"/>
      <c r="BB577" s="48"/>
      <c r="BC577" s="60"/>
    </row>
    <row r="578">
      <c r="A578" s="60"/>
      <c r="B578" s="60"/>
      <c r="C578" s="60"/>
      <c r="D578" s="74"/>
      <c r="H578" s="67"/>
      <c r="O578" s="67"/>
      <c r="R578" s="48"/>
      <c r="S578" s="60"/>
      <c r="T578" s="60"/>
      <c r="U578" s="60"/>
      <c r="V578" s="74"/>
      <c r="Z578" s="67"/>
      <c r="AG578" s="67"/>
      <c r="AJ578" s="48"/>
      <c r="AK578" s="60"/>
      <c r="AL578" s="60"/>
      <c r="AM578" s="60"/>
      <c r="AN578" s="74"/>
      <c r="AR578" s="67"/>
      <c r="AY578" s="67"/>
      <c r="BB578" s="48"/>
      <c r="BC578" s="60"/>
    </row>
    <row r="579">
      <c r="A579" s="60"/>
      <c r="B579" s="60"/>
      <c r="C579" s="60"/>
      <c r="D579" s="74"/>
      <c r="H579" s="67"/>
      <c r="O579" s="67"/>
      <c r="R579" s="48"/>
      <c r="S579" s="60"/>
      <c r="T579" s="60"/>
      <c r="U579" s="60"/>
      <c r="V579" s="74"/>
      <c r="Z579" s="67"/>
      <c r="AG579" s="67"/>
      <c r="AJ579" s="48"/>
      <c r="AK579" s="60"/>
      <c r="AL579" s="60"/>
      <c r="AM579" s="60"/>
      <c r="AN579" s="74"/>
      <c r="AR579" s="67"/>
      <c r="AY579" s="67"/>
      <c r="BB579" s="48"/>
      <c r="BC579" s="60"/>
    </row>
    <row r="580">
      <c r="A580" s="60"/>
      <c r="B580" s="60"/>
      <c r="C580" s="60"/>
      <c r="D580" s="74"/>
      <c r="H580" s="67"/>
      <c r="O580" s="67"/>
      <c r="R580" s="48"/>
      <c r="S580" s="60"/>
      <c r="T580" s="60"/>
      <c r="U580" s="60"/>
      <c r="V580" s="74"/>
      <c r="Z580" s="67"/>
      <c r="AG580" s="67"/>
      <c r="AJ580" s="48"/>
      <c r="AK580" s="60"/>
      <c r="AL580" s="60"/>
      <c r="AM580" s="60"/>
      <c r="AN580" s="74"/>
      <c r="AR580" s="67"/>
      <c r="AY580" s="67"/>
      <c r="BB580" s="48"/>
      <c r="BC580" s="60"/>
    </row>
    <row r="581">
      <c r="A581" s="60"/>
      <c r="B581" s="60"/>
      <c r="C581" s="60"/>
      <c r="D581" s="74"/>
      <c r="H581" s="67"/>
      <c r="O581" s="67"/>
      <c r="R581" s="48"/>
      <c r="S581" s="60"/>
      <c r="T581" s="60"/>
      <c r="U581" s="60"/>
      <c r="V581" s="74"/>
      <c r="Z581" s="67"/>
      <c r="AG581" s="67"/>
      <c r="AJ581" s="48"/>
      <c r="AK581" s="60"/>
      <c r="AL581" s="60"/>
      <c r="AM581" s="60"/>
      <c r="AN581" s="74"/>
      <c r="AR581" s="67"/>
      <c r="AY581" s="67"/>
      <c r="BB581" s="48"/>
      <c r="BC581" s="60"/>
    </row>
    <row r="582">
      <c r="A582" s="60"/>
      <c r="B582" s="60"/>
      <c r="C582" s="60"/>
      <c r="D582" s="74"/>
      <c r="H582" s="67"/>
      <c r="O582" s="67"/>
      <c r="R582" s="48"/>
      <c r="S582" s="60"/>
      <c r="T582" s="60"/>
      <c r="U582" s="60"/>
      <c r="V582" s="74"/>
      <c r="Z582" s="67"/>
      <c r="AG582" s="67"/>
      <c r="AJ582" s="48"/>
      <c r="AK582" s="60"/>
      <c r="AL582" s="60"/>
      <c r="AM582" s="60"/>
      <c r="AN582" s="74"/>
      <c r="AR582" s="67"/>
      <c r="AY582" s="67"/>
      <c r="BB582" s="48"/>
      <c r="BC582" s="60"/>
    </row>
    <row r="583">
      <c r="A583" s="60"/>
      <c r="B583" s="60"/>
      <c r="C583" s="60"/>
      <c r="D583" s="74"/>
      <c r="H583" s="67"/>
      <c r="O583" s="67"/>
      <c r="R583" s="48"/>
      <c r="S583" s="60"/>
      <c r="T583" s="60"/>
      <c r="U583" s="60"/>
      <c r="V583" s="74"/>
      <c r="Z583" s="67"/>
      <c r="AG583" s="67"/>
      <c r="AJ583" s="48"/>
      <c r="AK583" s="60"/>
      <c r="AL583" s="60"/>
      <c r="AM583" s="60"/>
      <c r="AN583" s="74"/>
      <c r="AR583" s="67"/>
      <c r="AY583" s="67"/>
      <c r="BB583" s="48"/>
      <c r="BC583" s="60"/>
    </row>
    <row r="584">
      <c r="A584" s="60"/>
      <c r="B584" s="60"/>
      <c r="C584" s="60"/>
      <c r="D584" s="74"/>
      <c r="H584" s="67"/>
      <c r="O584" s="67"/>
      <c r="R584" s="48"/>
      <c r="S584" s="60"/>
      <c r="T584" s="60"/>
      <c r="U584" s="60"/>
      <c r="V584" s="74"/>
      <c r="Z584" s="67"/>
      <c r="AG584" s="67"/>
      <c r="AJ584" s="48"/>
      <c r="AK584" s="60"/>
      <c r="AL584" s="60"/>
      <c r="AM584" s="60"/>
      <c r="AN584" s="74"/>
      <c r="AR584" s="67"/>
      <c r="AY584" s="67"/>
      <c r="BB584" s="48"/>
      <c r="BC584" s="60"/>
    </row>
    <row r="585">
      <c r="A585" s="60"/>
      <c r="B585" s="60"/>
      <c r="C585" s="60"/>
      <c r="D585" s="74"/>
      <c r="H585" s="67"/>
      <c r="O585" s="67"/>
      <c r="R585" s="48"/>
      <c r="S585" s="60"/>
      <c r="T585" s="60"/>
      <c r="U585" s="60"/>
      <c r="V585" s="74"/>
      <c r="Z585" s="67"/>
      <c r="AG585" s="67"/>
      <c r="AJ585" s="48"/>
      <c r="AK585" s="60"/>
      <c r="AL585" s="60"/>
      <c r="AM585" s="60"/>
      <c r="AN585" s="74"/>
      <c r="AR585" s="67"/>
      <c r="AY585" s="67"/>
      <c r="BB585" s="48"/>
      <c r="BC585" s="60"/>
    </row>
    <row r="586">
      <c r="A586" s="60"/>
      <c r="B586" s="60"/>
      <c r="C586" s="60"/>
      <c r="D586" s="74"/>
      <c r="H586" s="67"/>
      <c r="O586" s="67"/>
      <c r="R586" s="48"/>
      <c r="S586" s="60"/>
      <c r="T586" s="60"/>
      <c r="U586" s="60"/>
      <c r="V586" s="74"/>
      <c r="Z586" s="67"/>
      <c r="AG586" s="67"/>
      <c r="AJ586" s="48"/>
      <c r="AK586" s="60"/>
      <c r="AL586" s="60"/>
      <c r="AM586" s="60"/>
      <c r="AN586" s="74"/>
      <c r="AR586" s="67"/>
      <c r="AY586" s="67"/>
      <c r="BB586" s="48"/>
      <c r="BC586" s="60"/>
    </row>
    <row r="587">
      <c r="A587" s="60"/>
      <c r="B587" s="60"/>
      <c r="C587" s="60"/>
      <c r="D587" s="74"/>
      <c r="H587" s="67"/>
      <c r="O587" s="67"/>
      <c r="R587" s="48"/>
      <c r="S587" s="60"/>
      <c r="T587" s="60"/>
      <c r="U587" s="60"/>
      <c r="V587" s="74"/>
      <c r="Z587" s="67"/>
      <c r="AG587" s="67"/>
      <c r="AJ587" s="48"/>
      <c r="AK587" s="60"/>
      <c r="AL587" s="60"/>
      <c r="AM587" s="60"/>
      <c r="AN587" s="74"/>
      <c r="AR587" s="67"/>
      <c r="AY587" s="67"/>
      <c r="BB587" s="48"/>
      <c r="BC587" s="60"/>
    </row>
    <row r="588">
      <c r="A588" s="60"/>
      <c r="B588" s="60"/>
      <c r="C588" s="60"/>
      <c r="D588" s="74"/>
      <c r="H588" s="67"/>
      <c r="O588" s="67"/>
      <c r="R588" s="48"/>
      <c r="S588" s="60"/>
      <c r="T588" s="60"/>
      <c r="U588" s="60"/>
      <c r="V588" s="74"/>
      <c r="Z588" s="67"/>
      <c r="AG588" s="67"/>
      <c r="AJ588" s="48"/>
      <c r="AK588" s="60"/>
      <c r="AL588" s="60"/>
      <c r="AM588" s="60"/>
      <c r="AN588" s="74"/>
      <c r="AR588" s="67"/>
      <c r="AY588" s="67"/>
      <c r="BB588" s="48"/>
      <c r="BC588" s="60"/>
    </row>
    <row r="589">
      <c r="A589" s="60"/>
      <c r="B589" s="60"/>
      <c r="C589" s="60"/>
      <c r="D589" s="74"/>
      <c r="H589" s="67"/>
      <c r="O589" s="67"/>
      <c r="R589" s="48"/>
      <c r="S589" s="60"/>
      <c r="T589" s="60"/>
      <c r="U589" s="60"/>
      <c r="V589" s="74"/>
      <c r="Z589" s="67"/>
      <c r="AG589" s="67"/>
      <c r="AJ589" s="48"/>
      <c r="AK589" s="60"/>
      <c r="AL589" s="60"/>
      <c r="AM589" s="60"/>
      <c r="AN589" s="74"/>
      <c r="AR589" s="67"/>
      <c r="AY589" s="67"/>
      <c r="BB589" s="48"/>
      <c r="BC589" s="60"/>
    </row>
    <row r="590">
      <c r="A590" s="60"/>
      <c r="B590" s="60"/>
      <c r="C590" s="60"/>
      <c r="D590" s="74"/>
      <c r="H590" s="67"/>
      <c r="O590" s="67"/>
      <c r="R590" s="48"/>
      <c r="S590" s="60"/>
      <c r="T590" s="60"/>
      <c r="U590" s="60"/>
      <c r="V590" s="74"/>
      <c r="Z590" s="67"/>
      <c r="AG590" s="67"/>
      <c r="AJ590" s="48"/>
      <c r="AK590" s="60"/>
      <c r="AL590" s="60"/>
      <c r="AM590" s="60"/>
      <c r="AN590" s="74"/>
      <c r="AR590" s="67"/>
      <c r="AY590" s="67"/>
      <c r="BB590" s="48"/>
      <c r="BC590" s="60"/>
    </row>
    <row r="591">
      <c r="A591" s="60"/>
      <c r="B591" s="60"/>
      <c r="C591" s="60"/>
      <c r="D591" s="74"/>
      <c r="H591" s="67"/>
      <c r="O591" s="67"/>
      <c r="R591" s="48"/>
      <c r="S591" s="60"/>
      <c r="T591" s="60"/>
      <c r="U591" s="60"/>
      <c r="V591" s="74"/>
      <c r="Z591" s="67"/>
      <c r="AG591" s="67"/>
      <c r="AJ591" s="48"/>
      <c r="AK591" s="60"/>
      <c r="AL591" s="60"/>
      <c r="AM591" s="60"/>
      <c r="AN591" s="74"/>
      <c r="AR591" s="67"/>
      <c r="AY591" s="67"/>
      <c r="BB591" s="48"/>
      <c r="BC591" s="60"/>
    </row>
    <row r="592">
      <c r="A592" s="60"/>
      <c r="B592" s="60"/>
      <c r="C592" s="60"/>
      <c r="D592" s="74"/>
      <c r="H592" s="67"/>
      <c r="O592" s="67"/>
      <c r="R592" s="48"/>
      <c r="S592" s="60"/>
      <c r="T592" s="60"/>
      <c r="U592" s="60"/>
      <c r="V592" s="74"/>
      <c r="Z592" s="67"/>
      <c r="AG592" s="67"/>
      <c r="AJ592" s="48"/>
      <c r="AK592" s="60"/>
      <c r="AL592" s="60"/>
      <c r="AM592" s="60"/>
      <c r="AN592" s="74"/>
      <c r="AR592" s="67"/>
      <c r="AY592" s="67"/>
      <c r="BB592" s="48"/>
      <c r="BC592" s="60"/>
    </row>
    <row r="593">
      <c r="A593" s="60"/>
      <c r="B593" s="60"/>
      <c r="C593" s="60"/>
      <c r="D593" s="74"/>
      <c r="H593" s="67"/>
      <c r="O593" s="67"/>
      <c r="R593" s="48"/>
      <c r="S593" s="60"/>
      <c r="T593" s="60"/>
      <c r="U593" s="60"/>
      <c r="V593" s="74"/>
      <c r="Z593" s="67"/>
      <c r="AG593" s="67"/>
      <c r="AJ593" s="48"/>
      <c r="AK593" s="60"/>
      <c r="AL593" s="60"/>
      <c r="AM593" s="60"/>
      <c r="AN593" s="74"/>
      <c r="AR593" s="67"/>
      <c r="AY593" s="67"/>
      <c r="BB593" s="48"/>
      <c r="BC593" s="60"/>
    </row>
    <row r="594">
      <c r="A594" s="60"/>
      <c r="B594" s="60"/>
      <c r="C594" s="60"/>
      <c r="D594" s="74"/>
      <c r="H594" s="67"/>
      <c r="O594" s="67"/>
      <c r="R594" s="48"/>
      <c r="S594" s="60"/>
      <c r="T594" s="60"/>
      <c r="U594" s="60"/>
      <c r="V594" s="74"/>
      <c r="Z594" s="67"/>
      <c r="AG594" s="67"/>
      <c r="AJ594" s="48"/>
      <c r="AK594" s="60"/>
      <c r="AL594" s="60"/>
      <c r="AM594" s="60"/>
      <c r="AN594" s="74"/>
      <c r="AR594" s="67"/>
      <c r="AY594" s="67"/>
      <c r="BB594" s="48"/>
      <c r="BC594" s="60"/>
    </row>
    <row r="595">
      <c r="A595" s="60"/>
      <c r="B595" s="60"/>
      <c r="C595" s="60"/>
      <c r="D595" s="74"/>
      <c r="H595" s="67"/>
      <c r="O595" s="67"/>
      <c r="R595" s="48"/>
      <c r="S595" s="60"/>
      <c r="T595" s="60"/>
      <c r="U595" s="60"/>
      <c r="V595" s="74"/>
      <c r="Z595" s="67"/>
      <c r="AG595" s="67"/>
      <c r="AJ595" s="48"/>
      <c r="AK595" s="60"/>
      <c r="AL595" s="60"/>
      <c r="AM595" s="60"/>
      <c r="AN595" s="74"/>
      <c r="AR595" s="67"/>
      <c r="AY595" s="67"/>
      <c r="BB595" s="48"/>
      <c r="BC595" s="60"/>
    </row>
    <row r="596">
      <c r="A596" s="60"/>
      <c r="B596" s="60"/>
      <c r="C596" s="60"/>
      <c r="D596" s="74"/>
      <c r="H596" s="67"/>
      <c r="O596" s="67"/>
      <c r="R596" s="48"/>
      <c r="S596" s="60"/>
      <c r="T596" s="60"/>
      <c r="U596" s="60"/>
      <c r="V596" s="74"/>
      <c r="Z596" s="67"/>
      <c r="AG596" s="67"/>
      <c r="AJ596" s="48"/>
      <c r="AK596" s="60"/>
      <c r="AL596" s="60"/>
      <c r="AM596" s="60"/>
      <c r="AN596" s="74"/>
      <c r="AR596" s="67"/>
      <c r="AY596" s="67"/>
      <c r="BB596" s="48"/>
      <c r="BC596" s="60"/>
    </row>
    <row r="597">
      <c r="A597" s="60"/>
      <c r="B597" s="60"/>
      <c r="C597" s="60"/>
      <c r="D597" s="74"/>
      <c r="H597" s="67"/>
      <c r="O597" s="67"/>
      <c r="R597" s="48"/>
      <c r="S597" s="60"/>
      <c r="T597" s="60"/>
      <c r="U597" s="60"/>
      <c r="V597" s="74"/>
      <c r="Z597" s="67"/>
      <c r="AG597" s="67"/>
      <c r="AJ597" s="48"/>
      <c r="AK597" s="60"/>
      <c r="AL597" s="60"/>
      <c r="AM597" s="60"/>
      <c r="AN597" s="74"/>
      <c r="AR597" s="67"/>
      <c r="AY597" s="67"/>
      <c r="BB597" s="48"/>
      <c r="BC597" s="60"/>
    </row>
    <row r="598">
      <c r="A598" s="60"/>
      <c r="B598" s="60"/>
      <c r="C598" s="60"/>
      <c r="D598" s="74"/>
      <c r="H598" s="67"/>
      <c r="O598" s="67"/>
      <c r="R598" s="48"/>
      <c r="S598" s="60"/>
      <c r="T598" s="60"/>
      <c r="U598" s="60"/>
      <c r="V598" s="74"/>
      <c r="Z598" s="67"/>
      <c r="AG598" s="67"/>
      <c r="AJ598" s="48"/>
      <c r="AK598" s="60"/>
      <c r="AL598" s="60"/>
      <c r="AM598" s="60"/>
      <c r="AN598" s="74"/>
      <c r="AR598" s="67"/>
      <c r="AY598" s="67"/>
      <c r="BB598" s="48"/>
      <c r="BC598" s="60"/>
    </row>
    <row r="599">
      <c r="A599" s="60"/>
      <c r="B599" s="60"/>
      <c r="C599" s="60"/>
      <c r="D599" s="74"/>
      <c r="H599" s="67"/>
      <c r="O599" s="67"/>
      <c r="R599" s="48"/>
      <c r="S599" s="60"/>
      <c r="T599" s="60"/>
      <c r="U599" s="60"/>
      <c r="V599" s="74"/>
      <c r="Z599" s="67"/>
      <c r="AG599" s="67"/>
      <c r="AJ599" s="48"/>
      <c r="AK599" s="60"/>
      <c r="AL599" s="60"/>
      <c r="AM599" s="60"/>
      <c r="AN599" s="74"/>
      <c r="AR599" s="67"/>
      <c r="AY599" s="67"/>
      <c r="BB599" s="48"/>
      <c r="BC599" s="60"/>
    </row>
    <row r="600">
      <c r="A600" s="60"/>
      <c r="B600" s="60"/>
      <c r="C600" s="60"/>
      <c r="D600" s="74"/>
      <c r="H600" s="67"/>
      <c r="O600" s="67"/>
      <c r="R600" s="48"/>
      <c r="S600" s="60"/>
      <c r="T600" s="60"/>
      <c r="U600" s="60"/>
      <c r="V600" s="74"/>
      <c r="Z600" s="67"/>
      <c r="AG600" s="67"/>
      <c r="AJ600" s="48"/>
      <c r="AK600" s="60"/>
      <c r="AL600" s="60"/>
      <c r="AM600" s="60"/>
      <c r="AN600" s="74"/>
      <c r="AR600" s="67"/>
      <c r="AY600" s="67"/>
      <c r="BB600" s="48"/>
      <c r="BC600" s="60"/>
    </row>
    <row r="601">
      <c r="A601" s="60"/>
      <c r="B601" s="60"/>
      <c r="C601" s="60"/>
      <c r="D601" s="74"/>
      <c r="H601" s="67"/>
      <c r="O601" s="67"/>
      <c r="R601" s="48"/>
      <c r="S601" s="60"/>
      <c r="T601" s="60"/>
      <c r="U601" s="60"/>
      <c r="V601" s="74"/>
      <c r="Z601" s="67"/>
      <c r="AG601" s="67"/>
      <c r="AJ601" s="48"/>
      <c r="AK601" s="60"/>
      <c r="AL601" s="60"/>
      <c r="AM601" s="60"/>
      <c r="AN601" s="74"/>
      <c r="AR601" s="67"/>
      <c r="AY601" s="67"/>
      <c r="BB601" s="48"/>
      <c r="BC601" s="60"/>
    </row>
    <row r="602">
      <c r="A602" s="60"/>
      <c r="B602" s="60"/>
      <c r="C602" s="60"/>
      <c r="D602" s="74"/>
      <c r="H602" s="67"/>
      <c r="O602" s="67"/>
      <c r="R602" s="48"/>
      <c r="S602" s="60"/>
      <c r="T602" s="60"/>
      <c r="U602" s="60"/>
      <c r="V602" s="74"/>
      <c r="Z602" s="67"/>
      <c r="AG602" s="67"/>
      <c r="AJ602" s="48"/>
      <c r="AK602" s="60"/>
      <c r="AL602" s="60"/>
      <c r="AM602" s="60"/>
      <c r="AN602" s="74"/>
      <c r="AR602" s="67"/>
      <c r="AY602" s="67"/>
      <c r="BB602" s="48"/>
      <c r="BC602" s="60"/>
    </row>
    <row r="603">
      <c r="A603" s="60"/>
      <c r="B603" s="60"/>
      <c r="C603" s="60"/>
      <c r="D603" s="74"/>
      <c r="H603" s="67"/>
      <c r="O603" s="67"/>
      <c r="R603" s="48"/>
      <c r="S603" s="60"/>
      <c r="T603" s="60"/>
      <c r="U603" s="60"/>
      <c r="V603" s="74"/>
      <c r="Z603" s="67"/>
      <c r="AG603" s="67"/>
      <c r="AJ603" s="48"/>
      <c r="AK603" s="60"/>
      <c r="AL603" s="60"/>
      <c r="AM603" s="60"/>
      <c r="AN603" s="74"/>
      <c r="AR603" s="67"/>
      <c r="AY603" s="67"/>
      <c r="BB603" s="48"/>
      <c r="BC603" s="60"/>
    </row>
    <row r="604">
      <c r="A604" s="60"/>
      <c r="B604" s="60"/>
      <c r="C604" s="60"/>
      <c r="D604" s="74"/>
      <c r="H604" s="67"/>
      <c r="O604" s="67"/>
      <c r="R604" s="48"/>
      <c r="S604" s="60"/>
      <c r="T604" s="60"/>
      <c r="U604" s="60"/>
      <c r="V604" s="74"/>
      <c r="Z604" s="67"/>
      <c r="AG604" s="67"/>
      <c r="AJ604" s="48"/>
      <c r="AK604" s="60"/>
      <c r="AL604" s="60"/>
      <c r="AM604" s="60"/>
      <c r="AN604" s="74"/>
      <c r="AR604" s="67"/>
      <c r="AY604" s="67"/>
      <c r="BB604" s="48"/>
      <c r="BC604" s="60"/>
    </row>
    <row r="605">
      <c r="A605" s="60"/>
      <c r="B605" s="60"/>
      <c r="C605" s="60"/>
      <c r="D605" s="74"/>
      <c r="H605" s="67"/>
      <c r="O605" s="67"/>
      <c r="R605" s="48"/>
      <c r="S605" s="60"/>
      <c r="T605" s="60"/>
      <c r="U605" s="60"/>
      <c r="V605" s="74"/>
      <c r="Z605" s="67"/>
      <c r="AG605" s="67"/>
      <c r="AJ605" s="48"/>
      <c r="AK605" s="60"/>
      <c r="AL605" s="60"/>
      <c r="AM605" s="60"/>
      <c r="AN605" s="74"/>
      <c r="AR605" s="67"/>
      <c r="AY605" s="67"/>
      <c r="BB605" s="48"/>
      <c r="BC605" s="60"/>
    </row>
    <row r="606">
      <c r="A606" s="60"/>
      <c r="B606" s="60"/>
      <c r="C606" s="60"/>
      <c r="D606" s="74"/>
      <c r="H606" s="67"/>
      <c r="O606" s="67"/>
      <c r="R606" s="48"/>
      <c r="S606" s="60"/>
      <c r="T606" s="60"/>
      <c r="U606" s="60"/>
      <c r="V606" s="74"/>
      <c r="Z606" s="67"/>
      <c r="AG606" s="67"/>
      <c r="AJ606" s="48"/>
      <c r="AK606" s="60"/>
      <c r="AL606" s="60"/>
      <c r="AM606" s="60"/>
      <c r="AN606" s="74"/>
      <c r="AR606" s="67"/>
      <c r="AY606" s="67"/>
      <c r="BB606" s="48"/>
      <c r="BC606" s="60"/>
    </row>
    <row r="607">
      <c r="A607" s="60"/>
      <c r="B607" s="60"/>
      <c r="C607" s="60"/>
      <c r="D607" s="74"/>
      <c r="H607" s="67"/>
      <c r="O607" s="67"/>
      <c r="R607" s="48"/>
      <c r="S607" s="60"/>
      <c r="T607" s="60"/>
      <c r="U607" s="60"/>
      <c r="V607" s="74"/>
      <c r="Z607" s="67"/>
      <c r="AG607" s="67"/>
      <c r="AJ607" s="48"/>
      <c r="AK607" s="60"/>
      <c r="AL607" s="60"/>
      <c r="AM607" s="60"/>
      <c r="AN607" s="74"/>
      <c r="AR607" s="67"/>
      <c r="AY607" s="67"/>
      <c r="BB607" s="48"/>
      <c r="BC607" s="60"/>
    </row>
    <row r="608">
      <c r="A608" s="60"/>
      <c r="B608" s="60"/>
      <c r="C608" s="60"/>
      <c r="D608" s="74"/>
      <c r="H608" s="67"/>
      <c r="O608" s="67"/>
      <c r="R608" s="48"/>
      <c r="S608" s="60"/>
      <c r="T608" s="60"/>
      <c r="U608" s="60"/>
      <c r="V608" s="74"/>
      <c r="Z608" s="67"/>
      <c r="AG608" s="67"/>
      <c r="AJ608" s="48"/>
      <c r="AK608" s="60"/>
      <c r="AL608" s="60"/>
      <c r="AM608" s="60"/>
      <c r="AN608" s="74"/>
      <c r="AR608" s="67"/>
      <c r="AY608" s="67"/>
      <c r="BB608" s="48"/>
      <c r="BC608" s="60"/>
    </row>
    <row r="609">
      <c r="A609" s="60"/>
      <c r="B609" s="60"/>
      <c r="C609" s="60"/>
      <c r="D609" s="74"/>
      <c r="H609" s="67"/>
      <c r="O609" s="67"/>
      <c r="R609" s="48"/>
      <c r="S609" s="60"/>
      <c r="T609" s="60"/>
      <c r="U609" s="60"/>
      <c r="V609" s="74"/>
      <c r="Z609" s="67"/>
      <c r="AG609" s="67"/>
      <c r="AJ609" s="48"/>
      <c r="AK609" s="60"/>
      <c r="AL609" s="60"/>
      <c r="AM609" s="60"/>
      <c r="AN609" s="74"/>
      <c r="AR609" s="67"/>
      <c r="AY609" s="67"/>
      <c r="BB609" s="48"/>
      <c r="BC609" s="60"/>
    </row>
    <row r="610">
      <c r="A610" s="60"/>
      <c r="B610" s="60"/>
      <c r="C610" s="60"/>
      <c r="D610" s="74"/>
      <c r="H610" s="67"/>
      <c r="O610" s="67"/>
      <c r="R610" s="48"/>
      <c r="S610" s="60"/>
      <c r="T610" s="60"/>
      <c r="U610" s="60"/>
      <c r="V610" s="74"/>
      <c r="Z610" s="67"/>
      <c r="AG610" s="67"/>
      <c r="AJ610" s="48"/>
      <c r="AK610" s="60"/>
      <c r="AL610" s="60"/>
      <c r="AM610" s="60"/>
      <c r="AN610" s="74"/>
      <c r="AR610" s="67"/>
      <c r="AY610" s="67"/>
      <c r="BB610" s="48"/>
      <c r="BC610" s="60"/>
    </row>
    <row r="611">
      <c r="A611" s="60"/>
      <c r="B611" s="60"/>
      <c r="C611" s="60"/>
      <c r="D611" s="74"/>
      <c r="H611" s="67"/>
      <c r="O611" s="67"/>
      <c r="R611" s="48"/>
      <c r="S611" s="60"/>
      <c r="T611" s="60"/>
      <c r="U611" s="60"/>
      <c r="V611" s="74"/>
      <c r="Z611" s="67"/>
      <c r="AG611" s="67"/>
      <c r="AJ611" s="48"/>
      <c r="AK611" s="60"/>
      <c r="AL611" s="60"/>
      <c r="AM611" s="60"/>
      <c r="AN611" s="74"/>
      <c r="AR611" s="67"/>
      <c r="AY611" s="67"/>
      <c r="BB611" s="48"/>
      <c r="BC611" s="60"/>
    </row>
    <row r="612">
      <c r="A612" s="60"/>
      <c r="B612" s="60"/>
      <c r="C612" s="60"/>
      <c r="D612" s="74"/>
      <c r="H612" s="67"/>
      <c r="O612" s="67"/>
      <c r="R612" s="48"/>
      <c r="S612" s="60"/>
      <c r="T612" s="60"/>
      <c r="U612" s="60"/>
      <c r="V612" s="74"/>
      <c r="Z612" s="67"/>
      <c r="AG612" s="67"/>
      <c r="AJ612" s="48"/>
      <c r="AK612" s="60"/>
      <c r="AL612" s="60"/>
      <c r="AM612" s="60"/>
      <c r="AN612" s="74"/>
      <c r="AR612" s="67"/>
      <c r="AY612" s="67"/>
      <c r="BB612" s="48"/>
      <c r="BC612" s="60"/>
    </row>
    <row r="613">
      <c r="A613" s="60"/>
      <c r="B613" s="60"/>
      <c r="C613" s="60"/>
      <c r="D613" s="74"/>
      <c r="H613" s="67"/>
      <c r="O613" s="67"/>
      <c r="R613" s="48"/>
      <c r="S613" s="60"/>
      <c r="T613" s="60"/>
      <c r="U613" s="60"/>
      <c r="V613" s="74"/>
      <c r="Z613" s="67"/>
      <c r="AG613" s="67"/>
      <c r="AJ613" s="48"/>
      <c r="AK613" s="60"/>
      <c r="AL613" s="60"/>
      <c r="AM613" s="60"/>
      <c r="AN613" s="74"/>
      <c r="AR613" s="67"/>
      <c r="AY613" s="67"/>
      <c r="BB613" s="48"/>
      <c r="BC613" s="60"/>
    </row>
    <row r="614">
      <c r="A614" s="60"/>
      <c r="B614" s="60"/>
      <c r="C614" s="60"/>
      <c r="D614" s="74"/>
      <c r="H614" s="67"/>
      <c r="O614" s="67"/>
      <c r="R614" s="48"/>
      <c r="S614" s="60"/>
      <c r="T614" s="60"/>
      <c r="U614" s="60"/>
      <c r="V614" s="74"/>
      <c r="Z614" s="67"/>
      <c r="AG614" s="67"/>
      <c r="AJ614" s="48"/>
      <c r="AK614" s="60"/>
      <c r="AL614" s="60"/>
      <c r="AM614" s="60"/>
      <c r="AN614" s="74"/>
      <c r="AR614" s="67"/>
      <c r="AY614" s="67"/>
      <c r="BB614" s="48"/>
      <c r="BC614" s="60"/>
    </row>
    <row r="615">
      <c r="A615" s="60"/>
      <c r="B615" s="60"/>
      <c r="C615" s="60"/>
      <c r="D615" s="74"/>
      <c r="H615" s="67"/>
      <c r="O615" s="67"/>
      <c r="R615" s="48"/>
      <c r="S615" s="60"/>
      <c r="T615" s="60"/>
      <c r="U615" s="60"/>
      <c r="V615" s="74"/>
      <c r="Z615" s="67"/>
      <c r="AG615" s="67"/>
      <c r="AJ615" s="48"/>
      <c r="AK615" s="60"/>
      <c r="AL615" s="60"/>
      <c r="AM615" s="60"/>
      <c r="AN615" s="74"/>
      <c r="AR615" s="67"/>
      <c r="AY615" s="67"/>
      <c r="BB615" s="48"/>
      <c r="BC615" s="60"/>
    </row>
    <row r="616">
      <c r="A616" s="60"/>
      <c r="B616" s="60"/>
      <c r="C616" s="60"/>
      <c r="D616" s="74"/>
      <c r="H616" s="67"/>
      <c r="O616" s="67"/>
      <c r="R616" s="48"/>
      <c r="S616" s="60"/>
      <c r="T616" s="60"/>
      <c r="U616" s="60"/>
      <c r="V616" s="74"/>
      <c r="Z616" s="67"/>
      <c r="AG616" s="67"/>
      <c r="AJ616" s="48"/>
      <c r="AK616" s="60"/>
      <c r="AL616" s="60"/>
      <c r="AM616" s="60"/>
      <c r="AN616" s="74"/>
      <c r="AR616" s="67"/>
      <c r="AY616" s="67"/>
      <c r="BB616" s="48"/>
      <c r="BC616" s="60"/>
    </row>
    <row r="617">
      <c r="A617" s="60"/>
      <c r="B617" s="60"/>
      <c r="C617" s="60"/>
      <c r="D617" s="74"/>
      <c r="H617" s="67"/>
      <c r="O617" s="67"/>
      <c r="R617" s="48"/>
      <c r="S617" s="60"/>
      <c r="T617" s="60"/>
      <c r="U617" s="60"/>
      <c r="V617" s="74"/>
      <c r="Z617" s="67"/>
      <c r="AG617" s="67"/>
      <c r="AJ617" s="48"/>
      <c r="AK617" s="60"/>
      <c r="AL617" s="60"/>
      <c r="AM617" s="60"/>
      <c r="AN617" s="74"/>
      <c r="AR617" s="67"/>
      <c r="AY617" s="67"/>
      <c r="BB617" s="48"/>
      <c r="BC617" s="60"/>
    </row>
    <row r="618">
      <c r="A618" s="60"/>
      <c r="B618" s="60"/>
      <c r="C618" s="60"/>
      <c r="D618" s="74"/>
      <c r="H618" s="67"/>
      <c r="O618" s="67"/>
      <c r="R618" s="48"/>
      <c r="S618" s="60"/>
      <c r="T618" s="60"/>
      <c r="U618" s="60"/>
      <c r="V618" s="74"/>
      <c r="Z618" s="67"/>
      <c r="AG618" s="67"/>
      <c r="AJ618" s="48"/>
      <c r="AK618" s="60"/>
      <c r="AL618" s="60"/>
      <c r="AM618" s="60"/>
      <c r="AN618" s="74"/>
      <c r="AR618" s="67"/>
      <c r="AY618" s="67"/>
      <c r="BB618" s="48"/>
      <c r="BC618" s="60"/>
    </row>
    <row r="619">
      <c r="A619" s="60"/>
      <c r="B619" s="60"/>
      <c r="C619" s="60"/>
      <c r="D619" s="74"/>
      <c r="H619" s="67"/>
      <c r="O619" s="67"/>
      <c r="R619" s="48"/>
      <c r="S619" s="60"/>
      <c r="T619" s="60"/>
      <c r="U619" s="60"/>
      <c r="V619" s="74"/>
      <c r="Z619" s="67"/>
      <c r="AG619" s="67"/>
      <c r="AJ619" s="48"/>
      <c r="AK619" s="60"/>
      <c r="AL619" s="60"/>
      <c r="AM619" s="60"/>
      <c r="AN619" s="74"/>
      <c r="AR619" s="67"/>
      <c r="AY619" s="67"/>
      <c r="BB619" s="48"/>
      <c r="BC619" s="60"/>
    </row>
    <row r="620">
      <c r="A620" s="60"/>
      <c r="B620" s="60"/>
      <c r="C620" s="60"/>
      <c r="D620" s="74"/>
      <c r="H620" s="67"/>
      <c r="O620" s="67"/>
      <c r="R620" s="48"/>
      <c r="S620" s="60"/>
      <c r="T620" s="60"/>
      <c r="U620" s="60"/>
      <c r="V620" s="74"/>
      <c r="Z620" s="67"/>
      <c r="AG620" s="67"/>
      <c r="AJ620" s="48"/>
      <c r="AK620" s="60"/>
      <c r="AL620" s="60"/>
      <c r="AM620" s="60"/>
      <c r="AN620" s="74"/>
      <c r="AR620" s="67"/>
      <c r="AY620" s="67"/>
      <c r="BB620" s="48"/>
      <c r="BC620" s="60"/>
    </row>
    <row r="621">
      <c r="A621" s="60"/>
      <c r="B621" s="60"/>
      <c r="C621" s="60"/>
      <c r="D621" s="74"/>
      <c r="H621" s="67"/>
      <c r="O621" s="67"/>
      <c r="R621" s="48"/>
      <c r="S621" s="60"/>
      <c r="T621" s="60"/>
      <c r="U621" s="60"/>
      <c r="V621" s="74"/>
      <c r="Z621" s="67"/>
      <c r="AG621" s="67"/>
      <c r="AJ621" s="48"/>
      <c r="AK621" s="60"/>
      <c r="AL621" s="60"/>
      <c r="AM621" s="60"/>
      <c r="AN621" s="74"/>
      <c r="AR621" s="67"/>
      <c r="AY621" s="67"/>
      <c r="BB621" s="48"/>
      <c r="BC621" s="60"/>
    </row>
    <row r="622">
      <c r="A622" s="60"/>
      <c r="B622" s="60"/>
      <c r="C622" s="60"/>
      <c r="D622" s="74"/>
      <c r="H622" s="67"/>
      <c r="O622" s="67"/>
      <c r="R622" s="48"/>
      <c r="S622" s="60"/>
      <c r="T622" s="60"/>
      <c r="U622" s="60"/>
      <c r="V622" s="74"/>
      <c r="Z622" s="67"/>
      <c r="AG622" s="67"/>
      <c r="AJ622" s="48"/>
      <c r="AK622" s="60"/>
      <c r="AL622" s="60"/>
      <c r="AM622" s="60"/>
      <c r="AN622" s="74"/>
      <c r="AR622" s="67"/>
      <c r="AY622" s="67"/>
      <c r="BB622" s="48"/>
      <c r="BC622" s="60"/>
    </row>
    <row r="623">
      <c r="A623" s="60"/>
      <c r="B623" s="60"/>
      <c r="C623" s="60"/>
      <c r="D623" s="74"/>
      <c r="H623" s="67"/>
      <c r="O623" s="67"/>
      <c r="R623" s="48"/>
      <c r="S623" s="60"/>
      <c r="T623" s="60"/>
      <c r="U623" s="60"/>
      <c r="V623" s="74"/>
      <c r="Z623" s="67"/>
      <c r="AG623" s="67"/>
      <c r="AJ623" s="48"/>
      <c r="AK623" s="60"/>
      <c r="AL623" s="60"/>
      <c r="AM623" s="60"/>
      <c r="AN623" s="74"/>
      <c r="AR623" s="67"/>
      <c r="AY623" s="67"/>
      <c r="BB623" s="48"/>
      <c r="BC623" s="60"/>
    </row>
    <row r="624">
      <c r="A624" s="60"/>
      <c r="B624" s="60"/>
      <c r="C624" s="60"/>
      <c r="D624" s="74"/>
      <c r="H624" s="67"/>
      <c r="O624" s="67"/>
      <c r="R624" s="48"/>
      <c r="S624" s="60"/>
      <c r="T624" s="60"/>
      <c r="U624" s="60"/>
      <c r="V624" s="74"/>
      <c r="Z624" s="67"/>
      <c r="AG624" s="67"/>
      <c r="AJ624" s="48"/>
      <c r="AK624" s="60"/>
      <c r="AL624" s="60"/>
      <c r="AM624" s="60"/>
      <c r="AN624" s="74"/>
      <c r="AR624" s="67"/>
      <c r="AY624" s="67"/>
      <c r="BB624" s="48"/>
      <c r="BC624" s="60"/>
    </row>
    <row r="625">
      <c r="A625" s="60"/>
      <c r="B625" s="60"/>
      <c r="C625" s="60"/>
      <c r="D625" s="74"/>
      <c r="H625" s="67"/>
      <c r="O625" s="67"/>
      <c r="R625" s="48"/>
      <c r="S625" s="60"/>
      <c r="T625" s="60"/>
      <c r="U625" s="60"/>
      <c r="V625" s="74"/>
      <c r="Z625" s="67"/>
      <c r="AG625" s="67"/>
      <c r="AJ625" s="48"/>
      <c r="AK625" s="60"/>
      <c r="AL625" s="60"/>
      <c r="AM625" s="60"/>
      <c r="AN625" s="74"/>
      <c r="AR625" s="67"/>
      <c r="AY625" s="67"/>
      <c r="BB625" s="48"/>
      <c r="BC625" s="60"/>
    </row>
    <row r="626">
      <c r="A626" s="60"/>
      <c r="B626" s="60"/>
      <c r="C626" s="60"/>
      <c r="D626" s="74"/>
      <c r="H626" s="67"/>
      <c r="O626" s="67"/>
      <c r="R626" s="48"/>
      <c r="S626" s="60"/>
      <c r="T626" s="60"/>
      <c r="U626" s="60"/>
      <c r="V626" s="74"/>
      <c r="Z626" s="67"/>
      <c r="AG626" s="67"/>
      <c r="AJ626" s="48"/>
      <c r="AK626" s="60"/>
      <c r="AL626" s="60"/>
      <c r="AM626" s="60"/>
      <c r="AN626" s="74"/>
      <c r="AR626" s="67"/>
      <c r="AY626" s="67"/>
      <c r="BB626" s="48"/>
      <c r="BC626" s="60"/>
    </row>
    <row r="627">
      <c r="A627" s="60"/>
      <c r="B627" s="60"/>
      <c r="C627" s="60"/>
      <c r="D627" s="74"/>
      <c r="H627" s="67"/>
      <c r="O627" s="67"/>
      <c r="R627" s="48"/>
      <c r="S627" s="60"/>
      <c r="T627" s="60"/>
      <c r="U627" s="60"/>
      <c r="V627" s="74"/>
      <c r="Z627" s="67"/>
      <c r="AG627" s="67"/>
      <c r="AJ627" s="48"/>
      <c r="AK627" s="60"/>
      <c r="AL627" s="60"/>
      <c r="AM627" s="60"/>
      <c r="AN627" s="74"/>
      <c r="AR627" s="67"/>
      <c r="AY627" s="67"/>
      <c r="BB627" s="48"/>
      <c r="BC627" s="60"/>
    </row>
    <row r="628">
      <c r="A628" s="60"/>
      <c r="B628" s="60"/>
      <c r="C628" s="60"/>
      <c r="D628" s="74"/>
      <c r="H628" s="67"/>
      <c r="O628" s="67"/>
      <c r="R628" s="48"/>
      <c r="S628" s="60"/>
      <c r="T628" s="60"/>
      <c r="U628" s="60"/>
      <c r="V628" s="74"/>
      <c r="Z628" s="67"/>
      <c r="AG628" s="67"/>
      <c r="AJ628" s="48"/>
      <c r="AK628" s="60"/>
      <c r="AL628" s="60"/>
      <c r="AM628" s="60"/>
      <c r="AN628" s="74"/>
      <c r="AR628" s="67"/>
      <c r="AY628" s="67"/>
      <c r="BB628" s="48"/>
      <c r="BC628" s="60"/>
    </row>
    <row r="629">
      <c r="A629" s="60"/>
      <c r="B629" s="60"/>
      <c r="C629" s="60"/>
      <c r="D629" s="74"/>
      <c r="H629" s="67"/>
      <c r="O629" s="67"/>
      <c r="R629" s="48"/>
      <c r="S629" s="60"/>
      <c r="T629" s="60"/>
      <c r="U629" s="60"/>
      <c r="V629" s="74"/>
      <c r="Z629" s="67"/>
      <c r="AG629" s="67"/>
      <c r="AJ629" s="48"/>
      <c r="AK629" s="60"/>
      <c r="AL629" s="60"/>
      <c r="AM629" s="60"/>
      <c r="AN629" s="74"/>
      <c r="AR629" s="67"/>
      <c r="AY629" s="67"/>
      <c r="BB629" s="48"/>
      <c r="BC629" s="60"/>
    </row>
    <row r="630">
      <c r="A630" s="60"/>
      <c r="B630" s="60"/>
      <c r="C630" s="60"/>
      <c r="D630" s="74"/>
      <c r="H630" s="67"/>
      <c r="O630" s="67"/>
      <c r="R630" s="48"/>
      <c r="S630" s="60"/>
      <c r="T630" s="60"/>
      <c r="U630" s="60"/>
      <c r="V630" s="74"/>
      <c r="Z630" s="67"/>
      <c r="AG630" s="67"/>
      <c r="AJ630" s="48"/>
      <c r="AK630" s="60"/>
      <c r="AL630" s="60"/>
      <c r="AM630" s="60"/>
      <c r="AN630" s="74"/>
      <c r="AR630" s="67"/>
      <c r="AY630" s="67"/>
      <c r="BB630" s="48"/>
      <c r="BC630" s="60"/>
    </row>
    <row r="631">
      <c r="A631" s="60"/>
      <c r="B631" s="60"/>
      <c r="C631" s="60"/>
      <c r="D631" s="74"/>
      <c r="H631" s="67"/>
      <c r="O631" s="67"/>
      <c r="R631" s="48"/>
      <c r="S631" s="60"/>
      <c r="T631" s="60"/>
      <c r="U631" s="60"/>
      <c r="V631" s="74"/>
      <c r="Z631" s="67"/>
      <c r="AG631" s="67"/>
      <c r="AJ631" s="48"/>
      <c r="AK631" s="60"/>
      <c r="AL631" s="60"/>
      <c r="AM631" s="60"/>
      <c r="AN631" s="74"/>
      <c r="AR631" s="67"/>
      <c r="AY631" s="67"/>
      <c r="BB631" s="48"/>
      <c r="BC631" s="60"/>
    </row>
    <row r="632">
      <c r="A632" s="60"/>
      <c r="B632" s="60"/>
      <c r="C632" s="60"/>
      <c r="D632" s="74"/>
      <c r="H632" s="67"/>
      <c r="O632" s="67"/>
      <c r="R632" s="48"/>
      <c r="S632" s="60"/>
      <c r="T632" s="60"/>
      <c r="U632" s="60"/>
      <c r="V632" s="74"/>
      <c r="Z632" s="67"/>
      <c r="AG632" s="67"/>
      <c r="AJ632" s="48"/>
      <c r="AK632" s="60"/>
      <c r="AL632" s="60"/>
      <c r="AM632" s="60"/>
      <c r="AN632" s="74"/>
      <c r="AR632" s="67"/>
      <c r="AY632" s="67"/>
      <c r="BB632" s="48"/>
      <c r="BC632" s="60"/>
    </row>
    <row r="633">
      <c r="A633" s="60"/>
      <c r="B633" s="60"/>
      <c r="C633" s="60"/>
      <c r="D633" s="74"/>
      <c r="H633" s="67"/>
      <c r="O633" s="67"/>
      <c r="R633" s="48"/>
      <c r="S633" s="60"/>
      <c r="T633" s="60"/>
      <c r="U633" s="60"/>
      <c r="V633" s="74"/>
      <c r="Z633" s="67"/>
      <c r="AG633" s="67"/>
      <c r="AJ633" s="48"/>
      <c r="AK633" s="60"/>
      <c r="AL633" s="60"/>
      <c r="AM633" s="60"/>
      <c r="AN633" s="74"/>
      <c r="AR633" s="67"/>
      <c r="AY633" s="67"/>
      <c r="BB633" s="48"/>
      <c r="BC633" s="60"/>
    </row>
    <row r="634">
      <c r="A634" s="60"/>
      <c r="B634" s="60"/>
      <c r="C634" s="60"/>
      <c r="D634" s="74"/>
      <c r="H634" s="67"/>
      <c r="O634" s="67"/>
      <c r="R634" s="48"/>
      <c r="S634" s="60"/>
      <c r="T634" s="60"/>
      <c r="U634" s="60"/>
      <c r="V634" s="74"/>
      <c r="Z634" s="67"/>
      <c r="AG634" s="67"/>
      <c r="AJ634" s="48"/>
      <c r="AK634" s="60"/>
      <c r="AL634" s="60"/>
      <c r="AM634" s="60"/>
      <c r="AN634" s="74"/>
      <c r="AR634" s="67"/>
      <c r="AY634" s="67"/>
      <c r="BB634" s="48"/>
      <c r="BC634" s="60"/>
    </row>
    <row r="635">
      <c r="A635" s="60"/>
      <c r="B635" s="60"/>
      <c r="C635" s="60"/>
      <c r="D635" s="74"/>
      <c r="H635" s="67"/>
      <c r="O635" s="67"/>
      <c r="R635" s="48"/>
      <c r="S635" s="60"/>
      <c r="T635" s="60"/>
      <c r="U635" s="60"/>
      <c r="V635" s="74"/>
      <c r="Z635" s="67"/>
      <c r="AG635" s="67"/>
      <c r="AJ635" s="48"/>
      <c r="AK635" s="60"/>
      <c r="AL635" s="60"/>
      <c r="AM635" s="60"/>
      <c r="AN635" s="74"/>
      <c r="AR635" s="67"/>
      <c r="AY635" s="67"/>
      <c r="BB635" s="48"/>
      <c r="BC635" s="60"/>
    </row>
    <row r="636">
      <c r="A636" s="60"/>
      <c r="B636" s="60"/>
      <c r="C636" s="60"/>
      <c r="D636" s="74"/>
      <c r="H636" s="67"/>
      <c r="O636" s="67"/>
      <c r="R636" s="48"/>
      <c r="S636" s="60"/>
      <c r="T636" s="60"/>
      <c r="U636" s="60"/>
      <c r="V636" s="74"/>
      <c r="Z636" s="67"/>
      <c r="AG636" s="67"/>
      <c r="AJ636" s="48"/>
      <c r="AK636" s="60"/>
      <c r="AL636" s="60"/>
      <c r="AM636" s="60"/>
      <c r="AN636" s="74"/>
      <c r="AR636" s="67"/>
      <c r="AY636" s="67"/>
      <c r="BB636" s="48"/>
      <c r="BC636" s="60"/>
    </row>
    <row r="637">
      <c r="A637" s="60"/>
      <c r="B637" s="60"/>
      <c r="C637" s="60"/>
      <c r="D637" s="74"/>
      <c r="H637" s="67"/>
      <c r="O637" s="67"/>
      <c r="R637" s="48"/>
      <c r="S637" s="60"/>
      <c r="T637" s="60"/>
      <c r="U637" s="60"/>
      <c r="V637" s="74"/>
      <c r="Z637" s="67"/>
      <c r="AG637" s="67"/>
      <c r="AJ637" s="48"/>
      <c r="AK637" s="60"/>
      <c r="AL637" s="60"/>
      <c r="AM637" s="60"/>
      <c r="AN637" s="74"/>
      <c r="AR637" s="67"/>
      <c r="AY637" s="67"/>
      <c r="BB637" s="48"/>
      <c r="BC637" s="60"/>
    </row>
    <row r="638">
      <c r="A638" s="60"/>
      <c r="B638" s="60"/>
      <c r="C638" s="60"/>
      <c r="D638" s="74"/>
      <c r="H638" s="67"/>
      <c r="O638" s="67"/>
      <c r="R638" s="48"/>
      <c r="S638" s="60"/>
      <c r="T638" s="60"/>
      <c r="U638" s="60"/>
      <c r="V638" s="74"/>
      <c r="Z638" s="67"/>
      <c r="AG638" s="67"/>
      <c r="AJ638" s="48"/>
      <c r="AK638" s="60"/>
      <c r="AL638" s="60"/>
      <c r="AM638" s="60"/>
      <c r="AN638" s="74"/>
      <c r="AR638" s="67"/>
      <c r="AY638" s="67"/>
      <c r="BB638" s="48"/>
      <c r="BC638" s="60"/>
    </row>
    <row r="639">
      <c r="A639" s="60"/>
      <c r="B639" s="60"/>
      <c r="C639" s="60"/>
      <c r="D639" s="74"/>
      <c r="H639" s="67"/>
      <c r="O639" s="67"/>
      <c r="R639" s="48"/>
      <c r="S639" s="60"/>
      <c r="T639" s="60"/>
      <c r="U639" s="60"/>
      <c r="V639" s="74"/>
      <c r="Z639" s="67"/>
      <c r="AG639" s="67"/>
      <c r="AJ639" s="48"/>
      <c r="AK639" s="60"/>
      <c r="AL639" s="60"/>
      <c r="AM639" s="60"/>
      <c r="AN639" s="74"/>
      <c r="AR639" s="67"/>
      <c r="AY639" s="67"/>
      <c r="BB639" s="48"/>
      <c r="BC639" s="60"/>
    </row>
    <row r="640">
      <c r="A640" s="60"/>
      <c r="B640" s="60"/>
      <c r="C640" s="60"/>
      <c r="D640" s="74"/>
      <c r="H640" s="67"/>
      <c r="O640" s="67"/>
      <c r="R640" s="48"/>
      <c r="S640" s="60"/>
      <c r="T640" s="60"/>
      <c r="U640" s="60"/>
      <c r="V640" s="74"/>
      <c r="Z640" s="67"/>
      <c r="AG640" s="67"/>
      <c r="AJ640" s="48"/>
      <c r="AK640" s="60"/>
      <c r="AL640" s="60"/>
      <c r="AM640" s="60"/>
      <c r="AN640" s="74"/>
      <c r="AR640" s="67"/>
      <c r="AY640" s="67"/>
      <c r="BB640" s="48"/>
      <c r="BC640" s="60"/>
    </row>
    <row r="641">
      <c r="A641" s="60"/>
      <c r="B641" s="60"/>
      <c r="C641" s="60"/>
      <c r="D641" s="74"/>
      <c r="H641" s="67"/>
      <c r="O641" s="67"/>
      <c r="R641" s="48"/>
      <c r="S641" s="60"/>
      <c r="T641" s="60"/>
      <c r="U641" s="60"/>
      <c r="V641" s="74"/>
      <c r="Z641" s="67"/>
      <c r="AG641" s="67"/>
      <c r="AJ641" s="48"/>
      <c r="AK641" s="60"/>
      <c r="AL641" s="60"/>
      <c r="AM641" s="60"/>
      <c r="AN641" s="74"/>
      <c r="AR641" s="67"/>
      <c r="AY641" s="67"/>
      <c r="BB641" s="48"/>
      <c r="BC641" s="60"/>
    </row>
    <row r="642">
      <c r="A642" s="60"/>
      <c r="B642" s="60"/>
      <c r="C642" s="60"/>
      <c r="D642" s="74"/>
      <c r="H642" s="67"/>
      <c r="O642" s="67"/>
      <c r="R642" s="48"/>
      <c r="S642" s="60"/>
      <c r="T642" s="60"/>
      <c r="U642" s="60"/>
      <c r="V642" s="74"/>
      <c r="Z642" s="67"/>
      <c r="AG642" s="67"/>
      <c r="AJ642" s="48"/>
      <c r="AK642" s="60"/>
      <c r="AL642" s="60"/>
      <c r="AM642" s="60"/>
      <c r="AN642" s="74"/>
      <c r="AR642" s="67"/>
      <c r="AY642" s="67"/>
      <c r="BB642" s="48"/>
      <c r="BC642" s="60"/>
    </row>
    <row r="643">
      <c r="A643" s="60"/>
      <c r="B643" s="60"/>
      <c r="C643" s="60"/>
      <c r="D643" s="74"/>
      <c r="H643" s="67"/>
      <c r="O643" s="67"/>
      <c r="R643" s="48"/>
      <c r="S643" s="60"/>
      <c r="T643" s="60"/>
      <c r="U643" s="60"/>
      <c r="V643" s="74"/>
      <c r="Z643" s="67"/>
      <c r="AG643" s="67"/>
      <c r="AJ643" s="48"/>
      <c r="AK643" s="60"/>
      <c r="AL643" s="60"/>
      <c r="AM643" s="60"/>
      <c r="AN643" s="74"/>
      <c r="AR643" s="67"/>
      <c r="AY643" s="67"/>
      <c r="BB643" s="48"/>
      <c r="BC643" s="60"/>
    </row>
    <row r="644">
      <c r="A644" s="60"/>
      <c r="B644" s="60"/>
      <c r="C644" s="60"/>
      <c r="D644" s="74"/>
      <c r="H644" s="67"/>
      <c r="O644" s="67"/>
      <c r="R644" s="48"/>
      <c r="S644" s="60"/>
      <c r="T644" s="60"/>
      <c r="U644" s="60"/>
      <c r="V644" s="74"/>
      <c r="Z644" s="67"/>
      <c r="AG644" s="67"/>
      <c r="AJ644" s="48"/>
      <c r="AK644" s="60"/>
      <c r="AL644" s="60"/>
      <c r="AM644" s="60"/>
      <c r="AN644" s="74"/>
      <c r="AR644" s="67"/>
      <c r="AY644" s="67"/>
      <c r="BB644" s="48"/>
      <c r="BC644" s="60"/>
    </row>
    <row r="645">
      <c r="A645" s="60"/>
      <c r="B645" s="60"/>
      <c r="C645" s="60"/>
      <c r="D645" s="74"/>
      <c r="H645" s="67"/>
      <c r="O645" s="67"/>
      <c r="R645" s="48"/>
      <c r="S645" s="60"/>
      <c r="T645" s="60"/>
      <c r="U645" s="60"/>
      <c r="V645" s="74"/>
      <c r="Z645" s="67"/>
      <c r="AG645" s="67"/>
      <c r="AJ645" s="48"/>
      <c r="AK645" s="60"/>
      <c r="AL645" s="60"/>
      <c r="AM645" s="60"/>
      <c r="AN645" s="74"/>
      <c r="AR645" s="67"/>
      <c r="AY645" s="67"/>
      <c r="BB645" s="48"/>
      <c r="BC645" s="60"/>
    </row>
    <row r="646">
      <c r="A646" s="60"/>
      <c r="B646" s="60"/>
      <c r="C646" s="60"/>
      <c r="D646" s="74"/>
      <c r="H646" s="67"/>
      <c r="O646" s="67"/>
      <c r="R646" s="48"/>
      <c r="S646" s="60"/>
      <c r="T646" s="60"/>
      <c r="U646" s="60"/>
      <c r="V646" s="74"/>
      <c r="Z646" s="67"/>
      <c r="AG646" s="67"/>
      <c r="AJ646" s="48"/>
      <c r="AK646" s="60"/>
      <c r="AL646" s="60"/>
      <c r="AM646" s="60"/>
      <c r="AN646" s="74"/>
      <c r="AR646" s="67"/>
      <c r="AY646" s="67"/>
      <c r="BB646" s="48"/>
      <c r="BC646" s="60"/>
    </row>
    <row r="647">
      <c r="A647" s="60"/>
      <c r="B647" s="60"/>
      <c r="C647" s="60"/>
      <c r="D647" s="74"/>
      <c r="H647" s="67"/>
      <c r="O647" s="67"/>
      <c r="R647" s="48"/>
      <c r="S647" s="60"/>
      <c r="T647" s="60"/>
      <c r="U647" s="60"/>
      <c r="V647" s="74"/>
      <c r="Z647" s="67"/>
      <c r="AG647" s="67"/>
      <c r="AJ647" s="48"/>
      <c r="AK647" s="60"/>
      <c r="AL647" s="60"/>
      <c r="AM647" s="60"/>
      <c r="AN647" s="74"/>
      <c r="AR647" s="67"/>
      <c r="AY647" s="67"/>
      <c r="BB647" s="48"/>
      <c r="BC647" s="60"/>
    </row>
    <row r="648">
      <c r="A648" s="60"/>
      <c r="B648" s="60"/>
      <c r="C648" s="60"/>
      <c r="D648" s="74"/>
      <c r="H648" s="67"/>
      <c r="O648" s="67"/>
      <c r="R648" s="48"/>
      <c r="S648" s="60"/>
      <c r="T648" s="60"/>
      <c r="U648" s="60"/>
      <c r="V648" s="74"/>
      <c r="Z648" s="67"/>
      <c r="AG648" s="67"/>
      <c r="AJ648" s="48"/>
      <c r="AK648" s="60"/>
      <c r="AL648" s="60"/>
      <c r="AM648" s="60"/>
      <c r="AN648" s="74"/>
      <c r="AR648" s="67"/>
      <c r="AY648" s="67"/>
      <c r="BB648" s="48"/>
      <c r="BC648" s="60"/>
    </row>
    <row r="649">
      <c r="A649" s="60"/>
      <c r="B649" s="60"/>
      <c r="C649" s="60"/>
      <c r="D649" s="74"/>
      <c r="H649" s="67"/>
      <c r="O649" s="67"/>
      <c r="R649" s="48"/>
      <c r="S649" s="60"/>
      <c r="T649" s="60"/>
      <c r="U649" s="60"/>
      <c r="V649" s="74"/>
      <c r="Z649" s="67"/>
      <c r="AG649" s="67"/>
      <c r="AJ649" s="48"/>
      <c r="AK649" s="60"/>
      <c r="AL649" s="60"/>
      <c r="AM649" s="60"/>
      <c r="AN649" s="74"/>
      <c r="AR649" s="67"/>
      <c r="AY649" s="67"/>
      <c r="BB649" s="48"/>
      <c r="BC649" s="60"/>
    </row>
    <row r="650">
      <c r="A650" s="60"/>
      <c r="B650" s="60"/>
      <c r="C650" s="60"/>
      <c r="D650" s="74"/>
      <c r="H650" s="67"/>
      <c r="O650" s="67"/>
      <c r="R650" s="48"/>
      <c r="S650" s="60"/>
      <c r="T650" s="60"/>
      <c r="U650" s="60"/>
      <c r="V650" s="74"/>
      <c r="Z650" s="67"/>
      <c r="AG650" s="67"/>
      <c r="AJ650" s="48"/>
      <c r="AK650" s="60"/>
      <c r="AL650" s="60"/>
      <c r="AM650" s="60"/>
      <c r="AN650" s="74"/>
      <c r="AR650" s="67"/>
      <c r="AY650" s="67"/>
      <c r="BB650" s="48"/>
      <c r="BC650" s="60"/>
    </row>
    <row r="651">
      <c r="A651" s="60"/>
      <c r="B651" s="60"/>
      <c r="C651" s="60"/>
      <c r="D651" s="74"/>
      <c r="H651" s="67"/>
      <c r="O651" s="67"/>
      <c r="R651" s="48"/>
      <c r="S651" s="60"/>
      <c r="T651" s="60"/>
      <c r="U651" s="60"/>
      <c r="V651" s="74"/>
      <c r="Z651" s="67"/>
      <c r="AG651" s="67"/>
      <c r="AJ651" s="48"/>
      <c r="AK651" s="60"/>
      <c r="AL651" s="60"/>
      <c r="AM651" s="60"/>
      <c r="AN651" s="74"/>
      <c r="AR651" s="67"/>
      <c r="AY651" s="67"/>
      <c r="BB651" s="48"/>
      <c r="BC651" s="60"/>
    </row>
    <row r="652">
      <c r="A652" s="60"/>
      <c r="B652" s="60"/>
      <c r="C652" s="60"/>
      <c r="D652" s="74"/>
      <c r="H652" s="67"/>
      <c r="O652" s="67"/>
      <c r="R652" s="48"/>
      <c r="S652" s="60"/>
      <c r="T652" s="60"/>
      <c r="U652" s="60"/>
      <c r="V652" s="74"/>
      <c r="Z652" s="67"/>
      <c r="AG652" s="67"/>
      <c r="AJ652" s="48"/>
      <c r="AK652" s="60"/>
      <c r="AL652" s="60"/>
      <c r="AM652" s="60"/>
      <c r="AN652" s="74"/>
      <c r="AR652" s="67"/>
      <c r="AY652" s="67"/>
      <c r="BB652" s="48"/>
      <c r="BC652" s="60"/>
    </row>
    <row r="653">
      <c r="A653" s="60"/>
      <c r="B653" s="60"/>
      <c r="C653" s="60"/>
      <c r="D653" s="74"/>
      <c r="H653" s="67"/>
      <c r="O653" s="67"/>
      <c r="R653" s="48"/>
      <c r="S653" s="60"/>
      <c r="T653" s="60"/>
      <c r="U653" s="60"/>
      <c r="V653" s="74"/>
      <c r="Z653" s="67"/>
      <c r="AG653" s="67"/>
      <c r="AJ653" s="48"/>
      <c r="AK653" s="60"/>
      <c r="AL653" s="60"/>
      <c r="AM653" s="60"/>
      <c r="AN653" s="74"/>
      <c r="AR653" s="67"/>
      <c r="AY653" s="67"/>
      <c r="BB653" s="48"/>
      <c r="BC653" s="60"/>
    </row>
    <row r="654">
      <c r="A654" s="60"/>
      <c r="B654" s="60"/>
      <c r="C654" s="60"/>
      <c r="D654" s="74"/>
      <c r="H654" s="67"/>
      <c r="O654" s="67"/>
      <c r="R654" s="48"/>
      <c r="S654" s="60"/>
      <c r="T654" s="60"/>
      <c r="U654" s="60"/>
      <c r="V654" s="74"/>
      <c r="Z654" s="67"/>
      <c r="AG654" s="67"/>
      <c r="AJ654" s="48"/>
      <c r="AK654" s="60"/>
      <c r="AL654" s="60"/>
      <c r="AM654" s="60"/>
      <c r="AN654" s="74"/>
      <c r="AR654" s="67"/>
      <c r="AY654" s="67"/>
      <c r="BB654" s="48"/>
      <c r="BC654" s="60"/>
    </row>
    <row r="655">
      <c r="A655" s="60"/>
      <c r="B655" s="60"/>
      <c r="C655" s="60"/>
      <c r="D655" s="74"/>
      <c r="H655" s="67"/>
      <c r="O655" s="67"/>
      <c r="R655" s="48"/>
      <c r="S655" s="60"/>
      <c r="T655" s="60"/>
      <c r="U655" s="60"/>
      <c r="V655" s="74"/>
      <c r="Z655" s="67"/>
      <c r="AG655" s="67"/>
      <c r="AJ655" s="48"/>
      <c r="AK655" s="60"/>
      <c r="AL655" s="60"/>
      <c r="AM655" s="60"/>
      <c r="AN655" s="74"/>
      <c r="AR655" s="67"/>
      <c r="AY655" s="67"/>
      <c r="BB655" s="48"/>
      <c r="BC655" s="60"/>
    </row>
    <row r="656">
      <c r="A656" s="60"/>
      <c r="B656" s="60"/>
      <c r="C656" s="60"/>
      <c r="D656" s="74"/>
      <c r="H656" s="67"/>
      <c r="O656" s="67"/>
      <c r="R656" s="48"/>
      <c r="S656" s="60"/>
      <c r="T656" s="60"/>
      <c r="U656" s="60"/>
      <c r="V656" s="74"/>
      <c r="Z656" s="67"/>
      <c r="AG656" s="67"/>
      <c r="AJ656" s="48"/>
      <c r="AK656" s="60"/>
      <c r="AL656" s="60"/>
      <c r="AM656" s="60"/>
      <c r="AN656" s="74"/>
      <c r="AR656" s="67"/>
      <c r="AY656" s="67"/>
      <c r="BB656" s="48"/>
      <c r="BC656" s="60"/>
    </row>
    <row r="657">
      <c r="A657" s="60"/>
      <c r="B657" s="60"/>
      <c r="C657" s="60"/>
      <c r="D657" s="74"/>
      <c r="H657" s="67"/>
      <c r="O657" s="67"/>
      <c r="R657" s="48"/>
      <c r="S657" s="60"/>
      <c r="T657" s="60"/>
      <c r="U657" s="60"/>
      <c r="V657" s="74"/>
      <c r="Z657" s="67"/>
      <c r="AG657" s="67"/>
      <c r="AJ657" s="48"/>
      <c r="AK657" s="60"/>
      <c r="AL657" s="60"/>
      <c r="AM657" s="60"/>
      <c r="AN657" s="74"/>
      <c r="AR657" s="67"/>
      <c r="AY657" s="67"/>
      <c r="BB657" s="48"/>
      <c r="BC657" s="60"/>
    </row>
    <row r="658">
      <c r="A658" s="60"/>
      <c r="B658" s="60"/>
      <c r="C658" s="60"/>
      <c r="D658" s="74"/>
      <c r="H658" s="67"/>
      <c r="O658" s="67"/>
      <c r="R658" s="48"/>
      <c r="S658" s="60"/>
      <c r="T658" s="60"/>
      <c r="U658" s="60"/>
      <c r="V658" s="74"/>
      <c r="Z658" s="67"/>
      <c r="AG658" s="67"/>
      <c r="AJ658" s="48"/>
      <c r="AK658" s="60"/>
      <c r="AL658" s="60"/>
      <c r="AM658" s="60"/>
      <c r="AN658" s="74"/>
      <c r="AR658" s="67"/>
      <c r="AY658" s="67"/>
      <c r="BB658" s="48"/>
      <c r="BC658" s="60"/>
    </row>
    <row r="659">
      <c r="A659" s="60"/>
      <c r="B659" s="60"/>
      <c r="C659" s="60"/>
      <c r="D659" s="74"/>
      <c r="H659" s="67"/>
      <c r="O659" s="67"/>
      <c r="R659" s="48"/>
      <c r="S659" s="60"/>
      <c r="T659" s="60"/>
      <c r="U659" s="60"/>
      <c r="V659" s="74"/>
      <c r="Z659" s="67"/>
      <c r="AG659" s="67"/>
      <c r="AJ659" s="48"/>
      <c r="AK659" s="60"/>
      <c r="AL659" s="60"/>
      <c r="AM659" s="60"/>
      <c r="AN659" s="74"/>
      <c r="AR659" s="67"/>
      <c r="AY659" s="67"/>
      <c r="BB659" s="48"/>
      <c r="BC659" s="60"/>
    </row>
    <row r="660">
      <c r="A660" s="60"/>
      <c r="B660" s="60"/>
      <c r="C660" s="60"/>
      <c r="D660" s="74"/>
      <c r="H660" s="67"/>
      <c r="O660" s="67"/>
      <c r="R660" s="48"/>
      <c r="S660" s="60"/>
      <c r="T660" s="60"/>
      <c r="U660" s="60"/>
      <c r="V660" s="74"/>
      <c r="Z660" s="67"/>
      <c r="AG660" s="67"/>
      <c r="AJ660" s="48"/>
      <c r="AK660" s="60"/>
      <c r="AL660" s="60"/>
      <c r="AM660" s="60"/>
      <c r="AN660" s="74"/>
      <c r="AR660" s="67"/>
      <c r="AY660" s="67"/>
      <c r="BB660" s="48"/>
      <c r="BC660" s="60"/>
    </row>
    <row r="661">
      <c r="A661" s="60"/>
      <c r="B661" s="60"/>
      <c r="C661" s="60"/>
      <c r="D661" s="74"/>
      <c r="H661" s="67"/>
      <c r="O661" s="67"/>
      <c r="R661" s="48"/>
      <c r="S661" s="60"/>
      <c r="T661" s="60"/>
      <c r="U661" s="60"/>
      <c r="V661" s="74"/>
      <c r="Z661" s="67"/>
      <c r="AG661" s="67"/>
      <c r="AJ661" s="48"/>
      <c r="AK661" s="60"/>
      <c r="AL661" s="60"/>
      <c r="AM661" s="60"/>
      <c r="AN661" s="74"/>
      <c r="AR661" s="67"/>
      <c r="AY661" s="67"/>
      <c r="BB661" s="48"/>
      <c r="BC661" s="60"/>
    </row>
    <row r="662">
      <c r="A662" s="60"/>
      <c r="B662" s="60"/>
      <c r="C662" s="60"/>
      <c r="D662" s="74"/>
      <c r="H662" s="67"/>
      <c r="O662" s="67"/>
      <c r="R662" s="48"/>
      <c r="S662" s="60"/>
      <c r="T662" s="60"/>
      <c r="U662" s="60"/>
      <c r="V662" s="74"/>
      <c r="Z662" s="67"/>
      <c r="AG662" s="67"/>
      <c r="AJ662" s="48"/>
      <c r="AK662" s="60"/>
      <c r="AL662" s="60"/>
      <c r="AM662" s="60"/>
      <c r="AN662" s="74"/>
      <c r="AR662" s="67"/>
      <c r="AY662" s="67"/>
      <c r="BB662" s="48"/>
      <c r="BC662" s="60"/>
    </row>
    <row r="663">
      <c r="A663" s="60"/>
      <c r="B663" s="60"/>
      <c r="C663" s="60"/>
      <c r="D663" s="74"/>
      <c r="H663" s="67"/>
      <c r="O663" s="67"/>
      <c r="R663" s="48"/>
      <c r="S663" s="60"/>
      <c r="T663" s="60"/>
      <c r="U663" s="60"/>
      <c r="V663" s="74"/>
      <c r="Z663" s="67"/>
      <c r="AG663" s="67"/>
      <c r="AJ663" s="48"/>
      <c r="AK663" s="60"/>
      <c r="AL663" s="60"/>
      <c r="AM663" s="60"/>
      <c r="AN663" s="74"/>
      <c r="AR663" s="67"/>
      <c r="AY663" s="67"/>
      <c r="BB663" s="48"/>
      <c r="BC663" s="60"/>
    </row>
    <row r="664">
      <c r="A664" s="60"/>
      <c r="B664" s="60"/>
      <c r="C664" s="60"/>
      <c r="D664" s="74"/>
      <c r="H664" s="67"/>
      <c r="O664" s="67"/>
      <c r="R664" s="48"/>
      <c r="S664" s="60"/>
      <c r="T664" s="60"/>
      <c r="U664" s="60"/>
      <c r="V664" s="74"/>
      <c r="Z664" s="67"/>
      <c r="AG664" s="67"/>
      <c r="AJ664" s="48"/>
      <c r="AK664" s="60"/>
      <c r="AL664" s="60"/>
      <c r="AM664" s="60"/>
      <c r="AN664" s="74"/>
      <c r="AR664" s="67"/>
      <c r="AY664" s="67"/>
      <c r="BB664" s="48"/>
      <c r="BC664" s="60"/>
    </row>
    <row r="665">
      <c r="A665" s="60"/>
      <c r="B665" s="60"/>
      <c r="C665" s="60"/>
      <c r="D665" s="74"/>
      <c r="H665" s="67"/>
      <c r="O665" s="67"/>
      <c r="R665" s="48"/>
      <c r="S665" s="60"/>
      <c r="T665" s="60"/>
      <c r="U665" s="60"/>
      <c r="V665" s="74"/>
      <c r="Z665" s="67"/>
      <c r="AG665" s="67"/>
      <c r="AJ665" s="48"/>
      <c r="AK665" s="60"/>
      <c r="AL665" s="60"/>
      <c r="AM665" s="60"/>
      <c r="AN665" s="74"/>
      <c r="AR665" s="67"/>
      <c r="AY665" s="67"/>
      <c r="BB665" s="48"/>
      <c r="BC665" s="60"/>
    </row>
    <row r="666">
      <c r="A666" s="60"/>
      <c r="B666" s="60"/>
      <c r="C666" s="60"/>
      <c r="D666" s="74"/>
      <c r="H666" s="67"/>
      <c r="O666" s="67"/>
      <c r="R666" s="48"/>
      <c r="S666" s="60"/>
      <c r="T666" s="60"/>
      <c r="U666" s="60"/>
      <c r="V666" s="74"/>
      <c r="Z666" s="67"/>
      <c r="AG666" s="67"/>
      <c r="AJ666" s="48"/>
      <c r="AK666" s="60"/>
      <c r="AL666" s="60"/>
      <c r="AM666" s="60"/>
      <c r="AN666" s="74"/>
      <c r="AR666" s="67"/>
      <c r="AY666" s="67"/>
      <c r="BB666" s="48"/>
      <c r="BC666" s="60"/>
    </row>
    <row r="667">
      <c r="A667" s="60"/>
      <c r="B667" s="60"/>
      <c r="C667" s="60"/>
      <c r="D667" s="74"/>
      <c r="H667" s="67"/>
      <c r="O667" s="67"/>
      <c r="R667" s="48"/>
      <c r="S667" s="60"/>
      <c r="T667" s="60"/>
      <c r="U667" s="60"/>
      <c r="V667" s="74"/>
      <c r="Z667" s="67"/>
      <c r="AG667" s="67"/>
      <c r="AJ667" s="48"/>
      <c r="AK667" s="60"/>
      <c r="AL667" s="60"/>
      <c r="AM667" s="60"/>
      <c r="AN667" s="74"/>
      <c r="AR667" s="67"/>
      <c r="AY667" s="67"/>
      <c r="BB667" s="48"/>
      <c r="BC667" s="60"/>
    </row>
    <row r="668">
      <c r="A668" s="60"/>
      <c r="B668" s="60"/>
      <c r="C668" s="60"/>
      <c r="D668" s="74"/>
      <c r="H668" s="67"/>
      <c r="O668" s="67"/>
      <c r="R668" s="48"/>
      <c r="S668" s="60"/>
      <c r="T668" s="60"/>
      <c r="U668" s="60"/>
      <c r="V668" s="74"/>
      <c r="Z668" s="67"/>
      <c r="AG668" s="67"/>
      <c r="AJ668" s="48"/>
      <c r="AK668" s="60"/>
      <c r="AL668" s="60"/>
      <c r="AM668" s="60"/>
      <c r="AN668" s="74"/>
      <c r="AR668" s="67"/>
      <c r="AY668" s="67"/>
      <c r="BB668" s="48"/>
      <c r="BC668" s="60"/>
    </row>
    <row r="669">
      <c r="A669" s="60"/>
      <c r="B669" s="60"/>
      <c r="C669" s="60"/>
      <c r="D669" s="74"/>
      <c r="H669" s="67"/>
      <c r="O669" s="67"/>
      <c r="R669" s="48"/>
      <c r="S669" s="60"/>
      <c r="T669" s="60"/>
      <c r="U669" s="60"/>
      <c r="V669" s="74"/>
      <c r="Z669" s="67"/>
      <c r="AG669" s="67"/>
      <c r="AJ669" s="48"/>
      <c r="AK669" s="60"/>
      <c r="AL669" s="60"/>
      <c r="AM669" s="60"/>
      <c r="AN669" s="74"/>
      <c r="AR669" s="67"/>
      <c r="AY669" s="67"/>
      <c r="BB669" s="48"/>
      <c r="BC669" s="60"/>
    </row>
    <row r="670">
      <c r="A670" s="60"/>
      <c r="B670" s="60"/>
      <c r="C670" s="60"/>
      <c r="D670" s="74"/>
      <c r="H670" s="67"/>
      <c r="O670" s="67"/>
      <c r="R670" s="48"/>
      <c r="S670" s="60"/>
      <c r="T670" s="60"/>
      <c r="U670" s="60"/>
      <c r="V670" s="74"/>
      <c r="Z670" s="67"/>
      <c r="AG670" s="67"/>
      <c r="AJ670" s="48"/>
      <c r="AK670" s="60"/>
      <c r="AL670" s="60"/>
      <c r="AM670" s="60"/>
      <c r="AN670" s="74"/>
      <c r="AR670" s="67"/>
      <c r="AY670" s="67"/>
      <c r="BB670" s="48"/>
      <c r="BC670" s="60"/>
    </row>
    <row r="671">
      <c r="A671" s="60"/>
      <c r="B671" s="60"/>
      <c r="C671" s="60"/>
      <c r="D671" s="74"/>
      <c r="H671" s="67"/>
      <c r="O671" s="67"/>
      <c r="R671" s="48"/>
      <c r="S671" s="60"/>
      <c r="T671" s="60"/>
      <c r="U671" s="60"/>
      <c r="V671" s="74"/>
      <c r="Z671" s="67"/>
      <c r="AG671" s="67"/>
      <c r="AJ671" s="48"/>
      <c r="AK671" s="60"/>
      <c r="AL671" s="60"/>
      <c r="AM671" s="60"/>
      <c r="AN671" s="74"/>
      <c r="AR671" s="67"/>
      <c r="AY671" s="67"/>
      <c r="BB671" s="48"/>
      <c r="BC671" s="60"/>
    </row>
    <row r="672">
      <c r="A672" s="60"/>
      <c r="B672" s="60"/>
      <c r="C672" s="60"/>
      <c r="D672" s="74"/>
      <c r="H672" s="67"/>
      <c r="O672" s="67"/>
      <c r="R672" s="48"/>
      <c r="S672" s="60"/>
      <c r="T672" s="60"/>
      <c r="U672" s="60"/>
      <c r="V672" s="74"/>
      <c r="Z672" s="67"/>
      <c r="AG672" s="67"/>
      <c r="AJ672" s="48"/>
      <c r="AK672" s="60"/>
      <c r="AL672" s="60"/>
      <c r="AM672" s="60"/>
      <c r="AN672" s="74"/>
      <c r="AR672" s="67"/>
      <c r="AY672" s="67"/>
      <c r="BB672" s="48"/>
      <c r="BC672" s="60"/>
    </row>
    <row r="673">
      <c r="A673" s="60"/>
      <c r="B673" s="60"/>
      <c r="C673" s="60"/>
      <c r="D673" s="74"/>
      <c r="H673" s="67"/>
      <c r="O673" s="67"/>
      <c r="R673" s="48"/>
      <c r="S673" s="60"/>
      <c r="T673" s="60"/>
      <c r="U673" s="60"/>
      <c r="V673" s="74"/>
      <c r="Z673" s="67"/>
      <c r="AG673" s="67"/>
      <c r="AJ673" s="48"/>
      <c r="AK673" s="60"/>
      <c r="AL673" s="60"/>
      <c r="AM673" s="60"/>
      <c r="AN673" s="74"/>
      <c r="AR673" s="67"/>
      <c r="AY673" s="67"/>
      <c r="BB673" s="48"/>
      <c r="BC673" s="60"/>
    </row>
    <row r="674">
      <c r="A674" s="60"/>
      <c r="B674" s="60"/>
      <c r="C674" s="60"/>
      <c r="D674" s="74"/>
      <c r="H674" s="67"/>
      <c r="O674" s="67"/>
      <c r="R674" s="48"/>
      <c r="S674" s="60"/>
      <c r="T674" s="60"/>
      <c r="U674" s="60"/>
      <c r="V674" s="74"/>
      <c r="Z674" s="67"/>
      <c r="AG674" s="67"/>
      <c r="AJ674" s="48"/>
      <c r="AK674" s="60"/>
      <c r="AL674" s="60"/>
      <c r="AM674" s="60"/>
      <c r="AN674" s="74"/>
      <c r="AR674" s="67"/>
      <c r="AY674" s="67"/>
      <c r="BB674" s="48"/>
      <c r="BC674" s="60"/>
    </row>
    <row r="675">
      <c r="A675" s="60"/>
      <c r="B675" s="60"/>
      <c r="C675" s="60"/>
      <c r="D675" s="74"/>
      <c r="H675" s="67"/>
      <c r="O675" s="67"/>
      <c r="R675" s="48"/>
      <c r="S675" s="60"/>
      <c r="T675" s="60"/>
      <c r="U675" s="60"/>
      <c r="V675" s="74"/>
      <c r="Z675" s="67"/>
      <c r="AG675" s="67"/>
      <c r="AJ675" s="48"/>
      <c r="AK675" s="60"/>
      <c r="AL675" s="60"/>
      <c r="AM675" s="60"/>
      <c r="AN675" s="74"/>
      <c r="AR675" s="67"/>
      <c r="AY675" s="67"/>
      <c r="BB675" s="48"/>
      <c r="BC675" s="60"/>
    </row>
    <row r="676">
      <c r="A676" s="60"/>
      <c r="B676" s="60"/>
      <c r="C676" s="60"/>
      <c r="D676" s="74"/>
      <c r="H676" s="67"/>
      <c r="O676" s="67"/>
      <c r="R676" s="48"/>
      <c r="S676" s="60"/>
      <c r="T676" s="60"/>
      <c r="U676" s="60"/>
      <c r="V676" s="74"/>
      <c r="Z676" s="67"/>
      <c r="AG676" s="67"/>
      <c r="AJ676" s="48"/>
      <c r="AK676" s="60"/>
      <c r="AL676" s="60"/>
      <c r="AM676" s="60"/>
      <c r="AN676" s="74"/>
      <c r="AR676" s="67"/>
      <c r="AY676" s="67"/>
      <c r="BB676" s="48"/>
      <c r="BC676" s="60"/>
    </row>
    <row r="677">
      <c r="A677" s="60"/>
      <c r="B677" s="60"/>
      <c r="C677" s="60"/>
      <c r="D677" s="74"/>
      <c r="H677" s="67"/>
      <c r="O677" s="67"/>
      <c r="R677" s="48"/>
      <c r="S677" s="60"/>
      <c r="T677" s="60"/>
      <c r="U677" s="60"/>
      <c r="V677" s="74"/>
      <c r="Z677" s="67"/>
      <c r="AG677" s="67"/>
      <c r="AJ677" s="48"/>
      <c r="AK677" s="60"/>
      <c r="AL677" s="60"/>
      <c r="AM677" s="60"/>
      <c r="AN677" s="74"/>
      <c r="AR677" s="67"/>
      <c r="AY677" s="67"/>
      <c r="BB677" s="48"/>
      <c r="BC677" s="60"/>
    </row>
    <row r="678">
      <c r="A678" s="60"/>
      <c r="B678" s="60"/>
      <c r="C678" s="60"/>
      <c r="D678" s="74"/>
      <c r="H678" s="67"/>
      <c r="O678" s="67"/>
      <c r="R678" s="48"/>
      <c r="S678" s="60"/>
      <c r="T678" s="60"/>
      <c r="U678" s="60"/>
      <c r="V678" s="74"/>
      <c r="Z678" s="67"/>
      <c r="AG678" s="67"/>
      <c r="AJ678" s="48"/>
      <c r="AK678" s="60"/>
      <c r="AL678" s="60"/>
      <c r="AM678" s="60"/>
      <c r="AN678" s="74"/>
      <c r="AR678" s="67"/>
      <c r="AY678" s="67"/>
      <c r="BB678" s="48"/>
      <c r="BC678" s="60"/>
    </row>
    <row r="679">
      <c r="A679" s="60"/>
      <c r="B679" s="60"/>
      <c r="C679" s="60"/>
      <c r="D679" s="74"/>
      <c r="H679" s="67"/>
      <c r="O679" s="67"/>
      <c r="R679" s="48"/>
      <c r="S679" s="60"/>
      <c r="T679" s="60"/>
      <c r="U679" s="60"/>
      <c r="V679" s="74"/>
      <c r="Z679" s="67"/>
      <c r="AG679" s="67"/>
      <c r="AJ679" s="48"/>
      <c r="AK679" s="60"/>
      <c r="AL679" s="60"/>
      <c r="AM679" s="60"/>
      <c r="AN679" s="74"/>
      <c r="AR679" s="67"/>
      <c r="AY679" s="67"/>
      <c r="BB679" s="48"/>
      <c r="BC679" s="60"/>
    </row>
    <row r="680">
      <c r="A680" s="60"/>
      <c r="B680" s="60"/>
      <c r="C680" s="60"/>
      <c r="D680" s="74"/>
      <c r="H680" s="67"/>
      <c r="O680" s="67"/>
      <c r="R680" s="48"/>
      <c r="S680" s="60"/>
      <c r="T680" s="60"/>
      <c r="U680" s="60"/>
      <c r="V680" s="74"/>
      <c r="Z680" s="67"/>
      <c r="AG680" s="67"/>
      <c r="AJ680" s="48"/>
      <c r="AK680" s="60"/>
      <c r="AL680" s="60"/>
      <c r="AM680" s="60"/>
      <c r="AN680" s="74"/>
      <c r="AR680" s="67"/>
      <c r="AY680" s="67"/>
      <c r="BB680" s="48"/>
      <c r="BC680" s="60"/>
    </row>
    <row r="681">
      <c r="A681" s="60"/>
      <c r="B681" s="60"/>
      <c r="C681" s="60"/>
      <c r="D681" s="74"/>
      <c r="H681" s="67"/>
      <c r="O681" s="67"/>
      <c r="R681" s="48"/>
      <c r="S681" s="60"/>
      <c r="T681" s="60"/>
      <c r="U681" s="60"/>
      <c r="V681" s="74"/>
      <c r="Z681" s="67"/>
      <c r="AG681" s="67"/>
      <c r="AJ681" s="48"/>
      <c r="AK681" s="60"/>
      <c r="AL681" s="60"/>
      <c r="AM681" s="60"/>
      <c r="AN681" s="74"/>
      <c r="AR681" s="67"/>
      <c r="AY681" s="67"/>
      <c r="BB681" s="48"/>
      <c r="BC681" s="60"/>
    </row>
    <row r="682">
      <c r="A682" s="60"/>
      <c r="B682" s="60"/>
      <c r="C682" s="60"/>
      <c r="D682" s="74"/>
      <c r="H682" s="67"/>
      <c r="O682" s="67"/>
      <c r="R682" s="48"/>
      <c r="S682" s="60"/>
      <c r="T682" s="60"/>
      <c r="U682" s="60"/>
      <c r="V682" s="74"/>
      <c r="Z682" s="67"/>
      <c r="AG682" s="67"/>
      <c r="AJ682" s="48"/>
      <c r="AK682" s="60"/>
      <c r="AL682" s="60"/>
      <c r="AM682" s="60"/>
      <c r="AN682" s="74"/>
      <c r="AR682" s="67"/>
      <c r="AY682" s="67"/>
      <c r="BB682" s="48"/>
      <c r="BC682" s="60"/>
    </row>
    <row r="683">
      <c r="A683" s="60"/>
      <c r="B683" s="60"/>
      <c r="C683" s="60"/>
      <c r="D683" s="74"/>
      <c r="H683" s="67"/>
      <c r="O683" s="67"/>
      <c r="R683" s="48"/>
      <c r="S683" s="60"/>
      <c r="T683" s="60"/>
      <c r="U683" s="60"/>
      <c r="V683" s="74"/>
      <c r="Z683" s="67"/>
      <c r="AG683" s="67"/>
      <c r="AJ683" s="48"/>
      <c r="AK683" s="60"/>
      <c r="AL683" s="60"/>
      <c r="AM683" s="60"/>
      <c r="AN683" s="74"/>
      <c r="AR683" s="67"/>
      <c r="AY683" s="67"/>
      <c r="BB683" s="48"/>
      <c r="BC683" s="60"/>
    </row>
    <row r="684">
      <c r="A684" s="60"/>
      <c r="B684" s="60"/>
      <c r="C684" s="60"/>
      <c r="D684" s="74"/>
      <c r="H684" s="67"/>
      <c r="O684" s="67"/>
      <c r="R684" s="48"/>
      <c r="S684" s="60"/>
      <c r="T684" s="60"/>
      <c r="U684" s="60"/>
      <c r="V684" s="74"/>
      <c r="Z684" s="67"/>
      <c r="AG684" s="67"/>
      <c r="AJ684" s="48"/>
      <c r="AK684" s="60"/>
      <c r="AL684" s="60"/>
      <c r="AM684" s="60"/>
      <c r="AN684" s="74"/>
      <c r="AR684" s="67"/>
      <c r="AY684" s="67"/>
      <c r="BB684" s="48"/>
      <c r="BC684" s="60"/>
    </row>
    <row r="685">
      <c r="A685" s="60"/>
      <c r="B685" s="60"/>
      <c r="C685" s="60"/>
      <c r="D685" s="74"/>
      <c r="H685" s="67"/>
      <c r="O685" s="67"/>
      <c r="R685" s="48"/>
      <c r="S685" s="60"/>
      <c r="T685" s="60"/>
      <c r="U685" s="60"/>
      <c r="V685" s="74"/>
      <c r="Z685" s="67"/>
      <c r="AG685" s="67"/>
      <c r="AJ685" s="48"/>
      <c r="AK685" s="60"/>
      <c r="AL685" s="60"/>
      <c r="AM685" s="60"/>
      <c r="AN685" s="74"/>
      <c r="AR685" s="67"/>
      <c r="AY685" s="67"/>
      <c r="BB685" s="48"/>
      <c r="BC685" s="60"/>
    </row>
    <row r="686">
      <c r="A686" s="60"/>
      <c r="B686" s="60"/>
      <c r="C686" s="60"/>
      <c r="D686" s="74"/>
      <c r="H686" s="67"/>
      <c r="O686" s="67"/>
      <c r="R686" s="48"/>
      <c r="S686" s="60"/>
      <c r="T686" s="60"/>
      <c r="U686" s="60"/>
      <c r="V686" s="74"/>
      <c r="Z686" s="67"/>
      <c r="AG686" s="67"/>
      <c r="AJ686" s="48"/>
      <c r="AK686" s="60"/>
      <c r="AL686" s="60"/>
      <c r="AM686" s="60"/>
      <c r="AN686" s="74"/>
      <c r="AR686" s="67"/>
      <c r="AY686" s="67"/>
      <c r="BB686" s="48"/>
      <c r="BC686" s="60"/>
    </row>
    <row r="687">
      <c r="A687" s="60"/>
      <c r="B687" s="60"/>
      <c r="C687" s="60"/>
      <c r="D687" s="74"/>
      <c r="H687" s="67"/>
      <c r="O687" s="67"/>
      <c r="R687" s="48"/>
      <c r="S687" s="60"/>
      <c r="T687" s="60"/>
      <c r="U687" s="60"/>
      <c r="V687" s="74"/>
      <c r="Z687" s="67"/>
      <c r="AG687" s="67"/>
      <c r="AJ687" s="48"/>
      <c r="AK687" s="60"/>
      <c r="AL687" s="60"/>
      <c r="AM687" s="60"/>
      <c r="AN687" s="74"/>
      <c r="AR687" s="67"/>
      <c r="AY687" s="67"/>
      <c r="BB687" s="48"/>
      <c r="BC687" s="60"/>
    </row>
    <row r="688">
      <c r="A688" s="60"/>
      <c r="B688" s="60"/>
      <c r="C688" s="60"/>
      <c r="D688" s="74"/>
      <c r="H688" s="67"/>
      <c r="O688" s="67"/>
      <c r="R688" s="48"/>
      <c r="S688" s="60"/>
      <c r="T688" s="60"/>
      <c r="U688" s="60"/>
      <c r="V688" s="74"/>
      <c r="Z688" s="67"/>
      <c r="AG688" s="67"/>
      <c r="AJ688" s="48"/>
      <c r="AK688" s="60"/>
      <c r="AL688" s="60"/>
      <c r="AM688" s="60"/>
      <c r="AN688" s="74"/>
      <c r="AR688" s="67"/>
      <c r="AY688" s="67"/>
      <c r="BB688" s="48"/>
      <c r="BC688" s="60"/>
    </row>
    <row r="689">
      <c r="A689" s="60"/>
      <c r="B689" s="60"/>
      <c r="C689" s="60"/>
      <c r="D689" s="74"/>
      <c r="H689" s="67"/>
      <c r="O689" s="67"/>
      <c r="R689" s="48"/>
      <c r="S689" s="60"/>
      <c r="T689" s="60"/>
      <c r="U689" s="60"/>
      <c r="V689" s="74"/>
      <c r="Z689" s="67"/>
      <c r="AG689" s="67"/>
      <c r="AJ689" s="48"/>
      <c r="AK689" s="60"/>
      <c r="AL689" s="60"/>
      <c r="AM689" s="60"/>
      <c r="AN689" s="74"/>
      <c r="AR689" s="67"/>
      <c r="AY689" s="67"/>
      <c r="BB689" s="48"/>
      <c r="BC689" s="60"/>
    </row>
    <row r="690">
      <c r="A690" s="60"/>
      <c r="B690" s="60"/>
      <c r="C690" s="60"/>
      <c r="D690" s="74"/>
      <c r="H690" s="67"/>
      <c r="O690" s="67"/>
      <c r="R690" s="48"/>
      <c r="S690" s="60"/>
      <c r="T690" s="60"/>
      <c r="U690" s="60"/>
      <c r="V690" s="74"/>
      <c r="Z690" s="67"/>
      <c r="AG690" s="67"/>
      <c r="AJ690" s="48"/>
      <c r="AK690" s="60"/>
      <c r="AL690" s="60"/>
      <c r="AM690" s="60"/>
      <c r="AN690" s="74"/>
      <c r="AR690" s="67"/>
      <c r="AY690" s="67"/>
      <c r="BB690" s="48"/>
      <c r="BC690" s="60"/>
    </row>
    <row r="691">
      <c r="A691" s="60"/>
      <c r="B691" s="60"/>
      <c r="C691" s="60"/>
      <c r="D691" s="74"/>
      <c r="H691" s="67"/>
      <c r="O691" s="67"/>
      <c r="R691" s="48"/>
      <c r="S691" s="60"/>
      <c r="T691" s="60"/>
      <c r="U691" s="60"/>
      <c r="V691" s="74"/>
      <c r="Z691" s="67"/>
      <c r="AG691" s="67"/>
      <c r="AJ691" s="48"/>
      <c r="AK691" s="60"/>
      <c r="AL691" s="60"/>
      <c r="AM691" s="60"/>
      <c r="AN691" s="74"/>
      <c r="AR691" s="67"/>
      <c r="AY691" s="67"/>
      <c r="BB691" s="48"/>
      <c r="BC691" s="60"/>
    </row>
    <row r="692">
      <c r="A692" s="60"/>
      <c r="B692" s="60"/>
      <c r="C692" s="60"/>
      <c r="D692" s="74"/>
      <c r="H692" s="67"/>
      <c r="O692" s="67"/>
      <c r="R692" s="48"/>
      <c r="S692" s="60"/>
      <c r="T692" s="60"/>
      <c r="U692" s="60"/>
      <c r="V692" s="74"/>
      <c r="Z692" s="67"/>
      <c r="AG692" s="67"/>
      <c r="AJ692" s="48"/>
      <c r="AK692" s="60"/>
      <c r="AL692" s="60"/>
      <c r="AM692" s="60"/>
      <c r="AN692" s="74"/>
      <c r="AR692" s="67"/>
      <c r="AY692" s="67"/>
      <c r="BB692" s="48"/>
      <c r="BC692" s="60"/>
    </row>
    <row r="693">
      <c r="A693" s="60"/>
      <c r="B693" s="60"/>
      <c r="C693" s="60"/>
      <c r="D693" s="74"/>
      <c r="H693" s="67"/>
      <c r="O693" s="67"/>
      <c r="R693" s="48"/>
      <c r="S693" s="60"/>
      <c r="T693" s="60"/>
      <c r="U693" s="60"/>
      <c r="V693" s="74"/>
      <c r="Z693" s="67"/>
      <c r="AG693" s="67"/>
      <c r="AJ693" s="48"/>
      <c r="AK693" s="60"/>
      <c r="AL693" s="60"/>
      <c r="AM693" s="60"/>
      <c r="AN693" s="74"/>
      <c r="AR693" s="67"/>
      <c r="AY693" s="67"/>
      <c r="BB693" s="48"/>
      <c r="BC693" s="60"/>
    </row>
    <row r="694">
      <c r="A694" s="60"/>
      <c r="B694" s="60"/>
      <c r="C694" s="60"/>
      <c r="D694" s="74"/>
      <c r="H694" s="67"/>
      <c r="O694" s="67"/>
      <c r="R694" s="48"/>
      <c r="S694" s="60"/>
      <c r="T694" s="60"/>
      <c r="U694" s="60"/>
      <c r="V694" s="74"/>
      <c r="Z694" s="67"/>
      <c r="AG694" s="67"/>
      <c r="AJ694" s="48"/>
      <c r="AK694" s="60"/>
      <c r="AL694" s="60"/>
      <c r="AM694" s="60"/>
      <c r="AN694" s="74"/>
      <c r="AR694" s="67"/>
      <c r="AY694" s="67"/>
      <c r="BB694" s="48"/>
      <c r="BC694" s="60"/>
    </row>
    <row r="695">
      <c r="A695" s="60"/>
      <c r="B695" s="60"/>
      <c r="C695" s="60"/>
      <c r="D695" s="74"/>
      <c r="H695" s="67"/>
      <c r="O695" s="67"/>
      <c r="R695" s="48"/>
      <c r="S695" s="60"/>
      <c r="T695" s="60"/>
      <c r="U695" s="60"/>
      <c r="V695" s="74"/>
      <c r="Z695" s="67"/>
      <c r="AG695" s="67"/>
      <c r="AJ695" s="48"/>
      <c r="AK695" s="60"/>
      <c r="AL695" s="60"/>
      <c r="AM695" s="60"/>
      <c r="AN695" s="74"/>
      <c r="AR695" s="67"/>
      <c r="AY695" s="67"/>
      <c r="BB695" s="48"/>
      <c r="BC695" s="60"/>
    </row>
    <row r="696">
      <c r="A696" s="60"/>
      <c r="B696" s="60"/>
      <c r="C696" s="60"/>
      <c r="D696" s="74"/>
      <c r="H696" s="67"/>
      <c r="O696" s="67"/>
      <c r="R696" s="48"/>
      <c r="S696" s="60"/>
      <c r="T696" s="60"/>
      <c r="U696" s="60"/>
      <c r="V696" s="74"/>
      <c r="Z696" s="67"/>
      <c r="AG696" s="67"/>
      <c r="AJ696" s="48"/>
      <c r="AK696" s="60"/>
      <c r="AL696" s="60"/>
      <c r="AM696" s="60"/>
      <c r="AN696" s="74"/>
      <c r="AR696" s="67"/>
      <c r="AY696" s="67"/>
      <c r="BB696" s="48"/>
      <c r="BC696" s="60"/>
    </row>
    <row r="697">
      <c r="A697" s="60"/>
      <c r="B697" s="60"/>
      <c r="C697" s="60"/>
      <c r="D697" s="74"/>
      <c r="H697" s="67"/>
      <c r="O697" s="67"/>
      <c r="R697" s="48"/>
      <c r="S697" s="60"/>
      <c r="T697" s="60"/>
      <c r="U697" s="60"/>
      <c r="V697" s="74"/>
      <c r="Z697" s="67"/>
      <c r="AG697" s="67"/>
      <c r="AJ697" s="48"/>
      <c r="AK697" s="60"/>
      <c r="AL697" s="60"/>
      <c r="AM697" s="60"/>
      <c r="AN697" s="74"/>
      <c r="AR697" s="67"/>
      <c r="AY697" s="67"/>
      <c r="BB697" s="48"/>
      <c r="BC697" s="60"/>
    </row>
    <row r="698">
      <c r="A698" s="60"/>
      <c r="B698" s="60"/>
      <c r="C698" s="60"/>
      <c r="D698" s="74"/>
      <c r="H698" s="67"/>
      <c r="O698" s="67"/>
      <c r="R698" s="48"/>
      <c r="S698" s="60"/>
      <c r="T698" s="60"/>
      <c r="U698" s="60"/>
      <c r="V698" s="74"/>
      <c r="Z698" s="67"/>
      <c r="AG698" s="67"/>
      <c r="AJ698" s="48"/>
      <c r="AK698" s="60"/>
      <c r="AL698" s="60"/>
      <c r="AM698" s="60"/>
      <c r="AN698" s="74"/>
      <c r="AR698" s="67"/>
      <c r="AY698" s="67"/>
      <c r="BB698" s="48"/>
      <c r="BC698" s="60"/>
    </row>
    <row r="699">
      <c r="A699" s="60"/>
      <c r="B699" s="60"/>
      <c r="C699" s="60"/>
      <c r="D699" s="74"/>
      <c r="H699" s="67"/>
      <c r="O699" s="67"/>
      <c r="R699" s="48"/>
      <c r="S699" s="60"/>
      <c r="T699" s="60"/>
      <c r="U699" s="60"/>
      <c r="V699" s="74"/>
      <c r="Z699" s="67"/>
      <c r="AG699" s="67"/>
      <c r="AJ699" s="48"/>
      <c r="AK699" s="60"/>
      <c r="AL699" s="60"/>
      <c r="AM699" s="60"/>
      <c r="AN699" s="74"/>
      <c r="AR699" s="67"/>
      <c r="AY699" s="67"/>
      <c r="BB699" s="48"/>
      <c r="BC699" s="60"/>
    </row>
    <row r="700">
      <c r="A700" s="60"/>
      <c r="B700" s="60"/>
      <c r="C700" s="60"/>
      <c r="D700" s="74"/>
      <c r="H700" s="67"/>
      <c r="O700" s="67"/>
      <c r="R700" s="48"/>
      <c r="S700" s="60"/>
      <c r="T700" s="60"/>
      <c r="U700" s="60"/>
      <c r="V700" s="74"/>
      <c r="Z700" s="67"/>
      <c r="AG700" s="67"/>
      <c r="AJ700" s="48"/>
      <c r="AK700" s="60"/>
      <c r="AL700" s="60"/>
      <c r="AM700" s="60"/>
      <c r="AN700" s="74"/>
      <c r="AR700" s="67"/>
      <c r="AY700" s="67"/>
      <c r="BB700" s="48"/>
      <c r="BC700" s="60"/>
    </row>
    <row r="701">
      <c r="A701" s="60"/>
      <c r="B701" s="60"/>
      <c r="C701" s="60"/>
      <c r="D701" s="74"/>
      <c r="H701" s="67"/>
      <c r="O701" s="67"/>
      <c r="R701" s="48"/>
      <c r="S701" s="60"/>
      <c r="T701" s="60"/>
      <c r="U701" s="60"/>
      <c r="V701" s="74"/>
      <c r="Z701" s="67"/>
      <c r="AG701" s="67"/>
      <c r="AJ701" s="48"/>
      <c r="AK701" s="60"/>
      <c r="AL701" s="60"/>
      <c r="AM701" s="60"/>
      <c r="AN701" s="74"/>
      <c r="AR701" s="67"/>
      <c r="AY701" s="67"/>
      <c r="BB701" s="48"/>
      <c r="BC701" s="60"/>
    </row>
    <row r="702">
      <c r="A702" s="60"/>
      <c r="B702" s="60"/>
      <c r="C702" s="60"/>
      <c r="D702" s="74"/>
      <c r="H702" s="67"/>
      <c r="O702" s="67"/>
      <c r="R702" s="48"/>
      <c r="S702" s="60"/>
      <c r="T702" s="60"/>
      <c r="U702" s="60"/>
      <c r="V702" s="74"/>
      <c r="Z702" s="67"/>
      <c r="AG702" s="67"/>
      <c r="AJ702" s="48"/>
      <c r="AK702" s="60"/>
      <c r="AL702" s="60"/>
      <c r="AM702" s="60"/>
      <c r="AN702" s="74"/>
      <c r="AR702" s="67"/>
      <c r="AY702" s="67"/>
      <c r="BB702" s="48"/>
      <c r="BC702" s="60"/>
    </row>
    <row r="703">
      <c r="A703" s="60"/>
      <c r="B703" s="60"/>
      <c r="C703" s="60"/>
      <c r="D703" s="74"/>
      <c r="H703" s="67"/>
      <c r="O703" s="67"/>
      <c r="R703" s="48"/>
      <c r="S703" s="60"/>
      <c r="T703" s="60"/>
      <c r="U703" s="60"/>
      <c r="V703" s="74"/>
      <c r="Z703" s="67"/>
      <c r="AG703" s="67"/>
      <c r="AJ703" s="48"/>
      <c r="AK703" s="60"/>
      <c r="AL703" s="60"/>
      <c r="AM703" s="60"/>
      <c r="AN703" s="74"/>
      <c r="AR703" s="67"/>
      <c r="AY703" s="67"/>
      <c r="BB703" s="48"/>
      <c r="BC703" s="60"/>
    </row>
    <row r="704">
      <c r="A704" s="60"/>
      <c r="B704" s="60"/>
      <c r="C704" s="60"/>
      <c r="D704" s="74"/>
      <c r="H704" s="67"/>
      <c r="O704" s="67"/>
      <c r="R704" s="48"/>
      <c r="S704" s="60"/>
      <c r="T704" s="60"/>
      <c r="U704" s="60"/>
      <c r="V704" s="74"/>
      <c r="Z704" s="67"/>
      <c r="AG704" s="67"/>
      <c r="AJ704" s="48"/>
      <c r="AK704" s="60"/>
      <c r="AL704" s="60"/>
      <c r="AM704" s="60"/>
      <c r="AN704" s="74"/>
      <c r="AR704" s="67"/>
      <c r="AY704" s="67"/>
      <c r="BB704" s="48"/>
      <c r="BC704" s="60"/>
    </row>
    <row r="705">
      <c r="A705" s="60"/>
      <c r="B705" s="60"/>
      <c r="C705" s="60"/>
      <c r="D705" s="74"/>
      <c r="H705" s="67"/>
      <c r="O705" s="67"/>
      <c r="R705" s="48"/>
      <c r="S705" s="60"/>
      <c r="T705" s="60"/>
      <c r="U705" s="60"/>
      <c r="V705" s="74"/>
      <c r="Z705" s="67"/>
      <c r="AG705" s="67"/>
      <c r="AJ705" s="48"/>
      <c r="AK705" s="60"/>
      <c r="AL705" s="60"/>
      <c r="AM705" s="60"/>
      <c r="AN705" s="74"/>
      <c r="AR705" s="67"/>
      <c r="AY705" s="67"/>
      <c r="BB705" s="48"/>
      <c r="BC705" s="60"/>
    </row>
    <row r="706">
      <c r="A706" s="60"/>
      <c r="B706" s="60"/>
      <c r="C706" s="60"/>
      <c r="D706" s="74"/>
      <c r="H706" s="67"/>
      <c r="O706" s="67"/>
      <c r="R706" s="48"/>
      <c r="S706" s="60"/>
      <c r="T706" s="60"/>
      <c r="U706" s="60"/>
      <c r="V706" s="74"/>
      <c r="Z706" s="67"/>
      <c r="AG706" s="67"/>
      <c r="AJ706" s="48"/>
      <c r="AK706" s="60"/>
      <c r="AL706" s="60"/>
      <c r="AM706" s="60"/>
      <c r="AN706" s="74"/>
      <c r="AR706" s="67"/>
      <c r="AY706" s="67"/>
      <c r="BB706" s="48"/>
      <c r="BC706" s="60"/>
    </row>
    <row r="707">
      <c r="A707" s="60"/>
      <c r="B707" s="60"/>
      <c r="C707" s="60"/>
      <c r="D707" s="74"/>
      <c r="H707" s="67"/>
      <c r="O707" s="67"/>
      <c r="R707" s="48"/>
      <c r="S707" s="60"/>
      <c r="T707" s="60"/>
      <c r="U707" s="60"/>
      <c r="V707" s="74"/>
      <c r="Z707" s="67"/>
      <c r="AG707" s="67"/>
      <c r="AJ707" s="48"/>
      <c r="AK707" s="60"/>
      <c r="AL707" s="60"/>
      <c r="AM707" s="60"/>
      <c r="AN707" s="74"/>
      <c r="AR707" s="67"/>
      <c r="AY707" s="67"/>
      <c r="BB707" s="48"/>
      <c r="BC707" s="60"/>
    </row>
    <row r="708">
      <c r="A708" s="60"/>
      <c r="B708" s="60"/>
      <c r="C708" s="60"/>
      <c r="D708" s="74"/>
      <c r="H708" s="67"/>
      <c r="O708" s="67"/>
      <c r="R708" s="48"/>
      <c r="S708" s="60"/>
      <c r="T708" s="60"/>
      <c r="U708" s="60"/>
      <c r="V708" s="74"/>
      <c r="Z708" s="67"/>
      <c r="AG708" s="67"/>
      <c r="AJ708" s="48"/>
      <c r="AK708" s="60"/>
      <c r="AL708" s="60"/>
      <c r="AM708" s="60"/>
      <c r="AN708" s="74"/>
      <c r="AR708" s="67"/>
      <c r="AY708" s="67"/>
      <c r="BB708" s="48"/>
      <c r="BC708" s="60"/>
    </row>
    <row r="709">
      <c r="A709" s="60"/>
      <c r="B709" s="60"/>
      <c r="C709" s="60"/>
      <c r="D709" s="74"/>
      <c r="H709" s="67"/>
      <c r="O709" s="67"/>
      <c r="R709" s="48"/>
      <c r="S709" s="60"/>
      <c r="T709" s="60"/>
      <c r="U709" s="60"/>
      <c r="V709" s="74"/>
      <c r="Z709" s="67"/>
      <c r="AG709" s="67"/>
      <c r="AJ709" s="48"/>
      <c r="AK709" s="60"/>
      <c r="AL709" s="60"/>
      <c r="AM709" s="60"/>
      <c r="AN709" s="74"/>
      <c r="AR709" s="67"/>
      <c r="AY709" s="67"/>
      <c r="BB709" s="48"/>
      <c r="BC709" s="60"/>
    </row>
    <row r="710">
      <c r="A710" s="60"/>
      <c r="B710" s="60"/>
      <c r="C710" s="60"/>
      <c r="D710" s="74"/>
      <c r="H710" s="67"/>
      <c r="O710" s="67"/>
      <c r="R710" s="48"/>
      <c r="S710" s="60"/>
      <c r="T710" s="60"/>
      <c r="U710" s="60"/>
      <c r="V710" s="74"/>
      <c r="Z710" s="67"/>
      <c r="AG710" s="67"/>
      <c r="AJ710" s="48"/>
      <c r="AK710" s="60"/>
      <c r="AL710" s="60"/>
      <c r="AM710" s="60"/>
      <c r="AN710" s="74"/>
      <c r="AR710" s="67"/>
      <c r="AY710" s="67"/>
      <c r="BB710" s="48"/>
      <c r="BC710" s="60"/>
    </row>
    <row r="711">
      <c r="A711" s="60"/>
      <c r="B711" s="60"/>
      <c r="C711" s="60"/>
      <c r="D711" s="74"/>
      <c r="H711" s="67"/>
      <c r="O711" s="67"/>
      <c r="R711" s="48"/>
      <c r="S711" s="60"/>
      <c r="T711" s="60"/>
      <c r="U711" s="60"/>
      <c r="V711" s="74"/>
      <c r="Z711" s="67"/>
      <c r="AG711" s="67"/>
      <c r="AJ711" s="48"/>
      <c r="AK711" s="60"/>
      <c r="AL711" s="60"/>
      <c r="AM711" s="60"/>
      <c r="AN711" s="74"/>
      <c r="AR711" s="67"/>
      <c r="AY711" s="67"/>
      <c r="BB711" s="48"/>
      <c r="BC711" s="60"/>
    </row>
    <row r="712">
      <c r="A712" s="60"/>
      <c r="B712" s="60"/>
      <c r="C712" s="60"/>
      <c r="D712" s="74"/>
      <c r="H712" s="67"/>
      <c r="O712" s="67"/>
      <c r="R712" s="48"/>
      <c r="S712" s="60"/>
      <c r="T712" s="60"/>
      <c r="U712" s="60"/>
      <c r="V712" s="74"/>
      <c r="Z712" s="67"/>
      <c r="AG712" s="67"/>
      <c r="AJ712" s="48"/>
      <c r="AK712" s="60"/>
      <c r="AL712" s="60"/>
      <c r="AM712" s="60"/>
      <c r="AN712" s="74"/>
      <c r="AR712" s="67"/>
      <c r="AY712" s="67"/>
      <c r="BB712" s="48"/>
      <c r="BC712" s="60"/>
    </row>
    <row r="713">
      <c r="A713" s="60"/>
      <c r="B713" s="60"/>
      <c r="C713" s="60"/>
      <c r="D713" s="74"/>
      <c r="H713" s="67"/>
      <c r="O713" s="67"/>
      <c r="R713" s="48"/>
      <c r="S713" s="60"/>
      <c r="T713" s="60"/>
      <c r="U713" s="60"/>
      <c r="V713" s="74"/>
      <c r="Z713" s="67"/>
      <c r="AG713" s="67"/>
      <c r="AJ713" s="48"/>
      <c r="AK713" s="60"/>
      <c r="AL713" s="60"/>
      <c r="AM713" s="60"/>
      <c r="AN713" s="74"/>
      <c r="AR713" s="67"/>
      <c r="AY713" s="67"/>
      <c r="BB713" s="48"/>
      <c r="BC713" s="60"/>
    </row>
    <row r="714">
      <c r="A714" s="60"/>
      <c r="B714" s="60"/>
      <c r="C714" s="60"/>
      <c r="D714" s="74"/>
      <c r="H714" s="67"/>
      <c r="O714" s="67"/>
      <c r="R714" s="48"/>
      <c r="S714" s="60"/>
      <c r="T714" s="60"/>
      <c r="U714" s="60"/>
      <c r="V714" s="74"/>
      <c r="Z714" s="67"/>
      <c r="AG714" s="67"/>
      <c r="AJ714" s="48"/>
      <c r="AK714" s="60"/>
      <c r="AL714" s="60"/>
      <c r="AM714" s="60"/>
      <c r="AN714" s="74"/>
      <c r="AR714" s="67"/>
      <c r="AY714" s="67"/>
      <c r="BB714" s="48"/>
      <c r="BC714" s="60"/>
    </row>
    <row r="715">
      <c r="A715" s="60"/>
      <c r="B715" s="60"/>
      <c r="C715" s="60"/>
      <c r="D715" s="74"/>
      <c r="H715" s="67"/>
      <c r="O715" s="67"/>
      <c r="R715" s="48"/>
      <c r="S715" s="60"/>
      <c r="T715" s="60"/>
      <c r="U715" s="60"/>
      <c r="V715" s="74"/>
      <c r="Z715" s="67"/>
      <c r="AG715" s="67"/>
      <c r="AJ715" s="48"/>
      <c r="AK715" s="60"/>
      <c r="AL715" s="60"/>
      <c r="AM715" s="60"/>
      <c r="AN715" s="74"/>
      <c r="AR715" s="67"/>
      <c r="AY715" s="67"/>
      <c r="BB715" s="48"/>
      <c r="BC715" s="60"/>
    </row>
    <row r="716">
      <c r="A716" s="60"/>
      <c r="B716" s="60"/>
      <c r="C716" s="60"/>
      <c r="D716" s="74"/>
      <c r="H716" s="67"/>
      <c r="O716" s="67"/>
      <c r="R716" s="48"/>
      <c r="S716" s="60"/>
      <c r="T716" s="60"/>
      <c r="U716" s="60"/>
      <c r="V716" s="74"/>
      <c r="Z716" s="67"/>
      <c r="AG716" s="67"/>
      <c r="AJ716" s="48"/>
      <c r="AK716" s="60"/>
      <c r="AL716" s="60"/>
      <c r="AM716" s="60"/>
      <c r="AN716" s="74"/>
      <c r="AR716" s="67"/>
      <c r="AY716" s="67"/>
      <c r="BB716" s="48"/>
      <c r="BC716" s="60"/>
    </row>
    <row r="717">
      <c r="A717" s="60"/>
      <c r="B717" s="60"/>
      <c r="C717" s="60"/>
      <c r="D717" s="74"/>
      <c r="H717" s="67"/>
      <c r="O717" s="67"/>
      <c r="R717" s="48"/>
      <c r="S717" s="60"/>
      <c r="T717" s="60"/>
      <c r="U717" s="60"/>
      <c r="V717" s="74"/>
      <c r="Z717" s="67"/>
      <c r="AG717" s="67"/>
      <c r="AJ717" s="48"/>
      <c r="AK717" s="60"/>
      <c r="AL717" s="60"/>
      <c r="AM717" s="60"/>
      <c r="AN717" s="74"/>
      <c r="AR717" s="67"/>
      <c r="AY717" s="67"/>
      <c r="BB717" s="48"/>
      <c r="BC717" s="60"/>
    </row>
    <row r="718">
      <c r="A718" s="60"/>
      <c r="B718" s="60"/>
      <c r="C718" s="60"/>
      <c r="D718" s="74"/>
      <c r="H718" s="67"/>
      <c r="O718" s="67"/>
      <c r="R718" s="48"/>
      <c r="S718" s="60"/>
      <c r="T718" s="60"/>
      <c r="U718" s="60"/>
      <c r="V718" s="74"/>
      <c r="Z718" s="67"/>
      <c r="AG718" s="67"/>
      <c r="AJ718" s="48"/>
      <c r="AK718" s="60"/>
      <c r="AL718" s="60"/>
      <c r="AM718" s="60"/>
      <c r="AN718" s="74"/>
      <c r="AR718" s="67"/>
      <c r="AY718" s="67"/>
      <c r="BB718" s="48"/>
      <c r="BC718" s="60"/>
    </row>
    <row r="719">
      <c r="A719" s="60"/>
      <c r="B719" s="60"/>
      <c r="C719" s="60"/>
      <c r="D719" s="74"/>
      <c r="H719" s="67"/>
      <c r="O719" s="67"/>
      <c r="R719" s="48"/>
      <c r="S719" s="60"/>
      <c r="T719" s="60"/>
      <c r="U719" s="60"/>
      <c r="V719" s="74"/>
      <c r="Z719" s="67"/>
      <c r="AG719" s="67"/>
      <c r="AJ719" s="48"/>
      <c r="AK719" s="60"/>
      <c r="AL719" s="60"/>
      <c r="AM719" s="60"/>
      <c r="AN719" s="74"/>
      <c r="AR719" s="67"/>
      <c r="AY719" s="67"/>
      <c r="BB719" s="48"/>
      <c r="BC719" s="60"/>
    </row>
    <row r="720">
      <c r="A720" s="60"/>
      <c r="B720" s="60"/>
      <c r="C720" s="60"/>
      <c r="D720" s="74"/>
      <c r="H720" s="67"/>
      <c r="O720" s="67"/>
      <c r="R720" s="48"/>
      <c r="S720" s="60"/>
      <c r="T720" s="60"/>
      <c r="U720" s="60"/>
      <c r="V720" s="74"/>
      <c r="Z720" s="67"/>
      <c r="AG720" s="67"/>
      <c r="AJ720" s="48"/>
      <c r="AK720" s="60"/>
      <c r="AL720" s="60"/>
      <c r="AM720" s="60"/>
      <c r="AN720" s="74"/>
      <c r="AR720" s="67"/>
      <c r="AY720" s="67"/>
      <c r="BB720" s="48"/>
      <c r="BC720" s="60"/>
    </row>
    <row r="721">
      <c r="A721" s="60"/>
      <c r="B721" s="60"/>
      <c r="C721" s="60"/>
      <c r="D721" s="74"/>
      <c r="H721" s="67"/>
      <c r="O721" s="67"/>
      <c r="R721" s="48"/>
      <c r="S721" s="60"/>
      <c r="T721" s="60"/>
      <c r="U721" s="60"/>
      <c r="V721" s="74"/>
      <c r="Z721" s="67"/>
      <c r="AG721" s="67"/>
      <c r="AJ721" s="48"/>
      <c r="AK721" s="60"/>
      <c r="AL721" s="60"/>
      <c r="AM721" s="60"/>
      <c r="AN721" s="74"/>
      <c r="AR721" s="67"/>
      <c r="AY721" s="67"/>
      <c r="BB721" s="48"/>
      <c r="BC721" s="60"/>
    </row>
    <row r="722">
      <c r="A722" s="60"/>
      <c r="B722" s="60"/>
      <c r="C722" s="60"/>
      <c r="D722" s="74"/>
      <c r="H722" s="67"/>
      <c r="O722" s="67"/>
      <c r="R722" s="48"/>
      <c r="S722" s="60"/>
      <c r="T722" s="60"/>
      <c r="U722" s="60"/>
      <c r="V722" s="74"/>
      <c r="Z722" s="67"/>
      <c r="AG722" s="67"/>
      <c r="AJ722" s="48"/>
      <c r="AK722" s="60"/>
      <c r="AL722" s="60"/>
      <c r="AM722" s="60"/>
      <c r="AN722" s="74"/>
      <c r="AR722" s="67"/>
      <c r="AY722" s="67"/>
      <c r="BB722" s="48"/>
      <c r="BC722" s="60"/>
    </row>
    <row r="723">
      <c r="A723" s="60"/>
      <c r="B723" s="60"/>
      <c r="C723" s="60"/>
      <c r="D723" s="74"/>
      <c r="H723" s="67"/>
      <c r="O723" s="67"/>
      <c r="R723" s="48"/>
      <c r="S723" s="60"/>
      <c r="T723" s="60"/>
      <c r="U723" s="60"/>
      <c r="V723" s="74"/>
      <c r="Z723" s="67"/>
      <c r="AG723" s="67"/>
      <c r="AJ723" s="48"/>
      <c r="AK723" s="60"/>
      <c r="AL723" s="60"/>
      <c r="AM723" s="60"/>
      <c r="AN723" s="74"/>
      <c r="AR723" s="67"/>
      <c r="AY723" s="67"/>
      <c r="BB723" s="48"/>
      <c r="BC723" s="60"/>
    </row>
    <row r="724">
      <c r="A724" s="60"/>
      <c r="B724" s="60"/>
      <c r="C724" s="60"/>
      <c r="D724" s="74"/>
      <c r="H724" s="67"/>
      <c r="O724" s="67"/>
      <c r="R724" s="48"/>
      <c r="S724" s="60"/>
      <c r="T724" s="60"/>
      <c r="U724" s="60"/>
      <c r="V724" s="74"/>
      <c r="Z724" s="67"/>
      <c r="AG724" s="67"/>
      <c r="AJ724" s="48"/>
      <c r="AK724" s="60"/>
      <c r="AL724" s="60"/>
      <c r="AM724" s="60"/>
      <c r="AN724" s="74"/>
      <c r="AR724" s="67"/>
      <c r="AY724" s="67"/>
      <c r="BB724" s="48"/>
      <c r="BC724" s="60"/>
    </row>
    <row r="725">
      <c r="A725" s="60"/>
      <c r="B725" s="60"/>
      <c r="C725" s="60"/>
      <c r="D725" s="74"/>
      <c r="H725" s="67"/>
      <c r="O725" s="67"/>
      <c r="R725" s="48"/>
      <c r="S725" s="60"/>
      <c r="T725" s="60"/>
      <c r="U725" s="60"/>
      <c r="V725" s="74"/>
      <c r="Z725" s="67"/>
      <c r="AG725" s="67"/>
      <c r="AJ725" s="48"/>
      <c r="AK725" s="60"/>
      <c r="AL725" s="60"/>
      <c r="AM725" s="60"/>
      <c r="AN725" s="74"/>
      <c r="AR725" s="67"/>
      <c r="AY725" s="67"/>
      <c r="BB725" s="48"/>
      <c r="BC725" s="60"/>
    </row>
    <row r="726">
      <c r="A726" s="60"/>
      <c r="B726" s="60"/>
      <c r="C726" s="60"/>
      <c r="D726" s="74"/>
      <c r="H726" s="67"/>
      <c r="O726" s="67"/>
      <c r="R726" s="48"/>
      <c r="S726" s="60"/>
      <c r="T726" s="60"/>
      <c r="U726" s="60"/>
      <c r="V726" s="74"/>
      <c r="Z726" s="67"/>
      <c r="AG726" s="67"/>
      <c r="AJ726" s="48"/>
      <c r="AK726" s="60"/>
      <c r="AL726" s="60"/>
      <c r="AM726" s="60"/>
      <c r="AN726" s="74"/>
      <c r="AR726" s="67"/>
      <c r="AY726" s="67"/>
      <c r="BB726" s="48"/>
      <c r="BC726" s="60"/>
    </row>
    <row r="727">
      <c r="A727" s="60"/>
      <c r="B727" s="60"/>
      <c r="C727" s="60"/>
      <c r="D727" s="74"/>
      <c r="H727" s="67"/>
      <c r="O727" s="67"/>
      <c r="R727" s="48"/>
      <c r="S727" s="60"/>
      <c r="T727" s="60"/>
      <c r="U727" s="60"/>
      <c r="V727" s="74"/>
      <c r="Z727" s="67"/>
      <c r="AG727" s="67"/>
      <c r="AJ727" s="48"/>
      <c r="AK727" s="60"/>
      <c r="AL727" s="60"/>
      <c r="AM727" s="60"/>
      <c r="AN727" s="74"/>
      <c r="AR727" s="67"/>
      <c r="AY727" s="67"/>
      <c r="BB727" s="48"/>
      <c r="BC727" s="60"/>
    </row>
    <row r="728">
      <c r="A728" s="60"/>
      <c r="B728" s="60"/>
      <c r="C728" s="60"/>
      <c r="D728" s="74"/>
      <c r="H728" s="67"/>
      <c r="O728" s="67"/>
      <c r="R728" s="48"/>
      <c r="S728" s="60"/>
      <c r="T728" s="60"/>
      <c r="U728" s="60"/>
      <c r="V728" s="74"/>
      <c r="Z728" s="67"/>
      <c r="AG728" s="67"/>
      <c r="AJ728" s="48"/>
      <c r="AK728" s="60"/>
      <c r="AL728" s="60"/>
      <c r="AM728" s="60"/>
      <c r="AN728" s="74"/>
      <c r="AR728" s="67"/>
      <c r="AY728" s="67"/>
      <c r="BB728" s="48"/>
      <c r="BC728" s="60"/>
    </row>
    <row r="729">
      <c r="A729" s="60"/>
      <c r="B729" s="60"/>
      <c r="C729" s="60"/>
      <c r="D729" s="74"/>
      <c r="H729" s="67"/>
      <c r="O729" s="67"/>
      <c r="R729" s="48"/>
      <c r="S729" s="60"/>
      <c r="T729" s="60"/>
      <c r="U729" s="60"/>
      <c r="V729" s="74"/>
      <c r="Z729" s="67"/>
      <c r="AG729" s="67"/>
      <c r="AJ729" s="48"/>
      <c r="AK729" s="60"/>
      <c r="AL729" s="60"/>
      <c r="AM729" s="60"/>
      <c r="AN729" s="74"/>
      <c r="AR729" s="67"/>
      <c r="AY729" s="67"/>
      <c r="BB729" s="48"/>
      <c r="BC729" s="60"/>
    </row>
    <row r="730">
      <c r="A730" s="60"/>
      <c r="B730" s="60"/>
      <c r="C730" s="60"/>
      <c r="D730" s="74"/>
      <c r="H730" s="67"/>
      <c r="O730" s="67"/>
      <c r="R730" s="48"/>
      <c r="S730" s="60"/>
      <c r="T730" s="60"/>
      <c r="U730" s="60"/>
      <c r="V730" s="74"/>
      <c r="Z730" s="67"/>
      <c r="AG730" s="67"/>
      <c r="AJ730" s="48"/>
      <c r="AK730" s="60"/>
      <c r="AL730" s="60"/>
      <c r="AM730" s="60"/>
      <c r="AN730" s="74"/>
      <c r="AR730" s="67"/>
      <c r="AY730" s="67"/>
      <c r="BB730" s="48"/>
      <c r="BC730" s="60"/>
    </row>
    <row r="731">
      <c r="A731" s="60"/>
      <c r="B731" s="60"/>
      <c r="C731" s="60"/>
      <c r="D731" s="74"/>
      <c r="H731" s="67"/>
      <c r="O731" s="67"/>
      <c r="R731" s="48"/>
      <c r="S731" s="60"/>
      <c r="T731" s="60"/>
      <c r="U731" s="60"/>
      <c r="V731" s="74"/>
      <c r="Z731" s="67"/>
      <c r="AG731" s="67"/>
      <c r="AJ731" s="48"/>
      <c r="AK731" s="60"/>
      <c r="AL731" s="60"/>
      <c r="AM731" s="60"/>
      <c r="AN731" s="74"/>
      <c r="AR731" s="67"/>
      <c r="AY731" s="67"/>
      <c r="BB731" s="48"/>
      <c r="BC731" s="60"/>
    </row>
    <row r="732">
      <c r="A732" s="60"/>
      <c r="B732" s="60"/>
      <c r="C732" s="60"/>
      <c r="D732" s="74"/>
      <c r="H732" s="67"/>
      <c r="O732" s="67"/>
      <c r="R732" s="48"/>
      <c r="S732" s="60"/>
      <c r="T732" s="60"/>
      <c r="U732" s="60"/>
      <c r="V732" s="74"/>
      <c r="Z732" s="67"/>
      <c r="AG732" s="67"/>
      <c r="AJ732" s="48"/>
      <c r="AK732" s="60"/>
      <c r="AL732" s="60"/>
      <c r="AM732" s="60"/>
      <c r="AN732" s="74"/>
      <c r="AR732" s="67"/>
      <c r="AY732" s="67"/>
      <c r="BB732" s="48"/>
      <c r="BC732" s="60"/>
    </row>
    <row r="733">
      <c r="A733" s="60"/>
      <c r="B733" s="60"/>
      <c r="C733" s="60"/>
      <c r="D733" s="74"/>
      <c r="H733" s="67"/>
      <c r="O733" s="67"/>
      <c r="R733" s="48"/>
      <c r="S733" s="60"/>
      <c r="T733" s="60"/>
      <c r="U733" s="60"/>
      <c r="V733" s="74"/>
      <c r="Z733" s="67"/>
      <c r="AG733" s="67"/>
      <c r="AJ733" s="48"/>
      <c r="AK733" s="60"/>
      <c r="AL733" s="60"/>
      <c r="AM733" s="60"/>
      <c r="AN733" s="74"/>
      <c r="AR733" s="67"/>
      <c r="AY733" s="67"/>
      <c r="BB733" s="48"/>
      <c r="BC733" s="60"/>
    </row>
    <row r="734">
      <c r="A734" s="60"/>
      <c r="B734" s="60"/>
      <c r="C734" s="60"/>
      <c r="D734" s="74"/>
      <c r="H734" s="67"/>
      <c r="O734" s="67"/>
      <c r="R734" s="48"/>
      <c r="S734" s="60"/>
      <c r="T734" s="60"/>
      <c r="U734" s="60"/>
      <c r="V734" s="74"/>
      <c r="Z734" s="67"/>
      <c r="AG734" s="67"/>
      <c r="AJ734" s="48"/>
      <c r="AK734" s="60"/>
      <c r="AL734" s="60"/>
      <c r="AM734" s="60"/>
      <c r="AN734" s="74"/>
      <c r="AR734" s="67"/>
      <c r="AY734" s="67"/>
      <c r="BB734" s="48"/>
      <c r="BC734" s="60"/>
    </row>
    <row r="735">
      <c r="A735" s="60"/>
      <c r="B735" s="60"/>
      <c r="C735" s="60"/>
      <c r="D735" s="74"/>
      <c r="H735" s="67"/>
      <c r="O735" s="67"/>
      <c r="R735" s="48"/>
      <c r="S735" s="60"/>
      <c r="T735" s="60"/>
      <c r="U735" s="60"/>
      <c r="V735" s="74"/>
      <c r="Z735" s="67"/>
      <c r="AG735" s="67"/>
      <c r="AJ735" s="48"/>
      <c r="AK735" s="60"/>
      <c r="AL735" s="60"/>
      <c r="AM735" s="60"/>
      <c r="AN735" s="74"/>
      <c r="AR735" s="67"/>
      <c r="AY735" s="67"/>
      <c r="BB735" s="48"/>
      <c r="BC735" s="60"/>
    </row>
    <row r="736">
      <c r="A736" s="60"/>
      <c r="B736" s="60"/>
      <c r="C736" s="60"/>
      <c r="D736" s="74"/>
      <c r="H736" s="67"/>
      <c r="O736" s="67"/>
      <c r="R736" s="48"/>
      <c r="S736" s="60"/>
      <c r="T736" s="60"/>
      <c r="U736" s="60"/>
      <c r="V736" s="74"/>
      <c r="Z736" s="67"/>
      <c r="AG736" s="67"/>
      <c r="AJ736" s="48"/>
      <c r="AK736" s="60"/>
      <c r="AL736" s="60"/>
      <c r="AM736" s="60"/>
      <c r="AN736" s="74"/>
      <c r="AR736" s="67"/>
      <c r="AY736" s="67"/>
      <c r="BB736" s="48"/>
      <c r="BC736" s="60"/>
    </row>
    <row r="737">
      <c r="A737" s="60"/>
      <c r="B737" s="60"/>
      <c r="C737" s="60"/>
      <c r="D737" s="74"/>
      <c r="H737" s="67"/>
      <c r="O737" s="67"/>
      <c r="R737" s="48"/>
      <c r="S737" s="60"/>
      <c r="T737" s="60"/>
      <c r="U737" s="60"/>
      <c r="V737" s="74"/>
      <c r="Z737" s="67"/>
      <c r="AG737" s="67"/>
      <c r="AJ737" s="48"/>
      <c r="AK737" s="60"/>
      <c r="AL737" s="60"/>
      <c r="AM737" s="60"/>
      <c r="AN737" s="74"/>
      <c r="AR737" s="67"/>
      <c r="AY737" s="67"/>
      <c r="BB737" s="48"/>
      <c r="BC737" s="60"/>
    </row>
    <row r="738">
      <c r="A738" s="60"/>
      <c r="B738" s="60"/>
      <c r="C738" s="60"/>
      <c r="D738" s="74"/>
      <c r="H738" s="67"/>
      <c r="O738" s="67"/>
      <c r="R738" s="48"/>
      <c r="S738" s="60"/>
      <c r="T738" s="60"/>
      <c r="U738" s="60"/>
      <c r="V738" s="74"/>
      <c r="Z738" s="67"/>
      <c r="AG738" s="67"/>
      <c r="AJ738" s="48"/>
      <c r="AK738" s="60"/>
      <c r="AL738" s="60"/>
      <c r="AM738" s="60"/>
      <c r="AN738" s="74"/>
      <c r="AR738" s="67"/>
      <c r="AY738" s="67"/>
      <c r="BB738" s="48"/>
      <c r="BC738" s="60"/>
    </row>
    <row r="739">
      <c r="A739" s="60"/>
      <c r="B739" s="60"/>
      <c r="C739" s="60"/>
      <c r="D739" s="74"/>
      <c r="H739" s="67"/>
      <c r="O739" s="67"/>
      <c r="R739" s="48"/>
      <c r="S739" s="60"/>
      <c r="T739" s="60"/>
      <c r="U739" s="60"/>
      <c r="V739" s="74"/>
      <c r="Z739" s="67"/>
      <c r="AG739" s="67"/>
      <c r="AJ739" s="48"/>
      <c r="AK739" s="60"/>
      <c r="AL739" s="60"/>
      <c r="AM739" s="60"/>
      <c r="AN739" s="74"/>
      <c r="AR739" s="67"/>
      <c r="AY739" s="67"/>
      <c r="BB739" s="48"/>
      <c r="BC739" s="60"/>
    </row>
    <row r="740">
      <c r="A740" s="60"/>
      <c r="B740" s="60"/>
      <c r="C740" s="60"/>
      <c r="D740" s="74"/>
      <c r="H740" s="67"/>
      <c r="O740" s="67"/>
      <c r="R740" s="48"/>
      <c r="S740" s="60"/>
      <c r="T740" s="60"/>
      <c r="U740" s="60"/>
      <c r="V740" s="74"/>
      <c r="Z740" s="67"/>
      <c r="AG740" s="67"/>
      <c r="AJ740" s="48"/>
      <c r="AK740" s="60"/>
      <c r="AL740" s="60"/>
      <c r="AM740" s="60"/>
      <c r="AN740" s="74"/>
      <c r="AR740" s="67"/>
      <c r="AY740" s="67"/>
      <c r="BB740" s="48"/>
      <c r="BC740" s="60"/>
    </row>
    <row r="741">
      <c r="A741" s="60"/>
      <c r="B741" s="60"/>
      <c r="C741" s="60"/>
      <c r="D741" s="74"/>
      <c r="H741" s="67"/>
      <c r="O741" s="67"/>
      <c r="R741" s="48"/>
      <c r="S741" s="60"/>
      <c r="T741" s="60"/>
      <c r="U741" s="60"/>
      <c r="V741" s="74"/>
      <c r="Z741" s="67"/>
      <c r="AG741" s="67"/>
      <c r="AJ741" s="48"/>
      <c r="AK741" s="60"/>
      <c r="AL741" s="60"/>
      <c r="AM741" s="60"/>
      <c r="AN741" s="74"/>
      <c r="AR741" s="67"/>
      <c r="AY741" s="67"/>
      <c r="BB741" s="48"/>
      <c r="BC741" s="60"/>
    </row>
    <row r="742">
      <c r="A742" s="60"/>
      <c r="B742" s="60"/>
      <c r="C742" s="60"/>
      <c r="D742" s="74"/>
      <c r="H742" s="67"/>
      <c r="O742" s="67"/>
      <c r="R742" s="48"/>
      <c r="S742" s="60"/>
      <c r="T742" s="60"/>
      <c r="U742" s="60"/>
      <c r="V742" s="74"/>
      <c r="Z742" s="67"/>
      <c r="AG742" s="67"/>
      <c r="AJ742" s="48"/>
      <c r="AK742" s="60"/>
      <c r="AL742" s="60"/>
      <c r="AM742" s="60"/>
      <c r="AN742" s="74"/>
      <c r="AR742" s="67"/>
      <c r="AY742" s="67"/>
      <c r="BB742" s="48"/>
      <c r="BC742" s="60"/>
    </row>
    <row r="743">
      <c r="A743" s="60"/>
      <c r="B743" s="60"/>
      <c r="C743" s="60"/>
      <c r="D743" s="74"/>
      <c r="H743" s="67"/>
      <c r="O743" s="67"/>
      <c r="R743" s="48"/>
      <c r="S743" s="60"/>
      <c r="T743" s="60"/>
      <c r="U743" s="60"/>
      <c r="V743" s="74"/>
      <c r="Z743" s="67"/>
      <c r="AG743" s="67"/>
      <c r="AJ743" s="48"/>
      <c r="AK743" s="60"/>
      <c r="AL743" s="60"/>
      <c r="AM743" s="60"/>
      <c r="AN743" s="74"/>
      <c r="AR743" s="67"/>
      <c r="AY743" s="67"/>
      <c r="BB743" s="48"/>
      <c r="BC743" s="60"/>
    </row>
    <row r="744">
      <c r="A744" s="60"/>
      <c r="B744" s="60"/>
      <c r="C744" s="60"/>
      <c r="D744" s="74"/>
      <c r="H744" s="67"/>
      <c r="O744" s="67"/>
      <c r="R744" s="48"/>
      <c r="S744" s="60"/>
      <c r="T744" s="60"/>
      <c r="U744" s="60"/>
      <c r="V744" s="74"/>
      <c r="Z744" s="67"/>
      <c r="AG744" s="67"/>
      <c r="AJ744" s="48"/>
      <c r="AK744" s="60"/>
      <c r="AL744" s="60"/>
      <c r="AM744" s="60"/>
      <c r="AN744" s="74"/>
      <c r="AR744" s="67"/>
      <c r="AY744" s="67"/>
      <c r="BB744" s="48"/>
      <c r="BC744" s="60"/>
    </row>
    <row r="745">
      <c r="A745" s="60"/>
      <c r="B745" s="60"/>
      <c r="C745" s="60"/>
      <c r="D745" s="74"/>
      <c r="H745" s="67"/>
      <c r="O745" s="67"/>
      <c r="R745" s="48"/>
      <c r="S745" s="60"/>
      <c r="T745" s="60"/>
      <c r="U745" s="60"/>
      <c r="V745" s="74"/>
      <c r="Z745" s="67"/>
      <c r="AG745" s="67"/>
      <c r="AJ745" s="48"/>
      <c r="AK745" s="60"/>
      <c r="AL745" s="60"/>
      <c r="AM745" s="60"/>
      <c r="AN745" s="74"/>
      <c r="AR745" s="67"/>
      <c r="AY745" s="67"/>
      <c r="BB745" s="48"/>
      <c r="BC745" s="60"/>
    </row>
    <row r="746">
      <c r="A746" s="60"/>
      <c r="B746" s="60"/>
      <c r="C746" s="60"/>
      <c r="D746" s="74"/>
      <c r="H746" s="67"/>
      <c r="O746" s="67"/>
      <c r="R746" s="48"/>
      <c r="S746" s="60"/>
      <c r="T746" s="60"/>
      <c r="U746" s="60"/>
      <c r="V746" s="74"/>
      <c r="Z746" s="67"/>
      <c r="AG746" s="67"/>
      <c r="AJ746" s="48"/>
      <c r="AK746" s="60"/>
      <c r="AL746" s="60"/>
      <c r="AM746" s="60"/>
      <c r="AN746" s="74"/>
      <c r="AR746" s="67"/>
      <c r="AY746" s="67"/>
      <c r="BB746" s="48"/>
      <c r="BC746" s="60"/>
    </row>
    <row r="747">
      <c r="A747" s="60"/>
      <c r="B747" s="60"/>
      <c r="C747" s="60"/>
      <c r="D747" s="74"/>
      <c r="H747" s="67"/>
      <c r="O747" s="67"/>
      <c r="R747" s="48"/>
      <c r="S747" s="60"/>
      <c r="T747" s="60"/>
      <c r="U747" s="60"/>
      <c r="V747" s="74"/>
      <c r="Z747" s="67"/>
      <c r="AG747" s="67"/>
      <c r="AJ747" s="48"/>
      <c r="AK747" s="60"/>
      <c r="AL747" s="60"/>
      <c r="AM747" s="60"/>
      <c r="AN747" s="74"/>
      <c r="AR747" s="67"/>
      <c r="AY747" s="67"/>
      <c r="BB747" s="48"/>
      <c r="BC747" s="60"/>
    </row>
    <row r="748">
      <c r="A748" s="60"/>
      <c r="B748" s="60"/>
      <c r="C748" s="60"/>
      <c r="D748" s="74"/>
      <c r="H748" s="67"/>
      <c r="O748" s="67"/>
      <c r="R748" s="48"/>
      <c r="S748" s="60"/>
      <c r="T748" s="60"/>
      <c r="U748" s="60"/>
      <c r="V748" s="74"/>
      <c r="Z748" s="67"/>
      <c r="AG748" s="67"/>
      <c r="AJ748" s="48"/>
      <c r="AK748" s="60"/>
      <c r="AL748" s="60"/>
      <c r="AM748" s="60"/>
      <c r="AN748" s="74"/>
      <c r="AR748" s="67"/>
      <c r="AY748" s="67"/>
      <c r="BB748" s="48"/>
      <c r="BC748" s="60"/>
    </row>
    <row r="749">
      <c r="A749" s="60"/>
      <c r="B749" s="60"/>
      <c r="C749" s="60"/>
      <c r="D749" s="74"/>
      <c r="H749" s="67"/>
      <c r="O749" s="67"/>
      <c r="R749" s="48"/>
      <c r="S749" s="60"/>
      <c r="T749" s="60"/>
      <c r="U749" s="60"/>
      <c r="V749" s="74"/>
      <c r="Z749" s="67"/>
      <c r="AG749" s="67"/>
      <c r="AJ749" s="48"/>
      <c r="AK749" s="60"/>
      <c r="AL749" s="60"/>
      <c r="AM749" s="60"/>
      <c r="AN749" s="74"/>
      <c r="AR749" s="67"/>
      <c r="AY749" s="67"/>
      <c r="BB749" s="48"/>
      <c r="BC749" s="60"/>
    </row>
    <row r="750">
      <c r="A750" s="60"/>
      <c r="B750" s="60"/>
      <c r="C750" s="60"/>
      <c r="D750" s="74"/>
      <c r="H750" s="67"/>
      <c r="O750" s="67"/>
      <c r="R750" s="48"/>
      <c r="S750" s="60"/>
      <c r="T750" s="60"/>
      <c r="U750" s="60"/>
      <c r="V750" s="74"/>
      <c r="Z750" s="67"/>
      <c r="AG750" s="67"/>
      <c r="AJ750" s="48"/>
      <c r="AK750" s="60"/>
      <c r="AL750" s="60"/>
      <c r="AM750" s="60"/>
      <c r="AN750" s="74"/>
      <c r="AR750" s="67"/>
      <c r="AY750" s="67"/>
      <c r="BB750" s="48"/>
      <c r="BC750" s="60"/>
    </row>
    <row r="751">
      <c r="A751" s="60"/>
      <c r="B751" s="60"/>
      <c r="C751" s="60"/>
      <c r="D751" s="74"/>
      <c r="H751" s="67"/>
      <c r="O751" s="67"/>
      <c r="R751" s="48"/>
      <c r="S751" s="60"/>
      <c r="T751" s="60"/>
      <c r="U751" s="60"/>
      <c r="V751" s="74"/>
      <c r="Z751" s="67"/>
      <c r="AG751" s="67"/>
      <c r="AJ751" s="48"/>
      <c r="AK751" s="60"/>
      <c r="AL751" s="60"/>
      <c r="AM751" s="60"/>
      <c r="AN751" s="74"/>
      <c r="AR751" s="67"/>
      <c r="AY751" s="67"/>
      <c r="BB751" s="48"/>
      <c r="BC751" s="60"/>
    </row>
    <row r="752">
      <c r="A752" s="60"/>
      <c r="B752" s="60"/>
      <c r="C752" s="60"/>
      <c r="D752" s="74"/>
      <c r="H752" s="67"/>
      <c r="O752" s="67"/>
      <c r="R752" s="48"/>
      <c r="S752" s="60"/>
      <c r="T752" s="60"/>
      <c r="U752" s="60"/>
      <c r="V752" s="74"/>
      <c r="Z752" s="67"/>
      <c r="AG752" s="67"/>
      <c r="AJ752" s="48"/>
      <c r="AK752" s="60"/>
      <c r="AL752" s="60"/>
      <c r="AM752" s="60"/>
      <c r="AN752" s="74"/>
      <c r="AR752" s="67"/>
      <c r="AY752" s="67"/>
      <c r="BB752" s="48"/>
      <c r="BC752" s="60"/>
    </row>
    <row r="753">
      <c r="A753" s="60"/>
      <c r="B753" s="60"/>
      <c r="C753" s="60"/>
      <c r="D753" s="74"/>
      <c r="H753" s="67"/>
      <c r="O753" s="67"/>
      <c r="R753" s="48"/>
      <c r="S753" s="60"/>
      <c r="T753" s="60"/>
      <c r="U753" s="60"/>
      <c r="V753" s="74"/>
      <c r="Z753" s="67"/>
      <c r="AG753" s="67"/>
      <c r="AJ753" s="48"/>
      <c r="AK753" s="60"/>
      <c r="AL753" s="60"/>
      <c r="AM753" s="60"/>
      <c r="AN753" s="74"/>
      <c r="AR753" s="67"/>
      <c r="AY753" s="67"/>
      <c r="BB753" s="48"/>
      <c r="BC753" s="60"/>
    </row>
    <row r="754">
      <c r="A754" s="60"/>
      <c r="B754" s="60"/>
      <c r="C754" s="60"/>
      <c r="D754" s="74"/>
      <c r="H754" s="67"/>
      <c r="O754" s="67"/>
      <c r="R754" s="48"/>
      <c r="S754" s="60"/>
      <c r="T754" s="60"/>
      <c r="U754" s="60"/>
      <c r="V754" s="74"/>
      <c r="Z754" s="67"/>
      <c r="AG754" s="67"/>
      <c r="AJ754" s="48"/>
      <c r="AK754" s="60"/>
      <c r="AL754" s="60"/>
      <c r="AM754" s="60"/>
      <c r="AN754" s="74"/>
      <c r="AR754" s="67"/>
      <c r="AY754" s="67"/>
      <c r="BB754" s="48"/>
      <c r="BC754" s="60"/>
    </row>
    <row r="755">
      <c r="A755" s="60"/>
      <c r="B755" s="60"/>
      <c r="C755" s="60"/>
      <c r="D755" s="74"/>
      <c r="H755" s="67"/>
      <c r="O755" s="67"/>
      <c r="R755" s="48"/>
      <c r="S755" s="60"/>
      <c r="T755" s="60"/>
      <c r="U755" s="60"/>
      <c r="V755" s="74"/>
      <c r="Z755" s="67"/>
      <c r="AG755" s="67"/>
      <c r="AJ755" s="48"/>
      <c r="AK755" s="60"/>
      <c r="AL755" s="60"/>
      <c r="AM755" s="60"/>
      <c r="AN755" s="74"/>
      <c r="AR755" s="67"/>
      <c r="AY755" s="67"/>
      <c r="BB755" s="48"/>
      <c r="BC755" s="60"/>
    </row>
    <row r="756">
      <c r="A756" s="60"/>
      <c r="B756" s="60"/>
      <c r="C756" s="60"/>
      <c r="D756" s="74"/>
      <c r="H756" s="67"/>
      <c r="O756" s="67"/>
      <c r="R756" s="48"/>
      <c r="S756" s="60"/>
      <c r="T756" s="60"/>
      <c r="U756" s="60"/>
      <c r="V756" s="74"/>
      <c r="Z756" s="67"/>
      <c r="AG756" s="67"/>
      <c r="AJ756" s="48"/>
      <c r="AK756" s="60"/>
      <c r="AL756" s="60"/>
      <c r="AM756" s="60"/>
      <c r="AN756" s="74"/>
      <c r="AR756" s="67"/>
      <c r="AY756" s="67"/>
      <c r="BB756" s="48"/>
      <c r="BC756" s="60"/>
    </row>
    <row r="757">
      <c r="A757" s="60"/>
      <c r="B757" s="60"/>
      <c r="C757" s="60"/>
      <c r="D757" s="74"/>
      <c r="H757" s="67"/>
      <c r="O757" s="67"/>
      <c r="R757" s="48"/>
      <c r="S757" s="60"/>
      <c r="T757" s="60"/>
      <c r="U757" s="60"/>
      <c r="V757" s="74"/>
      <c r="Z757" s="67"/>
      <c r="AG757" s="67"/>
      <c r="AJ757" s="48"/>
      <c r="AK757" s="60"/>
      <c r="AL757" s="60"/>
      <c r="AM757" s="60"/>
      <c r="AN757" s="74"/>
      <c r="AR757" s="67"/>
      <c r="AY757" s="67"/>
      <c r="BB757" s="48"/>
      <c r="BC757" s="60"/>
    </row>
    <row r="758">
      <c r="A758" s="60"/>
      <c r="B758" s="60"/>
      <c r="C758" s="60"/>
      <c r="D758" s="74"/>
      <c r="H758" s="67"/>
      <c r="O758" s="67"/>
      <c r="R758" s="48"/>
      <c r="S758" s="60"/>
      <c r="T758" s="60"/>
      <c r="U758" s="60"/>
      <c r="V758" s="74"/>
      <c r="Z758" s="67"/>
      <c r="AG758" s="67"/>
      <c r="AJ758" s="48"/>
      <c r="AK758" s="60"/>
      <c r="AL758" s="60"/>
      <c r="AM758" s="60"/>
      <c r="AN758" s="74"/>
      <c r="AR758" s="67"/>
      <c r="AY758" s="67"/>
      <c r="BB758" s="48"/>
      <c r="BC758" s="60"/>
    </row>
    <row r="759">
      <c r="A759" s="60"/>
      <c r="B759" s="60"/>
      <c r="C759" s="60"/>
      <c r="D759" s="74"/>
      <c r="H759" s="67"/>
      <c r="O759" s="67"/>
      <c r="R759" s="48"/>
      <c r="S759" s="60"/>
      <c r="T759" s="60"/>
      <c r="U759" s="60"/>
      <c r="V759" s="74"/>
      <c r="Z759" s="67"/>
      <c r="AG759" s="67"/>
      <c r="AJ759" s="48"/>
      <c r="AK759" s="60"/>
      <c r="AL759" s="60"/>
      <c r="AM759" s="60"/>
      <c r="AN759" s="74"/>
      <c r="AR759" s="67"/>
      <c r="AY759" s="67"/>
      <c r="BB759" s="48"/>
      <c r="BC759" s="60"/>
    </row>
    <row r="760">
      <c r="A760" s="60"/>
      <c r="B760" s="60"/>
      <c r="C760" s="60"/>
      <c r="D760" s="74"/>
      <c r="H760" s="67"/>
      <c r="O760" s="67"/>
      <c r="R760" s="48"/>
      <c r="S760" s="60"/>
      <c r="T760" s="60"/>
      <c r="U760" s="60"/>
      <c r="V760" s="74"/>
      <c r="Z760" s="67"/>
      <c r="AG760" s="67"/>
      <c r="AJ760" s="48"/>
      <c r="AK760" s="60"/>
      <c r="AL760" s="60"/>
      <c r="AM760" s="60"/>
      <c r="AN760" s="74"/>
      <c r="AR760" s="67"/>
      <c r="AY760" s="67"/>
      <c r="BB760" s="48"/>
      <c r="BC760" s="60"/>
    </row>
    <row r="761">
      <c r="A761" s="60"/>
      <c r="B761" s="60"/>
      <c r="C761" s="60"/>
      <c r="D761" s="74"/>
      <c r="H761" s="67"/>
      <c r="O761" s="67"/>
      <c r="R761" s="48"/>
      <c r="S761" s="60"/>
      <c r="T761" s="60"/>
      <c r="U761" s="60"/>
      <c r="V761" s="74"/>
      <c r="Z761" s="67"/>
      <c r="AG761" s="67"/>
      <c r="AJ761" s="48"/>
      <c r="AK761" s="60"/>
      <c r="AL761" s="60"/>
      <c r="AM761" s="60"/>
      <c r="AN761" s="74"/>
      <c r="AR761" s="67"/>
      <c r="AY761" s="67"/>
      <c r="BB761" s="48"/>
      <c r="BC761" s="60"/>
    </row>
    <row r="762">
      <c r="A762" s="60"/>
      <c r="B762" s="60"/>
      <c r="C762" s="60"/>
      <c r="D762" s="74"/>
      <c r="H762" s="67"/>
      <c r="O762" s="67"/>
      <c r="R762" s="48"/>
      <c r="S762" s="60"/>
      <c r="T762" s="60"/>
      <c r="U762" s="60"/>
      <c r="V762" s="74"/>
      <c r="Z762" s="67"/>
      <c r="AG762" s="67"/>
      <c r="AJ762" s="48"/>
      <c r="AK762" s="60"/>
      <c r="AL762" s="60"/>
      <c r="AM762" s="60"/>
      <c r="AN762" s="74"/>
      <c r="AR762" s="67"/>
      <c r="AY762" s="67"/>
      <c r="BB762" s="48"/>
      <c r="BC762" s="60"/>
    </row>
    <row r="763">
      <c r="A763" s="60"/>
      <c r="B763" s="60"/>
      <c r="C763" s="60"/>
      <c r="D763" s="74"/>
      <c r="H763" s="67"/>
      <c r="O763" s="67"/>
      <c r="R763" s="48"/>
      <c r="S763" s="60"/>
      <c r="T763" s="60"/>
      <c r="U763" s="60"/>
      <c r="V763" s="74"/>
      <c r="Z763" s="67"/>
      <c r="AG763" s="67"/>
      <c r="AJ763" s="48"/>
      <c r="AK763" s="60"/>
      <c r="AL763" s="60"/>
      <c r="AM763" s="60"/>
      <c r="AN763" s="74"/>
      <c r="AR763" s="67"/>
      <c r="AY763" s="67"/>
      <c r="BB763" s="48"/>
      <c r="BC763" s="60"/>
    </row>
    <row r="764">
      <c r="A764" s="60"/>
      <c r="B764" s="60"/>
      <c r="C764" s="60"/>
      <c r="D764" s="74"/>
      <c r="H764" s="67"/>
      <c r="O764" s="67"/>
      <c r="R764" s="48"/>
      <c r="S764" s="60"/>
      <c r="T764" s="60"/>
      <c r="U764" s="60"/>
      <c r="V764" s="74"/>
      <c r="Z764" s="67"/>
      <c r="AG764" s="67"/>
      <c r="AJ764" s="48"/>
      <c r="AK764" s="60"/>
      <c r="AL764" s="60"/>
      <c r="AM764" s="60"/>
      <c r="AN764" s="74"/>
      <c r="AR764" s="67"/>
      <c r="AY764" s="67"/>
      <c r="BB764" s="48"/>
      <c r="BC764" s="60"/>
    </row>
    <row r="765">
      <c r="A765" s="60"/>
      <c r="B765" s="60"/>
      <c r="C765" s="60"/>
      <c r="D765" s="74"/>
      <c r="H765" s="67"/>
      <c r="O765" s="67"/>
      <c r="R765" s="48"/>
      <c r="S765" s="60"/>
      <c r="T765" s="60"/>
      <c r="U765" s="60"/>
      <c r="V765" s="74"/>
      <c r="Z765" s="67"/>
      <c r="AG765" s="67"/>
      <c r="AJ765" s="48"/>
      <c r="AK765" s="60"/>
      <c r="AL765" s="60"/>
      <c r="AM765" s="60"/>
      <c r="AN765" s="74"/>
      <c r="AR765" s="67"/>
      <c r="AY765" s="67"/>
      <c r="BB765" s="48"/>
      <c r="BC765" s="60"/>
    </row>
    <row r="766">
      <c r="A766" s="60"/>
      <c r="B766" s="60"/>
      <c r="C766" s="60"/>
      <c r="D766" s="74"/>
      <c r="H766" s="67"/>
      <c r="O766" s="67"/>
      <c r="R766" s="48"/>
      <c r="S766" s="60"/>
      <c r="T766" s="60"/>
      <c r="U766" s="60"/>
      <c r="V766" s="74"/>
      <c r="Z766" s="67"/>
      <c r="AG766" s="67"/>
      <c r="AJ766" s="48"/>
      <c r="AK766" s="60"/>
      <c r="AL766" s="60"/>
      <c r="AM766" s="60"/>
      <c r="AN766" s="74"/>
      <c r="AR766" s="67"/>
      <c r="AY766" s="67"/>
      <c r="BB766" s="48"/>
      <c r="BC766" s="60"/>
    </row>
    <row r="767">
      <c r="A767" s="60"/>
      <c r="B767" s="60"/>
      <c r="C767" s="60"/>
      <c r="D767" s="74"/>
      <c r="H767" s="67"/>
      <c r="O767" s="67"/>
      <c r="R767" s="48"/>
      <c r="S767" s="60"/>
      <c r="T767" s="60"/>
      <c r="U767" s="60"/>
      <c r="V767" s="74"/>
      <c r="Z767" s="67"/>
      <c r="AG767" s="67"/>
      <c r="AJ767" s="48"/>
      <c r="AK767" s="60"/>
      <c r="AL767" s="60"/>
      <c r="AM767" s="60"/>
      <c r="AN767" s="74"/>
      <c r="AR767" s="67"/>
      <c r="AY767" s="67"/>
      <c r="BB767" s="48"/>
      <c r="BC767" s="60"/>
    </row>
    <row r="768">
      <c r="A768" s="60"/>
      <c r="B768" s="60"/>
      <c r="C768" s="60"/>
      <c r="D768" s="74"/>
      <c r="H768" s="67"/>
      <c r="O768" s="67"/>
      <c r="R768" s="48"/>
      <c r="S768" s="60"/>
      <c r="T768" s="60"/>
      <c r="U768" s="60"/>
      <c r="V768" s="74"/>
      <c r="Z768" s="67"/>
      <c r="AG768" s="67"/>
      <c r="AJ768" s="48"/>
      <c r="AK768" s="60"/>
      <c r="AL768" s="60"/>
      <c r="AM768" s="60"/>
      <c r="AN768" s="74"/>
      <c r="AR768" s="67"/>
      <c r="AY768" s="67"/>
      <c r="BB768" s="48"/>
      <c r="BC768" s="60"/>
    </row>
    <row r="769">
      <c r="A769" s="60"/>
      <c r="B769" s="60"/>
      <c r="C769" s="60"/>
      <c r="D769" s="74"/>
      <c r="H769" s="67"/>
      <c r="O769" s="67"/>
      <c r="R769" s="48"/>
      <c r="S769" s="60"/>
      <c r="T769" s="60"/>
      <c r="U769" s="60"/>
      <c r="V769" s="74"/>
      <c r="Z769" s="67"/>
      <c r="AG769" s="67"/>
      <c r="AJ769" s="48"/>
      <c r="AK769" s="60"/>
      <c r="AL769" s="60"/>
      <c r="AM769" s="60"/>
      <c r="AN769" s="74"/>
      <c r="AR769" s="67"/>
      <c r="AY769" s="67"/>
      <c r="BB769" s="48"/>
      <c r="BC769" s="60"/>
    </row>
    <row r="770">
      <c r="A770" s="60"/>
      <c r="B770" s="60"/>
      <c r="C770" s="60"/>
      <c r="D770" s="74"/>
      <c r="H770" s="67"/>
      <c r="O770" s="67"/>
      <c r="R770" s="48"/>
      <c r="S770" s="60"/>
      <c r="T770" s="60"/>
      <c r="U770" s="60"/>
      <c r="V770" s="74"/>
      <c r="Z770" s="67"/>
      <c r="AG770" s="67"/>
      <c r="AJ770" s="48"/>
      <c r="AK770" s="60"/>
      <c r="AL770" s="60"/>
      <c r="AM770" s="60"/>
      <c r="AN770" s="74"/>
      <c r="AR770" s="67"/>
      <c r="AY770" s="67"/>
      <c r="BB770" s="48"/>
      <c r="BC770" s="60"/>
    </row>
    <row r="771">
      <c r="A771" s="60"/>
      <c r="B771" s="60"/>
      <c r="C771" s="60"/>
      <c r="D771" s="74"/>
      <c r="H771" s="67"/>
      <c r="O771" s="67"/>
      <c r="R771" s="48"/>
      <c r="S771" s="60"/>
      <c r="T771" s="60"/>
      <c r="U771" s="60"/>
      <c r="V771" s="74"/>
      <c r="Z771" s="67"/>
      <c r="AG771" s="67"/>
      <c r="AJ771" s="48"/>
      <c r="AK771" s="60"/>
      <c r="AL771" s="60"/>
      <c r="AM771" s="60"/>
      <c r="AN771" s="74"/>
      <c r="AR771" s="67"/>
      <c r="AY771" s="67"/>
      <c r="BB771" s="48"/>
      <c r="BC771" s="60"/>
    </row>
    <row r="772">
      <c r="A772" s="60"/>
      <c r="B772" s="60"/>
      <c r="C772" s="60"/>
      <c r="D772" s="74"/>
      <c r="H772" s="67"/>
      <c r="O772" s="67"/>
      <c r="R772" s="48"/>
      <c r="S772" s="60"/>
      <c r="T772" s="60"/>
      <c r="U772" s="60"/>
      <c r="V772" s="74"/>
      <c r="Z772" s="67"/>
      <c r="AG772" s="67"/>
      <c r="AJ772" s="48"/>
      <c r="AK772" s="60"/>
      <c r="AL772" s="60"/>
      <c r="AM772" s="60"/>
      <c r="AN772" s="74"/>
      <c r="AR772" s="67"/>
      <c r="AY772" s="67"/>
      <c r="BB772" s="48"/>
      <c r="BC772" s="60"/>
    </row>
    <row r="773">
      <c r="A773" s="60"/>
      <c r="B773" s="60"/>
      <c r="C773" s="60"/>
      <c r="D773" s="74"/>
      <c r="H773" s="67"/>
      <c r="O773" s="67"/>
      <c r="R773" s="48"/>
      <c r="S773" s="60"/>
      <c r="T773" s="60"/>
      <c r="U773" s="60"/>
      <c r="V773" s="74"/>
      <c r="Z773" s="67"/>
      <c r="AG773" s="67"/>
      <c r="AJ773" s="48"/>
      <c r="AK773" s="60"/>
      <c r="AL773" s="60"/>
      <c r="AM773" s="60"/>
      <c r="AN773" s="74"/>
      <c r="AR773" s="67"/>
      <c r="AY773" s="67"/>
      <c r="BB773" s="48"/>
      <c r="BC773" s="60"/>
    </row>
    <row r="774">
      <c r="A774" s="60"/>
      <c r="B774" s="60"/>
      <c r="C774" s="60"/>
      <c r="D774" s="74"/>
      <c r="H774" s="67"/>
      <c r="O774" s="67"/>
      <c r="R774" s="48"/>
      <c r="S774" s="60"/>
      <c r="T774" s="60"/>
      <c r="U774" s="60"/>
      <c r="V774" s="74"/>
      <c r="Z774" s="67"/>
      <c r="AG774" s="67"/>
      <c r="AJ774" s="48"/>
      <c r="AK774" s="60"/>
      <c r="AL774" s="60"/>
      <c r="AM774" s="60"/>
      <c r="AN774" s="74"/>
      <c r="AR774" s="67"/>
      <c r="AY774" s="67"/>
      <c r="BB774" s="48"/>
      <c r="BC774" s="60"/>
    </row>
    <row r="775">
      <c r="A775" s="60"/>
      <c r="B775" s="60"/>
      <c r="C775" s="60"/>
      <c r="D775" s="74"/>
      <c r="H775" s="67"/>
      <c r="O775" s="67"/>
      <c r="R775" s="48"/>
      <c r="S775" s="60"/>
      <c r="T775" s="60"/>
      <c r="U775" s="60"/>
      <c r="V775" s="74"/>
      <c r="Z775" s="67"/>
      <c r="AG775" s="67"/>
      <c r="AJ775" s="48"/>
      <c r="AK775" s="60"/>
      <c r="AL775" s="60"/>
      <c r="AM775" s="60"/>
      <c r="AN775" s="74"/>
      <c r="AR775" s="67"/>
      <c r="AY775" s="67"/>
      <c r="BB775" s="48"/>
      <c r="BC775" s="60"/>
    </row>
    <row r="776">
      <c r="A776" s="60"/>
      <c r="B776" s="60"/>
      <c r="C776" s="60"/>
      <c r="D776" s="74"/>
      <c r="H776" s="67"/>
      <c r="O776" s="67"/>
      <c r="R776" s="48"/>
      <c r="S776" s="60"/>
      <c r="T776" s="60"/>
      <c r="U776" s="60"/>
      <c r="V776" s="74"/>
      <c r="Z776" s="67"/>
      <c r="AG776" s="67"/>
      <c r="AJ776" s="48"/>
      <c r="AK776" s="60"/>
      <c r="AL776" s="60"/>
      <c r="AM776" s="60"/>
      <c r="AN776" s="74"/>
      <c r="AR776" s="67"/>
      <c r="AY776" s="67"/>
      <c r="BB776" s="48"/>
      <c r="BC776" s="60"/>
    </row>
    <row r="777">
      <c r="A777" s="60"/>
      <c r="B777" s="60"/>
      <c r="C777" s="60"/>
      <c r="D777" s="74"/>
      <c r="H777" s="67"/>
      <c r="O777" s="67"/>
      <c r="R777" s="48"/>
      <c r="S777" s="60"/>
      <c r="T777" s="60"/>
      <c r="U777" s="60"/>
      <c r="V777" s="74"/>
      <c r="Z777" s="67"/>
      <c r="AG777" s="67"/>
      <c r="AJ777" s="48"/>
      <c r="AK777" s="60"/>
      <c r="AL777" s="60"/>
      <c r="AM777" s="60"/>
      <c r="AN777" s="74"/>
      <c r="AR777" s="67"/>
      <c r="AY777" s="67"/>
      <c r="BB777" s="48"/>
      <c r="BC777" s="60"/>
    </row>
    <row r="778">
      <c r="A778" s="60"/>
      <c r="B778" s="60"/>
      <c r="C778" s="60"/>
      <c r="D778" s="74"/>
      <c r="H778" s="67"/>
      <c r="O778" s="67"/>
      <c r="R778" s="48"/>
      <c r="S778" s="60"/>
      <c r="T778" s="60"/>
      <c r="U778" s="60"/>
      <c r="V778" s="74"/>
      <c r="Z778" s="67"/>
      <c r="AG778" s="67"/>
      <c r="AJ778" s="48"/>
      <c r="AK778" s="60"/>
      <c r="AL778" s="60"/>
      <c r="AM778" s="60"/>
      <c r="AN778" s="74"/>
      <c r="AR778" s="67"/>
      <c r="AY778" s="67"/>
      <c r="BB778" s="48"/>
      <c r="BC778" s="60"/>
    </row>
    <row r="779">
      <c r="A779" s="60"/>
      <c r="B779" s="60"/>
      <c r="C779" s="60"/>
      <c r="D779" s="74"/>
      <c r="H779" s="67"/>
      <c r="O779" s="67"/>
      <c r="R779" s="48"/>
      <c r="S779" s="60"/>
      <c r="T779" s="60"/>
      <c r="U779" s="60"/>
      <c r="V779" s="74"/>
      <c r="Z779" s="67"/>
      <c r="AG779" s="67"/>
      <c r="AJ779" s="48"/>
      <c r="AK779" s="60"/>
      <c r="AL779" s="60"/>
      <c r="AM779" s="60"/>
      <c r="AN779" s="74"/>
      <c r="AR779" s="67"/>
      <c r="AY779" s="67"/>
      <c r="BB779" s="48"/>
      <c r="BC779" s="60"/>
    </row>
    <row r="780">
      <c r="A780" s="60"/>
      <c r="B780" s="60"/>
      <c r="C780" s="60"/>
      <c r="D780" s="74"/>
      <c r="H780" s="67"/>
      <c r="O780" s="67"/>
      <c r="R780" s="48"/>
      <c r="S780" s="60"/>
      <c r="T780" s="60"/>
      <c r="U780" s="60"/>
      <c r="V780" s="74"/>
      <c r="Z780" s="67"/>
      <c r="AG780" s="67"/>
      <c r="AJ780" s="48"/>
      <c r="AK780" s="60"/>
      <c r="AL780" s="60"/>
      <c r="AM780" s="60"/>
      <c r="AN780" s="74"/>
      <c r="AR780" s="67"/>
      <c r="AY780" s="67"/>
      <c r="BB780" s="48"/>
      <c r="BC780" s="60"/>
    </row>
    <row r="781">
      <c r="A781" s="60"/>
      <c r="B781" s="60"/>
      <c r="C781" s="60"/>
      <c r="D781" s="74"/>
      <c r="H781" s="67"/>
      <c r="O781" s="67"/>
      <c r="R781" s="48"/>
      <c r="S781" s="60"/>
      <c r="T781" s="60"/>
      <c r="U781" s="60"/>
      <c r="V781" s="74"/>
      <c r="Z781" s="67"/>
      <c r="AG781" s="67"/>
      <c r="AJ781" s="48"/>
      <c r="AK781" s="60"/>
      <c r="AL781" s="60"/>
      <c r="AM781" s="60"/>
      <c r="AN781" s="74"/>
      <c r="AR781" s="67"/>
      <c r="AY781" s="67"/>
      <c r="BB781" s="48"/>
      <c r="BC781" s="60"/>
    </row>
    <row r="782">
      <c r="A782" s="60"/>
      <c r="B782" s="60"/>
      <c r="C782" s="60"/>
      <c r="D782" s="74"/>
      <c r="H782" s="67"/>
      <c r="O782" s="67"/>
      <c r="R782" s="48"/>
      <c r="S782" s="60"/>
      <c r="T782" s="60"/>
      <c r="U782" s="60"/>
      <c r="V782" s="74"/>
      <c r="Z782" s="67"/>
      <c r="AG782" s="67"/>
      <c r="AJ782" s="48"/>
      <c r="AK782" s="60"/>
      <c r="AL782" s="60"/>
      <c r="AM782" s="60"/>
      <c r="AN782" s="74"/>
      <c r="AR782" s="67"/>
      <c r="AY782" s="67"/>
      <c r="BB782" s="48"/>
      <c r="BC782" s="60"/>
    </row>
    <row r="783">
      <c r="A783" s="60"/>
      <c r="B783" s="60"/>
      <c r="C783" s="60"/>
      <c r="D783" s="74"/>
      <c r="H783" s="67"/>
      <c r="O783" s="67"/>
      <c r="R783" s="48"/>
      <c r="S783" s="60"/>
      <c r="T783" s="60"/>
      <c r="U783" s="60"/>
      <c r="V783" s="74"/>
      <c r="Z783" s="67"/>
      <c r="AG783" s="67"/>
      <c r="AJ783" s="48"/>
      <c r="AK783" s="60"/>
      <c r="AL783" s="60"/>
      <c r="AM783" s="60"/>
      <c r="AN783" s="74"/>
      <c r="AR783" s="67"/>
      <c r="AY783" s="67"/>
      <c r="BB783" s="48"/>
      <c r="BC783" s="60"/>
    </row>
    <row r="784">
      <c r="A784" s="60"/>
      <c r="B784" s="60"/>
      <c r="C784" s="60"/>
      <c r="D784" s="74"/>
      <c r="H784" s="67"/>
      <c r="O784" s="67"/>
      <c r="R784" s="48"/>
      <c r="S784" s="60"/>
      <c r="T784" s="60"/>
      <c r="U784" s="60"/>
      <c r="V784" s="74"/>
      <c r="Z784" s="67"/>
      <c r="AG784" s="67"/>
      <c r="AJ784" s="48"/>
      <c r="AK784" s="60"/>
      <c r="AL784" s="60"/>
      <c r="AM784" s="60"/>
      <c r="AN784" s="74"/>
      <c r="AR784" s="67"/>
      <c r="AY784" s="67"/>
      <c r="BB784" s="48"/>
      <c r="BC784" s="60"/>
    </row>
    <row r="785">
      <c r="A785" s="60"/>
      <c r="B785" s="60"/>
      <c r="C785" s="60"/>
      <c r="D785" s="74"/>
      <c r="H785" s="67"/>
      <c r="O785" s="67"/>
      <c r="R785" s="48"/>
      <c r="S785" s="60"/>
      <c r="T785" s="60"/>
      <c r="U785" s="60"/>
      <c r="V785" s="74"/>
      <c r="Z785" s="67"/>
      <c r="AG785" s="67"/>
      <c r="AJ785" s="48"/>
      <c r="AK785" s="60"/>
      <c r="AL785" s="60"/>
      <c r="AM785" s="60"/>
      <c r="AN785" s="74"/>
      <c r="AR785" s="67"/>
      <c r="AY785" s="67"/>
      <c r="BB785" s="48"/>
      <c r="BC785" s="60"/>
    </row>
    <row r="786">
      <c r="A786" s="60"/>
      <c r="B786" s="60"/>
      <c r="C786" s="60"/>
      <c r="D786" s="74"/>
      <c r="H786" s="67"/>
      <c r="O786" s="67"/>
      <c r="R786" s="48"/>
      <c r="S786" s="60"/>
      <c r="T786" s="60"/>
      <c r="U786" s="60"/>
      <c r="V786" s="74"/>
      <c r="Z786" s="67"/>
      <c r="AG786" s="67"/>
      <c r="AJ786" s="48"/>
      <c r="AK786" s="60"/>
      <c r="AL786" s="60"/>
      <c r="AM786" s="60"/>
      <c r="AN786" s="74"/>
      <c r="AR786" s="67"/>
      <c r="AY786" s="67"/>
      <c r="BB786" s="48"/>
      <c r="BC786" s="60"/>
    </row>
    <row r="787">
      <c r="A787" s="60"/>
      <c r="B787" s="60"/>
      <c r="C787" s="60"/>
      <c r="D787" s="74"/>
      <c r="H787" s="67"/>
      <c r="O787" s="67"/>
      <c r="R787" s="48"/>
      <c r="S787" s="60"/>
      <c r="T787" s="60"/>
      <c r="U787" s="60"/>
      <c r="V787" s="74"/>
      <c r="Z787" s="67"/>
      <c r="AG787" s="67"/>
      <c r="AJ787" s="48"/>
      <c r="AK787" s="60"/>
      <c r="AL787" s="60"/>
      <c r="AM787" s="60"/>
      <c r="AN787" s="74"/>
      <c r="AR787" s="67"/>
      <c r="AY787" s="67"/>
      <c r="BB787" s="48"/>
      <c r="BC787" s="60"/>
    </row>
    <row r="788">
      <c r="A788" s="60"/>
      <c r="B788" s="60"/>
      <c r="C788" s="60"/>
      <c r="D788" s="74"/>
      <c r="H788" s="67"/>
      <c r="O788" s="67"/>
      <c r="R788" s="48"/>
      <c r="S788" s="60"/>
      <c r="T788" s="60"/>
      <c r="U788" s="60"/>
      <c r="V788" s="74"/>
      <c r="Z788" s="67"/>
      <c r="AG788" s="67"/>
      <c r="AJ788" s="48"/>
      <c r="AK788" s="60"/>
      <c r="AL788" s="60"/>
      <c r="AM788" s="60"/>
      <c r="AN788" s="74"/>
      <c r="AR788" s="67"/>
      <c r="AY788" s="67"/>
      <c r="BB788" s="48"/>
      <c r="BC788" s="60"/>
    </row>
    <row r="789">
      <c r="A789" s="60"/>
      <c r="B789" s="60"/>
      <c r="C789" s="60"/>
      <c r="D789" s="74"/>
      <c r="H789" s="67"/>
      <c r="O789" s="67"/>
      <c r="R789" s="48"/>
      <c r="S789" s="60"/>
      <c r="T789" s="60"/>
      <c r="U789" s="60"/>
      <c r="V789" s="74"/>
      <c r="Z789" s="67"/>
      <c r="AG789" s="67"/>
      <c r="AJ789" s="48"/>
      <c r="AK789" s="60"/>
      <c r="AL789" s="60"/>
      <c r="AM789" s="60"/>
      <c r="AN789" s="74"/>
      <c r="AR789" s="67"/>
      <c r="AY789" s="67"/>
      <c r="BB789" s="48"/>
      <c r="BC789" s="60"/>
    </row>
    <row r="790">
      <c r="A790" s="60"/>
      <c r="B790" s="60"/>
      <c r="C790" s="60"/>
      <c r="D790" s="74"/>
      <c r="H790" s="67"/>
      <c r="O790" s="67"/>
      <c r="R790" s="48"/>
      <c r="S790" s="60"/>
      <c r="T790" s="60"/>
      <c r="U790" s="60"/>
      <c r="V790" s="74"/>
      <c r="Z790" s="67"/>
      <c r="AG790" s="67"/>
      <c r="AJ790" s="48"/>
      <c r="AK790" s="60"/>
      <c r="AL790" s="60"/>
      <c r="AM790" s="60"/>
      <c r="AN790" s="74"/>
      <c r="AR790" s="67"/>
      <c r="AY790" s="67"/>
      <c r="BB790" s="48"/>
      <c r="BC790" s="60"/>
    </row>
    <row r="791">
      <c r="A791" s="60"/>
      <c r="B791" s="60"/>
      <c r="C791" s="60"/>
      <c r="D791" s="74"/>
      <c r="H791" s="67"/>
      <c r="O791" s="67"/>
      <c r="R791" s="48"/>
      <c r="S791" s="60"/>
      <c r="T791" s="60"/>
      <c r="U791" s="60"/>
      <c r="V791" s="74"/>
      <c r="Z791" s="67"/>
      <c r="AG791" s="67"/>
      <c r="AJ791" s="48"/>
      <c r="AK791" s="60"/>
      <c r="AL791" s="60"/>
      <c r="AM791" s="60"/>
      <c r="AN791" s="74"/>
      <c r="AR791" s="67"/>
      <c r="AY791" s="67"/>
      <c r="BB791" s="48"/>
      <c r="BC791" s="60"/>
    </row>
    <row r="792">
      <c r="A792" s="60"/>
      <c r="B792" s="60"/>
      <c r="C792" s="60"/>
      <c r="D792" s="74"/>
      <c r="H792" s="67"/>
      <c r="O792" s="67"/>
      <c r="R792" s="48"/>
      <c r="S792" s="60"/>
      <c r="T792" s="60"/>
      <c r="U792" s="60"/>
      <c r="V792" s="74"/>
      <c r="Z792" s="67"/>
      <c r="AG792" s="67"/>
      <c r="AJ792" s="48"/>
      <c r="AK792" s="60"/>
      <c r="AL792" s="60"/>
      <c r="AM792" s="60"/>
      <c r="AN792" s="74"/>
      <c r="AR792" s="67"/>
      <c r="AY792" s="67"/>
      <c r="BB792" s="48"/>
      <c r="BC792" s="60"/>
    </row>
    <row r="793">
      <c r="A793" s="60"/>
      <c r="B793" s="60"/>
      <c r="C793" s="60"/>
      <c r="D793" s="74"/>
      <c r="H793" s="67"/>
      <c r="O793" s="67"/>
      <c r="R793" s="48"/>
      <c r="S793" s="60"/>
      <c r="T793" s="60"/>
      <c r="U793" s="60"/>
      <c r="V793" s="74"/>
      <c r="Z793" s="67"/>
      <c r="AG793" s="67"/>
      <c r="AJ793" s="48"/>
      <c r="AK793" s="60"/>
      <c r="AL793" s="60"/>
      <c r="AM793" s="60"/>
      <c r="AN793" s="74"/>
      <c r="AR793" s="67"/>
      <c r="AY793" s="67"/>
      <c r="BB793" s="48"/>
      <c r="BC793" s="60"/>
    </row>
    <row r="794">
      <c r="A794" s="60"/>
      <c r="B794" s="60"/>
      <c r="C794" s="60"/>
      <c r="D794" s="74"/>
      <c r="H794" s="67"/>
      <c r="O794" s="67"/>
      <c r="R794" s="48"/>
      <c r="S794" s="60"/>
      <c r="T794" s="60"/>
      <c r="U794" s="60"/>
      <c r="V794" s="74"/>
      <c r="Z794" s="67"/>
      <c r="AG794" s="67"/>
      <c r="AJ794" s="48"/>
      <c r="AK794" s="60"/>
      <c r="AL794" s="60"/>
      <c r="AM794" s="60"/>
      <c r="AN794" s="74"/>
      <c r="AR794" s="67"/>
      <c r="AY794" s="67"/>
      <c r="BB794" s="48"/>
      <c r="BC794" s="60"/>
    </row>
    <row r="795">
      <c r="A795" s="60"/>
      <c r="B795" s="60"/>
      <c r="C795" s="60"/>
      <c r="D795" s="74"/>
      <c r="H795" s="67"/>
      <c r="O795" s="67"/>
      <c r="R795" s="48"/>
      <c r="S795" s="60"/>
      <c r="T795" s="60"/>
      <c r="U795" s="60"/>
      <c r="V795" s="74"/>
      <c r="Z795" s="67"/>
      <c r="AG795" s="67"/>
      <c r="AJ795" s="48"/>
      <c r="AK795" s="60"/>
      <c r="AL795" s="60"/>
      <c r="AM795" s="60"/>
      <c r="AN795" s="74"/>
      <c r="AR795" s="67"/>
      <c r="AY795" s="67"/>
      <c r="BB795" s="48"/>
      <c r="BC795" s="60"/>
    </row>
    <row r="796">
      <c r="A796" s="60"/>
      <c r="B796" s="60"/>
      <c r="C796" s="60"/>
      <c r="D796" s="74"/>
      <c r="H796" s="67"/>
      <c r="O796" s="67"/>
      <c r="R796" s="48"/>
      <c r="S796" s="60"/>
      <c r="T796" s="60"/>
      <c r="U796" s="60"/>
      <c r="V796" s="74"/>
      <c r="Z796" s="67"/>
      <c r="AG796" s="67"/>
      <c r="AJ796" s="48"/>
      <c r="AK796" s="60"/>
      <c r="AL796" s="60"/>
      <c r="AM796" s="60"/>
      <c r="AN796" s="74"/>
      <c r="AR796" s="67"/>
      <c r="AY796" s="67"/>
      <c r="BB796" s="48"/>
      <c r="BC796" s="60"/>
    </row>
    <row r="797">
      <c r="A797" s="60"/>
      <c r="B797" s="60"/>
      <c r="C797" s="60"/>
      <c r="D797" s="74"/>
      <c r="H797" s="67"/>
      <c r="O797" s="67"/>
      <c r="R797" s="48"/>
      <c r="S797" s="60"/>
      <c r="T797" s="60"/>
      <c r="U797" s="60"/>
      <c r="V797" s="74"/>
      <c r="Z797" s="67"/>
      <c r="AG797" s="67"/>
      <c r="AJ797" s="48"/>
      <c r="AK797" s="60"/>
      <c r="AL797" s="60"/>
      <c r="AM797" s="60"/>
      <c r="AN797" s="74"/>
      <c r="AR797" s="67"/>
      <c r="AY797" s="67"/>
      <c r="BB797" s="48"/>
      <c r="BC797" s="60"/>
    </row>
    <row r="798">
      <c r="A798" s="60"/>
      <c r="B798" s="60"/>
      <c r="C798" s="60"/>
      <c r="D798" s="74"/>
      <c r="H798" s="67"/>
      <c r="O798" s="67"/>
      <c r="R798" s="48"/>
      <c r="S798" s="60"/>
      <c r="T798" s="60"/>
      <c r="U798" s="60"/>
      <c r="V798" s="74"/>
      <c r="Z798" s="67"/>
      <c r="AG798" s="67"/>
      <c r="AJ798" s="48"/>
      <c r="AK798" s="60"/>
      <c r="AL798" s="60"/>
      <c r="AM798" s="60"/>
      <c r="AN798" s="74"/>
      <c r="AR798" s="67"/>
      <c r="AY798" s="67"/>
      <c r="BB798" s="48"/>
      <c r="BC798" s="60"/>
    </row>
    <row r="799">
      <c r="A799" s="60"/>
      <c r="B799" s="60"/>
      <c r="C799" s="60"/>
      <c r="D799" s="74"/>
      <c r="H799" s="67"/>
      <c r="O799" s="67"/>
      <c r="R799" s="48"/>
      <c r="S799" s="60"/>
      <c r="T799" s="60"/>
      <c r="U799" s="60"/>
      <c r="V799" s="74"/>
      <c r="Z799" s="67"/>
      <c r="AG799" s="67"/>
      <c r="AJ799" s="48"/>
      <c r="AK799" s="60"/>
      <c r="AL799" s="60"/>
      <c r="AM799" s="60"/>
      <c r="AN799" s="74"/>
      <c r="AR799" s="67"/>
      <c r="AY799" s="67"/>
      <c r="BB799" s="48"/>
      <c r="BC799" s="60"/>
    </row>
    <row r="800">
      <c r="A800" s="60"/>
      <c r="B800" s="60"/>
      <c r="C800" s="60"/>
      <c r="D800" s="74"/>
      <c r="H800" s="67"/>
      <c r="O800" s="67"/>
      <c r="R800" s="48"/>
      <c r="S800" s="60"/>
      <c r="T800" s="60"/>
      <c r="U800" s="60"/>
      <c r="V800" s="74"/>
      <c r="Z800" s="67"/>
      <c r="AG800" s="67"/>
      <c r="AJ800" s="48"/>
      <c r="AK800" s="60"/>
      <c r="AL800" s="60"/>
      <c r="AM800" s="60"/>
      <c r="AN800" s="74"/>
      <c r="AR800" s="67"/>
      <c r="AY800" s="67"/>
      <c r="BB800" s="48"/>
      <c r="BC800" s="60"/>
    </row>
    <row r="801">
      <c r="A801" s="60"/>
      <c r="B801" s="60"/>
      <c r="C801" s="60"/>
      <c r="D801" s="74"/>
      <c r="H801" s="67"/>
      <c r="O801" s="67"/>
      <c r="R801" s="48"/>
      <c r="S801" s="60"/>
      <c r="T801" s="60"/>
      <c r="U801" s="60"/>
      <c r="V801" s="74"/>
      <c r="Z801" s="67"/>
      <c r="AG801" s="67"/>
      <c r="AJ801" s="48"/>
      <c r="AK801" s="60"/>
      <c r="AL801" s="60"/>
      <c r="AM801" s="60"/>
      <c r="AN801" s="74"/>
      <c r="AR801" s="67"/>
      <c r="AY801" s="67"/>
      <c r="BB801" s="48"/>
      <c r="BC801" s="60"/>
    </row>
    <row r="802">
      <c r="A802" s="60"/>
      <c r="B802" s="60"/>
      <c r="C802" s="60"/>
      <c r="D802" s="74"/>
      <c r="H802" s="67"/>
      <c r="O802" s="67"/>
      <c r="R802" s="48"/>
      <c r="S802" s="60"/>
      <c r="T802" s="60"/>
      <c r="U802" s="60"/>
      <c r="V802" s="74"/>
      <c r="Z802" s="67"/>
      <c r="AG802" s="67"/>
      <c r="AJ802" s="48"/>
      <c r="AK802" s="60"/>
      <c r="AL802" s="60"/>
      <c r="AM802" s="60"/>
      <c r="AN802" s="74"/>
      <c r="AR802" s="67"/>
      <c r="AY802" s="67"/>
      <c r="BB802" s="48"/>
      <c r="BC802" s="60"/>
    </row>
    <row r="803">
      <c r="A803" s="60"/>
      <c r="B803" s="60"/>
      <c r="C803" s="60"/>
      <c r="D803" s="74"/>
      <c r="H803" s="67"/>
      <c r="O803" s="67"/>
      <c r="R803" s="48"/>
      <c r="S803" s="60"/>
      <c r="T803" s="60"/>
      <c r="U803" s="60"/>
      <c r="V803" s="74"/>
      <c r="Z803" s="67"/>
      <c r="AG803" s="67"/>
      <c r="AJ803" s="48"/>
      <c r="AK803" s="60"/>
      <c r="AL803" s="60"/>
      <c r="AM803" s="60"/>
      <c r="AN803" s="74"/>
      <c r="AR803" s="67"/>
      <c r="AY803" s="67"/>
      <c r="BB803" s="48"/>
      <c r="BC803" s="60"/>
    </row>
    <row r="804">
      <c r="A804" s="60"/>
      <c r="B804" s="60"/>
      <c r="C804" s="60"/>
      <c r="D804" s="74"/>
      <c r="H804" s="67"/>
      <c r="O804" s="67"/>
      <c r="R804" s="48"/>
      <c r="S804" s="60"/>
      <c r="T804" s="60"/>
      <c r="U804" s="60"/>
      <c r="V804" s="74"/>
      <c r="Z804" s="67"/>
      <c r="AG804" s="67"/>
      <c r="AJ804" s="48"/>
      <c r="AK804" s="60"/>
      <c r="AL804" s="60"/>
      <c r="AM804" s="60"/>
      <c r="AN804" s="74"/>
      <c r="AR804" s="67"/>
      <c r="AY804" s="67"/>
      <c r="BB804" s="48"/>
      <c r="BC804" s="60"/>
    </row>
    <row r="805">
      <c r="A805" s="60"/>
      <c r="B805" s="60"/>
      <c r="C805" s="60"/>
      <c r="D805" s="74"/>
      <c r="H805" s="67"/>
      <c r="O805" s="67"/>
      <c r="R805" s="48"/>
      <c r="S805" s="60"/>
      <c r="T805" s="60"/>
      <c r="U805" s="60"/>
      <c r="V805" s="74"/>
      <c r="Z805" s="67"/>
      <c r="AG805" s="67"/>
      <c r="AJ805" s="48"/>
      <c r="AK805" s="60"/>
      <c r="AL805" s="60"/>
      <c r="AM805" s="60"/>
      <c r="AN805" s="74"/>
      <c r="AR805" s="67"/>
      <c r="AY805" s="67"/>
      <c r="BB805" s="48"/>
      <c r="BC805" s="60"/>
    </row>
    <row r="806">
      <c r="A806" s="60"/>
      <c r="B806" s="60"/>
      <c r="C806" s="60"/>
      <c r="D806" s="74"/>
      <c r="H806" s="67"/>
      <c r="O806" s="67"/>
      <c r="R806" s="48"/>
      <c r="S806" s="60"/>
      <c r="T806" s="60"/>
      <c r="U806" s="60"/>
      <c r="V806" s="74"/>
      <c r="Z806" s="67"/>
      <c r="AG806" s="67"/>
      <c r="AJ806" s="48"/>
      <c r="AK806" s="60"/>
      <c r="AL806" s="60"/>
      <c r="AM806" s="60"/>
      <c r="AN806" s="74"/>
      <c r="AR806" s="67"/>
      <c r="AY806" s="67"/>
      <c r="BB806" s="48"/>
      <c r="BC806" s="60"/>
    </row>
    <row r="807">
      <c r="A807" s="60"/>
      <c r="B807" s="60"/>
      <c r="C807" s="60"/>
      <c r="D807" s="74"/>
      <c r="H807" s="67"/>
      <c r="O807" s="67"/>
      <c r="R807" s="48"/>
      <c r="S807" s="60"/>
      <c r="T807" s="60"/>
      <c r="U807" s="60"/>
      <c r="V807" s="74"/>
      <c r="Z807" s="67"/>
      <c r="AG807" s="67"/>
      <c r="AJ807" s="48"/>
      <c r="AK807" s="60"/>
      <c r="AL807" s="60"/>
      <c r="AM807" s="60"/>
      <c r="AN807" s="74"/>
      <c r="AR807" s="67"/>
      <c r="AY807" s="67"/>
      <c r="BB807" s="48"/>
      <c r="BC807" s="60"/>
    </row>
    <row r="808">
      <c r="A808" s="60"/>
      <c r="B808" s="60"/>
      <c r="C808" s="60"/>
      <c r="D808" s="74"/>
      <c r="H808" s="67"/>
      <c r="O808" s="67"/>
      <c r="R808" s="48"/>
      <c r="S808" s="60"/>
      <c r="T808" s="60"/>
      <c r="U808" s="60"/>
      <c r="V808" s="74"/>
      <c r="Z808" s="67"/>
      <c r="AG808" s="67"/>
      <c r="AJ808" s="48"/>
      <c r="AK808" s="60"/>
      <c r="AL808" s="60"/>
      <c r="AM808" s="60"/>
      <c r="AN808" s="74"/>
      <c r="AR808" s="67"/>
      <c r="AY808" s="67"/>
      <c r="BB808" s="48"/>
      <c r="BC808" s="60"/>
    </row>
    <row r="809">
      <c r="A809" s="60"/>
      <c r="B809" s="60"/>
      <c r="C809" s="60"/>
      <c r="D809" s="74"/>
      <c r="H809" s="67"/>
      <c r="O809" s="67"/>
      <c r="R809" s="48"/>
      <c r="S809" s="60"/>
      <c r="T809" s="60"/>
      <c r="U809" s="60"/>
      <c r="V809" s="74"/>
      <c r="Z809" s="67"/>
      <c r="AG809" s="67"/>
      <c r="AJ809" s="48"/>
      <c r="AK809" s="60"/>
      <c r="AL809" s="60"/>
      <c r="AM809" s="60"/>
      <c r="AN809" s="74"/>
      <c r="AR809" s="67"/>
      <c r="AY809" s="67"/>
      <c r="BB809" s="48"/>
      <c r="BC809" s="60"/>
    </row>
    <row r="810">
      <c r="A810" s="60"/>
      <c r="B810" s="60"/>
      <c r="C810" s="60"/>
      <c r="D810" s="74"/>
      <c r="H810" s="67"/>
      <c r="O810" s="67"/>
      <c r="R810" s="48"/>
      <c r="S810" s="60"/>
      <c r="T810" s="60"/>
      <c r="U810" s="60"/>
      <c r="V810" s="74"/>
      <c r="Z810" s="67"/>
      <c r="AG810" s="67"/>
      <c r="AJ810" s="48"/>
      <c r="AK810" s="60"/>
      <c r="AL810" s="60"/>
      <c r="AM810" s="60"/>
      <c r="AN810" s="74"/>
      <c r="AR810" s="67"/>
      <c r="AY810" s="67"/>
      <c r="BB810" s="48"/>
      <c r="BC810" s="60"/>
    </row>
    <row r="811">
      <c r="A811" s="60"/>
      <c r="B811" s="60"/>
      <c r="C811" s="60"/>
      <c r="D811" s="74"/>
      <c r="H811" s="67"/>
      <c r="O811" s="67"/>
      <c r="R811" s="48"/>
      <c r="S811" s="60"/>
      <c r="T811" s="60"/>
      <c r="U811" s="60"/>
      <c r="V811" s="74"/>
      <c r="Z811" s="67"/>
      <c r="AG811" s="67"/>
      <c r="AJ811" s="48"/>
      <c r="AK811" s="60"/>
      <c r="AL811" s="60"/>
      <c r="AM811" s="60"/>
      <c r="AN811" s="74"/>
      <c r="AR811" s="67"/>
      <c r="AY811" s="67"/>
      <c r="BB811" s="48"/>
      <c r="BC811" s="60"/>
    </row>
    <row r="812">
      <c r="A812" s="60"/>
      <c r="B812" s="60"/>
      <c r="C812" s="60"/>
      <c r="D812" s="74"/>
      <c r="H812" s="67"/>
      <c r="O812" s="67"/>
      <c r="R812" s="48"/>
      <c r="S812" s="60"/>
      <c r="T812" s="60"/>
      <c r="U812" s="60"/>
      <c r="V812" s="74"/>
      <c r="Z812" s="67"/>
      <c r="AG812" s="67"/>
      <c r="AJ812" s="48"/>
      <c r="AK812" s="60"/>
      <c r="AL812" s="60"/>
      <c r="AM812" s="60"/>
      <c r="AN812" s="74"/>
      <c r="AR812" s="67"/>
      <c r="AY812" s="67"/>
      <c r="BB812" s="48"/>
      <c r="BC812" s="60"/>
    </row>
    <row r="813">
      <c r="A813" s="60"/>
      <c r="B813" s="60"/>
      <c r="C813" s="60"/>
      <c r="D813" s="74"/>
      <c r="H813" s="67"/>
      <c r="O813" s="67"/>
      <c r="R813" s="48"/>
      <c r="S813" s="60"/>
      <c r="T813" s="60"/>
      <c r="U813" s="60"/>
      <c r="V813" s="74"/>
      <c r="Z813" s="67"/>
      <c r="AG813" s="67"/>
      <c r="AJ813" s="48"/>
      <c r="AK813" s="60"/>
      <c r="AL813" s="60"/>
      <c r="AM813" s="60"/>
      <c r="AN813" s="74"/>
      <c r="AR813" s="67"/>
      <c r="AY813" s="67"/>
      <c r="BB813" s="48"/>
      <c r="BC813" s="60"/>
    </row>
    <row r="814">
      <c r="A814" s="60"/>
      <c r="B814" s="60"/>
      <c r="C814" s="60"/>
      <c r="D814" s="74"/>
      <c r="H814" s="67"/>
      <c r="O814" s="67"/>
      <c r="R814" s="48"/>
      <c r="S814" s="60"/>
      <c r="T814" s="60"/>
      <c r="U814" s="60"/>
      <c r="V814" s="74"/>
      <c r="Z814" s="67"/>
      <c r="AG814" s="67"/>
      <c r="AJ814" s="48"/>
      <c r="AK814" s="60"/>
      <c r="AL814" s="60"/>
      <c r="AM814" s="60"/>
      <c r="AN814" s="74"/>
      <c r="AR814" s="67"/>
      <c r="AY814" s="67"/>
      <c r="BB814" s="48"/>
      <c r="BC814" s="60"/>
    </row>
    <row r="815">
      <c r="A815" s="60"/>
      <c r="B815" s="60"/>
      <c r="C815" s="60"/>
      <c r="D815" s="74"/>
      <c r="H815" s="67"/>
      <c r="O815" s="67"/>
      <c r="R815" s="48"/>
      <c r="S815" s="60"/>
      <c r="T815" s="60"/>
      <c r="U815" s="60"/>
      <c r="V815" s="74"/>
      <c r="Z815" s="67"/>
      <c r="AG815" s="67"/>
      <c r="AJ815" s="48"/>
      <c r="AK815" s="60"/>
      <c r="AL815" s="60"/>
      <c r="AM815" s="60"/>
      <c r="AN815" s="74"/>
      <c r="AR815" s="67"/>
      <c r="AY815" s="67"/>
      <c r="BB815" s="48"/>
      <c r="BC815" s="60"/>
    </row>
    <row r="816">
      <c r="A816" s="60"/>
      <c r="B816" s="60"/>
      <c r="C816" s="60"/>
      <c r="D816" s="74"/>
      <c r="H816" s="67"/>
      <c r="O816" s="67"/>
      <c r="R816" s="48"/>
      <c r="S816" s="60"/>
      <c r="T816" s="60"/>
      <c r="U816" s="60"/>
      <c r="V816" s="74"/>
      <c r="Z816" s="67"/>
      <c r="AG816" s="67"/>
      <c r="AJ816" s="48"/>
      <c r="AK816" s="60"/>
      <c r="AL816" s="60"/>
      <c r="AM816" s="60"/>
      <c r="AN816" s="74"/>
      <c r="AR816" s="67"/>
      <c r="AY816" s="67"/>
      <c r="BB816" s="48"/>
      <c r="BC816" s="60"/>
    </row>
    <row r="817">
      <c r="A817" s="60"/>
      <c r="B817" s="60"/>
      <c r="C817" s="60"/>
      <c r="D817" s="74"/>
      <c r="H817" s="67"/>
      <c r="O817" s="67"/>
      <c r="R817" s="48"/>
      <c r="S817" s="60"/>
      <c r="T817" s="60"/>
      <c r="U817" s="60"/>
      <c r="V817" s="74"/>
      <c r="Z817" s="67"/>
      <c r="AG817" s="67"/>
      <c r="AJ817" s="48"/>
      <c r="AK817" s="60"/>
      <c r="AL817" s="60"/>
      <c r="AM817" s="60"/>
      <c r="AN817" s="74"/>
      <c r="AR817" s="67"/>
      <c r="AY817" s="67"/>
      <c r="BB817" s="48"/>
      <c r="BC817" s="60"/>
    </row>
    <row r="818">
      <c r="A818" s="60"/>
      <c r="B818" s="60"/>
      <c r="C818" s="60"/>
      <c r="D818" s="74"/>
      <c r="H818" s="67"/>
      <c r="O818" s="67"/>
      <c r="R818" s="48"/>
      <c r="S818" s="60"/>
      <c r="T818" s="60"/>
      <c r="U818" s="60"/>
      <c r="V818" s="74"/>
      <c r="Z818" s="67"/>
      <c r="AG818" s="67"/>
      <c r="AJ818" s="48"/>
      <c r="AK818" s="60"/>
      <c r="AL818" s="60"/>
      <c r="AM818" s="60"/>
      <c r="AN818" s="74"/>
      <c r="AR818" s="67"/>
      <c r="AY818" s="67"/>
      <c r="BB818" s="48"/>
      <c r="BC818" s="60"/>
    </row>
    <row r="819">
      <c r="A819" s="60"/>
      <c r="B819" s="60"/>
      <c r="C819" s="60"/>
      <c r="D819" s="74"/>
      <c r="H819" s="67"/>
      <c r="O819" s="67"/>
      <c r="R819" s="48"/>
      <c r="S819" s="60"/>
      <c r="T819" s="60"/>
      <c r="U819" s="60"/>
      <c r="V819" s="74"/>
      <c r="Z819" s="67"/>
      <c r="AG819" s="67"/>
      <c r="AJ819" s="48"/>
      <c r="AK819" s="60"/>
      <c r="AL819" s="60"/>
      <c r="AM819" s="60"/>
      <c r="AN819" s="74"/>
      <c r="AR819" s="67"/>
      <c r="AY819" s="67"/>
      <c r="BB819" s="48"/>
      <c r="BC819" s="60"/>
    </row>
    <row r="820">
      <c r="A820" s="60"/>
      <c r="B820" s="60"/>
      <c r="C820" s="60"/>
      <c r="D820" s="74"/>
      <c r="H820" s="67"/>
      <c r="O820" s="67"/>
      <c r="R820" s="48"/>
      <c r="S820" s="60"/>
      <c r="T820" s="60"/>
      <c r="U820" s="60"/>
      <c r="V820" s="74"/>
      <c r="Z820" s="67"/>
      <c r="AG820" s="67"/>
      <c r="AJ820" s="48"/>
      <c r="AK820" s="60"/>
      <c r="AL820" s="60"/>
      <c r="AM820" s="60"/>
      <c r="AN820" s="74"/>
      <c r="AR820" s="67"/>
      <c r="AY820" s="67"/>
      <c r="BB820" s="48"/>
      <c r="BC820" s="60"/>
    </row>
    <row r="821">
      <c r="A821" s="60"/>
      <c r="B821" s="60"/>
      <c r="C821" s="60"/>
      <c r="D821" s="74"/>
      <c r="H821" s="67"/>
      <c r="O821" s="67"/>
      <c r="R821" s="48"/>
      <c r="S821" s="60"/>
      <c r="T821" s="60"/>
      <c r="U821" s="60"/>
      <c r="V821" s="74"/>
      <c r="Z821" s="67"/>
      <c r="AG821" s="67"/>
      <c r="AJ821" s="48"/>
      <c r="AK821" s="60"/>
      <c r="AL821" s="60"/>
      <c r="AM821" s="60"/>
      <c r="AN821" s="74"/>
      <c r="AR821" s="67"/>
      <c r="AY821" s="67"/>
      <c r="BB821" s="48"/>
      <c r="BC821" s="60"/>
    </row>
    <row r="822">
      <c r="A822" s="60"/>
      <c r="B822" s="60"/>
      <c r="C822" s="60"/>
      <c r="D822" s="74"/>
      <c r="H822" s="67"/>
      <c r="O822" s="67"/>
      <c r="R822" s="48"/>
      <c r="S822" s="60"/>
      <c r="T822" s="60"/>
      <c r="U822" s="60"/>
      <c r="V822" s="74"/>
      <c r="Z822" s="67"/>
      <c r="AG822" s="67"/>
      <c r="AJ822" s="48"/>
      <c r="AK822" s="60"/>
      <c r="AL822" s="60"/>
      <c r="AM822" s="60"/>
      <c r="AN822" s="74"/>
      <c r="AR822" s="67"/>
      <c r="AY822" s="67"/>
      <c r="BB822" s="48"/>
      <c r="BC822" s="60"/>
    </row>
    <row r="823">
      <c r="A823" s="60"/>
      <c r="B823" s="60"/>
      <c r="C823" s="60"/>
      <c r="D823" s="74"/>
      <c r="H823" s="67"/>
      <c r="O823" s="67"/>
      <c r="R823" s="48"/>
      <c r="S823" s="60"/>
      <c r="T823" s="60"/>
      <c r="U823" s="60"/>
      <c r="V823" s="74"/>
      <c r="Z823" s="67"/>
      <c r="AG823" s="67"/>
      <c r="AJ823" s="48"/>
      <c r="AK823" s="60"/>
      <c r="AL823" s="60"/>
      <c r="AM823" s="60"/>
      <c r="AN823" s="74"/>
      <c r="AR823" s="67"/>
      <c r="AY823" s="67"/>
      <c r="BB823" s="48"/>
      <c r="BC823" s="60"/>
    </row>
    <row r="824">
      <c r="A824" s="60"/>
      <c r="B824" s="60"/>
      <c r="C824" s="60"/>
      <c r="D824" s="74"/>
      <c r="H824" s="67"/>
      <c r="O824" s="67"/>
      <c r="R824" s="48"/>
      <c r="S824" s="60"/>
      <c r="T824" s="60"/>
      <c r="U824" s="60"/>
      <c r="V824" s="74"/>
      <c r="Z824" s="67"/>
      <c r="AG824" s="67"/>
      <c r="AJ824" s="48"/>
      <c r="AK824" s="60"/>
      <c r="AL824" s="60"/>
      <c r="AM824" s="60"/>
      <c r="AN824" s="74"/>
      <c r="AR824" s="67"/>
      <c r="AY824" s="67"/>
      <c r="BB824" s="48"/>
      <c r="BC824" s="60"/>
    </row>
    <row r="825">
      <c r="A825" s="60"/>
      <c r="B825" s="60"/>
      <c r="C825" s="60"/>
      <c r="D825" s="74"/>
      <c r="H825" s="67"/>
      <c r="O825" s="67"/>
      <c r="R825" s="48"/>
      <c r="S825" s="60"/>
      <c r="T825" s="60"/>
      <c r="U825" s="60"/>
      <c r="V825" s="74"/>
      <c r="Z825" s="67"/>
      <c r="AG825" s="67"/>
      <c r="AJ825" s="48"/>
      <c r="AK825" s="60"/>
      <c r="AL825" s="60"/>
      <c r="AM825" s="60"/>
      <c r="AN825" s="74"/>
      <c r="AR825" s="67"/>
      <c r="AY825" s="67"/>
      <c r="BB825" s="48"/>
      <c r="BC825" s="60"/>
    </row>
    <row r="826">
      <c r="A826" s="60"/>
      <c r="B826" s="60"/>
      <c r="C826" s="60"/>
      <c r="D826" s="74"/>
      <c r="H826" s="67"/>
      <c r="O826" s="67"/>
      <c r="R826" s="48"/>
      <c r="S826" s="60"/>
      <c r="T826" s="60"/>
      <c r="U826" s="60"/>
      <c r="V826" s="74"/>
      <c r="Z826" s="67"/>
      <c r="AG826" s="67"/>
      <c r="AJ826" s="48"/>
      <c r="AK826" s="60"/>
      <c r="AL826" s="60"/>
      <c r="AM826" s="60"/>
      <c r="AN826" s="74"/>
      <c r="AR826" s="67"/>
      <c r="AY826" s="67"/>
      <c r="BB826" s="48"/>
      <c r="BC826" s="60"/>
    </row>
    <row r="827">
      <c r="A827" s="60"/>
      <c r="B827" s="60"/>
      <c r="C827" s="60"/>
      <c r="D827" s="74"/>
      <c r="H827" s="67"/>
      <c r="O827" s="67"/>
      <c r="R827" s="48"/>
      <c r="S827" s="60"/>
      <c r="T827" s="60"/>
      <c r="U827" s="60"/>
      <c r="V827" s="74"/>
      <c r="Z827" s="67"/>
      <c r="AG827" s="67"/>
      <c r="AJ827" s="48"/>
      <c r="AK827" s="60"/>
      <c r="AL827" s="60"/>
      <c r="AM827" s="60"/>
      <c r="AN827" s="74"/>
      <c r="AR827" s="67"/>
      <c r="AY827" s="67"/>
      <c r="BB827" s="48"/>
      <c r="BC827" s="60"/>
    </row>
    <row r="828">
      <c r="A828" s="60"/>
      <c r="B828" s="60"/>
      <c r="C828" s="60"/>
      <c r="D828" s="74"/>
      <c r="H828" s="67"/>
      <c r="O828" s="67"/>
      <c r="R828" s="48"/>
      <c r="S828" s="60"/>
      <c r="T828" s="60"/>
      <c r="U828" s="60"/>
      <c r="V828" s="74"/>
      <c r="Z828" s="67"/>
      <c r="AG828" s="67"/>
      <c r="AJ828" s="48"/>
      <c r="AK828" s="60"/>
      <c r="AL828" s="60"/>
      <c r="AM828" s="60"/>
      <c r="AN828" s="74"/>
      <c r="AR828" s="67"/>
      <c r="AY828" s="67"/>
      <c r="BB828" s="48"/>
      <c r="BC828" s="60"/>
    </row>
    <row r="829">
      <c r="A829" s="60"/>
      <c r="B829" s="60"/>
      <c r="C829" s="60"/>
      <c r="D829" s="74"/>
      <c r="H829" s="67"/>
      <c r="O829" s="67"/>
      <c r="R829" s="48"/>
      <c r="S829" s="60"/>
      <c r="T829" s="60"/>
      <c r="U829" s="60"/>
      <c r="V829" s="74"/>
      <c r="Z829" s="67"/>
      <c r="AG829" s="67"/>
      <c r="AJ829" s="48"/>
      <c r="AK829" s="60"/>
      <c r="AL829" s="60"/>
      <c r="AM829" s="60"/>
      <c r="AN829" s="74"/>
      <c r="AR829" s="67"/>
      <c r="AY829" s="67"/>
      <c r="BB829" s="48"/>
      <c r="BC829" s="60"/>
    </row>
    <row r="830">
      <c r="A830" s="60"/>
      <c r="B830" s="60"/>
      <c r="C830" s="60"/>
      <c r="D830" s="74"/>
      <c r="H830" s="67"/>
      <c r="O830" s="67"/>
      <c r="R830" s="48"/>
      <c r="S830" s="60"/>
      <c r="T830" s="60"/>
      <c r="U830" s="60"/>
      <c r="V830" s="74"/>
      <c r="Z830" s="67"/>
      <c r="AG830" s="67"/>
      <c r="AJ830" s="48"/>
      <c r="AK830" s="60"/>
      <c r="AL830" s="60"/>
      <c r="AM830" s="60"/>
      <c r="AN830" s="74"/>
      <c r="AR830" s="67"/>
      <c r="AY830" s="67"/>
      <c r="BB830" s="48"/>
      <c r="BC830" s="60"/>
    </row>
    <row r="831">
      <c r="A831" s="60"/>
      <c r="B831" s="60"/>
      <c r="C831" s="60"/>
      <c r="D831" s="74"/>
      <c r="H831" s="67"/>
      <c r="O831" s="67"/>
      <c r="R831" s="48"/>
      <c r="S831" s="60"/>
      <c r="T831" s="60"/>
      <c r="U831" s="60"/>
      <c r="V831" s="74"/>
      <c r="Z831" s="67"/>
      <c r="AG831" s="67"/>
      <c r="AJ831" s="48"/>
      <c r="AK831" s="60"/>
      <c r="AL831" s="60"/>
      <c r="AM831" s="60"/>
      <c r="AN831" s="74"/>
      <c r="AR831" s="67"/>
      <c r="AY831" s="67"/>
      <c r="BB831" s="48"/>
      <c r="BC831" s="60"/>
    </row>
    <row r="832">
      <c r="A832" s="60"/>
      <c r="B832" s="60"/>
      <c r="C832" s="60"/>
      <c r="D832" s="74"/>
      <c r="H832" s="67"/>
      <c r="O832" s="67"/>
      <c r="R832" s="48"/>
      <c r="S832" s="60"/>
      <c r="T832" s="60"/>
      <c r="U832" s="60"/>
      <c r="V832" s="74"/>
      <c r="Z832" s="67"/>
      <c r="AG832" s="67"/>
      <c r="AJ832" s="48"/>
      <c r="AK832" s="60"/>
      <c r="AL832" s="60"/>
      <c r="AM832" s="60"/>
      <c r="AN832" s="74"/>
      <c r="AR832" s="67"/>
      <c r="AY832" s="67"/>
      <c r="BB832" s="48"/>
      <c r="BC832" s="60"/>
    </row>
    <row r="833">
      <c r="A833" s="60"/>
      <c r="B833" s="60"/>
      <c r="C833" s="60"/>
      <c r="D833" s="74"/>
      <c r="H833" s="67"/>
      <c r="O833" s="67"/>
      <c r="R833" s="48"/>
      <c r="S833" s="60"/>
      <c r="T833" s="60"/>
      <c r="U833" s="60"/>
      <c r="V833" s="74"/>
      <c r="Z833" s="67"/>
      <c r="AG833" s="67"/>
      <c r="AJ833" s="48"/>
      <c r="AK833" s="60"/>
      <c r="AL833" s="60"/>
      <c r="AM833" s="60"/>
      <c r="AN833" s="74"/>
      <c r="AR833" s="67"/>
      <c r="AY833" s="67"/>
      <c r="BB833" s="48"/>
      <c r="BC833" s="60"/>
    </row>
    <row r="834">
      <c r="A834" s="60"/>
      <c r="B834" s="60"/>
      <c r="C834" s="60"/>
      <c r="D834" s="74"/>
      <c r="H834" s="67"/>
      <c r="O834" s="67"/>
      <c r="R834" s="48"/>
      <c r="S834" s="60"/>
      <c r="T834" s="60"/>
      <c r="U834" s="60"/>
      <c r="V834" s="74"/>
      <c r="Z834" s="67"/>
      <c r="AG834" s="67"/>
      <c r="AJ834" s="48"/>
      <c r="AK834" s="60"/>
      <c r="AL834" s="60"/>
      <c r="AM834" s="60"/>
      <c r="AN834" s="74"/>
      <c r="AR834" s="67"/>
      <c r="AY834" s="67"/>
      <c r="BB834" s="48"/>
      <c r="BC834" s="60"/>
    </row>
    <row r="835">
      <c r="A835" s="60"/>
      <c r="B835" s="60"/>
      <c r="C835" s="60"/>
      <c r="D835" s="74"/>
      <c r="H835" s="67"/>
      <c r="O835" s="67"/>
      <c r="R835" s="48"/>
      <c r="S835" s="60"/>
      <c r="T835" s="60"/>
      <c r="U835" s="60"/>
      <c r="V835" s="74"/>
      <c r="Z835" s="67"/>
      <c r="AG835" s="67"/>
      <c r="AJ835" s="48"/>
      <c r="AK835" s="60"/>
      <c r="AL835" s="60"/>
      <c r="AM835" s="60"/>
      <c r="AN835" s="74"/>
      <c r="AR835" s="67"/>
      <c r="AY835" s="67"/>
      <c r="BB835" s="48"/>
      <c r="BC835" s="60"/>
    </row>
    <row r="836">
      <c r="A836" s="60"/>
      <c r="B836" s="60"/>
      <c r="C836" s="60"/>
      <c r="D836" s="74"/>
      <c r="H836" s="67"/>
      <c r="O836" s="67"/>
      <c r="R836" s="48"/>
      <c r="S836" s="60"/>
      <c r="T836" s="60"/>
      <c r="U836" s="60"/>
      <c r="V836" s="74"/>
      <c r="Z836" s="67"/>
      <c r="AG836" s="67"/>
      <c r="AJ836" s="48"/>
      <c r="AK836" s="60"/>
      <c r="AL836" s="60"/>
      <c r="AM836" s="60"/>
      <c r="AN836" s="74"/>
      <c r="AR836" s="67"/>
      <c r="AY836" s="67"/>
      <c r="BB836" s="48"/>
      <c r="BC836" s="60"/>
    </row>
    <row r="837">
      <c r="A837" s="60"/>
      <c r="B837" s="60"/>
      <c r="C837" s="60"/>
      <c r="D837" s="74"/>
      <c r="H837" s="67"/>
      <c r="O837" s="67"/>
      <c r="R837" s="48"/>
      <c r="S837" s="60"/>
      <c r="T837" s="60"/>
      <c r="U837" s="60"/>
      <c r="V837" s="74"/>
      <c r="Z837" s="67"/>
      <c r="AG837" s="67"/>
      <c r="AJ837" s="48"/>
      <c r="AK837" s="60"/>
      <c r="AL837" s="60"/>
      <c r="AM837" s="60"/>
      <c r="AN837" s="74"/>
      <c r="AR837" s="67"/>
      <c r="AY837" s="67"/>
      <c r="BB837" s="48"/>
      <c r="BC837" s="60"/>
    </row>
    <row r="838">
      <c r="A838" s="60"/>
      <c r="B838" s="60"/>
      <c r="C838" s="60"/>
      <c r="D838" s="74"/>
      <c r="H838" s="67"/>
      <c r="O838" s="67"/>
      <c r="R838" s="48"/>
      <c r="S838" s="60"/>
      <c r="T838" s="60"/>
      <c r="U838" s="60"/>
      <c r="V838" s="74"/>
      <c r="Z838" s="67"/>
      <c r="AG838" s="67"/>
      <c r="AJ838" s="48"/>
      <c r="AK838" s="60"/>
      <c r="AL838" s="60"/>
      <c r="AM838" s="60"/>
      <c r="AN838" s="74"/>
      <c r="AR838" s="67"/>
      <c r="AY838" s="67"/>
      <c r="BB838" s="48"/>
      <c r="BC838" s="60"/>
    </row>
    <row r="839">
      <c r="A839" s="60"/>
      <c r="B839" s="60"/>
      <c r="C839" s="60"/>
      <c r="D839" s="74"/>
      <c r="H839" s="67"/>
      <c r="O839" s="67"/>
      <c r="R839" s="48"/>
      <c r="S839" s="60"/>
      <c r="T839" s="60"/>
      <c r="U839" s="60"/>
      <c r="V839" s="74"/>
      <c r="Z839" s="67"/>
      <c r="AG839" s="67"/>
      <c r="AJ839" s="48"/>
      <c r="AK839" s="60"/>
      <c r="AL839" s="60"/>
      <c r="AM839" s="60"/>
      <c r="AN839" s="74"/>
      <c r="AR839" s="67"/>
      <c r="AY839" s="67"/>
      <c r="BB839" s="48"/>
      <c r="BC839" s="60"/>
    </row>
    <row r="840">
      <c r="A840" s="60"/>
      <c r="B840" s="60"/>
      <c r="C840" s="60"/>
      <c r="D840" s="74"/>
      <c r="H840" s="67"/>
      <c r="O840" s="67"/>
      <c r="R840" s="48"/>
      <c r="S840" s="60"/>
      <c r="T840" s="60"/>
      <c r="U840" s="60"/>
      <c r="V840" s="74"/>
      <c r="Z840" s="67"/>
      <c r="AG840" s="67"/>
      <c r="AJ840" s="48"/>
      <c r="AK840" s="60"/>
      <c r="AL840" s="60"/>
      <c r="AM840" s="60"/>
      <c r="AN840" s="74"/>
      <c r="AR840" s="67"/>
      <c r="AY840" s="67"/>
      <c r="BB840" s="48"/>
      <c r="BC840" s="60"/>
    </row>
    <row r="841">
      <c r="A841" s="60"/>
      <c r="B841" s="60"/>
      <c r="C841" s="60"/>
      <c r="D841" s="74"/>
      <c r="H841" s="67"/>
      <c r="O841" s="67"/>
      <c r="R841" s="48"/>
      <c r="S841" s="60"/>
      <c r="T841" s="60"/>
      <c r="U841" s="60"/>
      <c r="V841" s="74"/>
      <c r="Z841" s="67"/>
      <c r="AG841" s="67"/>
      <c r="AJ841" s="48"/>
      <c r="AK841" s="60"/>
      <c r="AL841" s="60"/>
      <c r="AM841" s="60"/>
      <c r="AN841" s="74"/>
      <c r="AR841" s="67"/>
      <c r="AY841" s="67"/>
      <c r="BB841" s="48"/>
      <c r="BC841" s="60"/>
    </row>
    <row r="842">
      <c r="A842" s="60"/>
      <c r="B842" s="60"/>
      <c r="C842" s="60"/>
      <c r="D842" s="74"/>
      <c r="H842" s="67"/>
      <c r="O842" s="67"/>
      <c r="R842" s="48"/>
      <c r="S842" s="60"/>
      <c r="T842" s="60"/>
      <c r="U842" s="60"/>
      <c r="V842" s="74"/>
      <c r="Z842" s="67"/>
      <c r="AG842" s="67"/>
      <c r="AJ842" s="48"/>
      <c r="AK842" s="60"/>
      <c r="AL842" s="60"/>
      <c r="AM842" s="60"/>
      <c r="AN842" s="74"/>
      <c r="AR842" s="67"/>
      <c r="AY842" s="67"/>
      <c r="BB842" s="48"/>
      <c r="BC842" s="60"/>
    </row>
    <row r="843">
      <c r="A843" s="60"/>
      <c r="B843" s="60"/>
      <c r="C843" s="60"/>
      <c r="D843" s="74"/>
      <c r="H843" s="67"/>
      <c r="O843" s="67"/>
      <c r="R843" s="48"/>
      <c r="S843" s="60"/>
      <c r="T843" s="60"/>
      <c r="U843" s="60"/>
      <c r="V843" s="74"/>
      <c r="Z843" s="67"/>
      <c r="AG843" s="67"/>
      <c r="AJ843" s="48"/>
      <c r="AK843" s="60"/>
      <c r="AL843" s="60"/>
      <c r="AM843" s="60"/>
      <c r="AN843" s="74"/>
      <c r="AR843" s="67"/>
      <c r="AY843" s="67"/>
      <c r="BB843" s="48"/>
      <c r="BC843" s="60"/>
    </row>
    <row r="844">
      <c r="A844" s="60"/>
      <c r="B844" s="60"/>
      <c r="C844" s="60"/>
      <c r="D844" s="74"/>
      <c r="H844" s="67"/>
      <c r="O844" s="67"/>
      <c r="R844" s="48"/>
      <c r="S844" s="60"/>
      <c r="T844" s="60"/>
      <c r="U844" s="60"/>
      <c r="V844" s="74"/>
      <c r="Z844" s="67"/>
      <c r="AG844" s="67"/>
      <c r="AJ844" s="48"/>
      <c r="AK844" s="60"/>
      <c r="AL844" s="60"/>
      <c r="AM844" s="60"/>
      <c r="AN844" s="74"/>
      <c r="AR844" s="67"/>
      <c r="AY844" s="67"/>
      <c r="BB844" s="48"/>
      <c r="BC844" s="60"/>
    </row>
    <row r="845">
      <c r="A845" s="60"/>
      <c r="B845" s="60"/>
      <c r="C845" s="60"/>
      <c r="D845" s="74"/>
      <c r="H845" s="67"/>
      <c r="O845" s="67"/>
      <c r="R845" s="48"/>
      <c r="S845" s="60"/>
      <c r="T845" s="60"/>
      <c r="U845" s="60"/>
      <c r="V845" s="74"/>
      <c r="Z845" s="67"/>
      <c r="AG845" s="67"/>
      <c r="AJ845" s="48"/>
      <c r="AK845" s="60"/>
      <c r="AL845" s="60"/>
      <c r="AM845" s="60"/>
      <c r="AN845" s="74"/>
      <c r="AR845" s="67"/>
      <c r="AY845" s="67"/>
      <c r="BB845" s="48"/>
      <c r="BC845" s="60"/>
    </row>
    <row r="846">
      <c r="A846" s="60"/>
      <c r="B846" s="60"/>
      <c r="C846" s="60"/>
      <c r="D846" s="74"/>
      <c r="H846" s="67"/>
      <c r="O846" s="67"/>
      <c r="R846" s="48"/>
      <c r="S846" s="60"/>
      <c r="T846" s="60"/>
      <c r="U846" s="60"/>
      <c r="V846" s="74"/>
      <c r="Z846" s="67"/>
      <c r="AG846" s="67"/>
      <c r="AJ846" s="48"/>
      <c r="AK846" s="60"/>
      <c r="AL846" s="60"/>
      <c r="AM846" s="60"/>
      <c r="AN846" s="74"/>
      <c r="AR846" s="67"/>
      <c r="AY846" s="67"/>
      <c r="BB846" s="48"/>
      <c r="BC846" s="60"/>
    </row>
    <row r="847">
      <c r="A847" s="60"/>
      <c r="B847" s="60"/>
      <c r="C847" s="60"/>
      <c r="D847" s="74"/>
      <c r="H847" s="67"/>
      <c r="O847" s="67"/>
      <c r="R847" s="48"/>
      <c r="S847" s="60"/>
      <c r="T847" s="60"/>
      <c r="U847" s="60"/>
      <c r="V847" s="74"/>
      <c r="Z847" s="67"/>
      <c r="AG847" s="67"/>
      <c r="AJ847" s="48"/>
      <c r="AK847" s="60"/>
      <c r="AL847" s="60"/>
      <c r="AM847" s="60"/>
      <c r="AN847" s="74"/>
      <c r="AR847" s="67"/>
      <c r="AY847" s="67"/>
      <c r="BB847" s="48"/>
      <c r="BC847" s="60"/>
    </row>
    <row r="848">
      <c r="A848" s="60"/>
      <c r="B848" s="60"/>
      <c r="C848" s="60"/>
      <c r="D848" s="74"/>
      <c r="H848" s="67"/>
      <c r="O848" s="67"/>
      <c r="R848" s="48"/>
      <c r="S848" s="60"/>
      <c r="T848" s="60"/>
      <c r="U848" s="60"/>
      <c r="V848" s="74"/>
      <c r="Z848" s="67"/>
      <c r="AG848" s="67"/>
      <c r="AJ848" s="48"/>
      <c r="AK848" s="60"/>
      <c r="AL848" s="60"/>
      <c r="AM848" s="60"/>
      <c r="AN848" s="74"/>
      <c r="AR848" s="67"/>
      <c r="AY848" s="67"/>
      <c r="BB848" s="48"/>
      <c r="BC848" s="60"/>
    </row>
    <row r="849">
      <c r="A849" s="60"/>
      <c r="B849" s="60"/>
      <c r="C849" s="60"/>
      <c r="D849" s="74"/>
      <c r="H849" s="67"/>
      <c r="O849" s="67"/>
      <c r="R849" s="48"/>
      <c r="S849" s="60"/>
      <c r="T849" s="60"/>
      <c r="U849" s="60"/>
      <c r="V849" s="74"/>
      <c r="Z849" s="67"/>
      <c r="AG849" s="67"/>
      <c r="AJ849" s="48"/>
      <c r="AK849" s="60"/>
      <c r="AL849" s="60"/>
      <c r="AM849" s="60"/>
      <c r="AN849" s="74"/>
      <c r="AR849" s="67"/>
      <c r="AY849" s="67"/>
      <c r="BB849" s="48"/>
      <c r="BC849" s="60"/>
    </row>
    <row r="850">
      <c r="A850" s="60"/>
      <c r="B850" s="60"/>
      <c r="C850" s="60"/>
      <c r="D850" s="74"/>
      <c r="H850" s="67"/>
      <c r="O850" s="67"/>
      <c r="R850" s="48"/>
      <c r="S850" s="60"/>
      <c r="T850" s="60"/>
      <c r="U850" s="60"/>
      <c r="V850" s="74"/>
      <c r="Z850" s="67"/>
      <c r="AG850" s="67"/>
      <c r="AJ850" s="48"/>
      <c r="AK850" s="60"/>
      <c r="AL850" s="60"/>
      <c r="AM850" s="60"/>
      <c r="AN850" s="74"/>
      <c r="AR850" s="67"/>
      <c r="AY850" s="67"/>
      <c r="BB850" s="48"/>
      <c r="BC850" s="60"/>
    </row>
    <row r="851">
      <c r="A851" s="60"/>
      <c r="B851" s="60"/>
      <c r="C851" s="60"/>
      <c r="D851" s="74"/>
      <c r="H851" s="67"/>
      <c r="O851" s="67"/>
      <c r="R851" s="48"/>
      <c r="S851" s="60"/>
      <c r="T851" s="60"/>
      <c r="U851" s="60"/>
      <c r="V851" s="74"/>
      <c r="Z851" s="67"/>
      <c r="AG851" s="67"/>
      <c r="AJ851" s="48"/>
      <c r="AK851" s="60"/>
      <c r="AL851" s="60"/>
      <c r="AM851" s="60"/>
      <c r="AN851" s="74"/>
      <c r="AR851" s="67"/>
      <c r="AY851" s="67"/>
      <c r="BB851" s="48"/>
      <c r="BC851" s="60"/>
    </row>
    <row r="852">
      <c r="A852" s="60"/>
      <c r="B852" s="60"/>
      <c r="C852" s="60"/>
      <c r="D852" s="74"/>
      <c r="H852" s="67"/>
      <c r="O852" s="67"/>
      <c r="R852" s="48"/>
      <c r="S852" s="60"/>
      <c r="T852" s="60"/>
      <c r="U852" s="60"/>
      <c r="V852" s="74"/>
      <c r="Z852" s="67"/>
      <c r="AG852" s="67"/>
      <c r="AJ852" s="48"/>
      <c r="AK852" s="60"/>
      <c r="AL852" s="60"/>
      <c r="AM852" s="60"/>
      <c r="AN852" s="74"/>
      <c r="AR852" s="67"/>
      <c r="AY852" s="67"/>
      <c r="BB852" s="48"/>
      <c r="BC852" s="60"/>
    </row>
    <row r="853">
      <c r="A853" s="60"/>
      <c r="B853" s="60"/>
      <c r="C853" s="60"/>
      <c r="D853" s="74"/>
      <c r="H853" s="67"/>
      <c r="O853" s="67"/>
      <c r="R853" s="48"/>
      <c r="S853" s="60"/>
      <c r="T853" s="60"/>
      <c r="U853" s="60"/>
      <c r="V853" s="74"/>
      <c r="Z853" s="67"/>
      <c r="AG853" s="67"/>
      <c r="AJ853" s="48"/>
      <c r="AK853" s="60"/>
      <c r="AL853" s="60"/>
      <c r="AM853" s="60"/>
      <c r="AN853" s="74"/>
      <c r="AR853" s="67"/>
      <c r="AY853" s="67"/>
      <c r="BB853" s="48"/>
      <c r="BC853" s="60"/>
    </row>
    <row r="854">
      <c r="A854" s="60"/>
      <c r="B854" s="60"/>
      <c r="C854" s="60"/>
      <c r="D854" s="74"/>
      <c r="H854" s="67"/>
      <c r="O854" s="67"/>
      <c r="R854" s="48"/>
      <c r="S854" s="60"/>
      <c r="T854" s="60"/>
      <c r="U854" s="60"/>
      <c r="V854" s="74"/>
      <c r="Z854" s="67"/>
      <c r="AG854" s="67"/>
      <c r="AJ854" s="48"/>
      <c r="AK854" s="60"/>
      <c r="AL854" s="60"/>
      <c r="AM854" s="60"/>
      <c r="AN854" s="74"/>
      <c r="AR854" s="67"/>
      <c r="AY854" s="67"/>
      <c r="BB854" s="48"/>
      <c r="BC854" s="60"/>
    </row>
    <row r="855">
      <c r="A855" s="60"/>
      <c r="B855" s="60"/>
      <c r="C855" s="60"/>
      <c r="D855" s="74"/>
      <c r="H855" s="67"/>
      <c r="O855" s="67"/>
      <c r="R855" s="48"/>
      <c r="S855" s="60"/>
      <c r="T855" s="60"/>
      <c r="U855" s="60"/>
      <c r="V855" s="74"/>
      <c r="Z855" s="67"/>
      <c r="AG855" s="67"/>
      <c r="AJ855" s="48"/>
      <c r="AK855" s="60"/>
      <c r="AL855" s="60"/>
      <c r="AM855" s="60"/>
      <c r="AN855" s="74"/>
      <c r="AR855" s="67"/>
      <c r="AY855" s="67"/>
      <c r="BB855" s="48"/>
      <c r="BC855" s="60"/>
    </row>
    <row r="856">
      <c r="A856" s="60"/>
      <c r="B856" s="60"/>
      <c r="C856" s="60"/>
      <c r="D856" s="74"/>
      <c r="H856" s="67"/>
      <c r="O856" s="67"/>
      <c r="R856" s="48"/>
      <c r="S856" s="60"/>
      <c r="T856" s="60"/>
      <c r="U856" s="60"/>
      <c r="V856" s="74"/>
      <c r="Z856" s="67"/>
      <c r="AG856" s="67"/>
      <c r="AJ856" s="48"/>
      <c r="AK856" s="60"/>
      <c r="AL856" s="60"/>
      <c r="AM856" s="60"/>
      <c r="AN856" s="74"/>
      <c r="AR856" s="67"/>
      <c r="AY856" s="67"/>
      <c r="BB856" s="48"/>
      <c r="BC856" s="60"/>
    </row>
    <row r="857">
      <c r="A857" s="60"/>
      <c r="B857" s="60"/>
      <c r="C857" s="60"/>
      <c r="D857" s="74"/>
      <c r="H857" s="67"/>
      <c r="O857" s="67"/>
      <c r="R857" s="48"/>
      <c r="S857" s="60"/>
      <c r="T857" s="60"/>
      <c r="U857" s="60"/>
      <c r="V857" s="74"/>
      <c r="Z857" s="67"/>
      <c r="AG857" s="67"/>
      <c r="AJ857" s="48"/>
      <c r="AK857" s="60"/>
      <c r="AL857" s="60"/>
      <c r="AM857" s="60"/>
      <c r="AN857" s="74"/>
      <c r="AR857" s="67"/>
      <c r="AY857" s="67"/>
      <c r="BB857" s="48"/>
      <c r="BC857" s="60"/>
    </row>
    <row r="858">
      <c r="A858" s="60"/>
      <c r="B858" s="60"/>
      <c r="C858" s="60"/>
      <c r="D858" s="74"/>
      <c r="H858" s="67"/>
      <c r="O858" s="67"/>
      <c r="R858" s="48"/>
      <c r="S858" s="60"/>
      <c r="T858" s="60"/>
      <c r="U858" s="60"/>
      <c r="V858" s="74"/>
      <c r="Z858" s="67"/>
      <c r="AG858" s="67"/>
      <c r="AJ858" s="48"/>
      <c r="AK858" s="60"/>
      <c r="AL858" s="60"/>
      <c r="AM858" s="60"/>
      <c r="AN858" s="74"/>
      <c r="AR858" s="67"/>
      <c r="AY858" s="67"/>
      <c r="BB858" s="48"/>
      <c r="BC858" s="60"/>
    </row>
    <row r="859">
      <c r="A859" s="60"/>
      <c r="B859" s="60"/>
      <c r="C859" s="60"/>
      <c r="D859" s="74"/>
      <c r="H859" s="67"/>
      <c r="O859" s="67"/>
      <c r="R859" s="48"/>
      <c r="S859" s="60"/>
      <c r="T859" s="60"/>
      <c r="U859" s="60"/>
      <c r="V859" s="74"/>
      <c r="Z859" s="67"/>
      <c r="AG859" s="67"/>
      <c r="AJ859" s="48"/>
      <c r="AK859" s="60"/>
      <c r="AL859" s="60"/>
      <c r="AM859" s="60"/>
      <c r="AN859" s="74"/>
      <c r="AR859" s="67"/>
      <c r="AY859" s="67"/>
      <c r="BB859" s="48"/>
      <c r="BC859" s="60"/>
    </row>
    <row r="860">
      <c r="A860" s="60"/>
      <c r="B860" s="60"/>
      <c r="C860" s="60"/>
      <c r="D860" s="74"/>
      <c r="H860" s="67"/>
      <c r="O860" s="67"/>
      <c r="R860" s="48"/>
      <c r="S860" s="60"/>
      <c r="T860" s="60"/>
      <c r="U860" s="60"/>
      <c r="V860" s="74"/>
      <c r="Z860" s="67"/>
      <c r="AG860" s="67"/>
      <c r="AJ860" s="48"/>
      <c r="AK860" s="60"/>
      <c r="AL860" s="60"/>
      <c r="AM860" s="60"/>
      <c r="AN860" s="74"/>
      <c r="AR860" s="67"/>
      <c r="AY860" s="67"/>
      <c r="BB860" s="48"/>
      <c r="BC860" s="60"/>
    </row>
    <row r="861">
      <c r="A861" s="60"/>
      <c r="B861" s="60"/>
      <c r="C861" s="60"/>
      <c r="D861" s="74"/>
      <c r="H861" s="67"/>
      <c r="O861" s="67"/>
      <c r="R861" s="48"/>
      <c r="S861" s="60"/>
      <c r="T861" s="60"/>
      <c r="U861" s="60"/>
      <c r="V861" s="74"/>
      <c r="Z861" s="67"/>
      <c r="AG861" s="67"/>
      <c r="AJ861" s="48"/>
      <c r="AK861" s="60"/>
      <c r="AL861" s="60"/>
      <c r="AM861" s="60"/>
      <c r="AN861" s="74"/>
      <c r="AR861" s="67"/>
      <c r="AY861" s="67"/>
      <c r="BB861" s="48"/>
      <c r="BC861" s="60"/>
    </row>
    <row r="862">
      <c r="A862" s="60"/>
      <c r="B862" s="60"/>
      <c r="C862" s="60"/>
      <c r="D862" s="74"/>
      <c r="H862" s="67"/>
      <c r="O862" s="67"/>
      <c r="R862" s="48"/>
      <c r="S862" s="60"/>
      <c r="T862" s="60"/>
      <c r="U862" s="60"/>
      <c r="V862" s="74"/>
      <c r="Z862" s="67"/>
      <c r="AG862" s="67"/>
      <c r="AJ862" s="48"/>
      <c r="AK862" s="60"/>
      <c r="AL862" s="60"/>
      <c r="AM862" s="60"/>
      <c r="AN862" s="74"/>
      <c r="AR862" s="67"/>
      <c r="AY862" s="67"/>
      <c r="BB862" s="48"/>
      <c r="BC862" s="60"/>
    </row>
    <row r="863">
      <c r="A863" s="60"/>
      <c r="B863" s="60"/>
      <c r="C863" s="60"/>
      <c r="D863" s="74"/>
      <c r="H863" s="67"/>
      <c r="O863" s="67"/>
      <c r="R863" s="48"/>
      <c r="S863" s="60"/>
      <c r="T863" s="60"/>
      <c r="U863" s="60"/>
      <c r="V863" s="74"/>
      <c r="Z863" s="67"/>
      <c r="AG863" s="67"/>
      <c r="AJ863" s="48"/>
      <c r="AK863" s="60"/>
      <c r="AL863" s="60"/>
      <c r="AM863" s="60"/>
      <c r="AN863" s="74"/>
      <c r="AR863" s="67"/>
      <c r="AY863" s="67"/>
      <c r="BB863" s="48"/>
      <c r="BC863" s="60"/>
    </row>
    <row r="864">
      <c r="A864" s="60"/>
      <c r="B864" s="60"/>
      <c r="C864" s="60"/>
      <c r="D864" s="74"/>
      <c r="H864" s="67"/>
      <c r="O864" s="67"/>
      <c r="R864" s="48"/>
      <c r="S864" s="60"/>
      <c r="T864" s="60"/>
      <c r="U864" s="60"/>
      <c r="V864" s="74"/>
      <c r="Z864" s="67"/>
      <c r="AG864" s="67"/>
      <c r="AJ864" s="48"/>
      <c r="AK864" s="60"/>
      <c r="AL864" s="60"/>
      <c r="AM864" s="60"/>
      <c r="AN864" s="74"/>
      <c r="AR864" s="67"/>
      <c r="AY864" s="67"/>
      <c r="BB864" s="48"/>
      <c r="BC864" s="60"/>
    </row>
    <row r="865">
      <c r="A865" s="60"/>
      <c r="B865" s="60"/>
      <c r="C865" s="60"/>
      <c r="D865" s="74"/>
      <c r="H865" s="67"/>
      <c r="O865" s="67"/>
      <c r="R865" s="48"/>
      <c r="S865" s="60"/>
      <c r="T865" s="60"/>
      <c r="U865" s="60"/>
      <c r="V865" s="74"/>
      <c r="Z865" s="67"/>
      <c r="AG865" s="67"/>
      <c r="AJ865" s="48"/>
      <c r="AK865" s="60"/>
      <c r="AL865" s="60"/>
      <c r="AM865" s="60"/>
      <c r="AN865" s="74"/>
      <c r="AR865" s="67"/>
      <c r="AY865" s="67"/>
      <c r="BB865" s="48"/>
      <c r="BC865" s="60"/>
    </row>
    <row r="866">
      <c r="A866" s="60"/>
      <c r="B866" s="60"/>
      <c r="C866" s="60"/>
      <c r="D866" s="74"/>
      <c r="H866" s="67"/>
      <c r="O866" s="67"/>
      <c r="R866" s="48"/>
      <c r="S866" s="60"/>
      <c r="T866" s="60"/>
      <c r="U866" s="60"/>
      <c r="V866" s="74"/>
      <c r="Z866" s="67"/>
      <c r="AG866" s="67"/>
      <c r="AJ866" s="48"/>
      <c r="AK866" s="60"/>
      <c r="AL866" s="60"/>
      <c r="AM866" s="60"/>
      <c r="AN866" s="74"/>
      <c r="AR866" s="67"/>
      <c r="AY866" s="67"/>
      <c r="BB866" s="48"/>
      <c r="BC866" s="60"/>
    </row>
    <row r="867">
      <c r="A867" s="60"/>
      <c r="B867" s="60"/>
      <c r="C867" s="60"/>
      <c r="D867" s="74"/>
      <c r="H867" s="67"/>
      <c r="O867" s="67"/>
      <c r="R867" s="48"/>
      <c r="S867" s="60"/>
      <c r="T867" s="60"/>
      <c r="U867" s="60"/>
      <c r="V867" s="74"/>
      <c r="Z867" s="67"/>
      <c r="AG867" s="67"/>
      <c r="AJ867" s="48"/>
      <c r="AK867" s="60"/>
      <c r="AL867" s="60"/>
      <c r="AM867" s="60"/>
      <c r="AN867" s="74"/>
      <c r="AR867" s="67"/>
      <c r="AY867" s="67"/>
      <c r="BB867" s="48"/>
      <c r="BC867" s="60"/>
    </row>
    <row r="868">
      <c r="A868" s="60"/>
      <c r="B868" s="60"/>
      <c r="C868" s="60"/>
      <c r="D868" s="74"/>
      <c r="H868" s="67"/>
      <c r="O868" s="67"/>
      <c r="R868" s="48"/>
      <c r="S868" s="60"/>
      <c r="T868" s="60"/>
      <c r="U868" s="60"/>
      <c r="V868" s="74"/>
      <c r="Z868" s="67"/>
      <c r="AG868" s="67"/>
      <c r="AJ868" s="48"/>
      <c r="AK868" s="60"/>
      <c r="AL868" s="60"/>
      <c r="AM868" s="60"/>
      <c r="AN868" s="74"/>
      <c r="AR868" s="67"/>
      <c r="AY868" s="67"/>
      <c r="BB868" s="48"/>
      <c r="BC868" s="60"/>
    </row>
    <row r="869">
      <c r="A869" s="60"/>
      <c r="B869" s="60"/>
      <c r="C869" s="60"/>
      <c r="D869" s="74"/>
      <c r="H869" s="67"/>
      <c r="O869" s="67"/>
      <c r="R869" s="48"/>
      <c r="S869" s="60"/>
      <c r="T869" s="60"/>
      <c r="U869" s="60"/>
      <c r="V869" s="74"/>
      <c r="Z869" s="67"/>
      <c r="AG869" s="67"/>
      <c r="AJ869" s="48"/>
      <c r="AK869" s="60"/>
      <c r="AL869" s="60"/>
      <c r="AM869" s="60"/>
      <c r="AN869" s="74"/>
      <c r="AR869" s="67"/>
      <c r="AY869" s="67"/>
      <c r="BB869" s="48"/>
      <c r="BC869" s="60"/>
    </row>
    <row r="870">
      <c r="A870" s="60"/>
      <c r="B870" s="60"/>
      <c r="C870" s="60"/>
      <c r="D870" s="74"/>
      <c r="H870" s="67"/>
      <c r="O870" s="67"/>
      <c r="R870" s="48"/>
      <c r="S870" s="60"/>
      <c r="T870" s="60"/>
      <c r="U870" s="60"/>
      <c r="V870" s="74"/>
      <c r="Z870" s="67"/>
      <c r="AG870" s="67"/>
      <c r="AJ870" s="48"/>
      <c r="AK870" s="60"/>
      <c r="AL870" s="60"/>
      <c r="AM870" s="60"/>
      <c r="AN870" s="74"/>
      <c r="AR870" s="67"/>
      <c r="AY870" s="67"/>
      <c r="BB870" s="48"/>
      <c r="BC870" s="60"/>
    </row>
    <row r="871">
      <c r="A871" s="60"/>
      <c r="B871" s="60"/>
      <c r="C871" s="60"/>
      <c r="D871" s="74"/>
      <c r="H871" s="67"/>
      <c r="O871" s="67"/>
      <c r="R871" s="48"/>
      <c r="S871" s="60"/>
      <c r="T871" s="60"/>
      <c r="U871" s="60"/>
      <c r="V871" s="74"/>
      <c r="Z871" s="67"/>
      <c r="AG871" s="67"/>
      <c r="AJ871" s="48"/>
      <c r="AK871" s="60"/>
      <c r="AL871" s="60"/>
      <c r="AM871" s="60"/>
      <c r="AN871" s="74"/>
      <c r="AR871" s="67"/>
      <c r="AY871" s="67"/>
      <c r="BB871" s="48"/>
      <c r="BC871" s="60"/>
    </row>
    <row r="872">
      <c r="A872" s="60"/>
      <c r="B872" s="60"/>
      <c r="C872" s="60"/>
      <c r="D872" s="74"/>
      <c r="H872" s="67"/>
      <c r="O872" s="67"/>
      <c r="R872" s="48"/>
      <c r="S872" s="60"/>
      <c r="T872" s="60"/>
      <c r="U872" s="60"/>
      <c r="V872" s="74"/>
      <c r="Z872" s="67"/>
      <c r="AG872" s="67"/>
      <c r="AJ872" s="48"/>
      <c r="AK872" s="60"/>
      <c r="AL872" s="60"/>
      <c r="AM872" s="60"/>
      <c r="AN872" s="74"/>
      <c r="AR872" s="67"/>
      <c r="AY872" s="67"/>
      <c r="BB872" s="48"/>
      <c r="BC872" s="60"/>
    </row>
    <row r="873">
      <c r="A873" s="60"/>
      <c r="B873" s="60"/>
      <c r="C873" s="60"/>
      <c r="D873" s="74"/>
      <c r="H873" s="67"/>
      <c r="O873" s="67"/>
      <c r="R873" s="48"/>
      <c r="S873" s="60"/>
      <c r="T873" s="60"/>
      <c r="U873" s="60"/>
      <c r="V873" s="74"/>
      <c r="Z873" s="67"/>
      <c r="AG873" s="67"/>
      <c r="AJ873" s="48"/>
      <c r="AK873" s="60"/>
      <c r="AL873" s="60"/>
      <c r="AM873" s="60"/>
      <c r="AN873" s="74"/>
      <c r="AR873" s="67"/>
      <c r="AY873" s="67"/>
      <c r="BB873" s="48"/>
      <c r="BC873" s="60"/>
    </row>
    <row r="874">
      <c r="A874" s="60"/>
      <c r="B874" s="60"/>
      <c r="C874" s="60"/>
      <c r="D874" s="74"/>
      <c r="H874" s="67"/>
      <c r="O874" s="67"/>
      <c r="R874" s="48"/>
      <c r="S874" s="60"/>
      <c r="T874" s="60"/>
      <c r="U874" s="60"/>
      <c r="V874" s="74"/>
      <c r="Z874" s="67"/>
      <c r="AG874" s="67"/>
      <c r="AJ874" s="48"/>
      <c r="AK874" s="60"/>
      <c r="AL874" s="60"/>
      <c r="AM874" s="60"/>
      <c r="AN874" s="74"/>
      <c r="AR874" s="67"/>
      <c r="AY874" s="67"/>
      <c r="BB874" s="48"/>
      <c r="BC874" s="60"/>
    </row>
    <row r="875">
      <c r="A875" s="60"/>
      <c r="B875" s="60"/>
      <c r="C875" s="60"/>
      <c r="D875" s="74"/>
      <c r="H875" s="67"/>
      <c r="O875" s="67"/>
      <c r="R875" s="48"/>
      <c r="S875" s="60"/>
      <c r="T875" s="60"/>
      <c r="U875" s="60"/>
      <c r="V875" s="74"/>
      <c r="Z875" s="67"/>
      <c r="AG875" s="67"/>
      <c r="AJ875" s="48"/>
      <c r="AK875" s="60"/>
      <c r="AL875" s="60"/>
      <c r="AM875" s="60"/>
      <c r="AN875" s="74"/>
      <c r="AR875" s="67"/>
      <c r="AY875" s="67"/>
      <c r="BB875" s="48"/>
      <c r="BC875" s="60"/>
    </row>
    <row r="876">
      <c r="A876" s="60"/>
      <c r="B876" s="60"/>
      <c r="C876" s="60"/>
      <c r="D876" s="74"/>
      <c r="H876" s="67"/>
      <c r="O876" s="67"/>
      <c r="R876" s="48"/>
      <c r="S876" s="60"/>
      <c r="T876" s="60"/>
      <c r="U876" s="60"/>
      <c r="V876" s="74"/>
      <c r="Z876" s="67"/>
      <c r="AG876" s="67"/>
      <c r="AJ876" s="48"/>
      <c r="AK876" s="60"/>
      <c r="AL876" s="60"/>
      <c r="AM876" s="60"/>
      <c r="AN876" s="74"/>
      <c r="AR876" s="67"/>
      <c r="AY876" s="67"/>
      <c r="BB876" s="48"/>
      <c r="BC876" s="60"/>
    </row>
    <row r="877">
      <c r="A877" s="60"/>
      <c r="B877" s="60"/>
      <c r="C877" s="60"/>
      <c r="D877" s="74"/>
      <c r="H877" s="67"/>
      <c r="O877" s="67"/>
      <c r="R877" s="48"/>
      <c r="S877" s="60"/>
      <c r="T877" s="60"/>
      <c r="U877" s="60"/>
      <c r="V877" s="74"/>
      <c r="Z877" s="67"/>
      <c r="AG877" s="67"/>
      <c r="AJ877" s="48"/>
      <c r="AK877" s="60"/>
      <c r="AL877" s="60"/>
      <c r="AM877" s="60"/>
      <c r="AN877" s="74"/>
      <c r="AR877" s="67"/>
      <c r="AY877" s="67"/>
      <c r="BB877" s="48"/>
      <c r="BC877" s="60"/>
    </row>
    <row r="878">
      <c r="A878" s="60"/>
      <c r="B878" s="60"/>
      <c r="C878" s="60"/>
      <c r="D878" s="74"/>
      <c r="H878" s="67"/>
      <c r="O878" s="67"/>
      <c r="R878" s="48"/>
      <c r="S878" s="60"/>
      <c r="T878" s="60"/>
      <c r="U878" s="60"/>
      <c r="V878" s="74"/>
      <c r="Z878" s="67"/>
      <c r="AG878" s="67"/>
      <c r="AJ878" s="48"/>
      <c r="AK878" s="60"/>
      <c r="AL878" s="60"/>
      <c r="AM878" s="60"/>
      <c r="AN878" s="74"/>
      <c r="AR878" s="67"/>
      <c r="AY878" s="67"/>
      <c r="BB878" s="48"/>
      <c r="BC878" s="60"/>
    </row>
    <row r="879">
      <c r="A879" s="60"/>
      <c r="B879" s="60"/>
      <c r="C879" s="60"/>
      <c r="D879" s="74"/>
      <c r="H879" s="67"/>
      <c r="O879" s="67"/>
      <c r="R879" s="48"/>
      <c r="S879" s="60"/>
      <c r="T879" s="60"/>
      <c r="U879" s="60"/>
      <c r="V879" s="74"/>
      <c r="Z879" s="67"/>
      <c r="AG879" s="67"/>
      <c r="AJ879" s="48"/>
      <c r="AK879" s="60"/>
      <c r="AL879" s="60"/>
      <c r="AM879" s="60"/>
      <c r="AN879" s="74"/>
      <c r="AR879" s="67"/>
      <c r="AY879" s="67"/>
      <c r="BB879" s="48"/>
      <c r="BC879" s="60"/>
    </row>
    <row r="880">
      <c r="A880" s="60"/>
      <c r="B880" s="60"/>
      <c r="C880" s="60"/>
      <c r="D880" s="74"/>
      <c r="H880" s="67"/>
      <c r="O880" s="67"/>
      <c r="R880" s="48"/>
      <c r="S880" s="60"/>
      <c r="T880" s="60"/>
      <c r="U880" s="60"/>
      <c r="V880" s="74"/>
      <c r="Z880" s="67"/>
      <c r="AG880" s="67"/>
      <c r="AJ880" s="48"/>
      <c r="AK880" s="60"/>
      <c r="AL880" s="60"/>
      <c r="AM880" s="60"/>
      <c r="AN880" s="74"/>
      <c r="AR880" s="67"/>
      <c r="AY880" s="67"/>
      <c r="BB880" s="48"/>
      <c r="BC880" s="60"/>
    </row>
    <row r="881">
      <c r="A881" s="60"/>
      <c r="B881" s="60"/>
      <c r="C881" s="60"/>
      <c r="D881" s="74"/>
      <c r="H881" s="67"/>
      <c r="O881" s="67"/>
      <c r="R881" s="48"/>
      <c r="S881" s="60"/>
      <c r="T881" s="60"/>
      <c r="U881" s="60"/>
      <c r="V881" s="74"/>
      <c r="Z881" s="67"/>
      <c r="AG881" s="67"/>
      <c r="AJ881" s="48"/>
      <c r="AK881" s="60"/>
      <c r="AL881" s="60"/>
      <c r="AM881" s="60"/>
      <c r="AN881" s="74"/>
      <c r="AR881" s="67"/>
      <c r="AY881" s="67"/>
      <c r="BB881" s="48"/>
      <c r="BC881" s="60"/>
    </row>
    <row r="882">
      <c r="A882" s="60"/>
      <c r="B882" s="60"/>
      <c r="C882" s="60"/>
      <c r="D882" s="74"/>
      <c r="H882" s="67"/>
      <c r="O882" s="67"/>
      <c r="R882" s="48"/>
      <c r="S882" s="60"/>
      <c r="T882" s="60"/>
      <c r="U882" s="60"/>
      <c r="V882" s="74"/>
      <c r="Z882" s="67"/>
      <c r="AG882" s="67"/>
      <c r="AJ882" s="48"/>
      <c r="AK882" s="60"/>
      <c r="AL882" s="60"/>
      <c r="AM882" s="60"/>
      <c r="AN882" s="74"/>
      <c r="AR882" s="67"/>
      <c r="AY882" s="67"/>
      <c r="BB882" s="48"/>
      <c r="BC882" s="60"/>
    </row>
    <row r="883">
      <c r="A883" s="60"/>
      <c r="B883" s="60"/>
      <c r="C883" s="60"/>
      <c r="D883" s="74"/>
      <c r="H883" s="67"/>
      <c r="O883" s="67"/>
      <c r="R883" s="48"/>
      <c r="S883" s="60"/>
      <c r="T883" s="60"/>
      <c r="U883" s="60"/>
      <c r="V883" s="74"/>
      <c r="Z883" s="67"/>
      <c r="AG883" s="67"/>
      <c r="AJ883" s="48"/>
      <c r="AK883" s="60"/>
      <c r="AL883" s="60"/>
      <c r="AM883" s="60"/>
      <c r="AN883" s="74"/>
      <c r="AR883" s="67"/>
      <c r="AY883" s="67"/>
      <c r="BB883" s="48"/>
      <c r="BC883" s="60"/>
    </row>
    <row r="884">
      <c r="A884" s="60"/>
      <c r="B884" s="60"/>
      <c r="C884" s="60"/>
      <c r="D884" s="74"/>
      <c r="H884" s="67"/>
      <c r="O884" s="67"/>
      <c r="R884" s="48"/>
      <c r="S884" s="60"/>
      <c r="T884" s="60"/>
      <c r="U884" s="60"/>
      <c r="V884" s="74"/>
      <c r="Z884" s="67"/>
      <c r="AG884" s="67"/>
      <c r="AJ884" s="48"/>
      <c r="AK884" s="60"/>
      <c r="AL884" s="60"/>
      <c r="AM884" s="60"/>
      <c r="AN884" s="74"/>
      <c r="AR884" s="67"/>
      <c r="AY884" s="67"/>
      <c r="BB884" s="48"/>
      <c r="BC884" s="60"/>
    </row>
    <row r="885">
      <c r="A885" s="60"/>
      <c r="B885" s="60"/>
      <c r="C885" s="60"/>
      <c r="D885" s="74"/>
      <c r="H885" s="67"/>
      <c r="O885" s="67"/>
      <c r="R885" s="48"/>
      <c r="S885" s="60"/>
      <c r="T885" s="60"/>
      <c r="U885" s="60"/>
      <c r="V885" s="74"/>
      <c r="Z885" s="67"/>
      <c r="AG885" s="67"/>
      <c r="AJ885" s="48"/>
      <c r="AK885" s="60"/>
      <c r="AL885" s="60"/>
      <c r="AM885" s="60"/>
      <c r="AN885" s="74"/>
      <c r="AR885" s="67"/>
      <c r="AY885" s="67"/>
      <c r="BB885" s="48"/>
      <c r="BC885" s="60"/>
    </row>
    <row r="886">
      <c r="A886" s="60"/>
      <c r="B886" s="60"/>
      <c r="C886" s="60"/>
      <c r="D886" s="74"/>
      <c r="H886" s="67"/>
      <c r="O886" s="67"/>
      <c r="R886" s="48"/>
      <c r="S886" s="60"/>
      <c r="T886" s="60"/>
      <c r="U886" s="60"/>
      <c r="V886" s="74"/>
      <c r="Z886" s="67"/>
      <c r="AG886" s="67"/>
      <c r="AJ886" s="48"/>
      <c r="AK886" s="60"/>
      <c r="AL886" s="60"/>
      <c r="AM886" s="60"/>
      <c r="AN886" s="74"/>
      <c r="AR886" s="67"/>
      <c r="AY886" s="67"/>
      <c r="BB886" s="48"/>
      <c r="BC886" s="60"/>
    </row>
    <row r="887">
      <c r="A887" s="60"/>
      <c r="B887" s="60"/>
      <c r="C887" s="60"/>
      <c r="D887" s="74"/>
      <c r="H887" s="67"/>
      <c r="O887" s="67"/>
      <c r="R887" s="48"/>
      <c r="S887" s="60"/>
      <c r="T887" s="60"/>
      <c r="U887" s="60"/>
      <c r="V887" s="74"/>
      <c r="Z887" s="67"/>
      <c r="AG887" s="67"/>
      <c r="AJ887" s="48"/>
      <c r="AK887" s="60"/>
      <c r="AL887" s="60"/>
      <c r="AM887" s="60"/>
      <c r="AN887" s="74"/>
      <c r="AR887" s="67"/>
      <c r="AY887" s="67"/>
      <c r="BB887" s="48"/>
      <c r="BC887" s="60"/>
    </row>
    <row r="888">
      <c r="A888" s="60"/>
      <c r="B888" s="60"/>
      <c r="C888" s="60"/>
      <c r="D888" s="74"/>
      <c r="H888" s="67"/>
      <c r="O888" s="67"/>
      <c r="R888" s="48"/>
      <c r="S888" s="60"/>
      <c r="T888" s="60"/>
      <c r="U888" s="60"/>
      <c r="V888" s="74"/>
      <c r="Z888" s="67"/>
      <c r="AG888" s="67"/>
      <c r="AJ888" s="48"/>
      <c r="AK888" s="60"/>
      <c r="AL888" s="60"/>
      <c r="AM888" s="60"/>
      <c r="AN888" s="74"/>
      <c r="AR888" s="67"/>
      <c r="AY888" s="67"/>
      <c r="BB888" s="48"/>
      <c r="BC888" s="60"/>
    </row>
    <row r="889">
      <c r="A889" s="60"/>
      <c r="B889" s="60"/>
      <c r="C889" s="60"/>
      <c r="D889" s="74"/>
      <c r="H889" s="67"/>
      <c r="O889" s="67"/>
      <c r="R889" s="48"/>
      <c r="S889" s="60"/>
      <c r="T889" s="60"/>
      <c r="U889" s="60"/>
      <c r="V889" s="74"/>
      <c r="Z889" s="67"/>
      <c r="AG889" s="67"/>
      <c r="AJ889" s="48"/>
      <c r="AK889" s="60"/>
      <c r="AL889" s="60"/>
      <c r="AM889" s="60"/>
      <c r="AN889" s="74"/>
      <c r="AR889" s="67"/>
      <c r="AY889" s="67"/>
      <c r="BB889" s="48"/>
      <c r="BC889" s="60"/>
    </row>
    <row r="890">
      <c r="A890" s="60"/>
      <c r="B890" s="60"/>
      <c r="C890" s="60"/>
      <c r="D890" s="74"/>
      <c r="H890" s="67"/>
      <c r="O890" s="67"/>
      <c r="R890" s="48"/>
      <c r="S890" s="60"/>
      <c r="T890" s="60"/>
      <c r="U890" s="60"/>
      <c r="V890" s="74"/>
      <c r="Z890" s="67"/>
      <c r="AG890" s="67"/>
      <c r="AJ890" s="48"/>
      <c r="AK890" s="60"/>
      <c r="AL890" s="60"/>
      <c r="AM890" s="60"/>
      <c r="AN890" s="74"/>
      <c r="AR890" s="67"/>
      <c r="AY890" s="67"/>
      <c r="BB890" s="48"/>
      <c r="BC890" s="60"/>
    </row>
    <row r="891">
      <c r="A891" s="60"/>
      <c r="B891" s="60"/>
      <c r="C891" s="60"/>
      <c r="D891" s="74"/>
      <c r="H891" s="67"/>
      <c r="O891" s="67"/>
      <c r="R891" s="48"/>
      <c r="S891" s="60"/>
      <c r="T891" s="60"/>
      <c r="U891" s="60"/>
      <c r="V891" s="74"/>
      <c r="Z891" s="67"/>
      <c r="AG891" s="67"/>
      <c r="AJ891" s="48"/>
      <c r="AK891" s="60"/>
      <c r="AL891" s="60"/>
      <c r="AM891" s="60"/>
      <c r="AN891" s="74"/>
      <c r="AR891" s="67"/>
      <c r="AY891" s="67"/>
      <c r="BB891" s="48"/>
      <c r="BC891" s="60"/>
    </row>
    <row r="892">
      <c r="A892" s="60"/>
      <c r="B892" s="60"/>
      <c r="C892" s="60"/>
      <c r="D892" s="74"/>
      <c r="H892" s="67"/>
      <c r="O892" s="67"/>
      <c r="R892" s="48"/>
      <c r="S892" s="60"/>
      <c r="T892" s="60"/>
      <c r="U892" s="60"/>
      <c r="V892" s="74"/>
      <c r="Z892" s="67"/>
      <c r="AG892" s="67"/>
      <c r="AJ892" s="48"/>
      <c r="AK892" s="60"/>
      <c r="AL892" s="60"/>
      <c r="AM892" s="60"/>
      <c r="AN892" s="74"/>
      <c r="AR892" s="67"/>
      <c r="AY892" s="67"/>
      <c r="BB892" s="48"/>
      <c r="BC892" s="60"/>
    </row>
    <row r="893">
      <c r="A893" s="60"/>
      <c r="B893" s="60"/>
      <c r="C893" s="60"/>
      <c r="D893" s="74"/>
      <c r="H893" s="67"/>
      <c r="O893" s="67"/>
      <c r="R893" s="48"/>
      <c r="S893" s="60"/>
      <c r="T893" s="60"/>
      <c r="U893" s="60"/>
      <c r="V893" s="74"/>
      <c r="Z893" s="67"/>
      <c r="AG893" s="67"/>
      <c r="AJ893" s="48"/>
      <c r="AK893" s="60"/>
      <c r="AL893" s="60"/>
      <c r="AM893" s="60"/>
      <c r="AN893" s="74"/>
      <c r="AR893" s="67"/>
      <c r="AY893" s="67"/>
      <c r="BB893" s="48"/>
      <c r="BC893" s="60"/>
    </row>
    <row r="894">
      <c r="A894" s="60"/>
      <c r="B894" s="60"/>
      <c r="C894" s="60"/>
      <c r="D894" s="74"/>
      <c r="H894" s="67"/>
      <c r="O894" s="67"/>
      <c r="R894" s="48"/>
      <c r="S894" s="60"/>
      <c r="T894" s="60"/>
      <c r="U894" s="60"/>
      <c r="V894" s="74"/>
      <c r="Z894" s="67"/>
      <c r="AG894" s="67"/>
      <c r="AJ894" s="48"/>
      <c r="AK894" s="60"/>
      <c r="AL894" s="60"/>
      <c r="AM894" s="60"/>
      <c r="AN894" s="74"/>
      <c r="AR894" s="67"/>
      <c r="AY894" s="67"/>
      <c r="BB894" s="48"/>
      <c r="BC894" s="60"/>
    </row>
    <row r="895">
      <c r="A895" s="60"/>
      <c r="B895" s="60"/>
      <c r="C895" s="60"/>
      <c r="D895" s="74"/>
      <c r="H895" s="67"/>
      <c r="O895" s="67"/>
      <c r="R895" s="48"/>
      <c r="S895" s="60"/>
      <c r="T895" s="60"/>
      <c r="U895" s="60"/>
      <c r="V895" s="74"/>
      <c r="Z895" s="67"/>
      <c r="AG895" s="67"/>
      <c r="AJ895" s="48"/>
      <c r="AK895" s="60"/>
      <c r="AL895" s="60"/>
      <c r="AM895" s="60"/>
      <c r="AN895" s="74"/>
      <c r="AR895" s="67"/>
      <c r="AY895" s="67"/>
      <c r="BB895" s="48"/>
      <c r="BC895" s="60"/>
    </row>
    <row r="896">
      <c r="A896" s="60"/>
      <c r="B896" s="60"/>
      <c r="C896" s="60"/>
      <c r="D896" s="74"/>
      <c r="H896" s="67"/>
      <c r="O896" s="67"/>
      <c r="R896" s="48"/>
      <c r="S896" s="60"/>
      <c r="T896" s="60"/>
      <c r="U896" s="60"/>
      <c r="V896" s="74"/>
      <c r="Z896" s="67"/>
      <c r="AG896" s="67"/>
      <c r="AJ896" s="48"/>
      <c r="AK896" s="60"/>
      <c r="AL896" s="60"/>
      <c r="AM896" s="60"/>
      <c r="AN896" s="74"/>
      <c r="AR896" s="67"/>
      <c r="AY896" s="67"/>
      <c r="BB896" s="48"/>
      <c r="BC896" s="60"/>
    </row>
    <row r="897">
      <c r="A897" s="60"/>
      <c r="B897" s="60"/>
      <c r="C897" s="60"/>
      <c r="D897" s="74"/>
      <c r="H897" s="67"/>
      <c r="O897" s="67"/>
      <c r="R897" s="48"/>
      <c r="S897" s="60"/>
      <c r="T897" s="60"/>
      <c r="U897" s="60"/>
      <c r="V897" s="74"/>
      <c r="Z897" s="67"/>
      <c r="AG897" s="67"/>
      <c r="AJ897" s="48"/>
      <c r="AK897" s="60"/>
      <c r="AL897" s="60"/>
      <c r="AM897" s="60"/>
      <c r="AN897" s="74"/>
      <c r="AR897" s="67"/>
      <c r="AY897" s="67"/>
      <c r="BB897" s="48"/>
      <c r="BC897" s="60"/>
    </row>
    <row r="898">
      <c r="A898" s="60"/>
      <c r="B898" s="60"/>
      <c r="C898" s="60"/>
      <c r="D898" s="74"/>
      <c r="H898" s="67"/>
      <c r="O898" s="67"/>
      <c r="R898" s="48"/>
      <c r="S898" s="60"/>
      <c r="T898" s="60"/>
      <c r="U898" s="60"/>
      <c r="V898" s="74"/>
      <c r="Z898" s="67"/>
      <c r="AG898" s="67"/>
      <c r="AJ898" s="48"/>
      <c r="AK898" s="60"/>
      <c r="AL898" s="60"/>
      <c r="AM898" s="60"/>
      <c r="AN898" s="74"/>
      <c r="AR898" s="67"/>
      <c r="AY898" s="67"/>
      <c r="BB898" s="48"/>
      <c r="BC898" s="60"/>
    </row>
    <row r="899">
      <c r="A899" s="60"/>
      <c r="B899" s="60"/>
      <c r="C899" s="60"/>
      <c r="D899" s="74"/>
      <c r="H899" s="67"/>
      <c r="O899" s="67"/>
      <c r="R899" s="48"/>
      <c r="S899" s="60"/>
      <c r="T899" s="60"/>
      <c r="U899" s="60"/>
      <c r="V899" s="74"/>
      <c r="Z899" s="67"/>
      <c r="AG899" s="67"/>
      <c r="AJ899" s="48"/>
      <c r="AK899" s="60"/>
      <c r="AL899" s="60"/>
      <c r="AM899" s="60"/>
      <c r="AN899" s="74"/>
      <c r="AR899" s="67"/>
      <c r="AY899" s="67"/>
      <c r="BB899" s="48"/>
      <c r="BC899" s="60"/>
    </row>
    <row r="900">
      <c r="A900" s="60"/>
      <c r="B900" s="60"/>
      <c r="C900" s="60"/>
      <c r="D900" s="74"/>
      <c r="H900" s="67"/>
      <c r="O900" s="67"/>
      <c r="R900" s="48"/>
      <c r="S900" s="60"/>
      <c r="T900" s="60"/>
      <c r="U900" s="60"/>
      <c r="V900" s="74"/>
      <c r="Z900" s="67"/>
      <c r="AG900" s="67"/>
      <c r="AJ900" s="48"/>
      <c r="AK900" s="60"/>
      <c r="AL900" s="60"/>
      <c r="AM900" s="60"/>
      <c r="AN900" s="74"/>
      <c r="AR900" s="67"/>
      <c r="AY900" s="67"/>
      <c r="BB900" s="48"/>
      <c r="BC900" s="60"/>
    </row>
    <row r="901">
      <c r="A901" s="60"/>
      <c r="B901" s="60"/>
      <c r="C901" s="60"/>
      <c r="D901" s="74"/>
      <c r="H901" s="67"/>
      <c r="O901" s="67"/>
      <c r="R901" s="48"/>
      <c r="S901" s="60"/>
      <c r="T901" s="60"/>
      <c r="U901" s="60"/>
      <c r="V901" s="74"/>
      <c r="Z901" s="67"/>
      <c r="AG901" s="67"/>
      <c r="AJ901" s="48"/>
      <c r="AK901" s="60"/>
      <c r="AL901" s="60"/>
      <c r="AM901" s="60"/>
      <c r="AN901" s="74"/>
      <c r="AR901" s="67"/>
      <c r="AY901" s="67"/>
      <c r="BB901" s="48"/>
      <c r="BC901" s="60"/>
    </row>
    <row r="902">
      <c r="A902" s="60"/>
      <c r="B902" s="60"/>
      <c r="C902" s="60"/>
      <c r="D902" s="74"/>
      <c r="H902" s="67"/>
      <c r="O902" s="67"/>
      <c r="R902" s="48"/>
      <c r="S902" s="60"/>
      <c r="T902" s="60"/>
      <c r="U902" s="60"/>
      <c r="V902" s="74"/>
      <c r="Z902" s="67"/>
      <c r="AG902" s="67"/>
      <c r="AJ902" s="48"/>
      <c r="AK902" s="60"/>
      <c r="AL902" s="60"/>
      <c r="AM902" s="60"/>
      <c r="AN902" s="74"/>
      <c r="AR902" s="67"/>
      <c r="AY902" s="67"/>
      <c r="BB902" s="48"/>
      <c r="BC902" s="60"/>
    </row>
    <row r="903">
      <c r="A903" s="60"/>
      <c r="B903" s="60"/>
      <c r="C903" s="60"/>
      <c r="D903" s="74"/>
      <c r="H903" s="67"/>
      <c r="O903" s="67"/>
      <c r="R903" s="48"/>
      <c r="S903" s="60"/>
      <c r="T903" s="60"/>
      <c r="U903" s="60"/>
      <c r="V903" s="74"/>
      <c r="Z903" s="67"/>
      <c r="AG903" s="67"/>
      <c r="AJ903" s="48"/>
      <c r="AK903" s="60"/>
      <c r="AL903" s="60"/>
      <c r="AM903" s="60"/>
      <c r="AN903" s="74"/>
      <c r="AR903" s="67"/>
      <c r="AY903" s="67"/>
      <c r="BB903" s="48"/>
      <c r="BC903" s="60"/>
    </row>
    <row r="904">
      <c r="A904" s="60"/>
      <c r="B904" s="60"/>
      <c r="C904" s="60"/>
      <c r="D904" s="74"/>
      <c r="H904" s="67"/>
      <c r="O904" s="67"/>
      <c r="R904" s="48"/>
      <c r="S904" s="60"/>
      <c r="T904" s="60"/>
      <c r="U904" s="60"/>
      <c r="V904" s="74"/>
      <c r="Z904" s="67"/>
      <c r="AG904" s="67"/>
      <c r="AJ904" s="48"/>
      <c r="AK904" s="60"/>
      <c r="AL904" s="60"/>
      <c r="AM904" s="60"/>
      <c r="AN904" s="74"/>
      <c r="AR904" s="67"/>
      <c r="AY904" s="67"/>
      <c r="BB904" s="48"/>
      <c r="BC904" s="60"/>
    </row>
    <row r="905">
      <c r="A905" s="60"/>
      <c r="B905" s="60"/>
      <c r="C905" s="60"/>
      <c r="D905" s="74"/>
      <c r="H905" s="67"/>
      <c r="O905" s="67"/>
      <c r="R905" s="48"/>
      <c r="S905" s="60"/>
      <c r="T905" s="60"/>
      <c r="U905" s="60"/>
      <c r="V905" s="74"/>
      <c r="Z905" s="67"/>
      <c r="AG905" s="67"/>
      <c r="AJ905" s="48"/>
      <c r="AK905" s="60"/>
      <c r="AL905" s="60"/>
      <c r="AM905" s="60"/>
      <c r="AN905" s="74"/>
      <c r="AR905" s="67"/>
      <c r="AY905" s="67"/>
      <c r="BB905" s="48"/>
      <c r="BC905" s="60"/>
    </row>
    <row r="906">
      <c r="A906" s="60"/>
      <c r="B906" s="60"/>
      <c r="C906" s="60"/>
      <c r="D906" s="74"/>
      <c r="H906" s="67"/>
      <c r="O906" s="67"/>
      <c r="R906" s="48"/>
      <c r="S906" s="60"/>
      <c r="T906" s="60"/>
      <c r="U906" s="60"/>
      <c r="V906" s="74"/>
      <c r="Z906" s="67"/>
      <c r="AG906" s="67"/>
      <c r="AJ906" s="48"/>
      <c r="AK906" s="60"/>
      <c r="AL906" s="60"/>
      <c r="AM906" s="60"/>
      <c r="AN906" s="74"/>
      <c r="AR906" s="67"/>
      <c r="AY906" s="67"/>
      <c r="BB906" s="48"/>
      <c r="BC906" s="60"/>
    </row>
    <row r="907">
      <c r="A907" s="60"/>
      <c r="B907" s="60"/>
      <c r="C907" s="60"/>
      <c r="D907" s="74"/>
      <c r="H907" s="67"/>
      <c r="O907" s="67"/>
      <c r="R907" s="48"/>
      <c r="S907" s="60"/>
      <c r="T907" s="60"/>
      <c r="U907" s="60"/>
      <c r="V907" s="74"/>
      <c r="Z907" s="67"/>
      <c r="AG907" s="67"/>
      <c r="AJ907" s="48"/>
      <c r="AK907" s="60"/>
      <c r="AL907" s="60"/>
      <c r="AM907" s="60"/>
      <c r="AN907" s="74"/>
      <c r="AR907" s="67"/>
      <c r="AY907" s="67"/>
      <c r="BB907" s="48"/>
      <c r="BC907" s="60"/>
    </row>
    <row r="908">
      <c r="A908" s="60"/>
      <c r="B908" s="60"/>
      <c r="C908" s="60"/>
      <c r="D908" s="74"/>
      <c r="H908" s="67"/>
      <c r="O908" s="67"/>
      <c r="R908" s="48"/>
      <c r="S908" s="60"/>
      <c r="T908" s="60"/>
      <c r="U908" s="60"/>
      <c r="V908" s="74"/>
      <c r="Z908" s="67"/>
      <c r="AG908" s="67"/>
      <c r="AJ908" s="48"/>
      <c r="AK908" s="60"/>
      <c r="AL908" s="60"/>
      <c r="AM908" s="60"/>
      <c r="AN908" s="74"/>
      <c r="AR908" s="67"/>
      <c r="AY908" s="67"/>
      <c r="BB908" s="48"/>
      <c r="BC908" s="60"/>
    </row>
    <row r="909">
      <c r="A909" s="60"/>
      <c r="B909" s="60"/>
      <c r="C909" s="60"/>
      <c r="D909" s="74"/>
      <c r="H909" s="67"/>
      <c r="O909" s="67"/>
      <c r="R909" s="48"/>
      <c r="S909" s="60"/>
      <c r="T909" s="60"/>
      <c r="U909" s="60"/>
      <c r="V909" s="74"/>
      <c r="Z909" s="67"/>
      <c r="AG909" s="67"/>
      <c r="AJ909" s="48"/>
      <c r="AK909" s="60"/>
      <c r="AL909" s="60"/>
      <c r="AM909" s="60"/>
      <c r="AN909" s="74"/>
      <c r="AR909" s="67"/>
      <c r="AY909" s="67"/>
      <c r="BB909" s="48"/>
      <c r="BC909" s="60"/>
    </row>
    <row r="910">
      <c r="A910" s="60"/>
      <c r="B910" s="60"/>
      <c r="C910" s="60"/>
      <c r="D910" s="74"/>
      <c r="H910" s="67"/>
      <c r="O910" s="67"/>
      <c r="R910" s="48"/>
      <c r="S910" s="60"/>
      <c r="T910" s="60"/>
      <c r="U910" s="60"/>
      <c r="V910" s="74"/>
      <c r="Z910" s="67"/>
      <c r="AG910" s="67"/>
      <c r="AJ910" s="48"/>
      <c r="AK910" s="60"/>
      <c r="AL910" s="60"/>
      <c r="AM910" s="60"/>
      <c r="AN910" s="74"/>
      <c r="AR910" s="67"/>
      <c r="AY910" s="67"/>
      <c r="BB910" s="48"/>
      <c r="BC910" s="60"/>
    </row>
    <row r="911">
      <c r="A911" s="60"/>
      <c r="B911" s="60"/>
      <c r="C911" s="60"/>
      <c r="D911" s="74"/>
      <c r="H911" s="67"/>
      <c r="O911" s="67"/>
      <c r="R911" s="48"/>
      <c r="S911" s="60"/>
      <c r="T911" s="60"/>
      <c r="U911" s="60"/>
      <c r="V911" s="74"/>
      <c r="Z911" s="67"/>
      <c r="AG911" s="67"/>
      <c r="AJ911" s="48"/>
      <c r="AK911" s="60"/>
      <c r="AL911" s="60"/>
      <c r="AM911" s="60"/>
      <c r="AN911" s="74"/>
      <c r="AR911" s="67"/>
      <c r="AY911" s="67"/>
      <c r="BB911" s="48"/>
      <c r="BC911" s="60"/>
    </row>
    <row r="912">
      <c r="A912" s="60"/>
      <c r="B912" s="60"/>
      <c r="C912" s="60"/>
      <c r="D912" s="74"/>
      <c r="H912" s="67"/>
      <c r="O912" s="67"/>
      <c r="R912" s="48"/>
      <c r="S912" s="60"/>
      <c r="T912" s="60"/>
      <c r="U912" s="60"/>
      <c r="V912" s="74"/>
      <c r="Z912" s="67"/>
      <c r="AG912" s="67"/>
      <c r="AJ912" s="48"/>
      <c r="AK912" s="60"/>
      <c r="AL912" s="60"/>
      <c r="AM912" s="60"/>
      <c r="AN912" s="74"/>
      <c r="AR912" s="67"/>
      <c r="AY912" s="67"/>
      <c r="BB912" s="48"/>
      <c r="BC912" s="60"/>
    </row>
    <row r="913">
      <c r="A913" s="60"/>
      <c r="B913" s="60"/>
      <c r="C913" s="60"/>
      <c r="D913" s="74"/>
      <c r="H913" s="67"/>
      <c r="O913" s="67"/>
      <c r="R913" s="48"/>
      <c r="S913" s="60"/>
      <c r="T913" s="60"/>
      <c r="U913" s="60"/>
      <c r="V913" s="74"/>
      <c r="Z913" s="67"/>
      <c r="AG913" s="67"/>
      <c r="AJ913" s="48"/>
      <c r="AK913" s="60"/>
      <c r="AL913" s="60"/>
      <c r="AM913" s="60"/>
      <c r="AN913" s="74"/>
      <c r="AR913" s="67"/>
      <c r="AY913" s="67"/>
      <c r="BB913" s="48"/>
      <c r="BC913" s="60"/>
    </row>
    <row r="914">
      <c r="A914" s="60"/>
      <c r="B914" s="60"/>
      <c r="C914" s="60"/>
      <c r="D914" s="74"/>
      <c r="H914" s="67"/>
      <c r="O914" s="67"/>
      <c r="R914" s="48"/>
      <c r="S914" s="60"/>
      <c r="T914" s="60"/>
      <c r="U914" s="60"/>
      <c r="V914" s="74"/>
      <c r="Z914" s="67"/>
      <c r="AG914" s="67"/>
      <c r="AJ914" s="48"/>
      <c r="AK914" s="60"/>
      <c r="AL914" s="60"/>
      <c r="AM914" s="60"/>
      <c r="AN914" s="74"/>
      <c r="AR914" s="67"/>
      <c r="AY914" s="67"/>
      <c r="BB914" s="48"/>
      <c r="BC914" s="60"/>
    </row>
    <row r="915">
      <c r="A915" s="60"/>
      <c r="B915" s="60"/>
      <c r="C915" s="60"/>
      <c r="D915" s="74"/>
      <c r="H915" s="67"/>
      <c r="O915" s="67"/>
      <c r="R915" s="48"/>
      <c r="S915" s="60"/>
      <c r="T915" s="60"/>
      <c r="U915" s="60"/>
      <c r="V915" s="74"/>
      <c r="Z915" s="67"/>
      <c r="AG915" s="67"/>
      <c r="AJ915" s="48"/>
      <c r="AK915" s="60"/>
      <c r="AL915" s="60"/>
      <c r="AM915" s="60"/>
      <c r="AN915" s="74"/>
      <c r="AR915" s="67"/>
      <c r="AY915" s="67"/>
      <c r="BB915" s="48"/>
      <c r="BC915" s="60"/>
    </row>
    <row r="916">
      <c r="A916" s="60"/>
      <c r="B916" s="60"/>
      <c r="C916" s="60"/>
      <c r="D916" s="74"/>
      <c r="H916" s="67"/>
      <c r="O916" s="67"/>
      <c r="R916" s="48"/>
      <c r="S916" s="60"/>
      <c r="T916" s="60"/>
      <c r="U916" s="60"/>
      <c r="V916" s="74"/>
      <c r="Z916" s="67"/>
      <c r="AG916" s="67"/>
      <c r="AJ916" s="48"/>
      <c r="AK916" s="60"/>
      <c r="AL916" s="60"/>
      <c r="AM916" s="60"/>
      <c r="AN916" s="74"/>
      <c r="AR916" s="67"/>
      <c r="AY916" s="67"/>
      <c r="BB916" s="48"/>
      <c r="BC916" s="60"/>
    </row>
    <row r="917">
      <c r="A917" s="60"/>
      <c r="B917" s="60"/>
      <c r="C917" s="60"/>
      <c r="D917" s="74"/>
      <c r="H917" s="67"/>
      <c r="O917" s="67"/>
      <c r="R917" s="48"/>
      <c r="S917" s="60"/>
      <c r="T917" s="60"/>
      <c r="U917" s="60"/>
      <c r="V917" s="74"/>
      <c r="Z917" s="67"/>
      <c r="AG917" s="67"/>
      <c r="AJ917" s="48"/>
      <c r="AK917" s="60"/>
      <c r="AL917" s="60"/>
      <c r="AM917" s="60"/>
      <c r="AN917" s="74"/>
      <c r="AR917" s="67"/>
      <c r="AY917" s="67"/>
      <c r="BB917" s="48"/>
      <c r="BC917" s="60"/>
    </row>
    <row r="918">
      <c r="A918" s="60"/>
      <c r="B918" s="60"/>
      <c r="C918" s="60"/>
      <c r="D918" s="74"/>
      <c r="H918" s="67"/>
      <c r="O918" s="67"/>
      <c r="R918" s="48"/>
      <c r="S918" s="60"/>
      <c r="T918" s="60"/>
      <c r="U918" s="60"/>
      <c r="V918" s="74"/>
      <c r="Z918" s="67"/>
      <c r="AG918" s="67"/>
      <c r="AJ918" s="48"/>
      <c r="AK918" s="60"/>
      <c r="AL918" s="60"/>
      <c r="AM918" s="60"/>
      <c r="AN918" s="74"/>
      <c r="AR918" s="67"/>
      <c r="AY918" s="67"/>
      <c r="BB918" s="48"/>
      <c r="BC918" s="60"/>
    </row>
    <row r="919">
      <c r="A919" s="60"/>
      <c r="B919" s="60"/>
      <c r="C919" s="60"/>
      <c r="D919" s="74"/>
      <c r="H919" s="67"/>
      <c r="O919" s="67"/>
      <c r="R919" s="48"/>
      <c r="S919" s="60"/>
      <c r="T919" s="60"/>
      <c r="U919" s="60"/>
      <c r="V919" s="74"/>
      <c r="Z919" s="67"/>
      <c r="AG919" s="67"/>
      <c r="AJ919" s="48"/>
      <c r="AK919" s="60"/>
      <c r="AL919" s="60"/>
      <c r="AM919" s="60"/>
      <c r="AN919" s="74"/>
      <c r="AR919" s="67"/>
      <c r="AY919" s="67"/>
      <c r="BB919" s="48"/>
      <c r="BC919" s="60"/>
    </row>
    <row r="920">
      <c r="A920" s="60"/>
      <c r="B920" s="60"/>
      <c r="C920" s="60"/>
      <c r="D920" s="74"/>
      <c r="H920" s="67"/>
      <c r="O920" s="67"/>
      <c r="R920" s="48"/>
      <c r="S920" s="60"/>
      <c r="T920" s="60"/>
      <c r="U920" s="60"/>
      <c r="V920" s="74"/>
      <c r="Z920" s="67"/>
      <c r="AG920" s="67"/>
      <c r="AJ920" s="48"/>
      <c r="AK920" s="60"/>
      <c r="AL920" s="60"/>
      <c r="AM920" s="60"/>
      <c r="AN920" s="74"/>
      <c r="AR920" s="67"/>
      <c r="AY920" s="67"/>
      <c r="BB920" s="48"/>
      <c r="BC920" s="60"/>
    </row>
    <row r="921">
      <c r="A921" s="60"/>
      <c r="B921" s="60"/>
      <c r="C921" s="60"/>
      <c r="D921" s="74"/>
      <c r="H921" s="67"/>
      <c r="O921" s="67"/>
      <c r="R921" s="48"/>
      <c r="S921" s="60"/>
      <c r="T921" s="60"/>
      <c r="U921" s="60"/>
      <c r="V921" s="74"/>
      <c r="Z921" s="67"/>
      <c r="AG921" s="67"/>
      <c r="AJ921" s="48"/>
      <c r="AK921" s="60"/>
      <c r="AL921" s="60"/>
      <c r="AM921" s="60"/>
      <c r="AN921" s="74"/>
      <c r="AR921" s="67"/>
      <c r="AY921" s="67"/>
      <c r="BB921" s="48"/>
      <c r="BC921" s="60"/>
    </row>
    <row r="922">
      <c r="A922" s="60"/>
      <c r="B922" s="60"/>
      <c r="C922" s="60"/>
      <c r="D922" s="74"/>
      <c r="H922" s="67"/>
      <c r="O922" s="67"/>
      <c r="R922" s="48"/>
      <c r="S922" s="60"/>
      <c r="T922" s="60"/>
      <c r="U922" s="60"/>
      <c r="V922" s="74"/>
      <c r="Z922" s="67"/>
      <c r="AG922" s="67"/>
      <c r="AJ922" s="48"/>
      <c r="AK922" s="60"/>
      <c r="AL922" s="60"/>
      <c r="AM922" s="60"/>
      <c r="AN922" s="74"/>
      <c r="AR922" s="67"/>
      <c r="AY922" s="67"/>
      <c r="BB922" s="48"/>
      <c r="BC922" s="60"/>
    </row>
    <row r="923">
      <c r="A923" s="60"/>
      <c r="B923" s="60"/>
      <c r="C923" s="60"/>
      <c r="D923" s="74"/>
      <c r="H923" s="67"/>
      <c r="O923" s="67"/>
      <c r="R923" s="48"/>
      <c r="S923" s="60"/>
      <c r="T923" s="60"/>
      <c r="U923" s="60"/>
      <c r="V923" s="74"/>
      <c r="Z923" s="67"/>
      <c r="AG923" s="67"/>
      <c r="AJ923" s="48"/>
      <c r="AK923" s="60"/>
      <c r="AL923" s="60"/>
      <c r="AM923" s="60"/>
      <c r="AN923" s="74"/>
      <c r="AR923" s="67"/>
      <c r="AY923" s="67"/>
      <c r="BB923" s="48"/>
      <c r="BC923" s="60"/>
    </row>
    <row r="924">
      <c r="A924" s="60"/>
      <c r="B924" s="60"/>
      <c r="C924" s="60"/>
      <c r="D924" s="74"/>
      <c r="H924" s="67"/>
      <c r="O924" s="67"/>
      <c r="R924" s="48"/>
      <c r="S924" s="60"/>
      <c r="T924" s="60"/>
      <c r="U924" s="60"/>
      <c r="V924" s="74"/>
      <c r="Z924" s="67"/>
      <c r="AG924" s="67"/>
      <c r="AJ924" s="48"/>
      <c r="AK924" s="60"/>
      <c r="AL924" s="60"/>
      <c r="AM924" s="60"/>
      <c r="AN924" s="74"/>
      <c r="AR924" s="67"/>
      <c r="AY924" s="67"/>
      <c r="BB924" s="48"/>
      <c r="BC924" s="60"/>
    </row>
    <row r="925">
      <c r="A925" s="60"/>
      <c r="B925" s="60"/>
      <c r="C925" s="60"/>
      <c r="D925" s="74"/>
      <c r="H925" s="67"/>
      <c r="O925" s="67"/>
      <c r="R925" s="48"/>
      <c r="S925" s="60"/>
      <c r="T925" s="60"/>
      <c r="U925" s="60"/>
      <c r="V925" s="74"/>
      <c r="Z925" s="67"/>
      <c r="AG925" s="67"/>
      <c r="AJ925" s="48"/>
      <c r="AK925" s="60"/>
      <c r="AL925" s="60"/>
      <c r="AM925" s="60"/>
      <c r="AN925" s="74"/>
      <c r="AR925" s="67"/>
      <c r="AY925" s="67"/>
      <c r="BB925" s="48"/>
      <c r="BC925" s="60"/>
    </row>
    <row r="926">
      <c r="A926" s="60"/>
      <c r="B926" s="60"/>
      <c r="C926" s="60"/>
      <c r="D926" s="74"/>
      <c r="H926" s="67"/>
      <c r="O926" s="67"/>
      <c r="R926" s="48"/>
      <c r="S926" s="60"/>
      <c r="T926" s="60"/>
      <c r="U926" s="60"/>
      <c r="V926" s="74"/>
      <c r="Z926" s="67"/>
      <c r="AG926" s="67"/>
      <c r="AJ926" s="48"/>
      <c r="AK926" s="60"/>
      <c r="AL926" s="60"/>
      <c r="AM926" s="60"/>
      <c r="AN926" s="74"/>
      <c r="AR926" s="67"/>
      <c r="AY926" s="67"/>
      <c r="BB926" s="48"/>
      <c r="BC926" s="60"/>
    </row>
    <row r="927">
      <c r="A927" s="60"/>
      <c r="B927" s="60"/>
      <c r="C927" s="60"/>
      <c r="D927" s="74"/>
      <c r="H927" s="67"/>
      <c r="O927" s="67"/>
      <c r="R927" s="48"/>
      <c r="S927" s="60"/>
      <c r="T927" s="60"/>
      <c r="U927" s="60"/>
      <c r="V927" s="74"/>
      <c r="Z927" s="67"/>
      <c r="AG927" s="67"/>
      <c r="AJ927" s="48"/>
      <c r="AK927" s="60"/>
      <c r="AL927" s="60"/>
      <c r="AM927" s="60"/>
      <c r="AN927" s="74"/>
      <c r="AR927" s="67"/>
      <c r="AY927" s="67"/>
      <c r="BB927" s="48"/>
      <c r="BC927" s="60"/>
    </row>
    <row r="928">
      <c r="A928" s="60"/>
      <c r="B928" s="60"/>
      <c r="C928" s="60"/>
      <c r="D928" s="74"/>
      <c r="H928" s="67"/>
      <c r="O928" s="67"/>
      <c r="R928" s="48"/>
      <c r="S928" s="60"/>
      <c r="T928" s="60"/>
      <c r="U928" s="60"/>
      <c r="V928" s="74"/>
      <c r="Z928" s="67"/>
      <c r="AG928" s="67"/>
      <c r="AJ928" s="48"/>
      <c r="AK928" s="60"/>
      <c r="AL928" s="60"/>
      <c r="AM928" s="60"/>
      <c r="AN928" s="74"/>
      <c r="AR928" s="67"/>
      <c r="AY928" s="67"/>
      <c r="BB928" s="48"/>
      <c r="BC928" s="60"/>
    </row>
    <row r="929">
      <c r="A929" s="60"/>
      <c r="B929" s="60"/>
      <c r="C929" s="60"/>
      <c r="D929" s="74"/>
      <c r="H929" s="67"/>
      <c r="O929" s="67"/>
      <c r="R929" s="48"/>
      <c r="S929" s="60"/>
      <c r="T929" s="60"/>
      <c r="U929" s="60"/>
      <c r="V929" s="74"/>
      <c r="Z929" s="67"/>
      <c r="AG929" s="67"/>
      <c r="AJ929" s="48"/>
      <c r="AK929" s="60"/>
      <c r="AL929" s="60"/>
      <c r="AM929" s="60"/>
      <c r="AN929" s="74"/>
      <c r="AR929" s="67"/>
      <c r="AY929" s="67"/>
      <c r="BB929" s="48"/>
      <c r="BC929" s="60"/>
    </row>
    <row r="930">
      <c r="A930" s="60"/>
      <c r="B930" s="60"/>
      <c r="C930" s="60"/>
      <c r="D930" s="74"/>
      <c r="H930" s="67"/>
      <c r="O930" s="67"/>
      <c r="R930" s="48"/>
      <c r="S930" s="60"/>
      <c r="T930" s="60"/>
      <c r="U930" s="60"/>
      <c r="V930" s="74"/>
      <c r="Z930" s="67"/>
      <c r="AG930" s="67"/>
      <c r="AJ930" s="48"/>
      <c r="AK930" s="60"/>
      <c r="AL930" s="60"/>
      <c r="AM930" s="60"/>
      <c r="AN930" s="74"/>
      <c r="AR930" s="67"/>
      <c r="AY930" s="67"/>
      <c r="BB930" s="48"/>
      <c r="BC930" s="60"/>
    </row>
    <row r="931">
      <c r="A931" s="60"/>
      <c r="B931" s="60"/>
      <c r="C931" s="60"/>
      <c r="D931" s="74"/>
      <c r="H931" s="67"/>
      <c r="O931" s="67"/>
      <c r="R931" s="48"/>
      <c r="S931" s="60"/>
      <c r="T931" s="60"/>
      <c r="U931" s="60"/>
      <c r="V931" s="74"/>
      <c r="Z931" s="67"/>
      <c r="AG931" s="67"/>
      <c r="AJ931" s="48"/>
      <c r="AK931" s="60"/>
      <c r="AL931" s="60"/>
      <c r="AM931" s="60"/>
      <c r="AN931" s="74"/>
      <c r="AR931" s="67"/>
      <c r="AY931" s="67"/>
      <c r="BB931" s="48"/>
      <c r="BC931" s="60"/>
    </row>
    <row r="932">
      <c r="A932" s="60"/>
      <c r="B932" s="60"/>
      <c r="C932" s="60"/>
      <c r="D932" s="74"/>
      <c r="H932" s="67"/>
      <c r="O932" s="67"/>
      <c r="R932" s="48"/>
      <c r="S932" s="60"/>
      <c r="T932" s="60"/>
      <c r="U932" s="60"/>
      <c r="V932" s="74"/>
      <c r="Z932" s="67"/>
      <c r="AG932" s="67"/>
      <c r="AJ932" s="48"/>
      <c r="AK932" s="60"/>
      <c r="AL932" s="60"/>
      <c r="AM932" s="60"/>
      <c r="AN932" s="74"/>
      <c r="AR932" s="67"/>
      <c r="AY932" s="67"/>
      <c r="BB932" s="48"/>
      <c r="BC932" s="60"/>
    </row>
    <row r="933">
      <c r="A933" s="60"/>
      <c r="B933" s="60"/>
      <c r="C933" s="60"/>
      <c r="D933" s="74"/>
      <c r="H933" s="67"/>
      <c r="O933" s="67"/>
      <c r="R933" s="48"/>
      <c r="S933" s="60"/>
      <c r="T933" s="60"/>
      <c r="U933" s="60"/>
      <c r="V933" s="74"/>
      <c r="Z933" s="67"/>
      <c r="AG933" s="67"/>
      <c r="AJ933" s="48"/>
      <c r="AK933" s="60"/>
      <c r="AL933" s="60"/>
      <c r="AM933" s="60"/>
      <c r="AN933" s="74"/>
      <c r="AR933" s="67"/>
      <c r="AY933" s="67"/>
      <c r="BB933" s="48"/>
      <c r="BC933" s="60"/>
    </row>
    <row r="934">
      <c r="A934" s="60"/>
      <c r="B934" s="60"/>
      <c r="C934" s="60"/>
      <c r="D934" s="74"/>
      <c r="H934" s="67"/>
      <c r="O934" s="67"/>
      <c r="R934" s="48"/>
      <c r="S934" s="60"/>
      <c r="T934" s="60"/>
      <c r="U934" s="60"/>
      <c r="V934" s="74"/>
      <c r="Z934" s="67"/>
      <c r="AG934" s="67"/>
      <c r="AJ934" s="48"/>
      <c r="AK934" s="60"/>
      <c r="AL934" s="60"/>
      <c r="AM934" s="60"/>
      <c r="AN934" s="74"/>
      <c r="AR934" s="67"/>
      <c r="AY934" s="67"/>
      <c r="BB934" s="48"/>
      <c r="BC934" s="60"/>
    </row>
    <row r="935">
      <c r="A935" s="60"/>
      <c r="B935" s="60"/>
      <c r="C935" s="60"/>
      <c r="D935" s="74"/>
      <c r="H935" s="67"/>
      <c r="O935" s="67"/>
      <c r="R935" s="48"/>
      <c r="S935" s="60"/>
      <c r="T935" s="60"/>
      <c r="U935" s="60"/>
      <c r="V935" s="74"/>
      <c r="Z935" s="67"/>
      <c r="AG935" s="67"/>
      <c r="AJ935" s="48"/>
      <c r="AK935" s="60"/>
      <c r="AL935" s="60"/>
      <c r="AM935" s="60"/>
      <c r="AN935" s="74"/>
      <c r="AR935" s="67"/>
      <c r="AY935" s="67"/>
      <c r="BB935" s="48"/>
      <c r="BC935" s="60"/>
    </row>
    <row r="936">
      <c r="A936" s="60"/>
      <c r="B936" s="60"/>
      <c r="C936" s="60"/>
      <c r="D936" s="74"/>
      <c r="H936" s="67"/>
      <c r="O936" s="67"/>
      <c r="R936" s="48"/>
      <c r="S936" s="60"/>
      <c r="T936" s="60"/>
      <c r="U936" s="60"/>
      <c r="V936" s="74"/>
      <c r="Z936" s="67"/>
      <c r="AG936" s="67"/>
      <c r="AJ936" s="48"/>
      <c r="AK936" s="60"/>
      <c r="AL936" s="60"/>
      <c r="AM936" s="60"/>
      <c r="AN936" s="74"/>
      <c r="AR936" s="67"/>
      <c r="AY936" s="67"/>
      <c r="BB936" s="48"/>
      <c r="BC936" s="60"/>
    </row>
    <row r="937">
      <c r="A937" s="60"/>
      <c r="B937" s="60"/>
      <c r="C937" s="60"/>
      <c r="D937" s="74"/>
      <c r="H937" s="67"/>
      <c r="O937" s="67"/>
      <c r="R937" s="48"/>
      <c r="S937" s="60"/>
      <c r="T937" s="60"/>
      <c r="U937" s="60"/>
      <c r="V937" s="74"/>
      <c r="Z937" s="67"/>
      <c r="AG937" s="67"/>
      <c r="AJ937" s="48"/>
      <c r="AK937" s="60"/>
      <c r="AL937" s="60"/>
      <c r="AM937" s="60"/>
      <c r="AN937" s="74"/>
      <c r="AR937" s="67"/>
      <c r="AY937" s="67"/>
      <c r="BB937" s="48"/>
      <c r="BC937" s="60"/>
    </row>
    <row r="938">
      <c r="A938" s="60"/>
      <c r="B938" s="60"/>
      <c r="C938" s="60"/>
      <c r="D938" s="74"/>
      <c r="H938" s="67"/>
      <c r="O938" s="67"/>
      <c r="R938" s="48"/>
      <c r="S938" s="60"/>
      <c r="T938" s="60"/>
      <c r="U938" s="60"/>
      <c r="V938" s="74"/>
      <c r="Z938" s="67"/>
      <c r="AG938" s="67"/>
      <c r="AJ938" s="48"/>
      <c r="AK938" s="60"/>
      <c r="AL938" s="60"/>
      <c r="AM938" s="60"/>
      <c r="AN938" s="74"/>
      <c r="AR938" s="67"/>
      <c r="AY938" s="67"/>
      <c r="BB938" s="48"/>
      <c r="BC938" s="60"/>
    </row>
    <row r="939">
      <c r="A939" s="60"/>
      <c r="B939" s="60"/>
      <c r="C939" s="60"/>
      <c r="D939" s="74"/>
      <c r="H939" s="67"/>
      <c r="O939" s="67"/>
      <c r="R939" s="48"/>
      <c r="S939" s="60"/>
      <c r="T939" s="60"/>
      <c r="U939" s="60"/>
      <c r="V939" s="74"/>
      <c r="Z939" s="67"/>
      <c r="AG939" s="67"/>
      <c r="AJ939" s="48"/>
      <c r="AK939" s="60"/>
      <c r="AL939" s="60"/>
      <c r="AM939" s="60"/>
      <c r="AN939" s="74"/>
      <c r="AR939" s="67"/>
      <c r="AY939" s="67"/>
      <c r="BB939" s="48"/>
      <c r="BC939" s="60"/>
    </row>
    <row r="940">
      <c r="A940" s="60"/>
      <c r="B940" s="60"/>
      <c r="C940" s="60"/>
      <c r="D940" s="74"/>
      <c r="H940" s="67"/>
      <c r="O940" s="67"/>
      <c r="R940" s="48"/>
      <c r="S940" s="60"/>
      <c r="T940" s="60"/>
      <c r="U940" s="60"/>
      <c r="V940" s="74"/>
      <c r="Z940" s="67"/>
      <c r="AG940" s="67"/>
      <c r="AJ940" s="48"/>
      <c r="AK940" s="60"/>
      <c r="AL940" s="60"/>
      <c r="AM940" s="60"/>
      <c r="AN940" s="74"/>
      <c r="AR940" s="67"/>
      <c r="AY940" s="67"/>
      <c r="BB940" s="48"/>
      <c r="BC940" s="60"/>
    </row>
    <row r="941">
      <c r="A941" s="60"/>
      <c r="B941" s="60"/>
      <c r="C941" s="60"/>
      <c r="D941" s="74"/>
      <c r="H941" s="67"/>
      <c r="O941" s="67"/>
      <c r="R941" s="48"/>
      <c r="S941" s="60"/>
      <c r="T941" s="60"/>
      <c r="U941" s="60"/>
      <c r="V941" s="74"/>
      <c r="Z941" s="67"/>
      <c r="AG941" s="67"/>
      <c r="AJ941" s="48"/>
      <c r="AK941" s="60"/>
      <c r="AL941" s="60"/>
      <c r="AM941" s="60"/>
      <c r="AN941" s="74"/>
      <c r="AR941" s="67"/>
      <c r="AY941" s="67"/>
      <c r="BB941" s="48"/>
      <c r="BC941" s="60"/>
    </row>
    <row r="942">
      <c r="A942" s="60"/>
      <c r="B942" s="60"/>
      <c r="C942" s="60"/>
      <c r="D942" s="74"/>
      <c r="H942" s="67"/>
      <c r="O942" s="67"/>
      <c r="R942" s="48"/>
      <c r="S942" s="60"/>
      <c r="T942" s="60"/>
      <c r="U942" s="60"/>
      <c r="V942" s="74"/>
      <c r="Z942" s="67"/>
      <c r="AG942" s="67"/>
      <c r="AJ942" s="48"/>
      <c r="AK942" s="60"/>
      <c r="AL942" s="60"/>
      <c r="AM942" s="60"/>
      <c r="AN942" s="74"/>
      <c r="AR942" s="67"/>
      <c r="AY942" s="67"/>
      <c r="BB942" s="48"/>
      <c r="BC942" s="60"/>
    </row>
    <row r="943">
      <c r="A943" s="60"/>
      <c r="B943" s="60"/>
      <c r="C943" s="60"/>
      <c r="D943" s="74"/>
      <c r="H943" s="67"/>
      <c r="O943" s="67"/>
      <c r="R943" s="48"/>
      <c r="S943" s="60"/>
      <c r="T943" s="60"/>
      <c r="U943" s="60"/>
      <c r="V943" s="74"/>
      <c r="Z943" s="67"/>
      <c r="AG943" s="67"/>
      <c r="AJ943" s="48"/>
      <c r="AK943" s="60"/>
      <c r="AL943" s="60"/>
      <c r="AM943" s="60"/>
      <c r="AN943" s="74"/>
      <c r="AR943" s="67"/>
      <c r="AY943" s="67"/>
      <c r="BB943" s="48"/>
      <c r="BC943" s="60"/>
    </row>
    <row r="944">
      <c r="A944" s="60"/>
      <c r="B944" s="60"/>
      <c r="C944" s="60"/>
      <c r="D944" s="74"/>
      <c r="H944" s="67"/>
      <c r="O944" s="67"/>
      <c r="R944" s="48"/>
      <c r="S944" s="60"/>
      <c r="T944" s="60"/>
      <c r="U944" s="60"/>
      <c r="V944" s="74"/>
      <c r="Z944" s="67"/>
      <c r="AG944" s="67"/>
      <c r="AJ944" s="48"/>
      <c r="AK944" s="60"/>
      <c r="AL944" s="60"/>
      <c r="AM944" s="60"/>
      <c r="AN944" s="74"/>
      <c r="AR944" s="67"/>
      <c r="AY944" s="67"/>
      <c r="BB944" s="48"/>
      <c r="BC944" s="60"/>
    </row>
    <row r="945">
      <c r="A945" s="60"/>
      <c r="B945" s="60"/>
      <c r="C945" s="60"/>
      <c r="D945" s="74"/>
      <c r="H945" s="67"/>
      <c r="O945" s="67"/>
      <c r="R945" s="48"/>
      <c r="S945" s="60"/>
      <c r="T945" s="60"/>
      <c r="U945" s="60"/>
      <c r="V945" s="74"/>
      <c r="Z945" s="67"/>
      <c r="AG945" s="67"/>
      <c r="AJ945" s="48"/>
      <c r="AK945" s="60"/>
      <c r="AL945" s="60"/>
      <c r="AM945" s="60"/>
      <c r="AN945" s="74"/>
      <c r="AR945" s="67"/>
      <c r="AY945" s="67"/>
      <c r="BB945" s="48"/>
      <c r="BC945" s="60"/>
    </row>
    <row r="946">
      <c r="A946" s="60"/>
      <c r="B946" s="60"/>
      <c r="C946" s="60"/>
      <c r="D946" s="74"/>
      <c r="H946" s="67"/>
      <c r="O946" s="67"/>
      <c r="R946" s="48"/>
      <c r="S946" s="60"/>
      <c r="T946" s="60"/>
      <c r="U946" s="60"/>
      <c r="V946" s="74"/>
      <c r="Z946" s="67"/>
      <c r="AG946" s="67"/>
      <c r="AJ946" s="48"/>
      <c r="AK946" s="60"/>
      <c r="AL946" s="60"/>
      <c r="AM946" s="60"/>
      <c r="AN946" s="74"/>
      <c r="AR946" s="67"/>
      <c r="AY946" s="67"/>
      <c r="BB946" s="48"/>
      <c r="BC946" s="60"/>
    </row>
    <row r="947">
      <c r="A947" s="60"/>
      <c r="B947" s="60"/>
      <c r="C947" s="60"/>
      <c r="D947" s="74"/>
      <c r="H947" s="67"/>
      <c r="O947" s="67"/>
      <c r="R947" s="48"/>
      <c r="S947" s="60"/>
      <c r="T947" s="60"/>
      <c r="U947" s="60"/>
      <c r="V947" s="74"/>
      <c r="Z947" s="67"/>
      <c r="AG947" s="67"/>
      <c r="AJ947" s="48"/>
      <c r="AK947" s="60"/>
      <c r="AL947" s="60"/>
      <c r="AM947" s="60"/>
      <c r="AN947" s="74"/>
      <c r="AR947" s="67"/>
      <c r="AY947" s="67"/>
      <c r="BB947" s="48"/>
      <c r="BC947" s="60"/>
    </row>
    <row r="948">
      <c r="A948" s="60"/>
      <c r="B948" s="60"/>
      <c r="C948" s="60"/>
      <c r="D948" s="74"/>
      <c r="H948" s="67"/>
      <c r="O948" s="67"/>
      <c r="R948" s="48"/>
      <c r="S948" s="60"/>
      <c r="T948" s="60"/>
      <c r="U948" s="60"/>
      <c r="V948" s="74"/>
      <c r="Z948" s="67"/>
      <c r="AG948" s="67"/>
      <c r="AJ948" s="48"/>
      <c r="AK948" s="60"/>
      <c r="AL948" s="60"/>
      <c r="AM948" s="60"/>
      <c r="AN948" s="74"/>
      <c r="AR948" s="67"/>
      <c r="AY948" s="67"/>
      <c r="BB948" s="48"/>
      <c r="BC948" s="60"/>
    </row>
    <row r="949">
      <c r="A949" s="60"/>
      <c r="B949" s="60"/>
      <c r="C949" s="60"/>
      <c r="D949" s="74"/>
      <c r="H949" s="67"/>
      <c r="O949" s="67"/>
      <c r="R949" s="48"/>
      <c r="S949" s="60"/>
      <c r="T949" s="60"/>
      <c r="U949" s="60"/>
      <c r="V949" s="74"/>
      <c r="Z949" s="67"/>
      <c r="AG949" s="67"/>
      <c r="AJ949" s="48"/>
      <c r="AK949" s="60"/>
      <c r="AL949" s="60"/>
      <c r="AM949" s="60"/>
      <c r="AN949" s="74"/>
      <c r="AR949" s="67"/>
      <c r="AY949" s="67"/>
      <c r="BB949" s="48"/>
      <c r="BC949" s="60"/>
    </row>
    <row r="950">
      <c r="A950" s="60"/>
      <c r="B950" s="60"/>
      <c r="C950" s="60"/>
      <c r="D950" s="74"/>
      <c r="H950" s="67"/>
      <c r="O950" s="67"/>
      <c r="R950" s="48"/>
      <c r="S950" s="60"/>
      <c r="T950" s="60"/>
      <c r="U950" s="60"/>
      <c r="V950" s="74"/>
      <c r="Z950" s="67"/>
      <c r="AG950" s="67"/>
      <c r="AJ950" s="48"/>
      <c r="AK950" s="60"/>
      <c r="AL950" s="60"/>
      <c r="AM950" s="60"/>
      <c r="AN950" s="74"/>
      <c r="AR950" s="67"/>
      <c r="AY950" s="67"/>
      <c r="BB950" s="48"/>
      <c r="BC950" s="60"/>
    </row>
    <row r="951">
      <c r="A951" s="60"/>
      <c r="B951" s="60"/>
      <c r="C951" s="60"/>
      <c r="D951" s="74"/>
      <c r="H951" s="67"/>
      <c r="O951" s="67"/>
      <c r="R951" s="48"/>
      <c r="S951" s="60"/>
      <c r="T951" s="60"/>
      <c r="U951" s="60"/>
      <c r="V951" s="74"/>
      <c r="Z951" s="67"/>
      <c r="AG951" s="67"/>
      <c r="AJ951" s="48"/>
      <c r="AK951" s="60"/>
      <c r="AL951" s="60"/>
      <c r="AM951" s="60"/>
      <c r="AN951" s="74"/>
      <c r="AR951" s="67"/>
      <c r="AY951" s="67"/>
      <c r="BB951" s="48"/>
      <c r="BC951" s="60"/>
    </row>
    <row r="952">
      <c r="A952" s="60"/>
      <c r="B952" s="60"/>
      <c r="C952" s="60"/>
      <c r="D952" s="74"/>
      <c r="H952" s="67"/>
      <c r="O952" s="67"/>
      <c r="R952" s="48"/>
      <c r="S952" s="60"/>
      <c r="T952" s="60"/>
      <c r="U952" s="60"/>
      <c r="V952" s="74"/>
      <c r="Z952" s="67"/>
      <c r="AG952" s="67"/>
      <c r="AJ952" s="48"/>
      <c r="AK952" s="60"/>
      <c r="AL952" s="60"/>
      <c r="AM952" s="60"/>
      <c r="AN952" s="74"/>
      <c r="AR952" s="67"/>
      <c r="AY952" s="67"/>
      <c r="BB952" s="48"/>
      <c r="BC952" s="60"/>
    </row>
    <row r="953">
      <c r="A953" s="60"/>
      <c r="B953" s="60"/>
      <c r="C953" s="60"/>
      <c r="D953" s="74"/>
      <c r="H953" s="67"/>
      <c r="O953" s="67"/>
      <c r="R953" s="48"/>
      <c r="S953" s="60"/>
      <c r="T953" s="60"/>
      <c r="U953" s="60"/>
      <c r="V953" s="74"/>
      <c r="Z953" s="67"/>
      <c r="AG953" s="67"/>
      <c r="AJ953" s="48"/>
      <c r="AK953" s="60"/>
      <c r="AL953" s="60"/>
      <c r="AM953" s="60"/>
      <c r="AN953" s="74"/>
      <c r="AR953" s="67"/>
      <c r="AY953" s="67"/>
      <c r="BB953" s="48"/>
      <c r="BC953" s="60"/>
    </row>
    <row r="954">
      <c r="A954" s="60"/>
      <c r="B954" s="60"/>
      <c r="C954" s="60"/>
      <c r="D954" s="74"/>
      <c r="H954" s="67"/>
      <c r="O954" s="67"/>
      <c r="R954" s="48"/>
      <c r="S954" s="60"/>
      <c r="T954" s="60"/>
      <c r="U954" s="60"/>
      <c r="V954" s="74"/>
      <c r="Z954" s="67"/>
      <c r="AG954" s="67"/>
      <c r="AJ954" s="48"/>
      <c r="AK954" s="60"/>
      <c r="AL954" s="60"/>
      <c r="AM954" s="60"/>
      <c r="AN954" s="74"/>
      <c r="AR954" s="67"/>
      <c r="AY954" s="67"/>
      <c r="BB954" s="48"/>
      <c r="BC954" s="60"/>
    </row>
    <row r="955">
      <c r="A955" s="60"/>
      <c r="B955" s="60"/>
      <c r="C955" s="60"/>
      <c r="D955" s="74"/>
      <c r="H955" s="67"/>
      <c r="O955" s="67"/>
      <c r="R955" s="48"/>
      <c r="S955" s="60"/>
      <c r="T955" s="60"/>
      <c r="U955" s="60"/>
      <c r="V955" s="74"/>
      <c r="Z955" s="67"/>
      <c r="AG955" s="67"/>
      <c r="AJ955" s="48"/>
      <c r="AK955" s="60"/>
      <c r="AL955" s="60"/>
      <c r="AM955" s="60"/>
      <c r="AN955" s="74"/>
      <c r="AR955" s="67"/>
      <c r="AY955" s="67"/>
      <c r="BB955" s="48"/>
      <c r="BC955" s="60"/>
    </row>
    <row r="956">
      <c r="A956" s="60"/>
      <c r="B956" s="60"/>
      <c r="C956" s="60"/>
      <c r="D956" s="74"/>
      <c r="H956" s="67"/>
      <c r="O956" s="67"/>
      <c r="R956" s="48"/>
      <c r="S956" s="60"/>
      <c r="T956" s="60"/>
      <c r="U956" s="60"/>
      <c r="V956" s="74"/>
      <c r="Z956" s="67"/>
      <c r="AG956" s="67"/>
      <c r="AJ956" s="48"/>
      <c r="AK956" s="60"/>
      <c r="AL956" s="60"/>
      <c r="AM956" s="60"/>
      <c r="AN956" s="74"/>
      <c r="AR956" s="67"/>
      <c r="AY956" s="67"/>
      <c r="BB956" s="48"/>
      <c r="BC956" s="60"/>
    </row>
    <row r="957">
      <c r="A957" s="60"/>
      <c r="B957" s="60"/>
      <c r="C957" s="60"/>
      <c r="D957" s="74"/>
      <c r="H957" s="67"/>
      <c r="O957" s="67"/>
      <c r="R957" s="48"/>
      <c r="S957" s="60"/>
      <c r="T957" s="60"/>
      <c r="U957" s="60"/>
      <c r="V957" s="74"/>
      <c r="Z957" s="67"/>
      <c r="AG957" s="67"/>
      <c r="AJ957" s="48"/>
      <c r="AK957" s="60"/>
      <c r="AL957" s="60"/>
      <c r="AM957" s="60"/>
      <c r="AN957" s="74"/>
      <c r="AR957" s="67"/>
      <c r="AY957" s="67"/>
      <c r="BB957" s="48"/>
      <c r="BC957" s="60"/>
    </row>
    <row r="958">
      <c r="A958" s="60"/>
      <c r="B958" s="60"/>
      <c r="C958" s="60"/>
      <c r="D958" s="74"/>
      <c r="H958" s="67"/>
      <c r="O958" s="67"/>
      <c r="R958" s="48"/>
      <c r="S958" s="60"/>
      <c r="T958" s="60"/>
      <c r="U958" s="60"/>
      <c r="V958" s="74"/>
      <c r="Z958" s="67"/>
      <c r="AG958" s="67"/>
      <c r="AJ958" s="48"/>
      <c r="AK958" s="60"/>
      <c r="AL958" s="60"/>
      <c r="AM958" s="60"/>
      <c r="AN958" s="74"/>
      <c r="AR958" s="67"/>
      <c r="AY958" s="67"/>
      <c r="BB958" s="48"/>
      <c r="BC958" s="60"/>
    </row>
    <row r="959">
      <c r="A959" s="60"/>
      <c r="B959" s="60"/>
      <c r="C959" s="60"/>
      <c r="D959" s="74"/>
      <c r="H959" s="67"/>
      <c r="O959" s="67"/>
      <c r="R959" s="48"/>
      <c r="S959" s="60"/>
      <c r="T959" s="60"/>
      <c r="U959" s="60"/>
      <c r="V959" s="74"/>
      <c r="Z959" s="67"/>
      <c r="AG959" s="67"/>
      <c r="AJ959" s="48"/>
      <c r="AK959" s="60"/>
      <c r="AL959" s="60"/>
      <c r="AM959" s="60"/>
      <c r="AN959" s="74"/>
      <c r="AR959" s="67"/>
      <c r="AY959" s="67"/>
      <c r="BB959" s="48"/>
      <c r="BC959" s="60"/>
    </row>
    <row r="960">
      <c r="A960" s="60"/>
      <c r="B960" s="60"/>
      <c r="C960" s="60"/>
      <c r="D960" s="74"/>
      <c r="H960" s="67"/>
      <c r="O960" s="67"/>
      <c r="R960" s="48"/>
      <c r="S960" s="60"/>
      <c r="T960" s="60"/>
      <c r="U960" s="60"/>
      <c r="V960" s="74"/>
      <c r="Z960" s="67"/>
      <c r="AG960" s="67"/>
      <c r="AJ960" s="48"/>
      <c r="AK960" s="60"/>
      <c r="AL960" s="60"/>
      <c r="AM960" s="60"/>
      <c r="AN960" s="74"/>
      <c r="AR960" s="67"/>
      <c r="AY960" s="67"/>
      <c r="BB960" s="48"/>
      <c r="BC960" s="60"/>
    </row>
    <row r="961">
      <c r="A961" s="60"/>
      <c r="B961" s="60"/>
      <c r="C961" s="60"/>
      <c r="D961" s="74"/>
      <c r="H961" s="67"/>
      <c r="O961" s="67"/>
      <c r="R961" s="48"/>
      <c r="S961" s="60"/>
      <c r="T961" s="60"/>
      <c r="U961" s="60"/>
      <c r="V961" s="74"/>
      <c r="Z961" s="67"/>
      <c r="AG961" s="67"/>
      <c r="AJ961" s="48"/>
      <c r="AK961" s="60"/>
      <c r="AL961" s="60"/>
      <c r="AM961" s="60"/>
      <c r="AN961" s="74"/>
      <c r="AR961" s="67"/>
      <c r="AY961" s="67"/>
      <c r="BB961" s="48"/>
      <c r="BC961" s="60"/>
    </row>
    <row r="962">
      <c r="A962" s="60"/>
      <c r="B962" s="60"/>
      <c r="C962" s="60"/>
      <c r="D962" s="74"/>
      <c r="H962" s="67"/>
      <c r="O962" s="67"/>
      <c r="R962" s="48"/>
      <c r="S962" s="60"/>
      <c r="T962" s="60"/>
      <c r="U962" s="60"/>
      <c r="V962" s="74"/>
      <c r="Z962" s="67"/>
      <c r="AG962" s="67"/>
      <c r="AJ962" s="48"/>
      <c r="AK962" s="60"/>
      <c r="AL962" s="60"/>
      <c r="AM962" s="60"/>
      <c r="AN962" s="74"/>
      <c r="AR962" s="67"/>
      <c r="AY962" s="67"/>
      <c r="BB962" s="48"/>
      <c r="BC962" s="60"/>
    </row>
    <row r="963">
      <c r="A963" s="60"/>
      <c r="B963" s="60"/>
      <c r="C963" s="60"/>
      <c r="D963" s="74"/>
      <c r="H963" s="67"/>
      <c r="O963" s="67"/>
      <c r="R963" s="48"/>
      <c r="S963" s="60"/>
      <c r="T963" s="60"/>
      <c r="U963" s="60"/>
      <c r="V963" s="74"/>
      <c r="Z963" s="67"/>
      <c r="AG963" s="67"/>
      <c r="AJ963" s="48"/>
      <c r="AK963" s="60"/>
      <c r="AL963" s="60"/>
      <c r="AM963" s="60"/>
      <c r="AN963" s="74"/>
      <c r="AR963" s="67"/>
      <c r="AY963" s="67"/>
      <c r="BB963" s="48"/>
      <c r="BC963" s="60"/>
    </row>
    <row r="964">
      <c r="A964" s="60"/>
      <c r="B964" s="60"/>
      <c r="C964" s="60"/>
      <c r="D964" s="74"/>
      <c r="H964" s="67"/>
      <c r="O964" s="67"/>
      <c r="R964" s="48"/>
      <c r="S964" s="60"/>
      <c r="T964" s="60"/>
      <c r="U964" s="60"/>
      <c r="V964" s="74"/>
      <c r="Z964" s="67"/>
      <c r="AG964" s="67"/>
      <c r="AJ964" s="48"/>
      <c r="AK964" s="60"/>
      <c r="AL964" s="60"/>
      <c r="AM964" s="60"/>
      <c r="AN964" s="74"/>
      <c r="AR964" s="67"/>
      <c r="AY964" s="67"/>
      <c r="BB964" s="48"/>
      <c r="BC964" s="60"/>
    </row>
    <row r="965">
      <c r="A965" s="60"/>
      <c r="B965" s="60"/>
      <c r="C965" s="60"/>
      <c r="D965" s="74"/>
      <c r="H965" s="67"/>
      <c r="O965" s="67"/>
      <c r="R965" s="48"/>
      <c r="S965" s="60"/>
      <c r="T965" s="60"/>
      <c r="U965" s="60"/>
      <c r="V965" s="74"/>
      <c r="Z965" s="67"/>
      <c r="AG965" s="67"/>
      <c r="AJ965" s="48"/>
      <c r="AK965" s="60"/>
      <c r="AL965" s="60"/>
      <c r="AM965" s="60"/>
      <c r="AN965" s="74"/>
      <c r="AR965" s="67"/>
      <c r="AY965" s="67"/>
      <c r="BB965" s="48"/>
      <c r="BC965" s="60"/>
    </row>
    <row r="966">
      <c r="A966" s="60"/>
      <c r="B966" s="60"/>
      <c r="C966" s="60"/>
      <c r="D966" s="74"/>
      <c r="H966" s="67"/>
      <c r="O966" s="67"/>
      <c r="R966" s="48"/>
      <c r="S966" s="60"/>
      <c r="T966" s="60"/>
      <c r="U966" s="60"/>
      <c r="V966" s="74"/>
      <c r="Z966" s="67"/>
      <c r="AG966" s="67"/>
      <c r="AJ966" s="48"/>
      <c r="AK966" s="60"/>
      <c r="AL966" s="60"/>
      <c r="AM966" s="60"/>
      <c r="AN966" s="74"/>
      <c r="AR966" s="67"/>
      <c r="AY966" s="67"/>
      <c r="BB966" s="48"/>
      <c r="BC966" s="60"/>
    </row>
    <row r="967">
      <c r="A967" s="60"/>
      <c r="B967" s="60"/>
      <c r="C967" s="60"/>
      <c r="D967" s="74"/>
      <c r="H967" s="67"/>
      <c r="O967" s="67"/>
      <c r="R967" s="48"/>
      <c r="S967" s="60"/>
      <c r="T967" s="60"/>
      <c r="U967" s="60"/>
      <c r="V967" s="74"/>
      <c r="Z967" s="67"/>
      <c r="AG967" s="67"/>
      <c r="AJ967" s="48"/>
      <c r="AK967" s="60"/>
      <c r="AL967" s="60"/>
      <c r="AM967" s="60"/>
      <c r="AN967" s="74"/>
      <c r="AR967" s="67"/>
      <c r="AY967" s="67"/>
      <c r="BB967" s="48"/>
      <c r="BC967" s="60"/>
    </row>
    <row r="968">
      <c r="A968" s="60"/>
      <c r="B968" s="60"/>
      <c r="C968" s="60"/>
      <c r="D968" s="74"/>
      <c r="H968" s="67"/>
      <c r="O968" s="67"/>
      <c r="R968" s="48"/>
      <c r="S968" s="60"/>
      <c r="T968" s="60"/>
      <c r="U968" s="60"/>
      <c r="V968" s="74"/>
      <c r="Z968" s="67"/>
      <c r="AG968" s="67"/>
      <c r="AJ968" s="48"/>
      <c r="AK968" s="60"/>
      <c r="AL968" s="60"/>
      <c r="AM968" s="60"/>
      <c r="AN968" s="74"/>
      <c r="AR968" s="67"/>
      <c r="AY968" s="67"/>
      <c r="BB968" s="48"/>
      <c r="BC968" s="60"/>
    </row>
    <row r="969">
      <c r="A969" s="60"/>
      <c r="B969" s="60"/>
      <c r="C969" s="60"/>
      <c r="D969" s="74"/>
      <c r="H969" s="67"/>
      <c r="O969" s="67"/>
      <c r="R969" s="48"/>
      <c r="S969" s="60"/>
      <c r="T969" s="60"/>
      <c r="U969" s="60"/>
      <c r="V969" s="74"/>
      <c r="Z969" s="67"/>
      <c r="AG969" s="67"/>
      <c r="AJ969" s="48"/>
      <c r="AK969" s="60"/>
      <c r="AL969" s="60"/>
      <c r="AM969" s="60"/>
      <c r="AN969" s="74"/>
      <c r="AR969" s="67"/>
      <c r="AY969" s="67"/>
      <c r="BB969" s="48"/>
      <c r="BC969" s="60"/>
    </row>
    <row r="970">
      <c r="A970" s="60"/>
      <c r="B970" s="60"/>
      <c r="C970" s="60"/>
      <c r="D970" s="74"/>
      <c r="H970" s="67"/>
      <c r="O970" s="67"/>
      <c r="R970" s="48"/>
      <c r="S970" s="60"/>
      <c r="T970" s="60"/>
      <c r="U970" s="60"/>
      <c r="V970" s="74"/>
      <c r="Z970" s="67"/>
      <c r="AG970" s="67"/>
      <c r="AJ970" s="48"/>
      <c r="AK970" s="60"/>
      <c r="AL970" s="60"/>
      <c r="AM970" s="60"/>
      <c r="AN970" s="74"/>
      <c r="AR970" s="67"/>
      <c r="AY970" s="67"/>
      <c r="BB970" s="48"/>
      <c r="BC970" s="60"/>
    </row>
    <row r="971">
      <c r="A971" s="60"/>
      <c r="B971" s="60"/>
      <c r="C971" s="60"/>
      <c r="D971" s="74"/>
      <c r="H971" s="67"/>
      <c r="O971" s="67"/>
      <c r="R971" s="48"/>
      <c r="S971" s="60"/>
      <c r="T971" s="60"/>
      <c r="U971" s="60"/>
      <c r="V971" s="74"/>
      <c r="Z971" s="67"/>
      <c r="AG971" s="67"/>
      <c r="AJ971" s="48"/>
      <c r="AK971" s="60"/>
      <c r="AL971" s="60"/>
      <c r="AM971" s="60"/>
      <c r="AN971" s="74"/>
      <c r="AR971" s="67"/>
      <c r="AY971" s="67"/>
      <c r="BB971" s="48"/>
      <c r="BC971" s="60"/>
    </row>
    <row r="972">
      <c r="A972" s="60"/>
      <c r="B972" s="60"/>
      <c r="C972" s="60"/>
      <c r="D972" s="74"/>
      <c r="H972" s="67"/>
      <c r="O972" s="67"/>
      <c r="R972" s="48"/>
      <c r="S972" s="60"/>
      <c r="T972" s="60"/>
      <c r="U972" s="60"/>
      <c r="V972" s="74"/>
      <c r="Z972" s="67"/>
      <c r="AG972" s="67"/>
      <c r="AJ972" s="48"/>
      <c r="AK972" s="60"/>
      <c r="AL972" s="60"/>
      <c r="AM972" s="60"/>
      <c r="AN972" s="74"/>
      <c r="AR972" s="67"/>
      <c r="AY972" s="67"/>
      <c r="BB972" s="48"/>
      <c r="BC972" s="60"/>
    </row>
    <row r="973">
      <c r="A973" s="60"/>
      <c r="B973" s="60"/>
      <c r="C973" s="60"/>
      <c r="D973" s="74"/>
      <c r="H973" s="67"/>
      <c r="O973" s="67"/>
      <c r="R973" s="48"/>
      <c r="S973" s="60"/>
      <c r="T973" s="60"/>
      <c r="U973" s="60"/>
      <c r="V973" s="74"/>
      <c r="Z973" s="67"/>
      <c r="AG973" s="67"/>
      <c r="AJ973" s="48"/>
      <c r="AK973" s="60"/>
      <c r="AL973" s="60"/>
      <c r="AM973" s="60"/>
      <c r="AN973" s="74"/>
      <c r="AR973" s="67"/>
      <c r="AY973" s="67"/>
      <c r="BB973" s="48"/>
      <c r="BC973" s="60"/>
    </row>
    <row r="974">
      <c r="A974" s="60"/>
      <c r="B974" s="60"/>
      <c r="C974" s="60"/>
      <c r="D974" s="74"/>
      <c r="H974" s="67"/>
      <c r="O974" s="67"/>
      <c r="R974" s="48"/>
      <c r="S974" s="60"/>
      <c r="T974" s="60"/>
      <c r="U974" s="60"/>
      <c r="V974" s="74"/>
      <c r="Z974" s="67"/>
      <c r="AG974" s="67"/>
      <c r="AJ974" s="48"/>
      <c r="AK974" s="60"/>
      <c r="AL974" s="60"/>
      <c r="AM974" s="60"/>
      <c r="AN974" s="74"/>
      <c r="AR974" s="67"/>
      <c r="AY974" s="67"/>
      <c r="BB974" s="48"/>
      <c r="BC974" s="60"/>
    </row>
    <row r="975">
      <c r="A975" s="60"/>
      <c r="B975" s="60"/>
      <c r="C975" s="60"/>
      <c r="D975" s="74"/>
      <c r="H975" s="67"/>
      <c r="O975" s="67"/>
      <c r="R975" s="48"/>
      <c r="S975" s="60"/>
      <c r="T975" s="60"/>
      <c r="U975" s="60"/>
      <c r="V975" s="74"/>
      <c r="Z975" s="67"/>
      <c r="AG975" s="67"/>
      <c r="AJ975" s="48"/>
      <c r="AK975" s="60"/>
      <c r="AL975" s="60"/>
      <c r="AM975" s="60"/>
      <c r="AN975" s="74"/>
      <c r="AR975" s="67"/>
      <c r="AY975" s="67"/>
      <c r="BB975" s="48"/>
      <c r="BC975" s="60"/>
    </row>
    <row r="976">
      <c r="A976" s="60"/>
      <c r="B976" s="60"/>
      <c r="C976" s="60"/>
      <c r="D976" s="74"/>
      <c r="H976" s="67"/>
      <c r="O976" s="67"/>
      <c r="R976" s="48"/>
      <c r="S976" s="60"/>
      <c r="T976" s="60"/>
      <c r="U976" s="60"/>
      <c r="V976" s="74"/>
      <c r="Z976" s="67"/>
      <c r="AG976" s="67"/>
      <c r="AJ976" s="48"/>
      <c r="AK976" s="60"/>
      <c r="AL976" s="60"/>
      <c r="AM976" s="60"/>
      <c r="AN976" s="74"/>
      <c r="AR976" s="67"/>
      <c r="AY976" s="67"/>
      <c r="BB976" s="48"/>
      <c r="BC976" s="60"/>
    </row>
    <row r="977">
      <c r="A977" s="60"/>
      <c r="B977" s="60"/>
      <c r="C977" s="60"/>
      <c r="D977" s="74"/>
      <c r="H977" s="67"/>
      <c r="O977" s="67"/>
      <c r="R977" s="48"/>
      <c r="S977" s="60"/>
      <c r="T977" s="60"/>
      <c r="U977" s="60"/>
      <c r="V977" s="74"/>
      <c r="Z977" s="67"/>
      <c r="AG977" s="67"/>
      <c r="AJ977" s="48"/>
      <c r="AK977" s="60"/>
      <c r="AL977" s="60"/>
      <c r="AM977" s="60"/>
      <c r="AN977" s="74"/>
      <c r="AR977" s="67"/>
      <c r="AY977" s="67"/>
      <c r="BB977" s="48"/>
      <c r="BC977" s="60"/>
    </row>
    <row r="978">
      <c r="A978" s="60"/>
      <c r="B978" s="60"/>
      <c r="C978" s="60"/>
      <c r="D978" s="74"/>
      <c r="H978" s="67"/>
      <c r="O978" s="67"/>
      <c r="R978" s="48"/>
      <c r="S978" s="60"/>
      <c r="T978" s="60"/>
      <c r="U978" s="60"/>
      <c r="V978" s="74"/>
      <c r="Z978" s="67"/>
      <c r="AG978" s="67"/>
      <c r="AJ978" s="48"/>
      <c r="AK978" s="60"/>
      <c r="AL978" s="60"/>
      <c r="AM978" s="60"/>
      <c r="AN978" s="74"/>
      <c r="AR978" s="67"/>
      <c r="AY978" s="67"/>
      <c r="BB978" s="48"/>
      <c r="BC978" s="60"/>
    </row>
    <row r="979">
      <c r="A979" s="60"/>
      <c r="B979" s="60"/>
      <c r="C979" s="60"/>
      <c r="D979" s="74"/>
      <c r="H979" s="67"/>
      <c r="O979" s="67"/>
      <c r="R979" s="48"/>
      <c r="S979" s="60"/>
      <c r="T979" s="60"/>
      <c r="U979" s="60"/>
      <c r="V979" s="74"/>
      <c r="Z979" s="67"/>
      <c r="AG979" s="67"/>
      <c r="AJ979" s="48"/>
      <c r="AK979" s="60"/>
      <c r="AL979" s="60"/>
      <c r="AM979" s="60"/>
      <c r="AN979" s="74"/>
      <c r="AR979" s="67"/>
      <c r="AY979" s="67"/>
      <c r="BB979" s="48"/>
      <c r="BC979" s="60"/>
    </row>
    <row r="980">
      <c r="A980" s="60"/>
      <c r="B980" s="60"/>
      <c r="C980" s="60"/>
      <c r="D980" s="74"/>
      <c r="H980" s="67"/>
      <c r="O980" s="67"/>
      <c r="R980" s="48"/>
      <c r="S980" s="60"/>
      <c r="T980" s="60"/>
      <c r="U980" s="60"/>
      <c r="V980" s="74"/>
      <c r="Z980" s="67"/>
      <c r="AG980" s="67"/>
      <c r="AJ980" s="48"/>
      <c r="AK980" s="60"/>
      <c r="AL980" s="60"/>
      <c r="AM980" s="60"/>
      <c r="AN980" s="74"/>
      <c r="AR980" s="67"/>
      <c r="AY980" s="67"/>
      <c r="BB980" s="48"/>
      <c r="BC980" s="60"/>
    </row>
    <row r="981">
      <c r="A981" s="60"/>
      <c r="B981" s="60"/>
      <c r="C981" s="60"/>
      <c r="D981" s="74"/>
      <c r="H981" s="67"/>
      <c r="O981" s="67"/>
      <c r="R981" s="48"/>
      <c r="S981" s="60"/>
      <c r="T981" s="60"/>
      <c r="U981" s="60"/>
      <c r="V981" s="74"/>
      <c r="Z981" s="67"/>
      <c r="AG981" s="67"/>
      <c r="AJ981" s="48"/>
      <c r="AK981" s="60"/>
      <c r="AL981" s="60"/>
      <c r="AM981" s="60"/>
      <c r="AN981" s="74"/>
      <c r="AR981" s="67"/>
      <c r="AY981" s="67"/>
      <c r="BB981" s="48"/>
      <c r="BC981" s="60"/>
    </row>
    <row r="982">
      <c r="A982" s="60"/>
      <c r="B982" s="60"/>
      <c r="C982" s="60"/>
      <c r="D982" s="74"/>
      <c r="H982" s="67"/>
      <c r="O982" s="67"/>
      <c r="R982" s="48"/>
      <c r="S982" s="60"/>
      <c r="T982" s="60"/>
      <c r="U982" s="60"/>
      <c r="V982" s="74"/>
      <c r="Z982" s="67"/>
      <c r="AG982" s="67"/>
      <c r="AJ982" s="48"/>
      <c r="AK982" s="60"/>
      <c r="AL982" s="60"/>
      <c r="AM982" s="60"/>
      <c r="AN982" s="74"/>
      <c r="AR982" s="67"/>
      <c r="AY982" s="67"/>
      <c r="BB982" s="48"/>
      <c r="BC982" s="60"/>
    </row>
    <row r="983">
      <c r="A983" s="60"/>
      <c r="B983" s="60"/>
      <c r="C983" s="60"/>
      <c r="D983" s="74"/>
      <c r="H983" s="67"/>
      <c r="O983" s="67"/>
      <c r="R983" s="48"/>
      <c r="S983" s="60"/>
      <c r="T983" s="60"/>
      <c r="U983" s="60"/>
      <c r="V983" s="74"/>
      <c r="Z983" s="67"/>
      <c r="AG983" s="67"/>
      <c r="AJ983" s="48"/>
      <c r="AK983" s="60"/>
      <c r="AL983" s="60"/>
      <c r="AM983" s="60"/>
      <c r="AN983" s="74"/>
      <c r="AR983" s="67"/>
      <c r="AY983" s="67"/>
      <c r="BB983" s="48"/>
      <c r="BC983" s="60"/>
    </row>
    <row r="984">
      <c r="A984" s="60"/>
      <c r="B984" s="60"/>
      <c r="C984" s="60"/>
      <c r="D984" s="74"/>
      <c r="H984" s="67"/>
      <c r="O984" s="67"/>
      <c r="R984" s="48"/>
      <c r="S984" s="60"/>
      <c r="T984" s="60"/>
      <c r="U984" s="60"/>
      <c r="V984" s="74"/>
      <c r="Z984" s="67"/>
      <c r="AG984" s="67"/>
      <c r="AJ984" s="48"/>
      <c r="AK984" s="60"/>
      <c r="AL984" s="60"/>
      <c r="AM984" s="60"/>
      <c r="AN984" s="74"/>
      <c r="AR984" s="67"/>
      <c r="AY984" s="67"/>
      <c r="BB984" s="48"/>
      <c r="BC984" s="60"/>
    </row>
    <row r="985">
      <c r="A985" s="60"/>
      <c r="B985" s="60"/>
      <c r="C985" s="60"/>
      <c r="D985" s="74"/>
      <c r="H985" s="67"/>
      <c r="O985" s="67"/>
      <c r="R985" s="48"/>
      <c r="S985" s="60"/>
      <c r="T985" s="60"/>
      <c r="U985" s="60"/>
      <c r="V985" s="74"/>
      <c r="Z985" s="67"/>
      <c r="AG985" s="67"/>
      <c r="AJ985" s="48"/>
      <c r="AK985" s="60"/>
      <c r="AL985" s="60"/>
      <c r="AM985" s="60"/>
      <c r="AN985" s="74"/>
      <c r="AR985" s="67"/>
      <c r="AY985" s="67"/>
      <c r="BB985" s="48"/>
      <c r="BC985" s="60"/>
    </row>
    <row r="986">
      <c r="A986" s="60"/>
      <c r="B986" s="60"/>
      <c r="C986" s="60"/>
      <c r="D986" s="74"/>
      <c r="H986" s="67"/>
      <c r="O986" s="67"/>
      <c r="R986" s="48"/>
      <c r="S986" s="60"/>
      <c r="T986" s="60"/>
      <c r="U986" s="60"/>
      <c r="V986" s="74"/>
      <c r="Z986" s="67"/>
      <c r="AG986" s="67"/>
      <c r="AJ986" s="48"/>
      <c r="AK986" s="60"/>
      <c r="AL986" s="60"/>
      <c r="AM986" s="60"/>
      <c r="AN986" s="74"/>
      <c r="AR986" s="67"/>
      <c r="AY986" s="67"/>
      <c r="BB986" s="48"/>
      <c r="BC986" s="60"/>
    </row>
    <row r="987">
      <c r="A987" s="60"/>
      <c r="B987" s="60"/>
      <c r="C987" s="60"/>
      <c r="D987" s="74"/>
      <c r="H987" s="67"/>
      <c r="O987" s="67"/>
      <c r="R987" s="48"/>
      <c r="S987" s="60"/>
      <c r="T987" s="60"/>
      <c r="U987" s="60"/>
      <c r="V987" s="74"/>
      <c r="Z987" s="67"/>
      <c r="AG987" s="67"/>
      <c r="AJ987" s="48"/>
      <c r="AK987" s="60"/>
      <c r="AL987" s="60"/>
      <c r="AM987" s="60"/>
      <c r="AN987" s="74"/>
      <c r="AR987" s="67"/>
      <c r="AY987" s="67"/>
      <c r="BB987" s="48"/>
      <c r="BC987" s="60"/>
    </row>
    <row r="988">
      <c r="A988" s="60"/>
      <c r="B988" s="60"/>
      <c r="C988" s="60"/>
      <c r="D988" s="74"/>
      <c r="H988" s="67"/>
      <c r="O988" s="67"/>
      <c r="R988" s="48"/>
      <c r="S988" s="60"/>
      <c r="T988" s="60"/>
      <c r="U988" s="60"/>
      <c r="V988" s="74"/>
      <c r="Z988" s="67"/>
      <c r="AG988" s="67"/>
      <c r="AJ988" s="48"/>
      <c r="AK988" s="60"/>
      <c r="AL988" s="60"/>
      <c r="AM988" s="60"/>
      <c r="AN988" s="74"/>
      <c r="AR988" s="67"/>
      <c r="AY988" s="67"/>
      <c r="BB988" s="48"/>
      <c r="BC988" s="60"/>
    </row>
    <row r="989">
      <c r="A989" s="60"/>
      <c r="B989" s="60"/>
      <c r="C989" s="60"/>
      <c r="D989" s="74"/>
      <c r="H989" s="67"/>
      <c r="O989" s="67"/>
      <c r="R989" s="48"/>
      <c r="S989" s="60"/>
      <c r="T989" s="60"/>
      <c r="U989" s="60"/>
      <c r="V989" s="74"/>
      <c r="Z989" s="67"/>
      <c r="AG989" s="67"/>
      <c r="AJ989" s="48"/>
      <c r="AK989" s="60"/>
      <c r="AL989" s="60"/>
      <c r="AM989" s="60"/>
      <c r="AN989" s="74"/>
      <c r="AR989" s="67"/>
      <c r="AY989" s="67"/>
      <c r="BB989" s="48"/>
      <c r="BC989" s="60"/>
    </row>
    <row r="990">
      <c r="A990" s="60"/>
      <c r="B990" s="60"/>
      <c r="C990" s="60"/>
      <c r="D990" s="74"/>
      <c r="H990" s="67"/>
      <c r="O990" s="67"/>
      <c r="R990" s="48"/>
      <c r="S990" s="60"/>
      <c r="T990" s="60"/>
      <c r="U990" s="60"/>
      <c r="V990" s="74"/>
      <c r="Z990" s="67"/>
      <c r="AG990" s="67"/>
      <c r="AJ990" s="48"/>
      <c r="AK990" s="60"/>
      <c r="AL990" s="60"/>
      <c r="AM990" s="60"/>
      <c r="AN990" s="74"/>
      <c r="AR990" s="67"/>
      <c r="AY990" s="67"/>
      <c r="BB990" s="48"/>
      <c r="BC990" s="60"/>
    </row>
    <row r="991">
      <c r="A991" s="60"/>
      <c r="B991" s="60"/>
      <c r="C991" s="60"/>
      <c r="D991" s="74"/>
      <c r="H991" s="67"/>
      <c r="O991" s="67"/>
      <c r="R991" s="48"/>
      <c r="S991" s="60"/>
      <c r="T991" s="60"/>
      <c r="U991" s="60"/>
      <c r="V991" s="74"/>
      <c r="Z991" s="67"/>
      <c r="AG991" s="67"/>
      <c r="AJ991" s="48"/>
      <c r="AK991" s="60"/>
      <c r="AL991" s="60"/>
      <c r="AM991" s="60"/>
      <c r="AN991" s="74"/>
      <c r="AR991" s="67"/>
      <c r="AY991" s="67"/>
      <c r="BB991" s="48"/>
      <c r="BC991" s="60"/>
    </row>
    <row r="992">
      <c r="A992" s="60"/>
      <c r="B992" s="60"/>
      <c r="C992" s="60"/>
      <c r="D992" s="74"/>
      <c r="H992" s="67"/>
      <c r="O992" s="67"/>
      <c r="R992" s="48"/>
      <c r="S992" s="60"/>
      <c r="T992" s="60"/>
      <c r="U992" s="60"/>
      <c r="V992" s="74"/>
      <c r="Z992" s="67"/>
      <c r="AG992" s="67"/>
      <c r="AJ992" s="48"/>
      <c r="AK992" s="60"/>
      <c r="AL992" s="60"/>
      <c r="AM992" s="60"/>
      <c r="AN992" s="74"/>
      <c r="AR992" s="67"/>
      <c r="AY992" s="67"/>
      <c r="BB992" s="48"/>
      <c r="BC992" s="60"/>
    </row>
    <row r="993">
      <c r="A993" s="60"/>
      <c r="B993" s="60"/>
      <c r="C993" s="60"/>
      <c r="D993" s="74"/>
      <c r="H993" s="67"/>
      <c r="O993" s="67"/>
      <c r="R993" s="48"/>
      <c r="S993" s="60"/>
      <c r="T993" s="60"/>
      <c r="U993" s="60"/>
      <c r="V993" s="74"/>
      <c r="Z993" s="67"/>
      <c r="AG993" s="67"/>
      <c r="AJ993" s="48"/>
      <c r="AK993" s="60"/>
      <c r="AL993" s="60"/>
      <c r="AM993" s="60"/>
      <c r="AN993" s="74"/>
      <c r="AR993" s="67"/>
      <c r="AY993" s="67"/>
      <c r="BB993" s="48"/>
      <c r="BC993" s="60"/>
    </row>
    <row r="994">
      <c r="A994" s="60"/>
      <c r="B994" s="60"/>
      <c r="C994" s="60"/>
      <c r="D994" s="74"/>
      <c r="H994" s="67"/>
      <c r="O994" s="67"/>
      <c r="R994" s="48"/>
      <c r="S994" s="60"/>
      <c r="T994" s="60"/>
      <c r="U994" s="60"/>
      <c r="V994" s="74"/>
      <c r="Z994" s="67"/>
      <c r="AG994" s="67"/>
      <c r="AJ994" s="48"/>
      <c r="AK994" s="60"/>
      <c r="AL994" s="60"/>
      <c r="AM994" s="60"/>
      <c r="AN994" s="74"/>
      <c r="AR994" s="67"/>
      <c r="AY994" s="67"/>
      <c r="BB994" s="48"/>
      <c r="BC994" s="60"/>
    </row>
    <row r="995">
      <c r="A995" s="60"/>
      <c r="B995" s="60"/>
      <c r="C995" s="60"/>
      <c r="D995" s="74"/>
      <c r="H995" s="67"/>
      <c r="O995" s="67"/>
      <c r="R995" s="48"/>
      <c r="S995" s="60"/>
      <c r="T995" s="60"/>
      <c r="U995" s="60"/>
      <c r="V995" s="74"/>
      <c r="Z995" s="67"/>
      <c r="AG995" s="67"/>
      <c r="AJ995" s="48"/>
      <c r="AK995" s="60"/>
      <c r="AL995" s="60"/>
      <c r="AM995" s="60"/>
      <c r="AN995" s="74"/>
      <c r="AR995" s="67"/>
      <c r="AY995" s="67"/>
      <c r="BB995" s="48"/>
      <c r="BC995" s="60"/>
    </row>
    <row r="996">
      <c r="A996" s="60"/>
      <c r="B996" s="60"/>
      <c r="C996" s="60"/>
      <c r="D996" s="74"/>
      <c r="H996" s="67"/>
      <c r="O996" s="67"/>
      <c r="R996" s="48"/>
      <c r="S996" s="60"/>
      <c r="T996" s="60"/>
      <c r="U996" s="60"/>
      <c r="V996" s="74"/>
      <c r="Z996" s="67"/>
      <c r="AG996" s="67"/>
      <c r="AJ996" s="48"/>
      <c r="AK996" s="60"/>
      <c r="AL996" s="60"/>
      <c r="AM996" s="60"/>
      <c r="AN996" s="74"/>
      <c r="AR996" s="67"/>
      <c r="AY996" s="67"/>
      <c r="BB996" s="48"/>
      <c r="BC996" s="60"/>
    </row>
    <row r="997">
      <c r="A997" s="60"/>
      <c r="B997" s="60"/>
      <c r="C997" s="60"/>
      <c r="D997" s="74"/>
      <c r="H997" s="67"/>
      <c r="O997" s="67"/>
      <c r="R997" s="48"/>
      <c r="S997" s="60"/>
      <c r="T997" s="60"/>
      <c r="U997" s="60"/>
      <c r="V997" s="74"/>
      <c r="Z997" s="67"/>
      <c r="AG997" s="67"/>
      <c r="AJ997" s="48"/>
      <c r="AK997" s="60"/>
      <c r="AL997" s="60"/>
      <c r="AM997" s="60"/>
      <c r="AN997" s="74"/>
      <c r="AR997" s="67"/>
      <c r="AY997" s="67"/>
      <c r="BB997" s="48"/>
      <c r="BC997" s="60"/>
    </row>
    <row r="998">
      <c r="A998" s="60"/>
      <c r="B998" s="60"/>
      <c r="C998" s="60"/>
      <c r="D998" s="74"/>
      <c r="H998" s="67"/>
      <c r="O998" s="67"/>
      <c r="R998" s="48"/>
      <c r="S998" s="60"/>
      <c r="T998" s="60"/>
      <c r="U998" s="60"/>
      <c r="V998" s="74"/>
      <c r="Z998" s="67"/>
      <c r="AG998" s="67"/>
      <c r="AJ998" s="48"/>
      <c r="AK998" s="60"/>
      <c r="AL998" s="60"/>
      <c r="AM998" s="60"/>
      <c r="AN998" s="74"/>
      <c r="AR998" s="67"/>
      <c r="AY998" s="67"/>
      <c r="BB998" s="48"/>
      <c r="BC998" s="60"/>
    </row>
    <row r="999">
      <c r="A999" s="60"/>
      <c r="B999" s="60"/>
      <c r="C999" s="60"/>
      <c r="D999" s="425"/>
      <c r="E999" s="54"/>
      <c r="F999" s="54"/>
      <c r="G999" s="54"/>
      <c r="H999" s="426"/>
      <c r="I999" s="54"/>
      <c r="J999" s="54"/>
      <c r="K999" s="54"/>
      <c r="L999" s="54"/>
      <c r="M999" s="54"/>
      <c r="N999" s="54"/>
      <c r="O999" s="426"/>
      <c r="P999" s="54"/>
      <c r="Q999" s="54"/>
      <c r="R999" s="55"/>
      <c r="S999" s="60"/>
      <c r="T999" s="60"/>
      <c r="U999" s="60"/>
      <c r="V999" s="425"/>
      <c r="W999" s="54"/>
      <c r="X999" s="54"/>
      <c r="Y999" s="54"/>
      <c r="Z999" s="426"/>
      <c r="AA999" s="54"/>
      <c r="AB999" s="54"/>
      <c r="AC999" s="54"/>
      <c r="AD999" s="54"/>
      <c r="AE999" s="54"/>
      <c r="AF999" s="54"/>
      <c r="AG999" s="426"/>
      <c r="AH999" s="54"/>
      <c r="AI999" s="54"/>
      <c r="AJ999" s="55"/>
      <c r="AK999" s="60"/>
      <c r="AL999" s="60"/>
      <c r="AM999" s="60"/>
      <c r="AN999" s="425"/>
      <c r="AO999" s="54"/>
      <c r="AP999" s="54"/>
      <c r="AQ999" s="54"/>
      <c r="AR999" s="426"/>
      <c r="AS999" s="54"/>
      <c r="AT999" s="54"/>
      <c r="AU999" s="54"/>
      <c r="AV999" s="54"/>
      <c r="AW999" s="54"/>
      <c r="AX999" s="54"/>
      <c r="AY999" s="426"/>
      <c r="AZ999" s="54"/>
      <c r="BA999" s="54"/>
      <c r="BB999" s="55"/>
      <c r="BC999" s="60"/>
    </row>
    <row r="1000">
      <c r="A1000" s="60"/>
      <c r="B1000" s="60"/>
      <c r="C1000" s="60"/>
      <c r="D1000" s="427"/>
      <c r="E1000" s="427"/>
      <c r="F1000" s="427"/>
      <c r="G1000" s="427"/>
      <c r="H1000" s="427"/>
      <c r="O1000" s="427"/>
      <c r="S1000" s="60"/>
      <c r="T1000" s="60"/>
      <c r="U1000" s="60"/>
      <c r="V1000" s="427"/>
      <c r="W1000" s="427"/>
      <c r="X1000" s="427"/>
      <c r="Y1000" s="427"/>
      <c r="Z1000" s="427"/>
      <c r="AG1000" s="427"/>
      <c r="AK1000" s="60"/>
      <c r="AL1000" s="60"/>
      <c r="AM1000" s="60"/>
      <c r="AN1000" s="427"/>
      <c r="AO1000" s="427"/>
      <c r="AP1000" s="427"/>
      <c r="AQ1000" s="427"/>
      <c r="AR1000" s="427"/>
      <c r="AY1000" s="427"/>
      <c r="BC1000" s="60"/>
    </row>
  </sheetData>
  <mergeCells count="9004">
    <mergeCell ref="AR478:AX478"/>
    <mergeCell ref="AY478:BB478"/>
    <mergeCell ref="AN476:AQ476"/>
    <mergeCell ref="AR476:AX476"/>
    <mergeCell ref="AY476:BB476"/>
    <mergeCell ref="AN477:AQ477"/>
    <mergeCell ref="AR477:AX477"/>
    <mergeCell ref="AY477:BB477"/>
    <mergeCell ref="AN478:AQ478"/>
    <mergeCell ref="AR105:AX105"/>
    <mergeCell ref="AY105:BB105"/>
    <mergeCell ref="AN103:AQ103"/>
    <mergeCell ref="AR103:AX103"/>
    <mergeCell ref="AY103:BB103"/>
    <mergeCell ref="AN104:AQ104"/>
    <mergeCell ref="AR104:AX104"/>
    <mergeCell ref="AY104:BB104"/>
    <mergeCell ref="AN105:AQ105"/>
    <mergeCell ref="AR133:AX133"/>
    <mergeCell ref="AY133:BB133"/>
    <mergeCell ref="AN131:AQ131"/>
    <mergeCell ref="AR131:AX131"/>
    <mergeCell ref="AY131:BB131"/>
    <mergeCell ref="AN132:AQ132"/>
    <mergeCell ref="AR132:AX132"/>
    <mergeCell ref="AY132:BB132"/>
    <mergeCell ref="AN133:AQ133"/>
    <mergeCell ref="AR136:AX136"/>
    <mergeCell ref="AY136:BB136"/>
    <mergeCell ref="AN134:AQ134"/>
    <mergeCell ref="AR134:AX134"/>
    <mergeCell ref="AY134:BB134"/>
    <mergeCell ref="AN135:AQ135"/>
    <mergeCell ref="AR135:AX135"/>
    <mergeCell ref="AY135:BB135"/>
    <mergeCell ref="AN136:AQ136"/>
    <mergeCell ref="AN479:AQ479"/>
    <mergeCell ref="AR479:AX479"/>
    <mergeCell ref="AY479:BB479"/>
    <mergeCell ref="AR457:AX457"/>
    <mergeCell ref="AY457:BB457"/>
    <mergeCell ref="AN455:AQ455"/>
    <mergeCell ref="AR455:AX455"/>
    <mergeCell ref="AY455:BB455"/>
    <mergeCell ref="AN456:AQ456"/>
    <mergeCell ref="AR456:AX456"/>
    <mergeCell ref="AY456:BB456"/>
    <mergeCell ref="AN457:AQ457"/>
    <mergeCell ref="AR460:AX460"/>
    <mergeCell ref="AY460:BB460"/>
    <mergeCell ref="AN458:AQ458"/>
    <mergeCell ref="AR458:AX458"/>
    <mergeCell ref="AY458:BB458"/>
    <mergeCell ref="AN459:AQ459"/>
    <mergeCell ref="AR459:AX459"/>
    <mergeCell ref="AY459:BB459"/>
    <mergeCell ref="AN460:AQ460"/>
    <mergeCell ref="AR463:AX463"/>
    <mergeCell ref="AY463:BB463"/>
    <mergeCell ref="AN461:AQ461"/>
    <mergeCell ref="AR461:AX461"/>
    <mergeCell ref="AY461:BB461"/>
    <mergeCell ref="AN462:AQ462"/>
    <mergeCell ref="AR462:AX462"/>
    <mergeCell ref="AY462:BB462"/>
    <mergeCell ref="AN463:AQ463"/>
    <mergeCell ref="AR466:AX466"/>
    <mergeCell ref="AY466:BB466"/>
    <mergeCell ref="AN464:AQ464"/>
    <mergeCell ref="AR464:AX464"/>
    <mergeCell ref="AY464:BB464"/>
    <mergeCell ref="AN465:AQ465"/>
    <mergeCell ref="AR465:AX465"/>
    <mergeCell ref="AY465:BB465"/>
    <mergeCell ref="AN466:AQ466"/>
    <mergeCell ref="AR469:AX469"/>
    <mergeCell ref="AY469:BB469"/>
    <mergeCell ref="AN467:AQ467"/>
    <mergeCell ref="AR467:AX467"/>
    <mergeCell ref="AY467:BB467"/>
    <mergeCell ref="AN468:AQ468"/>
    <mergeCell ref="AR468:AX468"/>
    <mergeCell ref="AY468:BB468"/>
    <mergeCell ref="AN469:AQ469"/>
    <mergeCell ref="AR472:AX472"/>
    <mergeCell ref="AY472:BB472"/>
    <mergeCell ref="AN470:AQ470"/>
    <mergeCell ref="AR470:AX470"/>
    <mergeCell ref="AY470:BB470"/>
    <mergeCell ref="AN471:AQ471"/>
    <mergeCell ref="AR471:AX471"/>
    <mergeCell ref="AY471:BB471"/>
    <mergeCell ref="AN472:AQ472"/>
    <mergeCell ref="AR475:AX475"/>
    <mergeCell ref="AY475:BB475"/>
    <mergeCell ref="AN473:AQ473"/>
    <mergeCell ref="AR473:AX473"/>
    <mergeCell ref="AY473:BB473"/>
    <mergeCell ref="AN474:AQ474"/>
    <mergeCell ref="AR474:AX474"/>
    <mergeCell ref="AY474:BB474"/>
    <mergeCell ref="AN475:AQ475"/>
    <mergeCell ref="AR310:AX310"/>
    <mergeCell ref="AY310:BB310"/>
    <mergeCell ref="AN308:AQ308"/>
    <mergeCell ref="AR308:AX308"/>
    <mergeCell ref="AY308:BB308"/>
    <mergeCell ref="AN309:AQ309"/>
    <mergeCell ref="AR309:AX309"/>
    <mergeCell ref="AY309:BB309"/>
    <mergeCell ref="AN310:AQ310"/>
    <mergeCell ref="AR313:AX313"/>
    <mergeCell ref="AY313:BB313"/>
    <mergeCell ref="AN311:AQ311"/>
    <mergeCell ref="AR311:AX311"/>
    <mergeCell ref="AY311:BB311"/>
    <mergeCell ref="AN312:AQ312"/>
    <mergeCell ref="AR312:AX312"/>
    <mergeCell ref="AY312:BB312"/>
    <mergeCell ref="AN313:AQ313"/>
    <mergeCell ref="AR316:AX316"/>
    <mergeCell ref="AY316:BB316"/>
    <mergeCell ref="AN314:AQ314"/>
    <mergeCell ref="AR314:AX314"/>
    <mergeCell ref="AY314:BB314"/>
    <mergeCell ref="AN315:AQ315"/>
    <mergeCell ref="AR315:AX315"/>
    <mergeCell ref="AY315:BB315"/>
    <mergeCell ref="AN316:AQ316"/>
    <mergeCell ref="AR319:AX319"/>
    <mergeCell ref="AY319:BB319"/>
    <mergeCell ref="AN317:AQ317"/>
    <mergeCell ref="AR317:AX317"/>
    <mergeCell ref="AY317:BB317"/>
    <mergeCell ref="AN318:AQ318"/>
    <mergeCell ref="AR318:AX318"/>
    <mergeCell ref="AY318:BB318"/>
    <mergeCell ref="AN319:AQ319"/>
    <mergeCell ref="AR322:AX322"/>
    <mergeCell ref="AY322:BB322"/>
    <mergeCell ref="AN320:AQ320"/>
    <mergeCell ref="AR320:AX320"/>
    <mergeCell ref="AY320:BB320"/>
    <mergeCell ref="AN321:AQ321"/>
    <mergeCell ref="AR321:AX321"/>
    <mergeCell ref="AY321:BB321"/>
    <mergeCell ref="AN322:AQ322"/>
    <mergeCell ref="AR325:AX325"/>
    <mergeCell ref="AY325:BB325"/>
    <mergeCell ref="AN323:AQ323"/>
    <mergeCell ref="AR323:AX323"/>
    <mergeCell ref="AY323:BB323"/>
    <mergeCell ref="AN324:AQ324"/>
    <mergeCell ref="AR324:AX324"/>
    <mergeCell ref="AY324:BB324"/>
    <mergeCell ref="AN325:AQ325"/>
    <mergeCell ref="AR328:AX328"/>
    <mergeCell ref="AY328:BB328"/>
    <mergeCell ref="AN326:AQ326"/>
    <mergeCell ref="AR326:AX326"/>
    <mergeCell ref="AY326:BB326"/>
    <mergeCell ref="AN327:AQ327"/>
    <mergeCell ref="AR327:AX327"/>
    <mergeCell ref="AY327:BB327"/>
    <mergeCell ref="AN328:AQ328"/>
    <mergeCell ref="AR331:AX331"/>
    <mergeCell ref="AY331:BB331"/>
    <mergeCell ref="AN329:AQ329"/>
    <mergeCell ref="AR329:AX329"/>
    <mergeCell ref="AY329:BB329"/>
    <mergeCell ref="AN330:AQ330"/>
    <mergeCell ref="AR330:AX330"/>
    <mergeCell ref="AY330:BB330"/>
    <mergeCell ref="AN331:AQ331"/>
    <mergeCell ref="AR334:AX334"/>
    <mergeCell ref="AY334:BB334"/>
    <mergeCell ref="AN332:AQ332"/>
    <mergeCell ref="AR332:AX332"/>
    <mergeCell ref="AY332:BB332"/>
    <mergeCell ref="AN333:AQ333"/>
    <mergeCell ref="AR333:AX333"/>
    <mergeCell ref="AY333:BB333"/>
    <mergeCell ref="AN334:AQ334"/>
    <mergeCell ref="AR337:AX337"/>
    <mergeCell ref="AY337:BB337"/>
    <mergeCell ref="AN335:AQ335"/>
    <mergeCell ref="AR335:AX335"/>
    <mergeCell ref="AY335:BB335"/>
    <mergeCell ref="AN336:AQ336"/>
    <mergeCell ref="AR336:AX336"/>
    <mergeCell ref="AY336:BB336"/>
    <mergeCell ref="AN337:AQ337"/>
    <mergeCell ref="AR340:AX340"/>
    <mergeCell ref="AY340:BB340"/>
    <mergeCell ref="AN338:AQ338"/>
    <mergeCell ref="AR338:AX338"/>
    <mergeCell ref="AY338:BB338"/>
    <mergeCell ref="AN339:AQ339"/>
    <mergeCell ref="AR339:AX339"/>
    <mergeCell ref="AY339:BB339"/>
    <mergeCell ref="AN340:AQ340"/>
    <mergeCell ref="AR343:AX343"/>
    <mergeCell ref="AY343:BB343"/>
    <mergeCell ref="AN341:AQ341"/>
    <mergeCell ref="AR341:AX341"/>
    <mergeCell ref="AY341:BB341"/>
    <mergeCell ref="AN342:AQ342"/>
    <mergeCell ref="AR342:AX342"/>
    <mergeCell ref="AY342:BB342"/>
    <mergeCell ref="AN343:AQ343"/>
    <mergeCell ref="AR346:AX346"/>
    <mergeCell ref="AY346:BB346"/>
    <mergeCell ref="AN344:AQ344"/>
    <mergeCell ref="AR344:AX344"/>
    <mergeCell ref="AY344:BB344"/>
    <mergeCell ref="AN345:AQ345"/>
    <mergeCell ref="AR345:AX345"/>
    <mergeCell ref="AY345:BB345"/>
    <mergeCell ref="AN346:AQ346"/>
    <mergeCell ref="AR349:AX349"/>
    <mergeCell ref="AY349:BB349"/>
    <mergeCell ref="AN347:AQ347"/>
    <mergeCell ref="AR347:AX347"/>
    <mergeCell ref="AY347:BB347"/>
    <mergeCell ref="AN348:AQ348"/>
    <mergeCell ref="AR348:AX348"/>
    <mergeCell ref="AY348:BB348"/>
    <mergeCell ref="AN349:AQ349"/>
    <mergeCell ref="AR352:AX352"/>
    <mergeCell ref="AY352:BB352"/>
    <mergeCell ref="AN350:AQ350"/>
    <mergeCell ref="AR350:AX350"/>
    <mergeCell ref="AY350:BB350"/>
    <mergeCell ref="AN351:AQ351"/>
    <mergeCell ref="AR351:AX351"/>
    <mergeCell ref="AY351:BB351"/>
    <mergeCell ref="AN352:AQ352"/>
    <mergeCell ref="AR355:AX355"/>
    <mergeCell ref="AY355:BB355"/>
    <mergeCell ref="AN353:AQ353"/>
    <mergeCell ref="AR353:AX353"/>
    <mergeCell ref="AY353:BB353"/>
    <mergeCell ref="AN354:AQ354"/>
    <mergeCell ref="AR354:AX354"/>
    <mergeCell ref="AY354:BB354"/>
    <mergeCell ref="AN355:AQ355"/>
    <mergeCell ref="AR358:AX358"/>
    <mergeCell ref="AY358:BB358"/>
    <mergeCell ref="AN356:AQ356"/>
    <mergeCell ref="AR356:AX356"/>
    <mergeCell ref="AY356:BB356"/>
    <mergeCell ref="AN357:AQ357"/>
    <mergeCell ref="AR357:AX357"/>
    <mergeCell ref="AY357:BB357"/>
    <mergeCell ref="AN358:AQ358"/>
    <mergeCell ref="AR361:AX361"/>
    <mergeCell ref="AY361:BB361"/>
    <mergeCell ref="AN359:AQ359"/>
    <mergeCell ref="AR359:AX359"/>
    <mergeCell ref="AY359:BB359"/>
    <mergeCell ref="AN360:AQ360"/>
    <mergeCell ref="AR360:AX360"/>
    <mergeCell ref="AY360:BB360"/>
    <mergeCell ref="AN361:AQ361"/>
    <mergeCell ref="AR364:AX364"/>
    <mergeCell ref="AY364:BB364"/>
    <mergeCell ref="AN362:AQ362"/>
    <mergeCell ref="AR362:AX362"/>
    <mergeCell ref="AY362:BB362"/>
    <mergeCell ref="AN363:AQ363"/>
    <mergeCell ref="AR363:AX363"/>
    <mergeCell ref="AY363:BB363"/>
    <mergeCell ref="AN364:AQ364"/>
    <mergeCell ref="AR367:AX367"/>
    <mergeCell ref="AY367:BB367"/>
    <mergeCell ref="AN365:AQ365"/>
    <mergeCell ref="AR365:AX365"/>
    <mergeCell ref="AY365:BB365"/>
    <mergeCell ref="AN366:AQ366"/>
    <mergeCell ref="AR366:AX366"/>
    <mergeCell ref="AY366:BB366"/>
    <mergeCell ref="AN367:AQ367"/>
    <mergeCell ref="AR370:AX370"/>
    <mergeCell ref="AY370:BB370"/>
    <mergeCell ref="AN368:AQ368"/>
    <mergeCell ref="AR368:AX368"/>
    <mergeCell ref="AY368:BB368"/>
    <mergeCell ref="AN369:AQ369"/>
    <mergeCell ref="AR369:AX369"/>
    <mergeCell ref="AY369:BB369"/>
    <mergeCell ref="AN370:AQ370"/>
    <mergeCell ref="AR373:AX373"/>
    <mergeCell ref="AY373:BB373"/>
    <mergeCell ref="AN371:AQ371"/>
    <mergeCell ref="AR371:AX371"/>
    <mergeCell ref="AY371:BB371"/>
    <mergeCell ref="AN372:AQ372"/>
    <mergeCell ref="AR372:AX372"/>
    <mergeCell ref="AY372:BB372"/>
    <mergeCell ref="AN373:AQ373"/>
    <mergeCell ref="AR376:AX376"/>
    <mergeCell ref="AY376:BB376"/>
    <mergeCell ref="AN374:AQ374"/>
    <mergeCell ref="AR374:AX374"/>
    <mergeCell ref="AY374:BB374"/>
    <mergeCell ref="AN375:AQ375"/>
    <mergeCell ref="AR375:AX375"/>
    <mergeCell ref="AY375:BB375"/>
    <mergeCell ref="AN376:AQ376"/>
    <mergeCell ref="AR379:AX379"/>
    <mergeCell ref="AY379:BB379"/>
    <mergeCell ref="AN377:AQ377"/>
    <mergeCell ref="AR377:AX377"/>
    <mergeCell ref="AY377:BB377"/>
    <mergeCell ref="AN378:AQ378"/>
    <mergeCell ref="AR378:AX378"/>
    <mergeCell ref="AY378:BB378"/>
    <mergeCell ref="AN379:AQ379"/>
    <mergeCell ref="AR382:AX382"/>
    <mergeCell ref="AY382:BB382"/>
    <mergeCell ref="AN380:AQ380"/>
    <mergeCell ref="AR380:AX380"/>
    <mergeCell ref="AY380:BB380"/>
    <mergeCell ref="AN381:AQ381"/>
    <mergeCell ref="AR381:AX381"/>
    <mergeCell ref="AY381:BB381"/>
    <mergeCell ref="AN382:AQ382"/>
    <mergeCell ref="AR385:AX385"/>
    <mergeCell ref="AY385:BB385"/>
    <mergeCell ref="AN383:AQ383"/>
    <mergeCell ref="AR383:AX383"/>
    <mergeCell ref="AY383:BB383"/>
    <mergeCell ref="AN384:AQ384"/>
    <mergeCell ref="AR384:AX384"/>
    <mergeCell ref="AY384:BB384"/>
    <mergeCell ref="AN385:AQ385"/>
    <mergeCell ref="AR388:AX388"/>
    <mergeCell ref="AY388:BB388"/>
    <mergeCell ref="AN386:AQ386"/>
    <mergeCell ref="AR386:AX386"/>
    <mergeCell ref="AY386:BB386"/>
    <mergeCell ref="AN387:AQ387"/>
    <mergeCell ref="AR387:AX387"/>
    <mergeCell ref="AY387:BB387"/>
    <mergeCell ref="AN388:AQ388"/>
    <mergeCell ref="AR391:AX391"/>
    <mergeCell ref="AY391:BB391"/>
    <mergeCell ref="AN389:AQ389"/>
    <mergeCell ref="AR389:AX389"/>
    <mergeCell ref="AY389:BB389"/>
    <mergeCell ref="AN390:AQ390"/>
    <mergeCell ref="AR390:AX390"/>
    <mergeCell ref="AY390:BB390"/>
    <mergeCell ref="AN391:AQ391"/>
    <mergeCell ref="AR394:AX394"/>
    <mergeCell ref="AY394:BB394"/>
    <mergeCell ref="AN392:AQ392"/>
    <mergeCell ref="AR392:AX392"/>
    <mergeCell ref="AY392:BB392"/>
    <mergeCell ref="AN393:AQ393"/>
    <mergeCell ref="AR393:AX393"/>
    <mergeCell ref="AY393:BB393"/>
    <mergeCell ref="AN394:AQ394"/>
    <mergeCell ref="AR397:AX397"/>
    <mergeCell ref="AY397:BB397"/>
    <mergeCell ref="AN395:AQ395"/>
    <mergeCell ref="AR395:AX395"/>
    <mergeCell ref="AY395:BB395"/>
    <mergeCell ref="AN396:AQ396"/>
    <mergeCell ref="AR396:AX396"/>
    <mergeCell ref="AY396:BB396"/>
    <mergeCell ref="AN397:AQ397"/>
    <mergeCell ref="AR400:AX400"/>
    <mergeCell ref="AY400:BB400"/>
    <mergeCell ref="AN398:AQ398"/>
    <mergeCell ref="AR398:AX398"/>
    <mergeCell ref="AY398:BB398"/>
    <mergeCell ref="AN399:AQ399"/>
    <mergeCell ref="AR399:AX399"/>
    <mergeCell ref="AY399:BB399"/>
    <mergeCell ref="AN400:AQ400"/>
    <mergeCell ref="AR403:AX403"/>
    <mergeCell ref="AY403:BB403"/>
    <mergeCell ref="AN401:AQ401"/>
    <mergeCell ref="AR401:AX401"/>
    <mergeCell ref="AY401:BB401"/>
    <mergeCell ref="AN402:AQ402"/>
    <mergeCell ref="AR402:AX402"/>
    <mergeCell ref="AY402:BB402"/>
    <mergeCell ref="AN403:AQ403"/>
    <mergeCell ref="AR406:AX406"/>
    <mergeCell ref="AY406:BB406"/>
    <mergeCell ref="AN404:AQ404"/>
    <mergeCell ref="AR404:AX404"/>
    <mergeCell ref="AY404:BB404"/>
    <mergeCell ref="AN405:AQ405"/>
    <mergeCell ref="AR405:AX405"/>
    <mergeCell ref="AY405:BB405"/>
    <mergeCell ref="AN406:AQ406"/>
    <mergeCell ref="AR409:AX409"/>
    <mergeCell ref="AY409:BB409"/>
    <mergeCell ref="AN407:AQ407"/>
    <mergeCell ref="AR407:AX407"/>
    <mergeCell ref="AY407:BB407"/>
    <mergeCell ref="AN408:AQ408"/>
    <mergeCell ref="AR408:AX408"/>
    <mergeCell ref="AY408:BB408"/>
    <mergeCell ref="AN409:AQ409"/>
    <mergeCell ref="AR412:AX412"/>
    <mergeCell ref="AY412:BB412"/>
    <mergeCell ref="AN410:AQ410"/>
    <mergeCell ref="AR410:AX410"/>
    <mergeCell ref="AY410:BB410"/>
    <mergeCell ref="AN411:AQ411"/>
    <mergeCell ref="AR411:AX411"/>
    <mergeCell ref="AY411:BB411"/>
    <mergeCell ref="AN412:AQ412"/>
    <mergeCell ref="AR415:AX415"/>
    <mergeCell ref="AY415:BB415"/>
    <mergeCell ref="AN413:AQ413"/>
    <mergeCell ref="AR413:AX413"/>
    <mergeCell ref="AY413:BB413"/>
    <mergeCell ref="AN414:AQ414"/>
    <mergeCell ref="AR414:AX414"/>
    <mergeCell ref="AY414:BB414"/>
    <mergeCell ref="AN415:AQ415"/>
    <mergeCell ref="AR418:AX418"/>
    <mergeCell ref="AY418:BB418"/>
    <mergeCell ref="AN416:AQ416"/>
    <mergeCell ref="AR416:AX416"/>
    <mergeCell ref="AY416:BB416"/>
    <mergeCell ref="AN417:AQ417"/>
    <mergeCell ref="AR417:AX417"/>
    <mergeCell ref="AY417:BB417"/>
    <mergeCell ref="AN418:AQ418"/>
    <mergeCell ref="AR421:AX421"/>
    <mergeCell ref="AY421:BB421"/>
    <mergeCell ref="AN419:AQ419"/>
    <mergeCell ref="AR419:AX419"/>
    <mergeCell ref="AY419:BB419"/>
    <mergeCell ref="AN420:AQ420"/>
    <mergeCell ref="AR420:AX420"/>
    <mergeCell ref="AY420:BB420"/>
    <mergeCell ref="AN421:AQ421"/>
    <mergeCell ref="AR424:AX424"/>
    <mergeCell ref="AY424:BB424"/>
    <mergeCell ref="AN422:AQ422"/>
    <mergeCell ref="AR422:AX422"/>
    <mergeCell ref="AY422:BB422"/>
    <mergeCell ref="AN423:AQ423"/>
    <mergeCell ref="AR423:AX423"/>
    <mergeCell ref="AY423:BB423"/>
    <mergeCell ref="AN424:AQ424"/>
    <mergeCell ref="AR427:AX427"/>
    <mergeCell ref="AY427:BB427"/>
    <mergeCell ref="AN425:AQ425"/>
    <mergeCell ref="AR425:AX425"/>
    <mergeCell ref="AY425:BB425"/>
    <mergeCell ref="AN426:AQ426"/>
    <mergeCell ref="AR426:AX426"/>
    <mergeCell ref="AY426:BB426"/>
    <mergeCell ref="AN427:AQ427"/>
    <mergeCell ref="AR430:AX430"/>
    <mergeCell ref="AY430:BB430"/>
    <mergeCell ref="AN428:AQ428"/>
    <mergeCell ref="AR428:AX428"/>
    <mergeCell ref="AY428:BB428"/>
    <mergeCell ref="AN429:AQ429"/>
    <mergeCell ref="AR429:AX429"/>
    <mergeCell ref="AY429:BB429"/>
    <mergeCell ref="AN430:AQ430"/>
    <mergeCell ref="AR433:AX433"/>
    <mergeCell ref="AY433:BB433"/>
    <mergeCell ref="AN431:AQ431"/>
    <mergeCell ref="AR431:AX431"/>
    <mergeCell ref="AY431:BB431"/>
    <mergeCell ref="AN432:AQ432"/>
    <mergeCell ref="AR432:AX432"/>
    <mergeCell ref="AY432:BB432"/>
    <mergeCell ref="AN433:AQ433"/>
    <mergeCell ref="AR436:AX436"/>
    <mergeCell ref="AY436:BB436"/>
    <mergeCell ref="AN434:AQ434"/>
    <mergeCell ref="AR434:AX434"/>
    <mergeCell ref="AY434:BB434"/>
    <mergeCell ref="AN435:AQ435"/>
    <mergeCell ref="AR435:AX435"/>
    <mergeCell ref="AY435:BB435"/>
    <mergeCell ref="AN436:AQ436"/>
    <mergeCell ref="AR439:AX439"/>
    <mergeCell ref="AY439:BB439"/>
    <mergeCell ref="AN437:AQ437"/>
    <mergeCell ref="AR437:AX437"/>
    <mergeCell ref="AY437:BB437"/>
    <mergeCell ref="AN438:AQ438"/>
    <mergeCell ref="AR438:AX438"/>
    <mergeCell ref="AY438:BB438"/>
    <mergeCell ref="AN439:AQ439"/>
    <mergeCell ref="AR442:AX442"/>
    <mergeCell ref="AY442:BB442"/>
    <mergeCell ref="AN440:AQ440"/>
    <mergeCell ref="AR440:AX440"/>
    <mergeCell ref="AY440:BB440"/>
    <mergeCell ref="AN441:AQ441"/>
    <mergeCell ref="AR441:AX441"/>
    <mergeCell ref="AY441:BB441"/>
    <mergeCell ref="AN442:AQ442"/>
    <mergeCell ref="AR445:AX445"/>
    <mergeCell ref="AY445:BB445"/>
    <mergeCell ref="AN443:AQ443"/>
    <mergeCell ref="AR443:AX443"/>
    <mergeCell ref="AY443:BB443"/>
    <mergeCell ref="AN444:AQ444"/>
    <mergeCell ref="AR444:AX444"/>
    <mergeCell ref="AY444:BB444"/>
    <mergeCell ref="AN445:AQ445"/>
    <mergeCell ref="AR448:AX448"/>
    <mergeCell ref="AY448:BB448"/>
    <mergeCell ref="AN446:AQ446"/>
    <mergeCell ref="AR446:AX446"/>
    <mergeCell ref="AY446:BB446"/>
    <mergeCell ref="AN447:AQ447"/>
    <mergeCell ref="AR447:AX447"/>
    <mergeCell ref="AY447:BB447"/>
    <mergeCell ref="AN448:AQ448"/>
    <mergeCell ref="AR451:AX451"/>
    <mergeCell ref="AY451:BB451"/>
    <mergeCell ref="AN449:AQ449"/>
    <mergeCell ref="AR449:AX449"/>
    <mergeCell ref="AY449:BB449"/>
    <mergeCell ref="AN450:AQ450"/>
    <mergeCell ref="AR450:AX450"/>
    <mergeCell ref="AY450:BB450"/>
    <mergeCell ref="AN451:AQ451"/>
    <mergeCell ref="AR454:AX454"/>
    <mergeCell ref="AY454:BB454"/>
    <mergeCell ref="AN452:AQ452"/>
    <mergeCell ref="AR452:AX452"/>
    <mergeCell ref="AY452:BB452"/>
    <mergeCell ref="AN453:AQ453"/>
    <mergeCell ref="AR453:AX453"/>
    <mergeCell ref="AY453:BB453"/>
    <mergeCell ref="AN454:AQ454"/>
    <mergeCell ref="AR512:AX512"/>
    <mergeCell ref="AY512:BB512"/>
    <mergeCell ref="AN510:AQ510"/>
    <mergeCell ref="AR510:AX510"/>
    <mergeCell ref="AY510:BB510"/>
    <mergeCell ref="AN511:AQ511"/>
    <mergeCell ref="AR511:AX511"/>
    <mergeCell ref="AY511:BB511"/>
    <mergeCell ref="AN512:AQ512"/>
    <mergeCell ref="AR307:AX307"/>
    <mergeCell ref="AY307:BB307"/>
    <mergeCell ref="AN305:AQ305"/>
    <mergeCell ref="AR305:AX305"/>
    <mergeCell ref="AY305:BB305"/>
    <mergeCell ref="AN306:AQ306"/>
    <mergeCell ref="AR306:AX306"/>
    <mergeCell ref="AY306:BB306"/>
    <mergeCell ref="AN307:AQ307"/>
    <mergeCell ref="AR482:AX482"/>
    <mergeCell ref="AY482:BB482"/>
    <mergeCell ref="AN480:AQ480"/>
    <mergeCell ref="AR480:AX480"/>
    <mergeCell ref="AY480:BB480"/>
    <mergeCell ref="AN481:AQ481"/>
    <mergeCell ref="AR481:AX481"/>
    <mergeCell ref="AY481:BB481"/>
    <mergeCell ref="AN482:AQ482"/>
    <mergeCell ref="AR485:AX485"/>
    <mergeCell ref="AY485:BB485"/>
    <mergeCell ref="AN483:AQ483"/>
    <mergeCell ref="AR483:AX483"/>
    <mergeCell ref="AY483:BB483"/>
    <mergeCell ref="AN484:AQ484"/>
    <mergeCell ref="AR484:AX484"/>
    <mergeCell ref="AY484:BB484"/>
    <mergeCell ref="AN485:AQ485"/>
    <mergeCell ref="AN513:AQ513"/>
    <mergeCell ref="AR513:AX513"/>
    <mergeCell ref="AY513:BB513"/>
    <mergeCell ref="AR491:AX491"/>
    <mergeCell ref="AY491:BB491"/>
    <mergeCell ref="AN489:AQ489"/>
    <mergeCell ref="AR489:AX489"/>
    <mergeCell ref="AY489:BB489"/>
    <mergeCell ref="AN490:AQ490"/>
    <mergeCell ref="AR490:AX490"/>
    <mergeCell ref="AY490:BB490"/>
    <mergeCell ref="AN491:AQ491"/>
    <mergeCell ref="AR494:AX494"/>
    <mergeCell ref="AY494:BB494"/>
    <mergeCell ref="AN492:AQ492"/>
    <mergeCell ref="AR492:AX492"/>
    <mergeCell ref="AY492:BB492"/>
    <mergeCell ref="AN493:AQ493"/>
    <mergeCell ref="AR493:AX493"/>
    <mergeCell ref="AY493:BB493"/>
    <mergeCell ref="AN494:AQ494"/>
    <mergeCell ref="AR497:AX497"/>
    <mergeCell ref="AY497:BB497"/>
    <mergeCell ref="AN495:AQ495"/>
    <mergeCell ref="AR495:AX495"/>
    <mergeCell ref="AY495:BB495"/>
    <mergeCell ref="AN496:AQ496"/>
    <mergeCell ref="AR496:AX496"/>
    <mergeCell ref="AY496:BB496"/>
    <mergeCell ref="AN497:AQ497"/>
    <mergeCell ref="AR500:AX500"/>
    <mergeCell ref="AY500:BB500"/>
    <mergeCell ref="AN498:AQ498"/>
    <mergeCell ref="AR498:AX498"/>
    <mergeCell ref="AY498:BB498"/>
    <mergeCell ref="AN499:AQ499"/>
    <mergeCell ref="AR499:AX499"/>
    <mergeCell ref="AY499:BB499"/>
    <mergeCell ref="AN500:AQ500"/>
    <mergeCell ref="AR503:AX503"/>
    <mergeCell ref="AY503:BB503"/>
    <mergeCell ref="AN501:AQ501"/>
    <mergeCell ref="AR501:AX501"/>
    <mergeCell ref="AY501:BB501"/>
    <mergeCell ref="AN502:AQ502"/>
    <mergeCell ref="AR502:AX502"/>
    <mergeCell ref="AY502:BB502"/>
    <mergeCell ref="AN503:AQ503"/>
    <mergeCell ref="AR506:AX506"/>
    <mergeCell ref="AY506:BB506"/>
    <mergeCell ref="AN504:AQ504"/>
    <mergeCell ref="AR504:AX504"/>
    <mergeCell ref="AY504:BB504"/>
    <mergeCell ref="AN505:AQ505"/>
    <mergeCell ref="AR505:AX505"/>
    <mergeCell ref="AY505:BB505"/>
    <mergeCell ref="AN506:AQ506"/>
    <mergeCell ref="AR509:AX509"/>
    <mergeCell ref="AY509:BB509"/>
    <mergeCell ref="AN507:AQ507"/>
    <mergeCell ref="AR507:AX507"/>
    <mergeCell ref="AY507:BB507"/>
    <mergeCell ref="AN508:AQ508"/>
    <mergeCell ref="AR508:AX508"/>
    <mergeCell ref="AY508:BB508"/>
    <mergeCell ref="AN509:AQ509"/>
    <mergeCell ref="AR163:AX163"/>
    <mergeCell ref="AY163:BB163"/>
    <mergeCell ref="AN161:AQ161"/>
    <mergeCell ref="AR161:AX161"/>
    <mergeCell ref="AY161:BB161"/>
    <mergeCell ref="AN162:AQ162"/>
    <mergeCell ref="AR162:AX162"/>
    <mergeCell ref="AY162:BB162"/>
    <mergeCell ref="AN163:AQ163"/>
    <mergeCell ref="AR166:AX166"/>
    <mergeCell ref="AY166:BB166"/>
    <mergeCell ref="AN164:AQ164"/>
    <mergeCell ref="AR164:AX164"/>
    <mergeCell ref="AY164:BB164"/>
    <mergeCell ref="AN165:AQ165"/>
    <mergeCell ref="AR165:AX165"/>
    <mergeCell ref="AY165:BB165"/>
    <mergeCell ref="AN166:AQ166"/>
    <mergeCell ref="AR169:AX169"/>
    <mergeCell ref="AY169:BB169"/>
    <mergeCell ref="AN167:AQ167"/>
    <mergeCell ref="AR167:AX167"/>
    <mergeCell ref="AY167:BB167"/>
    <mergeCell ref="AN168:AQ168"/>
    <mergeCell ref="AR168:AX168"/>
    <mergeCell ref="AY168:BB168"/>
    <mergeCell ref="AN169:AQ169"/>
    <mergeCell ref="AR172:AX172"/>
    <mergeCell ref="AY172:BB172"/>
    <mergeCell ref="AN170:AQ170"/>
    <mergeCell ref="AR170:AX170"/>
    <mergeCell ref="AY170:BB170"/>
    <mergeCell ref="AN171:AQ171"/>
    <mergeCell ref="AR171:AX171"/>
    <mergeCell ref="AY171:BB171"/>
    <mergeCell ref="AN172:AQ172"/>
    <mergeCell ref="AR175:AX175"/>
    <mergeCell ref="AY175:BB175"/>
    <mergeCell ref="AN173:AQ173"/>
    <mergeCell ref="AR173:AX173"/>
    <mergeCell ref="AY173:BB173"/>
    <mergeCell ref="AN174:AQ174"/>
    <mergeCell ref="AR174:AX174"/>
    <mergeCell ref="AY174:BB174"/>
    <mergeCell ref="AN175:AQ175"/>
    <mergeCell ref="AR178:AX178"/>
    <mergeCell ref="AY178:BB178"/>
    <mergeCell ref="AN176:AQ176"/>
    <mergeCell ref="AR176:AX176"/>
    <mergeCell ref="AY176:BB176"/>
    <mergeCell ref="AN177:AQ177"/>
    <mergeCell ref="AR177:AX177"/>
    <mergeCell ref="AY177:BB177"/>
    <mergeCell ref="AN178:AQ178"/>
    <mergeCell ref="AR181:AX181"/>
    <mergeCell ref="AY181:BB181"/>
    <mergeCell ref="AN179:AQ179"/>
    <mergeCell ref="AR179:AX179"/>
    <mergeCell ref="AY179:BB179"/>
    <mergeCell ref="AN180:AQ180"/>
    <mergeCell ref="AR180:AX180"/>
    <mergeCell ref="AY180:BB180"/>
    <mergeCell ref="AN181:AQ181"/>
    <mergeCell ref="AR184:AX184"/>
    <mergeCell ref="AY184:BB184"/>
    <mergeCell ref="AN182:AQ182"/>
    <mergeCell ref="AR182:AX182"/>
    <mergeCell ref="AY182:BB182"/>
    <mergeCell ref="AN183:AQ183"/>
    <mergeCell ref="AR183:AX183"/>
    <mergeCell ref="AY183:BB183"/>
    <mergeCell ref="AN184:AQ184"/>
    <mergeCell ref="AR187:AX187"/>
    <mergeCell ref="AY187:BB187"/>
    <mergeCell ref="AN185:AQ185"/>
    <mergeCell ref="AR185:AX185"/>
    <mergeCell ref="AY185:BB185"/>
    <mergeCell ref="AN186:AQ186"/>
    <mergeCell ref="AR186:AX186"/>
    <mergeCell ref="AY186:BB186"/>
    <mergeCell ref="AN187:AQ187"/>
    <mergeCell ref="AR190:AX190"/>
    <mergeCell ref="AY190:BB190"/>
    <mergeCell ref="AN188:AQ188"/>
    <mergeCell ref="AR188:AX188"/>
    <mergeCell ref="AY188:BB188"/>
    <mergeCell ref="AN189:AQ189"/>
    <mergeCell ref="AR189:AX189"/>
    <mergeCell ref="AY189:BB189"/>
    <mergeCell ref="AN190:AQ190"/>
    <mergeCell ref="AR193:AX193"/>
    <mergeCell ref="AY193:BB193"/>
    <mergeCell ref="AN191:AQ191"/>
    <mergeCell ref="AR191:AX191"/>
    <mergeCell ref="AY191:BB191"/>
    <mergeCell ref="AN192:AQ192"/>
    <mergeCell ref="AR192:AX192"/>
    <mergeCell ref="AY192:BB192"/>
    <mergeCell ref="AN193:AQ193"/>
    <mergeCell ref="AR196:AX196"/>
    <mergeCell ref="AY196:BB196"/>
    <mergeCell ref="AN194:AQ194"/>
    <mergeCell ref="AR194:AX194"/>
    <mergeCell ref="AY194:BB194"/>
    <mergeCell ref="AN195:AQ195"/>
    <mergeCell ref="AR195:AX195"/>
    <mergeCell ref="AY195:BB195"/>
    <mergeCell ref="AN196:AQ196"/>
    <mergeCell ref="AR199:AX199"/>
    <mergeCell ref="AY199:BB199"/>
    <mergeCell ref="AN197:AQ197"/>
    <mergeCell ref="AR197:AX197"/>
    <mergeCell ref="AY197:BB197"/>
    <mergeCell ref="AN198:AQ198"/>
    <mergeCell ref="AR198:AX198"/>
    <mergeCell ref="AY198:BB198"/>
    <mergeCell ref="AN199:AQ199"/>
    <mergeCell ref="AR202:AX202"/>
    <mergeCell ref="AY202:BB202"/>
    <mergeCell ref="AN200:AQ200"/>
    <mergeCell ref="AR200:AX200"/>
    <mergeCell ref="AY200:BB200"/>
    <mergeCell ref="AN201:AQ201"/>
    <mergeCell ref="AR201:AX201"/>
    <mergeCell ref="AY201:BB201"/>
    <mergeCell ref="AN202:AQ202"/>
    <mergeCell ref="AR205:AX205"/>
    <mergeCell ref="AY205:BB205"/>
    <mergeCell ref="AN203:AQ203"/>
    <mergeCell ref="AR203:AX203"/>
    <mergeCell ref="AY203:BB203"/>
    <mergeCell ref="AN204:AQ204"/>
    <mergeCell ref="AR204:AX204"/>
    <mergeCell ref="AY204:BB204"/>
    <mergeCell ref="AN205:AQ205"/>
    <mergeCell ref="AR208:AX208"/>
    <mergeCell ref="AY208:BB208"/>
    <mergeCell ref="AN206:AQ206"/>
    <mergeCell ref="AR206:AX206"/>
    <mergeCell ref="AY206:BB206"/>
    <mergeCell ref="AN207:AQ207"/>
    <mergeCell ref="AR207:AX207"/>
    <mergeCell ref="AY207:BB207"/>
    <mergeCell ref="AN208:AQ208"/>
    <mergeCell ref="AR211:AX211"/>
    <mergeCell ref="AY211:BB211"/>
    <mergeCell ref="AN209:AQ209"/>
    <mergeCell ref="AR209:AX209"/>
    <mergeCell ref="AY209:BB209"/>
    <mergeCell ref="AN210:AQ210"/>
    <mergeCell ref="AR210:AX210"/>
    <mergeCell ref="AY210:BB210"/>
    <mergeCell ref="AN211:AQ211"/>
    <mergeCell ref="AR214:AX214"/>
    <mergeCell ref="AY214:BB214"/>
    <mergeCell ref="AN212:AQ212"/>
    <mergeCell ref="AR212:AX212"/>
    <mergeCell ref="AY212:BB212"/>
    <mergeCell ref="AN213:AQ213"/>
    <mergeCell ref="AR213:AX213"/>
    <mergeCell ref="AY213:BB213"/>
    <mergeCell ref="AN214:AQ214"/>
    <mergeCell ref="AR217:AX217"/>
    <mergeCell ref="AY217:BB217"/>
    <mergeCell ref="AN215:AQ215"/>
    <mergeCell ref="AR215:AX215"/>
    <mergeCell ref="AY215:BB215"/>
    <mergeCell ref="AN216:AQ216"/>
    <mergeCell ref="AR216:AX216"/>
    <mergeCell ref="AY216:BB216"/>
    <mergeCell ref="AN217:AQ217"/>
    <mergeCell ref="AR220:AX220"/>
    <mergeCell ref="AY220:BB220"/>
    <mergeCell ref="AN218:AQ218"/>
    <mergeCell ref="AR218:AX218"/>
    <mergeCell ref="AY218:BB218"/>
    <mergeCell ref="AN219:AQ219"/>
    <mergeCell ref="AR219:AX219"/>
    <mergeCell ref="AY219:BB219"/>
    <mergeCell ref="AN220:AQ220"/>
    <mergeCell ref="AR223:AX223"/>
    <mergeCell ref="AY223:BB223"/>
    <mergeCell ref="AN221:AQ221"/>
    <mergeCell ref="AR221:AX221"/>
    <mergeCell ref="AY221:BB221"/>
    <mergeCell ref="AN222:AQ222"/>
    <mergeCell ref="AR222:AX222"/>
    <mergeCell ref="AY222:BB222"/>
    <mergeCell ref="AN223:AQ223"/>
    <mergeCell ref="AR226:AX226"/>
    <mergeCell ref="AY226:BB226"/>
    <mergeCell ref="AN224:AQ224"/>
    <mergeCell ref="AR224:AX224"/>
    <mergeCell ref="AY224:BB224"/>
    <mergeCell ref="AN225:AQ225"/>
    <mergeCell ref="AR225:AX225"/>
    <mergeCell ref="AY225:BB225"/>
    <mergeCell ref="AN226:AQ226"/>
    <mergeCell ref="AR229:AX229"/>
    <mergeCell ref="AY229:BB229"/>
    <mergeCell ref="AN227:AQ227"/>
    <mergeCell ref="AR227:AX227"/>
    <mergeCell ref="AY227:BB227"/>
    <mergeCell ref="AN228:AQ228"/>
    <mergeCell ref="AR228:AX228"/>
    <mergeCell ref="AY228:BB228"/>
    <mergeCell ref="AN229:AQ229"/>
    <mergeCell ref="AR232:AX232"/>
    <mergeCell ref="AY232:BB232"/>
    <mergeCell ref="AN230:AQ230"/>
    <mergeCell ref="AR230:AX230"/>
    <mergeCell ref="AY230:BB230"/>
    <mergeCell ref="AN231:AQ231"/>
    <mergeCell ref="AR231:AX231"/>
    <mergeCell ref="AY231:BB231"/>
    <mergeCell ref="AN232:AQ232"/>
    <mergeCell ref="AR235:AX235"/>
    <mergeCell ref="AY235:BB235"/>
    <mergeCell ref="AN233:AQ233"/>
    <mergeCell ref="AR233:AX233"/>
    <mergeCell ref="AY233:BB233"/>
    <mergeCell ref="AN234:AQ234"/>
    <mergeCell ref="AR234:AX234"/>
    <mergeCell ref="AY234:BB234"/>
    <mergeCell ref="AN235:AQ235"/>
    <mergeCell ref="AR238:AX238"/>
    <mergeCell ref="AY238:BB238"/>
    <mergeCell ref="AN236:AQ236"/>
    <mergeCell ref="AR236:AX236"/>
    <mergeCell ref="AY236:BB236"/>
    <mergeCell ref="AN237:AQ237"/>
    <mergeCell ref="AR237:AX237"/>
    <mergeCell ref="AY237:BB237"/>
    <mergeCell ref="AN238:AQ238"/>
    <mergeCell ref="AR241:AX241"/>
    <mergeCell ref="AY241:BB241"/>
    <mergeCell ref="AN239:AQ239"/>
    <mergeCell ref="AR239:AX239"/>
    <mergeCell ref="AY239:BB239"/>
    <mergeCell ref="AN240:AQ240"/>
    <mergeCell ref="AR240:AX240"/>
    <mergeCell ref="AY240:BB240"/>
    <mergeCell ref="AN241:AQ241"/>
    <mergeCell ref="AR244:AX244"/>
    <mergeCell ref="AY244:BB244"/>
    <mergeCell ref="AN242:AQ242"/>
    <mergeCell ref="AR242:AX242"/>
    <mergeCell ref="AY242:BB242"/>
    <mergeCell ref="AN243:AQ243"/>
    <mergeCell ref="AR243:AX243"/>
    <mergeCell ref="AY243:BB243"/>
    <mergeCell ref="AN244:AQ244"/>
    <mergeCell ref="AR247:AX247"/>
    <mergeCell ref="AY247:BB247"/>
    <mergeCell ref="AN245:AQ245"/>
    <mergeCell ref="AR245:AX245"/>
    <mergeCell ref="AY245:BB245"/>
    <mergeCell ref="AN246:AQ246"/>
    <mergeCell ref="AR246:AX246"/>
    <mergeCell ref="AY246:BB246"/>
    <mergeCell ref="AN247:AQ247"/>
    <mergeCell ref="AR250:AX250"/>
    <mergeCell ref="AY250:BB250"/>
    <mergeCell ref="AN248:AQ248"/>
    <mergeCell ref="AR248:AX248"/>
    <mergeCell ref="AY248:BB248"/>
    <mergeCell ref="AN249:AQ249"/>
    <mergeCell ref="AR249:AX249"/>
    <mergeCell ref="AY249:BB249"/>
    <mergeCell ref="AN250:AQ250"/>
    <mergeCell ref="AR253:AX253"/>
    <mergeCell ref="AY253:BB253"/>
    <mergeCell ref="AN251:AQ251"/>
    <mergeCell ref="AR251:AX251"/>
    <mergeCell ref="AY251:BB251"/>
    <mergeCell ref="AN252:AQ252"/>
    <mergeCell ref="AR252:AX252"/>
    <mergeCell ref="AY252:BB252"/>
    <mergeCell ref="AN253:AQ253"/>
    <mergeCell ref="AR256:AX256"/>
    <mergeCell ref="AY256:BB256"/>
    <mergeCell ref="AN254:AQ254"/>
    <mergeCell ref="AR254:AX254"/>
    <mergeCell ref="AY254:BB254"/>
    <mergeCell ref="AN255:AQ255"/>
    <mergeCell ref="AR255:AX255"/>
    <mergeCell ref="AY255:BB255"/>
    <mergeCell ref="AN256:AQ256"/>
    <mergeCell ref="AR259:AX259"/>
    <mergeCell ref="AY259:BB259"/>
    <mergeCell ref="AN257:AQ257"/>
    <mergeCell ref="AR257:AX257"/>
    <mergeCell ref="AY257:BB257"/>
    <mergeCell ref="AN258:AQ258"/>
    <mergeCell ref="AR258:AX258"/>
    <mergeCell ref="AY258:BB258"/>
    <mergeCell ref="AN259:AQ259"/>
    <mergeCell ref="AR262:AX262"/>
    <mergeCell ref="AY262:BB262"/>
    <mergeCell ref="AN260:AQ260"/>
    <mergeCell ref="AR260:AX260"/>
    <mergeCell ref="AY260:BB260"/>
    <mergeCell ref="AN261:AQ261"/>
    <mergeCell ref="AR261:AX261"/>
    <mergeCell ref="AY261:BB261"/>
    <mergeCell ref="AN262:AQ262"/>
    <mergeCell ref="AR265:AX265"/>
    <mergeCell ref="AY265:BB265"/>
    <mergeCell ref="AN263:AQ263"/>
    <mergeCell ref="AR263:AX263"/>
    <mergeCell ref="AY263:BB263"/>
    <mergeCell ref="AN264:AQ264"/>
    <mergeCell ref="AR264:AX264"/>
    <mergeCell ref="AY264:BB264"/>
    <mergeCell ref="AN265:AQ265"/>
    <mergeCell ref="AR268:AX268"/>
    <mergeCell ref="AY268:BB268"/>
    <mergeCell ref="AN266:AQ266"/>
    <mergeCell ref="AR266:AX266"/>
    <mergeCell ref="AY266:BB266"/>
    <mergeCell ref="AN267:AQ267"/>
    <mergeCell ref="AR267:AX267"/>
    <mergeCell ref="AY267:BB267"/>
    <mergeCell ref="AN268:AQ268"/>
    <mergeCell ref="AR271:AX271"/>
    <mergeCell ref="AY271:BB271"/>
    <mergeCell ref="AN269:AQ269"/>
    <mergeCell ref="AR269:AX269"/>
    <mergeCell ref="AY269:BB269"/>
    <mergeCell ref="AN270:AQ270"/>
    <mergeCell ref="AR270:AX270"/>
    <mergeCell ref="AY270:BB270"/>
    <mergeCell ref="AN271:AQ271"/>
    <mergeCell ref="AR274:AX274"/>
    <mergeCell ref="AY274:BB274"/>
    <mergeCell ref="AN272:AQ272"/>
    <mergeCell ref="AR272:AX272"/>
    <mergeCell ref="AY272:BB272"/>
    <mergeCell ref="AN273:AQ273"/>
    <mergeCell ref="AR273:AX273"/>
    <mergeCell ref="AY273:BB273"/>
    <mergeCell ref="AN274:AQ274"/>
    <mergeCell ref="AR277:AX277"/>
    <mergeCell ref="AY277:BB277"/>
    <mergeCell ref="AN275:AQ275"/>
    <mergeCell ref="AR275:AX275"/>
    <mergeCell ref="AY275:BB275"/>
    <mergeCell ref="AN276:AQ276"/>
    <mergeCell ref="AR276:AX276"/>
    <mergeCell ref="AY276:BB276"/>
    <mergeCell ref="AN277:AQ277"/>
    <mergeCell ref="AR280:AX280"/>
    <mergeCell ref="AY280:BB280"/>
    <mergeCell ref="AN278:AQ278"/>
    <mergeCell ref="AR278:AX278"/>
    <mergeCell ref="AY278:BB278"/>
    <mergeCell ref="AN279:AQ279"/>
    <mergeCell ref="AR279:AX279"/>
    <mergeCell ref="AY279:BB279"/>
    <mergeCell ref="AN280:AQ280"/>
    <mergeCell ref="AR283:AX283"/>
    <mergeCell ref="AY283:BB283"/>
    <mergeCell ref="AN281:AQ281"/>
    <mergeCell ref="AR281:AX281"/>
    <mergeCell ref="AY281:BB281"/>
    <mergeCell ref="AN282:AQ282"/>
    <mergeCell ref="AR282:AX282"/>
    <mergeCell ref="AY282:BB282"/>
    <mergeCell ref="AN283:AQ283"/>
    <mergeCell ref="AR286:AX286"/>
    <mergeCell ref="AY286:BB286"/>
    <mergeCell ref="AN284:AQ284"/>
    <mergeCell ref="AR284:AX284"/>
    <mergeCell ref="AY284:BB284"/>
    <mergeCell ref="AN285:AQ285"/>
    <mergeCell ref="AR285:AX285"/>
    <mergeCell ref="AY285:BB285"/>
    <mergeCell ref="AN286:AQ286"/>
    <mergeCell ref="AR289:AX289"/>
    <mergeCell ref="AY289:BB289"/>
    <mergeCell ref="AN287:AQ287"/>
    <mergeCell ref="AR287:AX287"/>
    <mergeCell ref="AY287:BB287"/>
    <mergeCell ref="AN288:AQ288"/>
    <mergeCell ref="AR288:AX288"/>
    <mergeCell ref="AY288:BB288"/>
    <mergeCell ref="AN289:AQ289"/>
    <mergeCell ref="AR292:AX292"/>
    <mergeCell ref="AY292:BB292"/>
    <mergeCell ref="AN290:AQ290"/>
    <mergeCell ref="AR290:AX290"/>
    <mergeCell ref="AY290:BB290"/>
    <mergeCell ref="AN291:AQ291"/>
    <mergeCell ref="AR291:AX291"/>
    <mergeCell ref="AY291:BB291"/>
    <mergeCell ref="AN292:AQ292"/>
    <mergeCell ref="AR295:AX295"/>
    <mergeCell ref="AY295:BB295"/>
    <mergeCell ref="AN293:AQ293"/>
    <mergeCell ref="AR293:AX293"/>
    <mergeCell ref="AY293:BB293"/>
    <mergeCell ref="AN294:AQ294"/>
    <mergeCell ref="AR294:AX294"/>
    <mergeCell ref="AY294:BB294"/>
    <mergeCell ref="AN295:AQ295"/>
    <mergeCell ref="AR298:AX298"/>
    <mergeCell ref="AY298:BB298"/>
    <mergeCell ref="AN296:AQ296"/>
    <mergeCell ref="AR296:AX296"/>
    <mergeCell ref="AY296:BB296"/>
    <mergeCell ref="AN297:AQ297"/>
    <mergeCell ref="AR297:AX297"/>
    <mergeCell ref="AY297:BB297"/>
    <mergeCell ref="AN298:AQ298"/>
    <mergeCell ref="AR301:AX301"/>
    <mergeCell ref="AY301:BB301"/>
    <mergeCell ref="AN299:AQ299"/>
    <mergeCell ref="AR299:AX299"/>
    <mergeCell ref="AY299:BB299"/>
    <mergeCell ref="AN300:AQ300"/>
    <mergeCell ref="AR300:AX300"/>
    <mergeCell ref="AY300:BB300"/>
    <mergeCell ref="AN301:AQ301"/>
    <mergeCell ref="AR304:AX304"/>
    <mergeCell ref="AY304:BB304"/>
    <mergeCell ref="AN302:AQ302"/>
    <mergeCell ref="AR302:AX302"/>
    <mergeCell ref="AY302:BB302"/>
    <mergeCell ref="AN303:AQ303"/>
    <mergeCell ref="AR303:AX303"/>
    <mergeCell ref="AY303:BB303"/>
    <mergeCell ref="AN304:AQ304"/>
    <mergeCell ref="AR488:AX488"/>
    <mergeCell ref="AY488:BB488"/>
    <mergeCell ref="AN486:AQ486"/>
    <mergeCell ref="AR486:AX486"/>
    <mergeCell ref="AY486:BB486"/>
    <mergeCell ref="AN487:AQ487"/>
    <mergeCell ref="AR487:AX487"/>
    <mergeCell ref="AY487:BB487"/>
    <mergeCell ref="AN488:AQ488"/>
    <mergeCell ref="AR609:AX609"/>
    <mergeCell ref="AY609:BB609"/>
    <mergeCell ref="AN607:AQ607"/>
    <mergeCell ref="AR607:AX607"/>
    <mergeCell ref="AY607:BB607"/>
    <mergeCell ref="AN608:AQ608"/>
    <mergeCell ref="AR608:AX608"/>
    <mergeCell ref="AY608:BB608"/>
    <mergeCell ref="AN609:AQ609"/>
    <mergeCell ref="Z478:AF478"/>
    <mergeCell ref="AG478:AJ478"/>
    <mergeCell ref="Z479:AF479"/>
    <mergeCell ref="AG479:AJ479"/>
    <mergeCell ref="Z480:AF480"/>
    <mergeCell ref="AG480:AJ480"/>
    <mergeCell ref="AG481:AJ481"/>
    <mergeCell ref="Z481:AF481"/>
    <mergeCell ref="Z482:AF482"/>
    <mergeCell ref="AG482:AJ482"/>
    <mergeCell ref="Z483:AF483"/>
    <mergeCell ref="AG483:AJ483"/>
    <mergeCell ref="Z484:AF484"/>
    <mergeCell ref="AG484:AJ484"/>
    <mergeCell ref="AR516:AX516"/>
    <mergeCell ref="AY516:BB516"/>
    <mergeCell ref="AN514:AQ514"/>
    <mergeCell ref="AR514:AX514"/>
    <mergeCell ref="AY514:BB514"/>
    <mergeCell ref="AN515:AQ515"/>
    <mergeCell ref="AR515:AX515"/>
    <mergeCell ref="AY515:BB515"/>
    <mergeCell ref="AN516:AQ516"/>
    <mergeCell ref="AR519:AX519"/>
    <mergeCell ref="AY519:BB519"/>
    <mergeCell ref="AN517:AQ517"/>
    <mergeCell ref="AR517:AX517"/>
    <mergeCell ref="AY517:BB517"/>
    <mergeCell ref="AN518:AQ518"/>
    <mergeCell ref="AR518:AX518"/>
    <mergeCell ref="AY518:BB518"/>
    <mergeCell ref="AN519:AQ519"/>
    <mergeCell ref="AN610:AQ610"/>
    <mergeCell ref="AR610:AX610"/>
    <mergeCell ref="AY610:BB610"/>
    <mergeCell ref="AR588:AX588"/>
    <mergeCell ref="AY588:BB588"/>
    <mergeCell ref="AN586:AQ586"/>
    <mergeCell ref="AR586:AX586"/>
    <mergeCell ref="AY586:BB586"/>
    <mergeCell ref="AN587:AQ587"/>
    <mergeCell ref="AR587:AX587"/>
    <mergeCell ref="AY587:BB587"/>
    <mergeCell ref="AN588:AQ588"/>
    <mergeCell ref="AR591:AX591"/>
    <mergeCell ref="AY591:BB591"/>
    <mergeCell ref="AN589:AQ589"/>
    <mergeCell ref="AR589:AX589"/>
    <mergeCell ref="AY589:BB589"/>
    <mergeCell ref="AN590:AQ590"/>
    <mergeCell ref="AR590:AX590"/>
    <mergeCell ref="AY590:BB590"/>
    <mergeCell ref="AN591:AQ591"/>
    <mergeCell ref="AR594:AX594"/>
    <mergeCell ref="AY594:BB594"/>
    <mergeCell ref="AN592:AQ592"/>
    <mergeCell ref="AR592:AX592"/>
    <mergeCell ref="AY592:BB592"/>
    <mergeCell ref="AN593:AQ593"/>
    <mergeCell ref="AR593:AX593"/>
    <mergeCell ref="AY593:BB593"/>
    <mergeCell ref="AN594:AQ594"/>
    <mergeCell ref="AR597:AX597"/>
    <mergeCell ref="AY597:BB597"/>
    <mergeCell ref="AN595:AQ595"/>
    <mergeCell ref="AR595:AX595"/>
    <mergeCell ref="AY595:BB595"/>
    <mergeCell ref="AN596:AQ596"/>
    <mergeCell ref="AR596:AX596"/>
    <mergeCell ref="AY596:BB596"/>
    <mergeCell ref="AN597:AQ597"/>
    <mergeCell ref="AR600:AX600"/>
    <mergeCell ref="AY600:BB600"/>
    <mergeCell ref="AN598:AQ598"/>
    <mergeCell ref="AR598:AX598"/>
    <mergeCell ref="AY598:BB598"/>
    <mergeCell ref="AN599:AQ599"/>
    <mergeCell ref="AR599:AX599"/>
    <mergeCell ref="AY599:BB599"/>
    <mergeCell ref="AN600:AQ600"/>
    <mergeCell ref="AR603:AX603"/>
    <mergeCell ref="AY603:BB603"/>
    <mergeCell ref="AN601:AQ601"/>
    <mergeCell ref="AR601:AX601"/>
    <mergeCell ref="AY601:BB601"/>
    <mergeCell ref="AN602:AQ602"/>
    <mergeCell ref="AR602:AX602"/>
    <mergeCell ref="AY602:BB602"/>
    <mergeCell ref="AN603:AQ603"/>
    <mergeCell ref="AR606:AX606"/>
    <mergeCell ref="AY606:BB606"/>
    <mergeCell ref="AN604:AQ604"/>
    <mergeCell ref="AR604:AX604"/>
    <mergeCell ref="AY604:BB604"/>
    <mergeCell ref="AN605:AQ605"/>
    <mergeCell ref="AR605:AX605"/>
    <mergeCell ref="AY605:BB605"/>
    <mergeCell ref="AN606:AQ606"/>
    <mergeCell ref="Z436:AF436"/>
    <mergeCell ref="AG436:AJ436"/>
    <mergeCell ref="Z437:AF437"/>
    <mergeCell ref="AG437:AJ437"/>
    <mergeCell ref="Z438:AF438"/>
    <mergeCell ref="AG438:AJ438"/>
    <mergeCell ref="AG439:AJ439"/>
    <mergeCell ref="Z439:AF439"/>
    <mergeCell ref="Z440:AF440"/>
    <mergeCell ref="AG440:AJ440"/>
    <mergeCell ref="Z441:AF441"/>
    <mergeCell ref="AG441:AJ441"/>
    <mergeCell ref="Z442:AF442"/>
    <mergeCell ref="AG442:AJ442"/>
    <mergeCell ref="Z443:AF443"/>
    <mergeCell ref="AG443:AJ443"/>
    <mergeCell ref="Z444:AF444"/>
    <mergeCell ref="AG444:AJ444"/>
    <mergeCell ref="Z445:AF445"/>
    <mergeCell ref="AG445:AJ445"/>
    <mergeCell ref="AG446:AJ446"/>
    <mergeCell ref="Z446:AF446"/>
    <mergeCell ref="Z447:AF447"/>
    <mergeCell ref="AG447:AJ447"/>
    <mergeCell ref="Z448:AF448"/>
    <mergeCell ref="AG448:AJ448"/>
    <mergeCell ref="Z449:AF449"/>
    <mergeCell ref="AG449:AJ449"/>
    <mergeCell ref="Z450:AF450"/>
    <mergeCell ref="AG450:AJ450"/>
    <mergeCell ref="Z451:AF451"/>
    <mergeCell ref="AG451:AJ451"/>
    <mergeCell ref="Z452:AF452"/>
    <mergeCell ref="AG452:AJ452"/>
    <mergeCell ref="AG453:AJ453"/>
    <mergeCell ref="Z453:AF453"/>
    <mergeCell ref="Z454:AF454"/>
    <mergeCell ref="AG454:AJ454"/>
    <mergeCell ref="Z455:AF455"/>
    <mergeCell ref="AG455:AJ455"/>
    <mergeCell ref="Z456:AF456"/>
    <mergeCell ref="AG456:AJ456"/>
    <mergeCell ref="Z457:AF457"/>
    <mergeCell ref="AG457:AJ457"/>
    <mergeCell ref="Z458:AF458"/>
    <mergeCell ref="AG458:AJ458"/>
    <mergeCell ref="Z459:AF459"/>
    <mergeCell ref="AG459:AJ459"/>
    <mergeCell ref="AG460:AJ460"/>
    <mergeCell ref="Z460:AF460"/>
    <mergeCell ref="Z461:AF461"/>
    <mergeCell ref="AG461:AJ461"/>
    <mergeCell ref="Z462:AF462"/>
    <mergeCell ref="AG462:AJ462"/>
    <mergeCell ref="Z463:AF463"/>
    <mergeCell ref="AG463:AJ463"/>
    <mergeCell ref="Z464:AF464"/>
    <mergeCell ref="AG464:AJ464"/>
    <mergeCell ref="Z465:AF465"/>
    <mergeCell ref="AG465:AJ465"/>
    <mergeCell ref="Z466:AF466"/>
    <mergeCell ref="AG466:AJ466"/>
    <mergeCell ref="AG467:AJ467"/>
    <mergeCell ref="Z467:AF467"/>
    <mergeCell ref="Z468:AF468"/>
    <mergeCell ref="AG468:AJ468"/>
    <mergeCell ref="Z469:AF469"/>
    <mergeCell ref="AG469:AJ469"/>
    <mergeCell ref="Z470:AF470"/>
    <mergeCell ref="AG470:AJ470"/>
    <mergeCell ref="Z471:AF471"/>
    <mergeCell ref="AG471:AJ471"/>
    <mergeCell ref="Z472:AF472"/>
    <mergeCell ref="AG472:AJ472"/>
    <mergeCell ref="Z473:AF473"/>
    <mergeCell ref="AG473:AJ473"/>
    <mergeCell ref="AG474:AJ474"/>
    <mergeCell ref="Z474:AF474"/>
    <mergeCell ref="Z475:AF475"/>
    <mergeCell ref="AG475:AJ475"/>
    <mergeCell ref="Z476:AF476"/>
    <mergeCell ref="AG476:AJ476"/>
    <mergeCell ref="Z477:AF477"/>
    <mergeCell ref="AG477:AJ477"/>
    <mergeCell ref="AR522:AX522"/>
    <mergeCell ref="AY522:BB522"/>
    <mergeCell ref="AN520:AQ520"/>
    <mergeCell ref="AR520:AX520"/>
    <mergeCell ref="AY520:BB520"/>
    <mergeCell ref="AN521:AQ521"/>
    <mergeCell ref="AR521:AX521"/>
    <mergeCell ref="AY521:BB521"/>
    <mergeCell ref="AN522:AQ522"/>
    <mergeCell ref="Z485:AF485"/>
    <mergeCell ref="AG485:AJ485"/>
    <mergeCell ref="Z486:AF486"/>
    <mergeCell ref="AG486:AJ486"/>
    <mergeCell ref="Z487:AF487"/>
    <mergeCell ref="AG487:AJ487"/>
    <mergeCell ref="AG488:AJ488"/>
    <mergeCell ref="Z488:AF488"/>
    <mergeCell ref="Z489:AF489"/>
    <mergeCell ref="AG489:AJ489"/>
    <mergeCell ref="Z490:AF490"/>
    <mergeCell ref="AG490:AJ490"/>
    <mergeCell ref="Z491:AF491"/>
    <mergeCell ref="AG491:AJ491"/>
    <mergeCell ref="Z492:AF492"/>
    <mergeCell ref="AG492:AJ492"/>
    <mergeCell ref="Z493:AF493"/>
    <mergeCell ref="AG493:AJ493"/>
    <mergeCell ref="Z494:AF494"/>
    <mergeCell ref="AG494:AJ494"/>
    <mergeCell ref="AG495:AJ495"/>
    <mergeCell ref="Z495:AF495"/>
    <mergeCell ref="Z496:AF496"/>
    <mergeCell ref="AG496:AJ496"/>
    <mergeCell ref="Z497:AF497"/>
    <mergeCell ref="AG497:AJ497"/>
    <mergeCell ref="Z498:AF498"/>
    <mergeCell ref="AG498:AJ498"/>
    <mergeCell ref="Z499:AF499"/>
    <mergeCell ref="AG499:AJ499"/>
    <mergeCell ref="Z500:AF500"/>
    <mergeCell ref="AG500:AJ500"/>
    <mergeCell ref="Z501:AF501"/>
    <mergeCell ref="AG501:AJ501"/>
    <mergeCell ref="AG502:AJ502"/>
    <mergeCell ref="Z502:AF502"/>
    <mergeCell ref="Z503:AF503"/>
    <mergeCell ref="AG503:AJ503"/>
    <mergeCell ref="Z504:AF504"/>
    <mergeCell ref="AG504:AJ504"/>
    <mergeCell ref="Z505:AF505"/>
    <mergeCell ref="AG505:AJ505"/>
    <mergeCell ref="Z506:AF506"/>
    <mergeCell ref="AG506:AJ506"/>
    <mergeCell ref="Z507:AF507"/>
    <mergeCell ref="AG507:AJ507"/>
    <mergeCell ref="Z508:AF508"/>
    <mergeCell ref="AG508:AJ508"/>
    <mergeCell ref="AG509:AJ509"/>
    <mergeCell ref="Z509:AF509"/>
    <mergeCell ref="Z510:AF510"/>
    <mergeCell ref="AG510:AJ510"/>
    <mergeCell ref="Z511:AF511"/>
    <mergeCell ref="AG511:AJ511"/>
    <mergeCell ref="Z512:AF512"/>
    <mergeCell ref="AG512:AJ512"/>
    <mergeCell ref="Z513:AF513"/>
    <mergeCell ref="AG513:AJ513"/>
    <mergeCell ref="Z514:AF514"/>
    <mergeCell ref="AG514:AJ514"/>
    <mergeCell ref="Z515:AF515"/>
    <mergeCell ref="AG515:AJ515"/>
    <mergeCell ref="AG516:AJ516"/>
    <mergeCell ref="Z516:AF516"/>
    <mergeCell ref="Z517:AF517"/>
    <mergeCell ref="AG517:AJ517"/>
    <mergeCell ref="Z518:AF518"/>
    <mergeCell ref="AG518:AJ518"/>
    <mergeCell ref="Z519:AF519"/>
    <mergeCell ref="AG519:AJ519"/>
    <mergeCell ref="Z520:AF520"/>
    <mergeCell ref="AG520:AJ520"/>
    <mergeCell ref="Z521:AF521"/>
    <mergeCell ref="AG521:AJ521"/>
    <mergeCell ref="Z522:AF522"/>
    <mergeCell ref="AG522:AJ522"/>
    <mergeCell ref="AG523:AJ523"/>
    <mergeCell ref="Z523:AF523"/>
    <mergeCell ref="Z524:AF524"/>
    <mergeCell ref="AG524:AJ524"/>
    <mergeCell ref="Z525:AF525"/>
    <mergeCell ref="AG525:AJ525"/>
    <mergeCell ref="Z526:AF526"/>
    <mergeCell ref="AG526:AJ526"/>
    <mergeCell ref="Z527:AF527"/>
    <mergeCell ref="AG527:AJ527"/>
    <mergeCell ref="Z528:AF528"/>
    <mergeCell ref="AG528:AJ528"/>
    <mergeCell ref="Z529:AF529"/>
    <mergeCell ref="AG529:AJ529"/>
    <mergeCell ref="AG530:AJ530"/>
    <mergeCell ref="Z530:AF530"/>
    <mergeCell ref="Z531:AF531"/>
    <mergeCell ref="AG531:AJ531"/>
    <mergeCell ref="Z532:AF532"/>
    <mergeCell ref="AG532:AJ532"/>
    <mergeCell ref="Z533:AF533"/>
    <mergeCell ref="AG533:AJ533"/>
    <mergeCell ref="AR525:AX525"/>
    <mergeCell ref="AY525:BB525"/>
    <mergeCell ref="AN523:AQ523"/>
    <mergeCell ref="AR523:AX523"/>
    <mergeCell ref="AY523:BB523"/>
    <mergeCell ref="AN524:AQ524"/>
    <mergeCell ref="AR524:AX524"/>
    <mergeCell ref="AY524:BB524"/>
    <mergeCell ref="AN525:AQ525"/>
    <mergeCell ref="AR528:AX528"/>
    <mergeCell ref="AY528:BB528"/>
    <mergeCell ref="AN526:AQ526"/>
    <mergeCell ref="AR526:AX526"/>
    <mergeCell ref="AY526:BB526"/>
    <mergeCell ref="AN527:AQ527"/>
    <mergeCell ref="AR527:AX527"/>
    <mergeCell ref="AY527:BB527"/>
    <mergeCell ref="AN528:AQ528"/>
    <mergeCell ref="AR531:AX531"/>
    <mergeCell ref="AY531:BB531"/>
    <mergeCell ref="AN529:AQ529"/>
    <mergeCell ref="AR529:AX529"/>
    <mergeCell ref="AY529:BB529"/>
    <mergeCell ref="AN530:AQ530"/>
    <mergeCell ref="AR530:AX530"/>
    <mergeCell ref="AY530:BB530"/>
    <mergeCell ref="AN531:AQ531"/>
    <mergeCell ref="AR534:AX534"/>
    <mergeCell ref="AY534:BB534"/>
    <mergeCell ref="AN532:AQ532"/>
    <mergeCell ref="AR532:AX532"/>
    <mergeCell ref="AY532:BB532"/>
    <mergeCell ref="AN533:AQ533"/>
    <mergeCell ref="AR533:AX533"/>
    <mergeCell ref="AY533:BB533"/>
    <mergeCell ref="AN534:AQ534"/>
    <mergeCell ref="AR537:AX537"/>
    <mergeCell ref="AY537:BB537"/>
    <mergeCell ref="AN535:AQ535"/>
    <mergeCell ref="AR535:AX535"/>
    <mergeCell ref="AY535:BB535"/>
    <mergeCell ref="AN536:AQ536"/>
    <mergeCell ref="AR536:AX536"/>
    <mergeCell ref="AY536:BB536"/>
    <mergeCell ref="AN537:AQ537"/>
    <mergeCell ref="AR540:AX540"/>
    <mergeCell ref="AY540:BB540"/>
    <mergeCell ref="AN538:AQ538"/>
    <mergeCell ref="AR538:AX538"/>
    <mergeCell ref="AY538:BB538"/>
    <mergeCell ref="AN539:AQ539"/>
    <mergeCell ref="AR539:AX539"/>
    <mergeCell ref="AY539:BB539"/>
    <mergeCell ref="AN540:AQ540"/>
    <mergeCell ref="AR543:AX543"/>
    <mergeCell ref="AY543:BB543"/>
    <mergeCell ref="AN541:AQ541"/>
    <mergeCell ref="AR541:AX541"/>
    <mergeCell ref="AY541:BB541"/>
    <mergeCell ref="AN542:AQ542"/>
    <mergeCell ref="AR542:AX542"/>
    <mergeCell ref="AY542:BB542"/>
    <mergeCell ref="AN543:AQ543"/>
    <mergeCell ref="AR546:AX546"/>
    <mergeCell ref="AY546:BB546"/>
    <mergeCell ref="AN544:AQ544"/>
    <mergeCell ref="AR544:AX544"/>
    <mergeCell ref="AY544:BB544"/>
    <mergeCell ref="AN545:AQ545"/>
    <mergeCell ref="AR545:AX545"/>
    <mergeCell ref="AY545:BB545"/>
    <mergeCell ref="AN546:AQ546"/>
    <mergeCell ref="AR549:AX549"/>
    <mergeCell ref="AY549:BB549"/>
    <mergeCell ref="AN547:AQ547"/>
    <mergeCell ref="AR547:AX547"/>
    <mergeCell ref="AY547:BB547"/>
    <mergeCell ref="AN548:AQ548"/>
    <mergeCell ref="AR548:AX548"/>
    <mergeCell ref="AY548:BB548"/>
    <mergeCell ref="AN549:AQ549"/>
    <mergeCell ref="AR552:AX552"/>
    <mergeCell ref="AY552:BB552"/>
    <mergeCell ref="AN550:AQ550"/>
    <mergeCell ref="AR550:AX550"/>
    <mergeCell ref="AY550:BB550"/>
    <mergeCell ref="AN551:AQ551"/>
    <mergeCell ref="AR551:AX551"/>
    <mergeCell ref="AY551:BB551"/>
    <mergeCell ref="AN552:AQ552"/>
    <mergeCell ref="AR555:AX555"/>
    <mergeCell ref="AY555:BB555"/>
    <mergeCell ref="AN553:AQ553"/>
    <mergeCell ref="AR553:AX553"/>
    <mergeCell ref="AY553:BB553"/>
    <mergeCell ref="AN554:AQ554"/>
    <mergeCell ref="AR554:AX554"/>
    <mergeCell ref="AY554:BB554"/>
    <mergeCell ref="AN555:AQ555"/>
    <mergeCell ref="AR558:AX558"/>
    <mergeCell ref="AY558:BB558"/>
    <mergeCell ref="AN556:AQ556"/>
    <mergeCell ref="AR556:AX556"/>
    <mergeCell ref="AY556:BB556"/>
    <mergeCell ref="AN557:AQ557"/>
    <mergeCell ref="AR557:AX557"/>
    <mergeCell ref="AY557:BB557"/>
    <mergeCell ref="AN558:AQ558"/>
    <mergeCell ref="AR561:AX561"/>
    <mergeCell ref="AY561:BB561"/>
    <mergeCell ref="AN559:AQ559"/>
    <mergeCell ref="AR559:AX559"/>
    <mergeCell ref="AY559:BB559"/>
    <mergeCell ref="AN560:AQ560"/>
    <mergeCell ref="AR560:AX560"/>
    <mergeCell ref="AY560:BB560"/>
    <mergeCell ref="AN561:AQ561"/>
    <mergeCell ref="AR564:AX564"/>
    <mergeCell ref="AY564:BB564"/>
    <mergeCell ref="AN562:AQ562"/>
    <mergeCell ref="AR562:AX562"/>
    <mergeCell ref="AY562:BB562"/>
    <mergeCell ref="AN563:AQ563"/>
    <mergeCell ref="AR563:AX563"/>
    <mergeCell ref="AY563:BB563"/>
    <mergeCell ref="AN564:AQ564"/>
    <mergeCell ref="AR567:AX567"/>
    <mergeCell ref="AY567:BB567"/>
    <mergeCell ref="AN565:AQ565"/>
    <mergeCell ref="AR565:AX565"/>
    <mergeCell ref="AY565:BB565"/>
    <mergeCell ref="AN566:AQ566"/>
    <mergeCell ref="AR566:AX566"/>
    <mergeCell ref="AY566:BB566"/>
    <mergeCell ref="AN567:AQ567"/>
    <mergeCell ref="AR570:AX570"/>
    <mergeCell ref="AY570:BB570"/>
    <mergeCell ref="AN568:AQ568"/>
    <mergeCell ref="AR568:AX568"/>
    <mergeCell ref="AY568:BB568"/>
    <mergeCell ref="AN569:AQ569"/>
    <mergeCell ref="AR569:AX569"/>
    <mergeCell ref="AY569:BB569"/>
    <mergeCell ref="AN570:AQ570"/>
    <mergeCell ref="AR573:AX573"/>
    <mergeCell ref="AY573:BB573"/>
    <mergeCell ref="AN571:AQ571"/>
    <mergeCell ref="AR571:AX571"/>
    <mergeCell ref="AY571:BB571"/>
    <mergeCell ref="AN572:AQ572"/>
    <mergeCell ref="AR572:AX572"/>
    <mergeCell ref="AY572:BB572"/>
    <mergeCell ref="AN573:AQ573"/>
    <mergeCell ref="AR576:AX576"/>
    <mergeCell ref="AY576:BB576"/>
    <mergeCell ref="AN574:AQ574"/>
    <mergeCell ref="AR574:AX574"/>
    <mergeCell ref="AY574:BB574"/>
    <mergeCell ref="AN575:AQ575"/>
    <mergeCell ref="AR575:AX575"/>
    <mergeCell ref="AY575:BB575"/>
    <mergeCell ref="AN576:AQ576"/>
    <mergeCell ref="AR579:AX579"/>
    <mergeCell ref="AY579:BB579"/>
    <mergeCell ref="AN577:AQ577"/>
    <mergeCell ref="AR577:AX577"/>
    <mergeCell ref="AY577:BB577"/>
    <mergeCell ref="AN578:AQ578"/>
    <mergeCell ref="AR578:AX578"/>
    <mergeCell ref="AY578:BB578"/>
    <mergeCell ref="AN579:AQ579"/>
    <mergeCell ref="AR582:AX582"/>
    <mergeCell ref="AY582:BB582"/>
    <mergeCell ref="AN580:AQ580"/>
    <mergeCell ref="AR580:AX580"/>
    <mergeCell ref="AY580:BB580"/>
    <mergeCell ref="AN581:AQ581"/>
    <mergeCell ref="AR581:AX581"/>
    <mergeCell ref="AY581:BB581"/>
    <mergeCell ref="AN582:AQ582"/>
    <mergeCell ref="AR585:AX585"/>
    <mergeCell ref="AY585:BB585"/>
    <mergeCell ref="AN583:AQ583"/>
    <mergeCell ref="AR583:AX583"/>
    <mergeCell ref="AY583:BB583"/>
    <mergeCell ref="AN584:AQ584"/>
    <mergeCell ref="AR584:AX584"/>
    <mergeCell ref="AY584:BB584"/>
    <mergeCell ref="AN585:AQ585"/>
    <mergeCell ref="Z583:AF583"/>
    <mergeCell ref="AG583:AJ583"/>
    <mergeCell ref="Z584:AF584"/>
    <mergeCell ref="AG584:AJ584"/>
    <mergeCell ref="Z585:AF585"/>
    <mergeCell ref="AG585:AJ585"/>
    <mergeCell ref="AG586:AJ586"/>
    <mergeCell ref="Z586:AF586"/>
    <mergeCell ref="Z587:AF587"/>
    <mergeCell ref="AG587:AJ587"/>
    <mergeCell ref="Z588:AF588"/>
    <mergeCell ref="AG588:AJ588"/>
    <mergeCell ref="Z589:AF589"/>
    <mergeCell ref="AG589:AJ589"/>
    <mergeCell ref="Z590:AF590"/>
    <mergeCell ref="AG590:AJ590"/>
    <mergeCell ref="Z591:AF591"/>
    <mergeCell ref="AG591:AJ591"/>
    <mergeCell ref="Z592:AF592"/>
    <mergeCell ref="AG592:AJ592"/>
    <mergeCell ref="AG593:AJ593"/>
    <mergeCell ref="Z593:AF593"/>
    <mergeCell ref="Z594:AF594"/>
    <mergeCell ref="AG594:AJ594"/>
    <mergeCell ref="Z595:AF595"/>
    <mergeCell ref="AG595:AJ595"/>
    <mergeCell ref="Z596:AF596"/>
    <mergeCell ref="AG596:AJ596"/>
    <mergeCell ref="Z597:AF597"/>
    <mergeCell ref="AG597:AJ597"/>
    <mergeCell ref="Z598:AF598"/>
    <mergeCell ref="AG598:AJ598"/>
    <mergeCell ref="Z599:AF599"/>
    <mergeCell ref="AG599:AJ599"/>
    <mergeCell ref="AG600:AJ600"/>
    <mergeCell ref="Z600:AF600"/>
    <mergeCell ref="Z601:AF601"/>
    <mergeCell ref="AG601:AJ601"/>
    <mergeCell ref="Z602:AF602"/>
    <mergeCell ref="AG602:AJ602"/>
    <mergeCell ref="Z603:AF603"/>
    <mergeCell ref="AG603:AJ603"/>
    <mergeCell ref="Z79:AF79"/>
    <mergeCell ref="AG79:AJ79"/>
    <mergeCell ref="Z80:AF80"/>
    <mergeCell ref="AG80:AJ80"/>
    <mergeCell ref="Z81:AF81"/>
    <mergeCell ref="AG81:AJ81"/>
    <mergeCell ref="AG82:AJ82"/>
    <mergeCell ref="Z82:AF82"/>
    <mergeCell ref="Z83:AF83"/>
    <mergeCell ref="AG83:AJ83"/>
    <mergeCell ref="Z84:AF84"/>
    <mergeCell ref="AG84:AJ84"/>
    <mergeCell ref="Z85:AF85"/>
    <mergeCell ref="AG85:AJ85"/>
    <mergeCell ref="Z86:AF86"/>
    <mergeCell ref="AG86:AJ86"/>
    <mergeCell ref="Z87:AF87"/>
    <mergeCell ref="AG87:AJ87"/>
    <mergeCell ref="Z88:AF88"/>
    <mergeCell ref="AG88:AJ88"/>
    <mergeCell ref="AG89:AJ89"/>
    <mergeCell ref="Z89:AF89"/>
    <mergeCell ref="Z90:AF90"/>
    <mergeCell ref="AG90:AJ90"/>
    <mergeCell ref="Z91:AF91"/>
    <mergeCell ref="AG91:AJ91"/>
    <mergeCell ref="Z92:AF92"/>
    <mergeCell ref="AG92:AJ92"/>
    <mergeCell ref="Z93:AF93"/>
    <mergeCell ref="AG93:AJ93"/>
    <mergeCell ref="Z94:AF94"/>
    <mergeCell ref="AG94:AJ94"/>
    <mergeCell ref="Z95:AF95"/>
    <mergeCell ref="AG95:AJ95"/>
    <mergeCell ref="AG96:AJ96"/>
    <mergeCell ref="Z96:AF96"/>
    <mergeCell ref="Z97:AF97"/>
    <mergeCell ref="AG97:AJ97"/>
    <mergeCell ref="Z98:AF98"/>
    <mergeCell ref="AG98:AJ98"/>
    <mergeCell ref="Z99:AF99"/>
    <mergeCell ref="AG99:AJ99"/>
    <mergeCell ref="Z607:AF607"/>
    <mergeCell ref="Z608:AF608"/>
    <mergeCell ref="AG608:AJ608"/>
    <mergeCell ref="Z609:AF609"/>
    <mergeCell ref="AG609:AJ609"/>
    <mergeCell ref="Z610:AF610"/>
    <mergeCell ref="AG610:AJ610"/>
    <mergeCell ref="Z604:AF604"/>
    <mergeCell ref="AG604:AJ604"/>
    <mergeCell ref="Z605:AF605"/>
    <mergeCell ref="AG605:AJ605"/>
    <mergeCell ref="Z606:AF606"/>
    <mergeCell ref="AG606:AJ606"/>
    <mergeCell ref="AG607:AJ607"/>
    <mergeCell ref="Z534:AF534"/>
    <mergeCell ref="AG534:AJ534"/>
    <mergeCell ref="Z535:AF535"/>
    <mergeCell ref="AG535:AJ535"/>
    <mergeCell ref="Z536:AF536"/>
    <mergeCell ref="AG536:AJ536"/>
    <mergeCell ref="AG537:AJ537"/>
    <mergeCell ref="Z537:AF537"/>
    <mergeCell ref="Z538:AF538"/>
    <mergeCell ref="AG538:AJ538"/>
    <mergeCell ref="Z539:AF539"/>
    <mergeCell ref="AG539:AJ539"/>
    <mergeCell ref="Z540:AF540"/>
    <mergeCell ref="AG540:AJ540"/>
    <mergeCell ref="Z541:AF541"/>
    <mergeCell ref="AG541:AJ541"/>
    <mergeCell ref="Z542:AF542"/>
    <mergeCell ref="AG542:AJ542"/>
    <mergeCell ref="Z543:AF543"/>
    <mergeCell ref="AG543:AJ543"/>
    <mergeCell ref="AG544:AJ544"/>
    <mergeCell ref="Z544:AF544"/>
    <mergeCell ref="Z545:AF545"/>
    <mergeCell ref="AG545:AJ545"/>
    <mergeCell ref="Z546:AF546"/>
    <mergeCell ref="AG546:AJ546"/>
    <mergeCell ref="Z547:AF547"/>
    <mergeCell ref="AG547:AJ547"/>
    <mergeCell ref="Z548:AF548"/>
    <mergeCell ref="AG548:AJ548"/>
    <mergeCell ref="Z549:AF549"/>
    <mergeCell ref="AG549:AJ549"/>
    <mergeCell ref="Z550:AF550"/>
    <mergeCell ref="AG550:AJ550"/>
    <mergeCell ref="AG551:AJ551"/>
    <mergeCell ref="Z551:AF551"/>
    <mergeCell ref="Z552:AF552"/>
    <mergeCell ref="AG552:AJ552"/>
    <mergeCell ref="Z553:AF553"/>
    <mergeCell ref="AG553:AJ553"/>
    <mergeCell ref="Z554:AF554"/>
    <mergeCell ref="AG554:AJ554"/>
    <mergeCell ref="Z555:AF555"/>
    <mergeCell ref="AG555:AJ555"/>
    <mergeCell ref="Z556:AF556"/>
    <mergeCell ref="AG556:AJ556"/>
    <mergeCell ref="Z557:AF557"/>
    <mergeCell ref="AG557:AJ557"/>
    <mergeCell ref="AG558:AJ558"/>
    <mergeCell ref="Z558:AF558"/>
    <mergeCell ref="Z559:AF559"/>
    <mergeCell ref="AG559:AJ559"/>
    <mergeCell ref="Z560:AF560"/>
    <mergeCell ref="AG560:AJ560"/>
    <mergeCell ref="Z561:AF561"/>
    <mergeCell ref="AG561:AJ561"/>
    <mergeCell ref="Z562:AF562"/>
    <mergeCell ref="AG562:AJ562"/>
    <mergeCell ref="Z563:AF563"/>
    <mergeCell ref="AG563:AJ563"/>
    <mergeCell ref="Z564:AF564"/>
    <mergeCell ref="AG564:AJ564"/>
    <mergeCell ref="AG565:AJ565"/>
    <mergeCell ref="Z565:AF565"/>
    <mergeCell ref="Z566:AF566"/>
    <mergeCell ref="AG566:AJ566"/>
    <mergeCell ref="Z567:AF567"/>
    <mergeCell ref="AG567:AJ567"/>
    <mergeCell ref="Z568:AF568"/>
    <mergeCell ref="AG568:AJ568"/>
    <mergeCell ref="Z569:AF569"/>
    <mergeCell ref="AG569:AJ569"/>
    <mergeCell ref="Z570:AF570"/>
    <mergeCell ref="AG570:AJ570"/>
    <mergeCell ref="Z571:AF571"/>
    <mergeCell ref="AG571:AJ571"/>
    <mergeCell ref="AG572:AJ572"/>
    <mergeCell ref="Z572:AF572"/>
    <mergeCell ref="Z573:AF573"/>
    <mergeCell ref="AG573:AJ573"/>
    <mergeCell ref="Z574:AF574"/>
    <mergeCell ref="AG574:AJ574"/>
    <mergeCell ref="Z575:AF575"/>
    <mergeCell ref="AG575:AJ575"/>
    <mergeCell ref="Z576:AF576"/>
    <mergeCell ref="AG576:AJ576"/>
    <mergeCell ref="Z577:AF577"/>
    <mergeCell ref="AG577:AJ577"/>
    <mergeCell ref="Z578:AF578"/>
    <mergeCell ref="AG578:AJ578"/>
    <mergeCell ref="AG579:AJ579"/>
    <mergeCell ref="Z579:AF579"/>
    <mergeCell ref="Z580:AF580"/>
    <mergeCell ref="AG580:AJ580"/>
    <mergeCell ref="Z581:AF581"/>
    <mergeCell ref="AG581:AJ581"/>
    <mergeCell ref="Z582:AF582"/>
    <mergeCell ref="AG582:AJ582"/>
    <mergeCell ref="H503:N503"/>
    <mergeCell ref="O503:R503"/>
    <mergeCell ref="V503:Y503"/>
    <mergeCell ref="D501:G501"/>
    <mergeCell ref="H501:N501"/>
    <mergeCell ref="O501:R501"/>
    <mergeCell ref="D502:G502"/>
    <mergeCell ref="H502:N502"/>
    <mergeCell ref="O502:R502"/>
    <mergeCell ref="D503:G503"/>
    <mergeCell ref="D504:G504"/>
    <mergeCell ref="H504:N504"/>
    <mergeCell ref="O504:R504"/>
    <mergeCell ref="V504:Y504"/>
    <mergeCell ref="H505:N505"/>
    <mergeCell ref="O505:R505"/>
    <mergeCell ref="V505:Y505"/>
    <mergeCell ref="V506:Y506"/>
    <mergeCell ref="V507:Y507"/>
    <mergeCell ref="V508:Y508"/>
    <mergeCell ref="V509:Y509"/>
    <mergeCell ref="V510:Y510"/>
    <mergeCell ref="V511:Y511"/>
    <mergeCell ref="V512:Y512"/>
    <mergeCell ref="D505:G505"/>
    <mergeCell ref="D506:G506"/>
    <mergeCell ref="H506:N506"/>
    <mergeCell ref="O506:R506"/>
    <mergeCell ref="D507:G507"/>
    <mergeCell ref="H507:N507"/>
    <mergeCell ref="O507:R507"/>
    <mergeCell ref="H510:N510"/>
    <mergeCell ref="O510:R510"/>
    <mergeCell ref="D508:G508"/>
    <mergeCell ref="H508:N508"/>
    <mergeCell ref="O508:R508"/>
    <mergeCell ref="D509:G509"/>
    <mergeCell ref="H509:N509"/>
    <mergeCell ref="O509:R509"/>
    <mergeCell ref="D510:G510"/>
    <mergeCell ref="H513:N513"/>
    <mergeCell ref="O513:R513"/>
    <mergeCell ref="V513:Y513"/>
    <mergeCell ref="D511:G511"/>
    <mergeCell ref="H511:N511"/>
    <mergeCell ref="O511:R511"/>
    <mergeCell ref="D512:G512"/>
    <mergeCell ref="H512:N512"/>
    <mergeCell ref="O512:R512"/>
    <mergeCell ref="D513:G513"/>
    <mergeCell ref="D514:G514"/>
    <mergeCell ref="H514:N514"/>
    <mergeCell ref="O514:R514"/>
    <mergeCell ref="V514:Y514"/>
    <mergeCell ref="H515:N515"/>
    <mergeCell ref="O515:R515"/>
    <mergeCell ref="V515:Y515"/>
    <mergeCell ref="V516:Y516"/>
    <mergeCell ref="V517:Y517"/>
    <mergeCell ref="V518:Y518"/>
    <mergeCell ref="V519:Y519"/>
    <mergeCell ref="V520:Y520"/>
    <mergeCell ref="V521:Y521"/>
    <mergeCell ref="V522:Y522"/>
    <mergeCell ref="D515:G515"/>
    <mergeCell ref="D516:G516"/>
    <mergeCell ref="H516:N516"/>
    <mergeCell ref="O516:R516"/>
    <mergeCell ref="D517:G517"/>
    <mergeCell ref="H517:N517"/>
    <mergeCell ref="O517:R517"/>
    <mergeCell ref="H520:N520"/>
    <mergeCell ref="O520:R520"/>
    <mergeCell ref="D518:G518"/>
    <mergeCell ref="H518:N518"/>
    <mergeCell ref="O518:R518"/>
    <mergeCell ref="D519:G519"/>
    <mergeCell ref="H519:N519"/>
    <mergeCell ref="O519:R519"/>
    <mergeCell ref="D520:G520"/>
    <mergeCell ref="H523:N523"/>
    <mergeCell ref="O523:R523"/>
    <mergeCell ref="V523:Y523"/>
    <mergeCell ref="D521:G521"/>
    <mergeCell ref="H521:N521"/>
    <mergeCell ref="O521:R521"/>
    <mergeCell ref="D522:G522"/>
    <mergeCell ref="H522:N522"/>
    <mergeCell ref="O522:R522"/>
    <mergeCell ref="D523:G523"/>
    <mergeCell ref="D524:G524"/>
    <mergeCell ref="H524:N524"/>
    <mergeCell ref="O524:R524"/>
    <mergeCell ref="V524:Y524"/>
    <mergeCell ref="H525:N525"/>
    <mergeCell ref="O525:R525"/>
    <mergeCell ref="V525:Y525"/>
    <mergeCell ref="V526:Y526"/>
    <mergeCell ref="V527:Y527"/>
    <mergeCell ref="V528:Y528"/>
    <mergeCell ref="V529:Y529"/>
    <mergeCell ref="V530:Y530"/>
    <mergeCell ref="V531:Y531"/>
    <mergeCell ref="V532:Y532"/>
    <mergeCell ref="D525:G525"/>
    <mergeCell ref="D526:G526"/>
    <mergeCell ref="H526:N526"/>
    <mergeCell ref="O526:R526"/>
    <mergeCell ref="D527:G527"/>
    <mergeCell ref="H527:N527"/>
    <mergeCell ref="O527:R527"/>
    <mergeCell ref="H530:N530"/>
    <mergeCell ref="O530:R530"/>
    <mergeCell ref="D528:G528"/>
    <mergeCell ref="H528:N528"/>
    <mergeCell ref="O528:R528"/>
    <mergeCell ref="D529:G529"/>
    <mergeCell ref="H529:N529"/>
    <mergeCell ref="O529:R529"/>
    <mergeCell ref="D530:G530"/>
    <mergeCell ref="H533:N533"/>
    <mergeCell ref="O533:R533"/>
    <mergeCell ref="V533:Y533"/>
    <mergeCell ref="D531:G531"/>
    <mergeCell ref="H531:N531"/>
    <mergeCell ref="O531:R531"/>
    <mergeCell ref="D532:G532"/>
    <mergeCell ref="H532:N532"/>
    <mergeCell ref="O532:R532"/>
    <mergeCell ref="D533:G533"/>
    <mergeCell ref="D534:G534"/>
    <mergeCell ref="H534:N534"/>
    <mergeCell ref="O534:R534"/>
    <mergeCell ref="V534:Y534"/>
    <mergeCell ref="H535:N535"/>
    <mergeCell ref="O535:R535"/>
    <mergeCell ref="V535:Y535"/>
    <mergeCell ref="V536:Y536"/>
    <mergeCell ref="V537:Y537"/>
    <mergeCell ref="V538:Y538"/>
    <mergeCell ref="V539:Y539"/>
    <mergeCell ref="V540:Y540"/>
    <mergeCell ref="V541:Y541"/>
    <mergeCell ref="V542:Y542"/>
    <mergeCell ref="D535:G535"/>
    <mergeCell ref="D536:G536"/>
    <mergeCell ref="H536:N536"/>
    <mergeCell ref="O536:R536"/>
    <mergeCell ref="D537:G537"/>
    <mergeCell ref="H537:N537"/>
    <mergeCell ref="O537:R537"/>
    <mergeCell ref="H540:N540"/>
    <mergeCell ref="O540:R540"/>
    <mergeCell ref="D538:G538"/>
    <mergeCell ref="H538:N538"/>
    <mergeCell ref="O538:R538"/>
    <mergeCell ref="D539:G539"/>
    <mergeCell ref="H539:N539"/>
    <mergeCell ref="O539:R539"/>
    <mergeCell ref="D540:G540"/>
    <mergeCell ref="H543:N543"/>
    <mergeCell ref="O543:R543"/>
    <mergeCell ref="V543:Y543"/>
    <mergeCell ref="D541:G541"/>
    <mergeCell ref="H541:N541"/>
    <mergeCell ref="O541:R541"/>
    <mergeCell ref="D542:G542"/>
    <mergeCell ref="H542:N542"/>
    <mergeCell ref="O542:R542"/>
    <mergeCell ref="D543:G543"/>
    <mergeCell ref="D544:G544"/>
    <mergeCell ref="H544:N544"/>
    <mergeCell ref="O544:R544"/>
    <mergeCell ref="V544:Y544"/>
    <mergeCell ref="H545:N545"/>
    <mergeCell ref="O545:R545"/>
    <mergeCell ref="V545:Y545"/>
    <mergeCell ref="V546:Y546"/>
    <mergeCell ref="V547:Y547"/>
    <mergeCell ref="V548:Y548"/>
    <mergeCell ref="V549:Y549"/>
    <mergeCell ref="V550:Y550"/>
    <mergeCell ref="V551:Y551"/>
    <mergeCell ref="V552:Y552"/>
    <mergeCell ref="D545:G545"/>
    <mergeCell ref="D546:G546"/>
    <mergeCell ref="H546:N546"/>
    <mergeCell ref="O546:R546"/>
    <mergeCell ref="D547:G547"/>
    <mergeCell ref="H547:N547"/>
    <mergeCell ref="O547:R547"/>
    <mergeCell ref="H550:N550"/>
    <mergeCell ref="O550:R550"/>
    <mergeCell ref="D548:G548"/>
    <mergeCell ref="H548:N548"/>
    <mergeCell ref="O548:R548"/>
    <mergeCell ref="D549:G549"/>
    <mergeCell ref="H549:N549"/>
    <mergeCell ref="O549:R549"/>
    <mergeCell ref="D550:G550"/>
    <mergeCell ref="H553:N553"/>
    <mergeCell ref="O553:R553"/>
    <mergeCell ref="V553:Y553"/>
    <mergeCell ref="D551:G551"/>
    <mergeCell ref="H551:N551"/>
    <mergeCell ref="O551:R551"/>
    <mergeCell ref="D552:G552"/>
    <mergeCell ref="H552:N552"/>
    <mergeCell ref="O552:R552"/>
    <mergeCell ref="D553:G553"/>
    <mergeCell ref="D554:G554"/>
    <mergeCell ref="H554:N554"/>
    <mergeCell ref="O554:R554"/>
    <mergeCell ref="V554:Y554"/>
    <mergeCell ref="H555:N555"/>
    <mergeCell ref="O555:R555"/>
    <mergeCell ref="V555:Y555"/>
    <mergeCell ref="V556:Y556"/>
    <mergeCell ref="V557:Y557"/>
    <mergeCell ref="V558:Y558"/>
    <mergeCell ref="V559:Y559"/>
    <mergeCell ref="V560:Y560"/>
    <mergeCell ref="V561:Y561"/>
    <mergeCell ref="V562:Y562"/>
    <mergeCell ref="D555:G555"/>
    <mergeCell ref="D556:G556"/>
    <mergeCell ref="H556:N556"/>
    <mergeCell ref="O556:R556"/>
    <mergeCell ref="D557:G557"/>
    <mergeCell ref="H557:N557"/>
    <mergeCell ref="O557:R557"/>
    <mergeCell ref="H560:N560"/>
    <mergeCell ref="O560:R560"/>
    <mergeCell ref="D558:G558"/>
    <mergeCell ref="H558:N558"/>
    <mergeCell ref="O558:R558"/>
    <mergeCell ref="D559:G559"/>
    <mergeCell ref="H559:N559"/>
    <mergeCell ref="O559:R559"/>
    <mergeCell ref="D560:G560"/>
    <mergeCell ref="H563:N563"/>
    <mergeCell ref="O563:R563"/>
    <mergeCell ref="V563:Y563"/>
    <mergeCell ref="D561:G561"/>
    <mergeCell ref="H561:N561"/>
    <mergeCell ref="O561:R561"/>
    <mergeCell ref="D562:G562"/>
    <mergeCell ref="H562:N562"/>
    <mergeCell ref="O562:R562"/>
    <mergeCell ref="D563:G563"/>
    <mergeCell ref="D564:G564"/>
    <mergeCell ref="H564:N564"/>
    <mergeCell ref="O564:R564"/>
    <mergeCell ref="V564:Y564"/>
    <mergeCell ref="H565:N565"/>
    <mergeCell ref="O565:R565"/>
    <mergeCell ref="V565:Y565"/>
    <mergeCell ref="V566:Y566"/>
    <mergeCell ref="V567:Y567"/>
    <mergeCell ref="V568:Y568"/>
    <mergeCell ref="V569:Y569"/>
    <mergeCell ref="V570:Y570"/>
    <mergeCell ref="V571:Y571"/>
    <mergeCell ref="V572:Y572"/>
    <mergeCell ref="D565:G565"/>
    <mergeCell ref="D566:G566"/>
    <mergeCell ref="H566:N566"/>
    <mergeCell ref="O566:R566"/>
    <mergeCell ref="D567:G567"/>
    <mergeCell ref="H567:N567"/>
    <mergeCell ref="O567:R567"/>
    <mergeCell ref="H570:N570"/>
    <mergeCell ref="O570:R570"/>
    <mergeCell ref="D568:G568"/>
    <mergeCell ref="H568:N568"/>
    <mergeCell ref="O568:R568"/>
    <mergeCell ref="D569:G569"/>
    <mergeCell ref="H569:N569"/>
    <mergeCell ref="O569:R569"/>
    <mergeCell ref="D570:G570"/>
    <mergeCell ref="H573:N573"/>
    <mergeCell ref="O573:R573"/>
    <mergeCell ref="V573:Y573"/>
    <mergeCell ref="D571:G571"/>
    <mergeCell ref="H571:N571"/>
    <mergeCell ref="O571:R571"/>
    <mergeCell ref="D572:G572"/>
    <mergeCell ref="H572:N572"/>
    <mergeCell ref="O572:R572"/>
    <mergeCell ref="D573:G573"/>
    <mergeCell ref="D574:G574"/>
    <mergeCell ref="H574:N574"/>
    <mergeCell ref="O574:R574"/>
    <mergeCell ref="V574:Y574"/>
    <mergeCell ref="H575:N575"/>
    <mergeCell ref="O575:R575"/>
    <mergeCell ref="V575:Y575"/>
    <mergeCell ref="V576:Y576"/>
    <mergeCell ref="V577:Y577"/>
    <mergeCell ref="V578:Y578"/>
    <mergeCell ref="V579:Y579"/>
    <mergeCell ref="V580:Y580"/>
    <mergeCell ref="V581:Y581"/>
    <mergeCell ref="V582:Y582"/>
    <mergeCell ref="D575:G575"/>
    <mergeCell ref="D576:G576"/>
    <mergeCell ref="H576:N576"/>
    <mergeCell ref="O576:R576"/>
    <mergeCell ref="D577:G577"/>
    <mergeCell ref="H577:N577"/>
    <mergeCell ref="O577:R577"/>
    <mergeCell ref="H580:N580"/>
    <mergeCell ref="O580:R580"/>
    <mergeCell ref="D578:G578"/>
    <mergeCell ref="H578:N578"/>
    <mergeCell ref="O578:R578"/>
    <mergeCell ref="D579:G579"/>
    <mergeCell ref="H579:N579"/>
    <mergeCell ref="O579:R579"/>
    <mergeCell ref="D580:G580"/>
    <mergeCell ref="H583:N583"/>
    <mergeCell ref="O583:R583"/>
    <mergeCell ref="V583:Y583"/>
    <mergeCell ref="D581:G581"/>
    <mergeCell ref="H581:N581"/>
    <mergeCell ref="O581:R581"/>
    <mergeCell ref="D582:G582"/>
    <mergeCell ref="H582:N582"/>
    <mergeCell ref="O582:R582"/>
    <mergeCell ref="D583:G583"/>
    <mergeCell ref="D584:G584"/>
    <mergeCell ref="H584:N584"/>
    <mergeCell ref="O584:R584"/>
    <mergeCell ref="V584:Y584"/>
    <mergeCell ref="H585:N585"/>
    <mergeCell ref="O585:R585"/>
    <mergeCell ref="V585:Y585"/>
    <mergeCell ref="V586:Y586"/>
    <mergeCell ref="V587:Y587"/>
    <mergeCell ref="V588:Y588"/>
    <mergeCell ref="V589:Y589"/>
    <mergeCell ref="V590:Y590"/>
    <mergeCell ref="V591:Y591"/>
    <mergeCell ref="V592:Y592"/>
    <mergeCell ref="D585:G585"/>
    <mergeCell ref="D586:G586"/>
    <mergeCell ref="H586:N586"/>
    <mergeCell ref="O586:R586"/>
    <mergeCell ref="D587:G587"/>
    <mergeCell ref="H587:N587"/>
    <mergeCell ref="O587:R587"/>
    <mergeCell ref="H590:N590"/>
    <mergeCell ref="O590:R590"/>
    <mergeCell ref="D588:G588"/>
    <mergeCell ref="H588:N588"/>
    <mergeCell ref="O588:R588"/>
    <mergeCell ref="D589:G589"/>
    <mergeCell ref="H589:N589"/>
    <mergeCell ref="O589:R589"/>
    <mergeCell ref="D590:G590"/>
    <mergeCell ref="H593:N593"/>
    <mergeCell ref="O593:R593"/>
    <mergeCell ref="V593:Y593"/>
    <mergeCell ref="D591:G591"/>
    <mergeCell ref="H591:N591"/>
    <mergeCell ref="O591:R591"/>
    <mergeCell ref="D592:G592"/>
    <mergeCell ref="H592:N592"/>
    <mergeCell ref="O592:R592"/>
    <mergeCell ref="D593:G593"/>
    <mergeCell ref="D594:G594"/>
    <mergeCell ref="H594:N594"/>
    <mergeCell ref="O594:R594"/>
    <mergeCell ref="V594:Y594"/>
    <mergeCell ref="H595:N595"/>
    <mergeCell ref="O595:R595"/>
    <mergeCell ref="V595:Y595"/>
    <mergeCell ref="V596:Y596"/>
    <mergeCell ref="V597:Y597"/>
    <mergeCell ref="V598:Y598"/>
    <mergeCell ref="V599:Y599"/>
    <mergeCell ref="V600:Y600"/>
    <mergeCell ref="V601:Y601"/>
    <mergeCell ref="V602:Y602"/>
    <mergeCell ref="D595:G595"/>
    <mergeCell ref="D596:G596"/>
    <mergeCell ref="H596:N596"/>
    <mergeCell ref="O596:R596"/>
    <mergeCell ref="D597:G597"/>
    <mergeCell ref="H597:N597"/>
    <mergeCell ref="O597:R597"/>
    <mergeCell ref="H600:N600"/>
    <mergeCell ref="O600:R600"/>
    <mergeCell ref="D598:G598"/>
    <mergeCell ref="H598:N598"/>
    <mergeCell ref="O598:R598"/>
    <mergeCell ref="D599:G599"/>
    <mergeCell ref="H599:N599"/>
    <mergeCell ref="O599:R599"/>
    <mergeCell ref="D600:G600"/>
    <mergeCell ref="H603:N603"/>
    <mergeCell ref="O603:R603"/>
    <mergeCell ref="V603:Y603"/>
    <mergeCell ref="D601:G601"/>
    <mergeCell ref="H601:N601"/>
    <mergeCell ref="O601:R601"/>
    <mergeCell ref="D602:G602"/>
    <mergeCell ref="H602:N602"/>
    <mergeCell ref="O602:R602"/>
    <mergeCell ref="D603:G603"/>
    <mergeCell ref="D604:G604"/>
    <mergeCell ref="H604:N604"/>
    <mergeCell ref="O604:R604"/>
    <mergeCell ref="V604:Y604"/>
    <mergeCell ref="H605:N605"/>
    <mergeCell ref="O605:R605"/>
    <mergeCell ref="V605:Y605"/>
    <mergeCell ref="V606:Y606"/>
    <mergeCell ref="V607:Y607"/>
    <mergeCell ref="V608:Y608"/>
    <mergeCell ref="V609:Y609"/>
    <mergeCell ref="V610:Y610"/>
    <mergeCell ref="V611:Y611"/>
    <mergeCell ref="V612:Y612"/>
    <mergeCell ref="D605:G605"/>
    <mergeCell ref="D606:G606"/>
    <mergeCell ref="H606:N606"/>
    <mergeCell ref="O606:R606"/>
    <mergeCell ref="D607:G607"/>
    <mergeCell ref="H607:N607"/>
    <mergeCell ref="O607:R607"/>
    <mergeCell ref="H610:N610"/>
    <mergeCell ref="O610:R610"/>
    <mergeCell ref="D608:G608"/>
    <mergeCell ref="H608:N608"/>
    <mergeCell ref="O608:R608"/>
    <mergeCell ref="D609:G609"/>
    <mergeCell ref="H609:N609"/>
    <mergeCell ref="O609:R609"/>
    <mergeCell ref="D610:G610"/>
    <mergeCell ref="H613:N613"/>
    <mergeCell ref="O613:R613"/>
    <mergeCell ref="V613:Y613"/>
    <mergeCell ref="D611:G611"/>
    <mergeCell ref="H611:N611"/>
    <mergeCell ref="O611:R611"/>
    <mergeCell ref="D612:G612"/>
    <mergeCell ref="H612:N612"/>
    <mergeCell ref="O612:R612"/>
    <mergeCell ref="D613:G613"/>
    <mergeCell ref="D614:G614"/>
    <mergeCell ref="H614:N614"/>
    <mergeCell ref="O614:R614"/>
    <mergeCell ref="V614:Y614"/>
    <mergeCell ref="H615:N615"/>
    <mergeCell ref="O615:R615"/>
    <mergeCell ref="V615:Y615"/>
    <mergeCell ref="V616:Y616"/>
    <mergeCell ref="V617:Y617"/>
    <mergeCell ref="V618:Y618"/>
    <mergeCell ref="V619:Y619"/>
    <mergeCell ref="V620:Y620"/>
    <mergeCell ref="V621:Y621"/>
    <mergeCell ref="V622:Y622"/>
    <mergeCell ref="D615:G615"/>
    <mergeCell ref="D616:G616"/>
    <mergeCell ref="H616:N616"/>
    <mergeCell ref="O616:R616"/>
    <mergeCell ref="D617:G617"/>
    <mergeCell ref="H617:N617"/>
    <mergeCell ref="O617:R617"/>
    <mergeCell ref="H620:N620"/>
    <mergeCell ref="O620:R620"/>
    <mergeCell ref="D618:G618"/>
    <mergeCell ref="H618:N618"/>
    <mergeCell ref="O618:R618"/>
    <mergeCell ref="D619:G619"/>
    <mergeCell ref="H619:N619"/>
    <mergeCell ref="O619:R619"/>
    <mergeCell ref="D620:G620"/>
    <mergeCell ref="H623:N623"/>
    <mergeCell ref="O623:R623"/>
    <mergeCell ref="V623:Y623"/>
    <mergeCell ref="D621:G621"/>
    <mergeCell ref="H621:N621"/>
    <mergeCell ref="O621:R621"/>
    <mergeCell ref="D622:G622"/>
    <mergeCell ref="H622:N622"/>
    <mergeCell ref="O622:R622"/>
    <mergeCell ref="D623:G623"/>
    <mergeCell ref="D624:G624"/>
    <mergeCell ref="H624:N624"/>
    <mergeCell ref="O624:R624"/>
    <mergeCell ref="V624:Y624"/>
    <mergeCell ref="H625:N625"/>
    <mergeCell ref="O625:R625"/>
    <mergeCell ref="V625:Y625"/>
    <mergeCell ref="V626:Y626"/>
    <mergeCell ref="V627:Y627"/>
    <mergeCell ref="V628:Y628"/>
    <mergeCell ref="V629:Y629"/>
    <mergeCell ref="V630:Y630"/>
    <mergeCell ref="V631:Y631"/>
    <mergeCell ref="V632:Y632"/>
    <mergeCell ref="D625:G625"/>
    <mergeCell ref="D626:G626"/>
    <mergeCell ref="H626:N626"/>
    <mergeCell ref="O626:R626"/>
    <mergeCell ref="D627:G627"/>
    <mergeCell ref="H627:N627"/>
    <mergeCell ref="O627:R627"/>
    <mergeCell ref="H630:N630"/>
    <mergeCell ref="O630:R630"/>
    <mergeCell ref="D628:G628"/>
    <mergeCell ref="H628:N628"/>
    <mergeCell ref="O628:R628"/>
    <mergeCell ref="D629:G629"/>
    <mergeCell ref="H629:N629"/>
    <mergeCell ref="O629:R629"/>
    <mergeCell ref="D630:G630"/>
    <mergeCell ref="H633:N633"/>
    <mergeCell ref="O633:R633"/>
    <mergeCell ref="V633:Y633"/>
    <mergeCell ref="D631:G631"/>
    <mergeCell ref="H631:N631"/>
    <mergeCell ref="O631:R631"/>
    <mergeCell ref="D632:G632"/>
    <mergeCell ref="H632:N632"/>
    <mergeCell ref="O632:R632"/>
    <mergeCell ref="D633:G633"/>
    <mergeCell ref="D634:G634"/>
    <mergeCell ref="H634:N634"/>
    <mergeCell ref="O634:R634"/>
    <mergeCell ref="V634:Y634"/>
    <mergeCell ref="H635:N635"/>
    <mergeCell ref="O635:R635"/>
    <mergeCell ref="V635:Y635"/>
    <mergeCell ref="V636:Y636"/>
    <mergeCell ref="V637:Y637"/>
    <mergeCell ref="V638:Y638"/>
    <mergeCell ref="V639:Y639"/>
    <mergeCell ref="V640:Y640"/>
    <mergeCell ref="V641:Y641"/>
    <mergeCell ref="V642:Y642"/>
    <mergeCell ref="D635:G635"/>
    <mergeCell ref="D636:G636"/>
    <mergeCell ref="H636:N636"/>
    <mergeCell ref="O636:R636"/>
    <mergeCell ref="D637:G637"/>
    <mergeCell ref="H637:N637"/>
    <mergeCell ref="O637:R637"/>
    <mergeCell ref="H640:N640"/>
    <mergeCell ref="O640:R640"/>
    <mergeCell ref="D638:G638"/>
    <mergeCell ref="H638:N638"/>
    <mergeCell ref="O638:R638"/>
    <mergeCell ref="D639:G639"/>
    <mergeCell ref="H639:N639"/>
    <mergeCell ref="O639:R639"/>
    <mergeCell ref="D640:G640"/>
    <mergeCell ref="H643:N643"/>
    <mergeCell ref="O643:R643"/>
    <mergeCell ref="V643:Y643"/>
    <mergeCell ref="D641:G641"/>
    <mergeCell ref="H641:N641"/>
    <mergeCell ref="O641:R641"/>
    <mergeCell ref="D642:G642"/>
    <mergeCell ref="H642:N642"/>
    <mergeCell ref="O642:R642"/>
    <mergeCell ref="D643:G643"/>
    <mergeCell ref="D644:G644"/>
    <mergeCell ref="H644:N644"/>
    <mergeCell ref="O644:R644"/>
    <mergeCell ref="V644:Y644"/>
    <mergeCell ref="H645:N645"/>
    <mergeCell ref="O645:R645"/>
    <mergeCell ref="V645:Y645"/>
    <mergeCell ref="V646:Y646"/>
    <mergeCell ref="V647:Y647"/>
    <mergeCell ref="V648:Y648"/>
    <mergeCell ref="V649:Y649"/>
    <mergeCell ref="V650:Y650"/>
    <mergeCell ref="V651:Y651"/>
    <mergeCell ref="V652:Y652"/>
    <mergeCell ref="D645:G645"/>
    <mergeCell ref="D646:G646"/>
    <mergeCell ref="H646:N646"/>
    <mergeCell ref="O646:R646"/>
    <mergeCell ref="D647:G647"/>
    <mergeCell ref="H647:N647"/>
    <mergeCell ref="O647:R647"/>
    <mergeCell ref="H650:N650"/>
    <mergeCell ref="O650:R650"/>
    <mergeCell ref="D648:G648"/>
    <mergeCell ref="H648:N648"/>
    <mergeCell ref="O648:R648"/>
    <mergeCell ref="D649:G649"/>
    <mergeCell ref="H649:N649"/>
    <mergeCell ref="O649:R649"/>
    <mergeCell ref="D650:G650"/>
    <mergeCell ref="H653:N653"/>
    <mergeCell ref="O653:R653"/>
    <mergeCell ref="V653:Y653"/>
    <mergeCell ref="D651:G651"/>
    <mergeCell ref="H651:N651"/>
    <mergeCell ref="O651:R651"/>
    <mergeCell ref="D652:G652"/>
    <mergeCell ref="H652:N652"/>
    <mergeCell ref="O652:R652"/>
    <mergeCell ref="D653:G653"/>
    <mergeCell ref="D654:G654"/>
    <mergeCell ref="H654:N654"/>
    <mergeCell ref="O654:R654"/>
    <mergeCell ref="V654:Y654"/>
    <mergeCell ref="H655:N655"/>
    <mergeCell ref="O655:R655"/>
    <mergeCell ref="V655:Y655"/>
    <mergeCell ref="V656:Y656"/>
    <mergeCell ref="V657:Y657"/>
    <mergeCell ref="V658:Y658"/>
    <mergeCell ref="V659:Y659"/>
    <mergeCell ref="V660:Y660"/>
    <mergeCell ref="V661:Y661"/>
    <mergeCell ref="V662:Y662"/>
    <mergeCell ref="D655:G655"/>
    <mergeCell ref="D656:G656"/>
    <mergeCell ref="H656:N656"/>
    <mergeCell ref="O656:R656"/>
    <mergeCell ref="D657:G657"/>
    <mergeCell ref="H657:N657"/>
    <mergeCell ref="O657:R657"/>
    <mergeCell ref="H660:N660"/>
    <mergeCell ref="O660:R660"/>
    <mergeCell ref="D658:G658"/>
    <mergeCell ref="H658:N658"/>
    <mergeCell ref="O658:R658"/>
    <mergeCell ref="D659:G659"/>
    <mergeCell ref="H659:N659"/>
    <mergeCell ref="O659:R659"/>
    <mergeCell ref="D660:G660"/>
    <mergeCell ref="H663:N663"/>
    <mergeCell ref="O663:R663"/>
    <mergeCell ref="V663:Y663"/>
    <mergeCell ref="D661:G661"/>
    <mergeCell ref="H661:N661"/>
    <mergeCell ref="O661:R661"/>
    <mergeCell ref="D662:G662"/>
    <mergeCell ref="H662:N662"/>
    <mergeCell ref="O662:R662"/>
    <mergeCell ref="D663:G663"/>
    <mergeCell ref="D664:G664"/>
    <mergeCell ref="H664:N664"/>
    <mergeCell ref="O664:R664"/>
    <mergeCell ref="V664:Y664"/>
    <mergeCell ref="H665:N665"/>
    <mergeCell ref="O665:R665"/>
    <mergeCell ref="V665:Y665"/>
    <mergeCell ref="V666:Y666"/>
    <mergeCell ref="V667:Y667"/>
    <mergeCell ref="V668:Y668"/>
    <mergeCell ref="V669:Y669"/>
    <mergeCell ref="V670:Y670"/>
    <mergeCell ref="V671:Y671"/>
    <mergeCell ref="V672:Y672"/>
    <mergeCell ref="D665:G665"/>
    <mergeCell ref="D666:G666"/>
    <mergeCell ref="H666:N666"/>
    <mergeCell ref="O666:R666"/>
    <mergeCell ref="D667:G667"/>
    <mergeCell ref="H667:N667"/>
    <mergeCell ref="O667:R667"/>
    <mergeCell ref="H670:N670"/>
    <mergeCell ref="O670:R670"/>
    <mergeCell ref="D668:G668"/>
    <mergeCell ref="H668:N668"/>
    <mergeCell ref="O668:R668"/>
    <mergeCell ref="D669:G669"/>
    <mergeCell ref="H669:N669"/>
    <mergeCell ref="O669:R669"/>
    <mergeCell ref="D670:G670"/>
    <mergeCell ref="H673:N673"/>
    <mergeCell ref="O673:R673"/>
    <mergeCell ref="V673:Y673"/>
    <mergeCell ref="D671:G671"/>
    <mergeCell ref="H671:N671"/>
    <mergeCell ref="O671:R671"/>
    <mergeCell ref="D672:G672"/>
    <mergeCell ref="H672:N672"/>
    <mergeCell ref="O672:R672"/>
    <mergeCell ref="D673:G673"/>
    <mergeCell ref="D674:G674"/>
    <mergeCell ref="H674:N674"/>
    <mergeCell ref="O674:R674"/>
    <mergeCell ref="V674:Y674"/>
    <mergeCell ref="H675:N675"/>
    <mergeCell ref="O675:R675"/>
    <mergeCell ref="V675:Y675"/>
    <mergeCell ref="V676:Y676"/>
    <mergeCell ref="V677:Y677"/>
    <mergeCell ref="V678:Y678"/>
    <mergeCell ref="V679:Y679"/>
    <mergeCell ref="V680:Y680"/>
    <mergeCell ref="V681:Y681"/>
    <mergeCell ref="V682:Y682"/>
    <mergeCell ref="D675:G675"/>
    <mergeCell ref="D676:G676"/>
    <mergeCell ref="H676:N676"/>
    <mergeCell ref="O676:R676"/>
    <mergeCell ref="D677:G677"/>
    <mergeCell ref="H677:N677"/>
    <mergeCell ref="O677:R677"/>
    <mergeCell ref="H680:N680"/>
    <mergeCell ref="O680:R680"/>
    <mergeCell ref="D678:G678"/>
    <mergeCell ref="H678:N678"/>
    <mergeCell ref="O678:R678"/>
    <mergeCell ref="D679:G679"/>
    <mergeCell ref="H679:N679"/>
    <mergeCell ref="O679:R679"/>
    <mergeCell ref="D680:G680"/>
    <mergeCell ref="H683:N683"/>
    <mergeCell ref="O683:R683"/>
    <mergeCell ref="V683:Y683"/>
    <mergeCell ref="D681:G681"/>
    <mergeCell ref="H681:N681"/>
    <mergeCell ref="O681:R681"/>
    <mergeCell ref="D682:G682"/>
    <mergeCell ref="H682:N682"/>
    <mergeCell ref="O682:R682"/>
    <mergeCell ref="D683:G683"/>
    <mergeCell ref="D684:G684"/>
    <mergeCell ref="H684:N684"/>
    <mergeCell ref="O684:R684"/>
    <mergeCell ref="V684:Y684"/>
    <mergeCell ref="H685:N685"/>
    <mergeCell ref="O685:R685"/>
    <mergeCell ref="V685:Y685"/>
    <mergeCell ref="V686:Y686"/>
    <mergeCell ref="V687:Y687"/>
    <mergeCell ref="V688:Y688"/>
    <mergeCell ref="V689:Y689"/>
    <mergeCell ref="V690:Y690"/>
    <mergeCell ref="V691:Y691"/>
    <mergeCell ref="V692:Y692"/>
    <mergeCell ref="D685:G685"/>
    <mergeCell ref="D686:G686"/>
    <mergeCell ref="H686:N686"/>
    <mergeCell ref="O686:R686"/>
    <mergeCell ref="D687:G687"/>
    <mergeCell ref="H687:N687"/>
    <mergeCell ref="O687:R687"/>
    <mergeCell ref="H690:N690"/>
    <mergeCell ref="O690:R690"/>
    <mergeCell ref="D688:G688"/>
    <mergeCell ref="H688:N688"/>
    <mergeCell ref="O688:R688"/>
    <mergeCell ref="D689:G689"/>
    <mergeCell ref="H689:N689"/>
    <mergeCell ref="O689:R689"/>
    <mergeCell ref="D690:G690"/>
    <mergeCell ref="H693:N693"/>
    <mergeCell ref="O693:R693"/>
    <mergeCell ref="V693:Y693"/>
    <mergeCell ref="D691:G691"/>
    <mergeCell ref="H691:N691"/>
    <mergeCell ref="O691:R691"/>
    <mergeCell ref="D692:G692"/>
    <mergeCell ref="H692:N692"/>
    <mergeCell ref="O692:R692"/>
    <mergeCell ref="D693:G693"/>
    <mergeCell ref="D694:G694"/>
    <mergeCell ref="H694:N694"/>
    <mergeCell ref="O694:R694"/>
    <mergeCell ref="V694:Y694"/>
    <mergeCell ref="H695:N695"/>
    <mergeCell ref="O695:R695"/>
    <mergeCell ref="V695:Y695"/>
    <mergeCell ref="V696:Y696"/>
    <mergeCell ref="V697:Y697"/>
    <mergeCell ref="V698:Y698"/>
    <mergeCell ref="V699:Y699"/>
    <mergeCell ref="V700:Y700"/>
    <mergeCell ref="V701:Y701"/>
    <mergeCell ref="V702:Y702"/>
    <mergeCell ref="D695:G695"/>
    <mergeCell ref="D696:G696"/>
    <mergeCell ref="H696:N696"/>
    <mergeCell ref="O696:R696"/>
    <mergeCell ref="D697:G697"/>
    <mergeCell ref="H697:N697"/>
    <mergeCell ref="O697:R697"/>
    <mergeCell ref="H700:N700"/>
    <mergeCell ref="O700:R700"/>
    <mergeCell ref="D698:G698"/>
    <mergeCell ref="H698:N698"/>
    <mergeCell ref="O698:R698"/>
    <mergeCell ref="D699:G699"/>
    <mergeCell ref="H699:N699"/>
    <mergeCell ref="O699:R699"/>
    <mergeCell ref="D700:G700"/>
    <mergeCell ref="H703:N703"/>
    <mergeCell ref="O703:R703"/>
    <mergeCell ref="V703:Y703"/>
    <mergeCell ref="D701:G701"/>
    <mergeCell ref="H701:N701"/>
    <mergeCell ref="O701:R701"/>
    <mergeCell ref="D702:G702"/>
    <mergeCell ref="H702:N702"/>
    <mergeCell ref="O702:R702"/>
    <mergeCell ref="D703:G703"/>
    <mergeCell ref="D704:G704"/>
    <mergeCell ref="H704:N704"/>
    <mergeCell ref="O704:R704"/>
    <mergeCell ref="V704:Y704"/>
    <mergeCell ref="H705:N705"/>
    <mergeCell ref="O705:R705"/>
    <mergeCell ref="V705:Y705"/>
    <mergeCell ref="V706:Y706"/>
    <mergeCell ref="V707:Y707"/>
    <mergeCell ref="V708:Y708"/>
    <mergeCell ref="V709:Y709"/>
    <mergeCell ref="V710:Y710"/>
    <mergeCell ref="V711:Y711"/>
    <mergeCell ref="V712:Y712"/>
    <mergeCell ref="D705:G705"/>
    <mergeCell ref="D706:G706"/>
    <mergeCell ref="H706:N706"/>
    <mergeCell ref="O706:R706"/>
    <mergeCell ref="D707:G707"/>
    <mergeCell ref="H707:N707"/>
    <mergeCell ref="O707:R707"/>
    <mergeCell ref="H710:N710"/>
    <mergeCell ref="O710:R710"/>
    <mergeCell ref="D708:G708"/>
    <mergeCell ref="H708:N708"/>
    <mergeCell ref="O708:R708"/>
    <mergeCell ref="D709:G709"/>
    <mergeCell ref="H709:N709"/>
    <mergeCell ref="O709:R709"/>
    <mergeCell ref="D710:G710"/>
    <mergeCell ref="H713:N713"/>
    <mergeCell ref="O713:R713"/>
    <mergeCell ref="V713:Y713"/>
    <mergeCell ref="D711:G711"/>
    <mergeCell ref="H711:N711"/>
    <mergeCell ref="O711:R711"/>
    <mergeCell ref="D712:G712"/>
    <mergeCell ref="H712:N712"/>
    <mergeCell ref="O712:R712"/>
    <mergeCell ref="D713:G713"/>
    <mergeCell ref="D714:G714"/>
    <mergeCell ref="H714:N714"/>
    <mergeCell ref="O714:R714"/>
    <mergeCell ref="V714:Y714"/>
    <mergeCell ref="H715:N715"/>
    <mergeCell ref="O715:R715"/>
    <mergeCell ref="V715:Y715"/>
    <mergeCell ref="V716:Y716"/>
    <mergeCell ref="V717:Y717"/>
    <mergeCell ref="V718:Y718"/>
    <mergeCell ref="V719:Y719"/>
    <mergeCell ref="V720:Y720"/>
    <mergeCell ref="V721:Y721"/>
    <mergeCell ref="V722:Y722"/>
    <mergeCell ref="D715:G715"/>
    <mergeCell ref="D716:G716"/>
    <mergeCell ref="H716:N716"/>
    <mergeCell ref="O716:R716"/>
    <mergeCell ref="D717:G717"/>
    <mergeCell ref="H717:N717"/>
    <mergeCell ref="O717:R717"/>
    <mergeCell ref="H720:N720"/>
    <mergeCell ref="O720:R720"/>
    <mergeCell ref="D718:G718"/>
    <mergeCell ref="H718:N718"/>
    <mergeCell ref="O718:R718"/>
    <mergeCell ref="D719:G719"/>
    <mergeCell ref="H719:N719"/>
    <mergeCell ref="O719:R719"/>
    <mergeCell ref="D720:G720"/>
    <mergeCell ref="H723:N723"/>
    <mergeCell ref="O723:R723"/>
    <mergeCell ref="V723:Y723"/>
    <mergeCell ref="D721:G721"/>
    <mergeCell ref="H721:N721"/>
    <mergeCell ref="O721:R721"/>
    <mergeCell ref="D722:G722"/>
    <mergeCell ref="H722:N722"/>
    <mergeCell ref="O722:R722"/>
    <mergeCell ref="D723:G723"/>
    <mergeCell ref="D724:G724"/>
    <mergeCell ref="H724:N724"/>
    <mergeCell ref="O724:R724"/>
    <mergeCell ref="V724:Y724"/>
    <mergeCell ref="H725:N725"/>
    <mergeCell ref="O725:R725"/>
    <mergeCell ref="V725:Y725"/>
    <mergeCell ref="V726:Y726"/>
    <mergeCell ref="V727:Y727"/>
    <mergeCell ref="V728:Y728"/>
    <mergeCell ref="V729:Y729"/>
    <mergeCell ref="V730:Y730"/>
    <mergeCell ref="V731:Y731"/>
    <mergeCell ref="V732:Y732"/>
    <mergeCell ref="D725:G725"/>
    <mergeCell ref="D726:G726"/>
    <mergeCell ref="H726:N726"/>
    <mergeCell ref="O726:R726"/>
    <mergeCell ref="D727:G727"/>
    <mergeCell ref="H727:N727"/>
    <mergeCell ref="O727:R727"/>
    <mergeCell ref="H730:N730"/>
    <mergeCell ref="O730:R730"/>
    <mergeCell ref="D728:G728"/>
    <mergeCell ref="H728:N728"/>
    <mergeCell ref="O728:R728"/>
    <mergeCell ref="D729:G729"/>
    <mergeCell ref="H729:N729"/>
    <mergeCell ref="O729:R729"/>
    <mergeCell ref="D730:G730"/>
    <mergeCell ref="H733:N733"/>
    <mergeCell ref="O733:R733"/>
    <mergeCell ref="V733:Y733"/>
    <mergeCell ref="D731:G731"/>
    <mergeCell ref="H731:N731"/>
    <mergeCell ref="O731:R731"/>
    <mergeCell ref="D732:G732"/>
    <mergeCell ref="H732:N732"/>
    <mergeCell ref="O732:R732"/>
    <mergeCell ref="D733:G733"/>
    <mergeCell ref="D734:G734"/>
    <mergeCell ref="H734:N734"/>
    <mergeCell ref="O734:R734"/>
    <mergeCell ref="V734:Y734"/>
    <mergeCell ref="H735:N735"/>
    <mergeCell ref="O735:R735"/>
    <mergeCell ref="V735:Y735"/>
    <mergeCell ref="V736:Y736"/>
    <mergeCell ref="V737:Y737"/>
    <mergeCell ref="V738:Y738"/>
    <mergeCell ref="V739:Y739"/>
    <mergeCell ref="V740:Y740"/>
    <mergeCell ref="V741:Y741"/>
    <mergeCell ref="V742:Y742"/>
    <mergeCell ref="D735:G735"/>
    <mergeCell ref="D736:G736"/>
    <mergeCell ref="H736:N736"/>
    <mergeCell ref="O736:R736"/>
    <mergeCell ref="D737:G737"/>
    <mergeCell ref="H737:N737"/>
    <mergeCell ref="O737:R737"/>
    <mergeCell ref="H740:N740"/>
    <mergeCell ref="O740:R740"/>
    <mergeCell ref="D738:G738"/>
    <mergeCell ref="H738:N738"/>
    <mergeCell ref="O738:R738"/>
    <mergeCell ref="D739:G739"/>
    <mergeCell ref="H739:N739"/>
    <mergeCell ref="O739:R739"/>
    <mergeCell ref="D740:G740"/>
    <mergeCell ref="H743:N743"/>
    <mergeCell ref="O743:R743"/>
    <mergeCell ref="V743:Y743"/>
    <mergeCell ref="D741:G741"/>
    <mergeCell ref="H741:N741"/>
    <mergeCell ref="O741:R741"/>
    <mergeCell ref="D742:G742"/>
    <mergeCell ref="H742:N742"/>
    <mergeCell ref="O742:R742"/>
    <mergeCell ref="D743:G743"/>
    <mergeCell ref="D744:G744"/>
    <mergeCell ref="H744:N744"/>
    <mergeCell ref="O744:R744"/>
    <mergeCell ref="V744:Y744"/>
    <mergeCell ref="H745:N745"/>
    <mergeCell ref="O745:R745"/>
    <mergeCell ref="V745:Y745"/>
    <mergeCell ref="V746:Y746"/>
    <mergeCell ref="V747:Y747"/>
    <mergeCell ref="V748:Y748"/>
    <mergeCell ref="V749:Y749"/>
    <mergeCell ref="V750:Y750"/>
    <mergeCell ref="V751:Y751"/>
    <mergeCell ref="V752:Y752"/>
    <mergeCell ref="D745:G745"/>
    <mergeCell ref="D746:G746"/>
    <mergeCell ref="H746:N746"/>
    <mergeCell ref="O746:R746"/>
    <mergeCell ref="D747:G747"/>
    <mergeCell ref="H747:N747"/>
    <mergeCell ref="O747:R747"/>
    <mergeCell ref="H750:N750"/>
    <mergeCell ref="O750:R750"/>
    <mergeCell ref="D748:G748"/>
    <mergeCell ref="H748:N748"/>
    <mergeCell ref="O748:R748"/>
    <mergeCell ref="D749:G749"/>
    <mergeCell ref="H749:N749"/>
    <mergeCell ref="O749:R749"/>
    <mergeCell ref="D750:G750"/>
    <mergeCell ref="H753:N753"/>
    <mergeCell ref="O753:R753"/>
    <mergeCell ref="V753:Y753"/>
    <mergeCell ref="D751:G751"/>
    <mergeCell ref="H751:N751"/>
    <mergeCell ref="O751:R751"/>
    <mergeCell ref="D752:G752"/>
    <mergeCell ref="H752:N752"/>
    <mergeCell ref="O752:R752"/>
    <mergeCell ref="D753:G753"/>
    <mergeCell ref="D754:G754"/>
    <mergeCell ref="H754:N754"/>
    <mergeCell ref="O754:R754"/>
    <mergeCell ref="V754:Y754"/>
    <mergeCell ref="H755:N755"/>
    <mergeCell ref="O755:R755"/>
    <mergeCell ref="V755:Y755"/>
    <mergeCell ref="V756:Y756"/>
    <mergeCell ref="V757:Y757"/>
    <mergeCell ref="V758:Y758"/>
    <mergeCell ref="V759:Y759"/>
    <mergeCell ref="V760:Y760"/>
    <mergeCell ref="V761:Y761"/>
    <mergeCell ref="V762:Y762"/>
    <mergeCell ref="D755:G755"/>
    <mergeCell ref="D756:G756"/>
    <mergeCell ref="H756:N756"/>
    <mergeCell ref="O756:R756"/>
    <mergeCell ref="D757:G757"/>
    <mergeCell ref="H757:N757"/>
    <mergeCell ref="O757:R757"/>
    <mergeCell ref="H760:N760"/>
    <mergeCell ref="O760:R760"/>
    <mergeCell ref="D758:G758"/>
    <mergeCell ref="H758:N758"/>
    <mergeCell ref="O758:R758"/>
    <mergeCell ref="D759:G759"/>
    <mergeCell ref="H759:N759"/>
    <mergeCell ref="O759:R759"/>
    <mergeCell ref="D760:G760"/>
    <mergeCell ref="H763:N763"/>
    <mergeCell ref="O763:R763"/>
    <mergeCell ref="V763:Y763"/>
    <mergeCell ref="D761:G761"/>
    <mergeCell ref="H761:N761"/>
    <mergeCell ref="O761:R761"/>
    <mergeCell ref="D762:G762"/>
    <mergeCell ref="H762:N762"/>
    <mergeCell ref="O762:R762"/>
    <mergeCell ref="D763:G763"/>
    <mergeCell ref="D764:G764"/>
    <mergeCell ref="H764:N764"/>
    <mergeCell ref="O764:R764"/>
    <mergeCell ref="V764:Y764"/>
    <mergeCell ref="H765:N765"/>
    <mergeCell ref="O765:R765"/>
    <mergeCell ref="V765:Y765"/>
    <mergeCell ref="V766:Y766"/>
    <mergeCell ref="V767:Y767"/>
    <mergeCell ref="V768:Y768"/>
    <mergeCell ref="V769:Y769"/>
    <mergeCell ref="V770:Y770"/>
    <mergeCell ref="V771:Y771"/>
    <mergeCell ref="V772:Y772"/>
    <mergeCell ref="D765:G765"/>
    <mergeCell ref="D766:G766"/>
    <mergeCell ref="H766:N766"/>
    <mergeCell ref="O766:R766"/>
    <mergeCell ref="D767:G767"/>
    <mergeCell ref="H767:N767"/>
    <mergeCell ref="O767:R767"/>
    <mergeCell ref="H770:N770"/>
    <mergeCell ref="O770:R770"/>
    <mergeCell ref="D768:G768"/>
    <mergeCell ref="H768:N768"/>
    <mergeCell ref="O768:R768"/>
    <mergeCell ref="D769:G769"/>
    <mergeCell ref="H769:N769"/>
    <mergeCell ref="O769:R769"/>
    <mergeCell ref="D770:G770"/>
    <mergeCell ref="H773:N773"/>
    <mergeCell ref="O773:R773"/>
    <mergeCell ref="V773:Y773"/>
    <mergeCell ref="D771:G771"/>
    <mergeCell ref="H771:N771"/>
    <mergeCell ref="O771:R771"/>
    <mergeCell ref="D772:G772"/>
    <mergeCell ref="H772:N772"/>
    <mergeCell ref="O772:R772"/>
    <mergeCell ref="D773:G773"/>
    <mergeCell ref="D774:G774"/>
    <mergeCell ref="H774:N774"/>
    <mergeCell ref="O774:R774"/>
    <mergeCell ref="V774:Y774"/>
    <mergeCell ref="H775:N775"/>
    <mergeCell ref="O775:R775"/>
    <mergeCell ref="V775:Y775"/>
    <mergeCell ref="V776:Y776"/>
    <mergeCell ref="V777:Y777"/>
    <mergeCell ref="V778:Y778"/>
    <mergeCell ref="V779:Y779"/>
    <mergeCell ref="V780:Y780"/>
    <mergeCell ref="V781:Y781"/>
    <mergeCell ref="V782:Y782"/>
    <mergeCell ref="D775:G775"/>
    <mergeCell ref="D776:G776"/>
    <mergeCell ref="H776:N776"/>
    <mergeCell ref="O776:R776"/>
    <mergeCell ref="D777:G777"/>
    <mergeCell ref="H777:N777"/>
    <mergeCell ref="O777:R777"/>
    <mergeCell ref="H780:N780"/>
    <mergeCell ref="O780:R780"/>
    <mergeCell ref="D778:G778"/>
    <mergeCell ref="H778:N778"/>
    <mergeCell ref="O778:R778"/>
    <mergeCell ref="D779:G779"/>
    <mergeCell ref="H779:N779"/>
    <mergeCell ref="O779:R779"/>
    <mergeCell ref="D780:G780"/>
    <mergeCell ref="H923:N923"/>
    <mergeCell ref="O923:R923"/>
    <mergeCell ref="V923:Y923"/>
    <mergeCell ref="D921:G921"/>
    <mergeCell ref="H921:N921"/>
    <mergeCell ref="O921:R921"/>
    <mergeCell ref="D922:G922"/>
    <mergeCell ref="H922:N922"/>
    <mergeCell ref="O922:R922"/>
    <mergeCell ref="D923:G923"/>
    <mergeCell ref="D924:G924"/>
    <mergeCell ref="H924:N924"/>
    <mergeCell ref="O924:R924"/>
    <mergeCell ref="V924:Y924"/>
    <mergeCell ref="H925:N925"/>
    <mergeCell ref="O925:R925"/>
    <mergeCell ref="V925:Y925"/>
    <mergeCell ref="V926:Y926"/>
    <mergeCell ref="V927:Y927"/>
    <mergeCell ref="V928:Y928"/>
    <mergeCell ref="V929:Y929"/>
    <mergeCell ref="V930:Y930"/>
    <mergeCell ref="V931:Y931"/>
    <mergeCell ref="V932:Y932"/>
    <mergeCell ref="D925:G925"/>
    <mergeCell ref="D926:G926"/>
    <mergeCell ref="H926:N926"/>
    <mergeCell ref="O926:R926"/>
    <mergeCell ref="D927:G927"/>
    <mergeCell ref="H927:N927"/>
    <mergeCell ref="O927:R927"/>
    <mergeCell ref="H930:N930"/>
    <mergeCell ref="O930:R930"/>
    <mergeCell ref="D928:G928"/>
    <mergeCell ref="H928:N928"/>
    <mergeCell ref="O928:R928"/>
    <mergeCell ref="D929:G929"/>
    <mergeCell ref="H929:N929"/>
    <mergeCell ref="O929:R929"/>
    <mergeCell ref="D930:G930"/>
    <mergeCell ref="H933:N933"/>
    <mergeCell ref="O933:R933"/>
    <mergeCell ref="V933:Y933"/>
    <mergeCell ref="D931:G931"/>
    <mergeCell ref="H931:N931"/>
    <mergeCell ref="O931:R931"/>
    <mergeCell ref="D932:G932"/>
    <mergeCell ref="H932:N932"/>
    <mergeCell ref="O932:R932"/>
    <mergeCell ref="D933:G933"/>
    <mergeCell ref="D934:G934"/>
    <mergeCell ref="H934:N934"/>
    <mergeCell ref="O934:R934"/>
    <mergeCell ref="V934:Y934"/>
    <mergeCell ref="H935:N935"/>
    <mergeCell ref="O935:R935"/>
    <mergeCell ref="V935:Y935"/>
    <mergeCell ref="V936:Y936"/>
    <mergeCell ref="V937:Y937"/>
    <mergeCell ref="V938:Y938"/>
    <mergeCell ref="V939:Y939"/>
    <mergeCell ref="V940:Y940"/>
    <mergeCell ref="V941:Y941"/>
    <mergeCell ref="V942:Y942"/>
    <mergeCell ref="D935:G935"/>
    <mergeCell ref="D936:G936"/>
    <mergeCell ref="H936:N936"/>
    <mergeCell ref="O936:R936"/>
    <mergeCell ref="D937:G937"/>
    <mergeCell ref="H937:N937"/>
    <mergeCell ref="O937:R937"/>
    <mergeCell ref="H940:N940"/>
    <mergeCell ref="O940:R940"/>
    <mergeCell ref="D938:G938"/>
    <mergeCell ref="H938:N938"/>
    <mergeCell ref="O938:R938"/>
    <mergeCell ref="D939:G939"/>
    <mergeCell ref="H939:N939"/>
    <mergeCell ref="O939:R939"/>
    <mergeCell ref="D940:G940"/>
    <mergeCell ref="H943:N943"/>
    <mergeCell ref="O943:R943"/>
    <mergeCell ref="V943:Y943"/>
    <mergeCell ref="D941:G941"/>
    <mergeCell ref="H941:N941"/>
    <mergeCell ref="O941:R941"/>
    <mergeCell ref="D942:G942"/>
    <mergeCell ref="H942:N942"/>
    <mergeCell ref="O942:R942"/>
    <mergeCell ref="D943:G943"/>
    <mergeCell ref="D944:G944"/>
    <mergeCell ref="H944:N944"/>
    <mergeCell ref="O944:R944"/>
    <mergeCell ref="V944:Y944"/>
    <mergeCell ref="H945:N945"/>
    <mergeCell ref="O945:R945"/>
    <mergeCell ref="V945:Y945"/>
    <mergeCell ref="V946:Y946"/>
    <mergeCell ref="V947:Y947"/>
    <mergeCell ref="V948:Y948"/>
    <mergeCell ref="V949:Y949"/>
    <mergeCell ref="V950:Y950"/>
    <mergeCell ref="V951:Y951"/>
    <mergeCell ref="V952:Y952"/>
    <mergeCell ref="D945:G945"/>
    <mergeCell ref="D946:G946"/>
    <mergeCell ref="H946:N946"/>
    <mergeCell ref="O946:R946"/>
    <mergeCell ref="D947:G947"/>
    <mergeCell ref="H947:N947"/>
    <mergeCell ref="O947:R947"/>
    <mergeCell ref="H950:N950"/>
    <mergeCell ref="O950:R950"/>
    <mergeCell ref="D948:G948"/>
    <mergeCell ref="H948:N948"/>
    <mergeCell ref="O948:R948"/>
    <mergeCell ref="D949:G949"/>
    <mergeCell ref="H949:N949"/>
    <mergeCell ref="O949:R949"/>
    <mergeCell ref="D950:G950"/>
    <mergeCell ref="H953:N953"/>
    <mergeCell ref="O953:R953"/>
    <mergeCell ref="V953:Y953"/>
    <mergeCell ref="D951:G951"/>
    <mergeCell ref="H951:N951"/>
    <mergeCell ref="O951:R951"/>
    <mergeCell ref="D952:G952"/>
    <mergeCell ref="H952:N952"/>
    <mergeCell ref="O952:R952"/>
    <mergeCell ref="D953:G953"/>
    <mergeCell ref="D954:G954"/>
    <mergeCell ref="H954:N954"/>
    <mergeCell ref="O954:R954"/>
    <mergeCell ref="V954:Y954"/>
    <mergeCell ref="H955:N955"/>
    <mergeCell ref="O955:R955"/>
    <mergeCell ref="V955:Y955"/>
    <mergeCell ref="V956:Y956"/>
    <mergeCell ref="V957:Y957"/>
    <mergeCell ref="V958:Y958"/>
    <mergeCell ref="V959:Y959"/>
    <mergeCell ref="V960:Y960"/>
    <mergeCell ref="V961:Y961"/>
    <mergeCell ref="V962:Y962"/>
    <mergeCell ref="D955:G955"/>
    <mergeCell ref="D956:G956"/>
    <mergeCell ref="H956:N956"/>
    <mergeCell ref="O956:R956"/>
    <mergeCell ref="D957:G957"/>
    <mergeCell ref="H957:N957"/>
    <mergeCell ref="O957:R957"/>
    <mergeCell ref="H960:N960"/>
    <mergeCell ref="O960:R960"/>
    <mergeCell ref="D958:G958"/>
    <mergeCell ref="H958:N958"/>
    <mergeCell ref="O958:R958"/>
    <mergeCell ref="D959:G959"/>
    <mergeCell ref="H959:N959"/>
    <mergeCell ref="O959:R959"/>
    <mergeCell ref="D960:G960"/>
    <mergeCell ref="H963:N963"/>
    <mergeCell ref="O963:R963"/>
    <mergeCell ref="V963:Y963"/>
    <mergeCell ref="D961:G961"/>
    <mergeCell ref="H961:N961"/>
    <mergeCell ref="O961:R961"/>
    <mergeCell ref="D962:G962"/>
    <mergeCell ref="H962:N962"/>
    <mergeCell ref="O962:R962"/>
    <mergeCell ref="D963:G963"/>
    <mergeCell ref="D964:G964"/>
    <mergeCell ref="H964:N964"/>
    <mergeCell ref="O964:R964"/>
    <mergeCell ref="V964:Y964"/>
    <mergeCell ref="H965:N965"/>
    <mergeCell ref="O965:R965"/>
    <mergeCell ref="V965:Y965"/>
    <mergeCell ref="V966:Y966"/>
    <mergeCell ref="V967:Y967"/>
    <mergeCell ref="V968:Y968"/>
    <mergeCell ref="V969:Y969"/>
    <mergeCell ref="V970:Y970"/>
    <mergeCell ref="V971:Y971"/>
    <mergeCell ref="V972:Y972"/>
    <mergeCell ref="D965:G965"/>
    <mergeCell ref="D966:G966"/>
    <mergeCell ref="H966:N966"/>
    <mergeCell ref="O966:R966"/>
    <mergeCell ref="D967:G967"/>
    <mergeCell ref="H967:N967"/>
    <mergeCell ref="O967:R967"/>
    <mergeCell ref="H970:N970"/>
    <mergeCell ref="O970:R970"/>
    <mergeCell ref="D968:G968"/>
    <mergeCell ref="H968:N968"/>
    <mergeCell ref="O968:R968"/>
    <mergeCell ref="D969:G969"/>
    <mergeCell ref="H969:N969"/>
    <mergeCell ref="O969:R969"/>
    <mergeCell ref="D970:G970"/>
    <mergeCell ref="H973:N973"/>
    <mergeCell ref="O973:R973"/>
    <mergeCell ref="V973:Y973"/>
    <mergeCell ref="D971:G971"/>
    <mergeCell ref="H971:N971"/>
    <mergeCell ref="O971:R971"/>
    <mergeCell ref="D972:G972"/>
    <mergeCell ref="H972:N972"/>
    <mergeCell ref="O972:R972"/>
    <mergeCell ref="D973:G973"/>
    <mergeCell ref="D974:G974"/>
    <mergeCell ref="H974:N974"/>
    <mergeCell ref="O974:R974"/>
    <mergeCell ref="V974:Y974"/>
    <mergeCell ref="H975:N975"/>
    <mergeCell ref="O975:R975"/>
    <mergeCell ref="V975:Y975"/>
    <mergeCell ref="V976:Y976"/>
    <mergeCell ref="V977:Y977"/>
    <mergeCell ref="V978:Y978"/>
    <mergeCell ref="V979:Y979"/>
    <mergeCell ref="V980:Y980"/>
    <mergeCell ref="V981:Y981"/>
    <mergeCell ref="V982:Y982"/>
    <mergeCell ref="D975:G975"/>
    <mergeCell ref="D976:G976"/>
    <mergeCell ref="H976:N976"/>
    <mergeCell ref="O976:R976"/>
    <mergeCell ref="D977:G977"/>
    <mergeCell ref="H977:N977"/>
    <mergeCell ref="O977:R977"/>
    <mergeCell ref="H980:N980"/>
    <mergeCell ref="O980:R980"/>
    <mergeCell ref="D978:G978"/>
    <mergeCell ref="H978:N978"/>
    <mergeCell ref="O978:R978"/>
    <mergeCell ref="D979:G979"/>
    <mergeCell ref="H979:N979"/>
    <mergeCell ref="O979:R979"/>
    <mergeCell ref="D980:G980"/>
    <mergeCell ref="D4:G4"/>
    <mergeCell ref="D6:G6"/>
    <mergeCell ref="D7:G7"/>
    <mergeCell ref="H7:N7"/>
    <mergeCell ref="V7:Y7"/>
    <mergeCell ref="H8:N8"/>
    <mergeCell ref="O8:R8"/>
    <mergeCell ref="V8:Y8"/>
    <mergeCell ref="D9:G9"/>
    <mergeCell ref="H9:N9"/>
    <mergeCell ref="V9:Y9"/>
    <mergeCell ref="O9:R9"/>
    <mergeCell ref="D10:G10"/>
    <mergeCell ref="H10:N10"/>
    <mergeCell ref="O10:R10"/>
    <mergeCell ref="V10:Y10"/>
    <mergeCell ref="D11:G11"/>
    <mergeCell ref="H11:N11"/>
    <mergeCell ref="V11:Y11"/>
    <mergeCell ref="O11:R11"/>
    <mergeCell ref="H12:N12"/>
    <mergeCell ref="V12:Y12"/>
    <mergeCell ref="V13:Y13"/>
    <mergeCell ref="V14:Y14"/>
    <mergeCell ref="V15:Y15"/>
    <mergeCell ref="V16:Y16"/>
    <mergeCell ref="D3:G3"/>
    <mergeCell ref="D8:G8"/>
    <mergeCell ref="D12:G12"/>
    <mergeCell ref="D13:G13"/>
    <mergeCell ref="D14:G14"/>
    <mergeCell ref="D15:G15"/>
    <mergeCell ref="D16:G16"/>
    <mergeCell ref="D17:G17"/>
    <mergeCell ref="D18:G18"/>
    <mergeCell ref="D19:G19"/>
    <mergeCell ref="D20:G20"/>
    <mergeCell ref="D21:G21"/>
    <mergeCell ref="D22:G22"/>
    <mergeCell ref="D23:G23"/>
    <mergeCell ref="D2:G2"/>
    <mergeCell ref="H2:N2"/>
    <mergeCell ref="C3:C11"/>
    <mergeCell ref="H3:N3"/>
    <mergeCell ref="U3:U11"/>
    <mergeCell ref="O5:R5"/>
    <mergeCell ref="O7:R7"/>
    <mergeCell ref="O12:R12"/>
    <mergeCell ref="H13:N13"/>
    <mergeCell ref="O13:R13"/>
    <mergeCell ref="H14:N14"/>
    <mergeCell ref="O14:R14"/>
    <mergeCell ref="H15:N15"/>
    <mergeCell ref="O15:R15"/>
    <mergeCell ref="H16:N16"/>
    <mergeCell ref="O16:R16"/>
    <mergeCell ref="H17:N17"/>
    <mergeCell ref="O17:R17"/>
    <mergeCell ref="H18:N18"/>
    <mergeCell ref="O18:R18"/>
    <mergeCell ref="O19:R19"/>
    <mergeCell ref="H19:N19"/>
    <mergeCell ref="H20:N20"/>
    <mergeCell ref="O20:R20"/>
    <mergeCell ref="H21:N21"/>
    <mergeCell ref="O21:R21"/>
    <mergeCell ref="H22:N22"/>
    <mergeCell ref="O22:R22"/>
    <mergeCell ref="V27:Y27"/>
    <mergeCell ref="V28:Y28"/>
    <mergeCell ref="V29:Y29"/>
    <mergeCell ref="V30:Y30"/>
    <mergeCell ref="V31:Y31"/>
    <mergeCell ref="V32:Y32"/>
    <mergeCell ref="D24:G24"/>
    <mergeCell ref="D25:G25"/>
    <mergeCell ref="D26:G26"/>
    <mergeCell ref="D27:G27"/>
    <mergeCell ref="O27:R27"/>
    <mergeCell ref="H28:N28"/>
    <mergeCell ref="O28:R28"/>
    <mergeCell ref="D28:G28"/>
    <mergeCell ref="D29:G29"/>
    <mergeCell ref="H29:N29"/>
    <mergeCell ref="O29:R29"/>
    <mergeCell ref="D30:G30"/>
    <mergeCell ref="H30:N30"/>
    <mergeCell ref="O30:R30"/>
    <mergeCell ref="H33:N33"/>
    <mergeCell ref="O33:R33"/>
    <mergeCell ref="V33:Y33"/>
    <mergeCell ref="D31:G31"/>
    <mergeCell ref="H31:N31"/>
    <mergeCell ref="O31:R31"/>
    <mergeCell ref="D32:G32"/>
    <mergeCell ref="H32:N32"/>
    <mergeCell ref="O32:R32"/>
    <mergeCell ref="D33:G33"/>
    <mergeCell ref="D34:G34"/>
    <mergeCell ref="H34:N34"/>
    <mergeCell ref="O34:R34"/>
    <mergeCell ref="V34:Y34"/>
    <mergeCell ref="H35:N35"/>
    <mergeCell ref="O35:R35"/>
    <mergeCell ref="V35:Y35"/>
    <mergeCell ref="V36:Y36"/>
    <mergeCell ref="V37:Y37"/>
    <mergeCell ref="V38:Y38"/>
    <mergeCell ref="V39:Y39"/>
    <mergeCell ref="V40:Y40"/>
    <mergeCell ref="V41:Y41"/>
    <mergeCell ref="V42:Y42"/>
    <mergeCell ref="D35:G35"/>
    <mergeCell ref="D36:G36"/>
    <mergeCell ref="H36:N36"/>
    <mergeCell ref="O36:R36"/>
    <mergeCell ref="D37:G37"/>
    <mergeCell ref="H37:N37"/>
    <mergeCell ref="O37:R37"/>
    <mergeCell ref="H40:N40"/>
    <mergeCell ref="O40:R40"/>
    <mergeCell ref="D38:G38"/>
    <mergeCell ref="H38:N38"/>
    <mergeCell ref="O38:R38"/>
    <mergeCell ref="D39:G39"/>
    <mergeCell ref="H39:N39"/>
    <mergeCell ref="O39:R39"/>
    <mergeCell ref="D40:G40"/>
    <mergeCell ref="H43:N43"/>
    <mergeCell ref="O43:R43"/>
    <mergeCell ref="V43:Y43"/>
    <mergeCell ref="D41:G41"/>
    <mergeCell ref="H41:N41"/>
    <mergeCell ref="O41:R41"/>
    <mergeCell ref="D42:G42"/>
    <mergeCell ref="H42:N42"/>
    <mergeCell ref="O42:R42"/>
    <mergeCell ref="D43:G43"/>
    <mergeCell ref="D44:G44"/>
    <mergeCell ref="H44:N44"/>
    <mergeCell ref="O44:R44"/>
    <mergeCell ref="V44:Y44"/>
    <mergeCell ref="H45:N45"/>
    <mergeCell ref="O45:R45"/>
    <mergeCell ref="V45:Y45"/>
    <mergeCell ref="V46:Y46"/>
    <mergeCell ref="V47:Y47"/>
    <mergeCell ref="V48:Y48"/>
    <mergeCell ref="V49:Y49"/>
    <mergeCell ref="V50:Y50"/>
    <mergeCell ref="V51:Y51"/>
    <mergeCell ref="V52:Y52"/>
    <mergeCell ref="D45:G45"/>
    <mergeCell ref="D46:G46"/>
    <mergeCell ref="H46:N46"/>
    <mergeCell ref="O46:R46"/>
    <mergeCell ref="D47:G47"/>
    <mergeCell ref="H47:N47"/>
    <mergeCell ref="O47:R47"/>
    <mergeCell ref="H50:N50"/>
    <mergeCell ref="O50:R50"/>
    <mergeCell ref="D48:G48"/>
    <mergeCell ref="H48:N48"/>
    <mergeCell ref="O48:R48"/>
    <mergeCell ref="D49:G49"/>
    <mergeCell ref="H49:N49"/>
    <mergeCell ref="O49:R49"/>
    <mergeCell ref="D50:G50"/>
    <mergeCell ref="H53:N53"/>
    <mergeCell ref="O53:R53"/>
    <mergeCell ref="V53:Y53"/>
    <mergeCell ref="D51:G51"/>
    <mergeCell ref="H51:N51"/>
    <mergeCell ref="O51:R51"/>
    <mergeCell ref="D52:G52"/>
    <mergeCell ref="H52:N52"/>
    <mergeCell ref="O52:R52"/>
    <mergeCell ref="D53:G53"/>
    <mergeCell ref="D54:G54"/>
    <mergeCell ref="H54:N54"/>
    <mergeCell ref="O54:R54"/>
    <mergeCell ref="V54:Y54"/>
    <mergeCell ref="H55:N55"/>
    <mergeCell ref="O55:R55"/>
    <mergeCell ref="V55:Y55"/>
    <mergeCell ref="V56:Y56"/>
    <mergeCell ref="V57:Y57"/>
    <mergeCell ref="V58:Y58"/>
    <mergeCell ref="V59:Y59"/>
    <mergeCell ref="V60:Y60"/>
    <mergeCell ref="V61:Y61"/>
    <mergeCell ref="V62:Y62"/>
    <mergeCell ref="D55:G55"/>
    <mergeCell ref="D56:G56"/>
    <mergeCell ref="H56:N56"/>
    <mergeCell ref="O56:R56"/>
    <mergeCell ref="D57:G57"/>
    <mergeCell ref="H57:N57"/>
    <mergeCell ref="O57:R57"/>
    <mergeCell ref="H60:N60"/>
    <mergeCell ref="O60:R60"/>
    <mergeCell ref="D58:G58"/>
    <mergeCell ref="H58:N58"/>
    <mergeCell ref="O58:R58"/>
    <mergeCell ref="D59:G59"/>
    <mergeCell ref="H59:N59"/>
    <mergeCell ref="O59:R59"/>
    <mergeCell ref="D60:G60"/>
    <mergeCell ref="H993:N993"/>
    <mergeCell ref="O993:R993"/>
    <mergeCell ref="V993:Y993"/>
    <mergeCell ref="D991:G991"/>
    <mergeCell ref="H991:N991"/>
    <mergeCell ref="O991:R991"/>
    <mergeCell ref="D992:G992"/>
    <mergeCell ref="H992:N992"/>
    <mergeCell ref="O992:R992"/>
    <mergeCell ref="D993:G993"/>
    <mergeCell ref="D994:G994"/>
    <mergeCell ref="H994:N994"/>
    <mergeCell ref="O994:R994"/>
    <mergeCell ref="V994:Y994"/>
    <mergeCell ref="H995:N995"/>
    <mergeCell ref="O995:R995"/>
    <mergeCell ref="V995:Y995"/>
    <mergeCell ref="V996:Y996"/>
    <mergeCell ref="V997:Y997"/>
    <mergeCell ref="V998:Y998"/>
    <mergeCell ref="V999:Y999"/>
    <mergeCell ref="D998:G998"/>
    <mergeCell ref="H998:N998"/>
    <mergeCell ref="O998:R998"/>
    <mergeCell ref="D999:G999"/>
    <mergeCell ref="H999:N999"/>
    <mergeCell ref="O999:R999"/>
    <mergeCell ref="H1000:N1000"/>
    <mergeCell ref="O1000:R1000"/>
    <mergeCell ref="D995:G995"/>
    <mergeCell ref="D996:G996"/>
    <mergeCell ref="H996:N996"/>
    <mergeCell ref="O996:R996"/>
    <mergeCell ref="D997:G997"/>
    <mergeCell ref="H997:N997"/>
    <mergeCell ref="O997:R997"/>
    <mergeCell ref="H983:N983"/>
    <mergeCell ref="O983:R983"/>
    <mergeCell ref="V983:Y983"/>
    <mergeCell ref="D981:G981"/>
    <mergeCell ref="H981:N981"/>
    <mergeCell ref="O981:R981"/>
    <mergeCell ref="D982:G982"/>
    <mergeCell ref="H982:N982"/>
    <mergeCell ref="O982:R982"/>
    <mergeCell ref="D983:G983"/>
    <mergeCell ref="D984:G984"/>
    <mergeCell ref="H984:N984"/>
    <mergeCell ref="O984:R984"/>
    <mergeCell ref="V984:Y984"/>
    <mergeCell ref="H985:N985"/>
    <mergeCell ref="O985:R985"/>
    <mergeCell ref="V985:Y985"/>
    <mergeCell ref="V986:Y986"/>
    <mergeCell ref="V987:Y987"/>
    <mergeCell ref="V988:Y988"/>
    <mergeCell ref="V989:Y989"/>
    <mergeCell ref="V990:Y990"/>
    <mergeCell ref="V991:Y991"/>
    <mergeCell ref="V992:Y992"/>
    <mergeCell ref="D985:G985"/>
    <mergeCell ref="D986:G986"/>
    <mergeCell ref="H986:N986"/>
    <mergeCell ref="O986:R986"/>
    <mergeCell ref="D987:G987"/>
    <mergeCell ref="H987:N987"/>
    <mergeCell ref="O987:R987"/>
    <mergeCell ref="H990:N990"/>
    <mergeCell ref="O990:R990"/>
    <mergeCell ref="D988:G988"/>
    <mergeCell ref="H988:N988"/>
    <mergeCell ref="O988:R988"/>
    <mergeCell ref="D989:G989"/>
    <mergeCell ref="H989:N989"/>
    <mergeCell ref="O989:R989"/>
    <mergeCell ref="D990:G990"/>
    <mergeCell ref="H783:N783"/>
    <mergeCell ref="O783:R783"/>
    <mergeCell ref="V783:Y783"/>
    <mergeCell ref="D781:G781"/>
    <mergeCell ref="H781:N781"/>
    <mergeCell ref="O781:R781"/>
    <mergeCell ref="D782:G782"/>
    <mergeCell ref="H782:N782"/>
    <mergeCell ref="O782:R782"/>
    <mergeCell ref="D783:G783"/>
    <mergeCell ref="D784:G784"/>
    <mergeCell ref="H784:N784"/>
    <mergeCell ref="O784:R784"/>
    <mergeCell ref="V784:Y784"/>
    <mergeCell ref="H785:N785"/>
    <mergeCell ref="O785:R785"/>
    <mergeCell ref="V785:Y785"/>
    <mergeCell ref="V786:Y786"/>
    <mergeCell ref="V787:Y787"/>
    <mergeCell ref="V788:Y788"/>
    <mergeCell ref="V789:Y789"/>
    <mergeCell ref="V790:Y790"/>
    <mergeCell ref="V791:Y791"/>
    <mergeCell ref="V792:Y792"/>
    <mergeCell ref="D785:G785"/>
    <mergeCell ref="D786:G786"/>
    <mergeCell ref="H786:N786"/>
    <mergeCell ref="O786:R786"/>
    <mergeCell ref="D787:G787"/>
    <mergeCell ref="H787:N787"/>
    <mergeCell ref="O787:R787"/>
    <mergeCell ref="H790:N790"/>
    <mergeCell ref="O790:R790"/>
    <mergeCell ref="D788:G788"/>
    <mergeCell ref="H788:N788"/>
    <mergeCell ref="O788:R788"/>
    <mergeCell ref="D789:G789"/>
    <mergeCell ref="H789:N789"/>
    <mergeCell ref="O789:R789"/>
    <mergeCell ref="D790:G790"/>
    <mergeCell ref="H793:N793"/>
    <mergeCell ref="O793:R793"/>
    <mergeCell ref="V793:Y793"/>
    <mergeCell ref="D791:G791"/>
    <mergeCell ref="H791:N791"/>
    <mergeCell ref="O791:R791"/>
    <mergeCell ref="D792:G792"/>
    <mergeCell ref="H792:N792"/>
    <mergeCell ref="O792:R792"/>
    <mergeCell ref="D793:G793"/>
    <mergeCell ref="D794:G794"/>
    <mergeCell ref="H794:N794"/>
    <mergeCell ref="O794:R794"/>
    <mergeCell ref="V794:Y794"/>
    <mergeCell ref="H795:N795"/>
    <mergeCell ref="O795:R795"/>
    <mergeCell ref="V795:Y795"/>
    <mergeCell ref="V796:Y796"/>
    <mergeCell ref="V797:Y797"/>
    <mergeCell ref="V798:Y798"/>
    <mergeCell ref="V799:Y799"/>
    <mergeCell ref="V800:Y800"/>
    <mergeCell ref="V801:Y801"/>
    <mergeCell ref="V802:Y802"/>
    <mergeCell ref="D795:G795"/>
    <mergeCell ref="D796:G796"/>
    <mergeCell ref="H796:N796"/>
    <mergeCell ref="O796:R796"/>
    <mergeCell ref="D797:G797"/>
    <mergeCell ref="H797:N797"/>
    <mergeCell ref="O797:R797"/>
    <mergeCell ref="H800:N800"/>
    <mergeCell ref="O800:R800"/>
    <mergeCell ref="D798:G798"/>
    <mergeCell ref="H798:N798"/>
    <mergeCell ref="O798:R798"/>
    <mergeCell ref="D799:G799"/>
    <mergeCell ref="H799:N799"/>
    <mergeCell ref="O799:R799"/>
    <mergeCell ref="D800:G800"/>
    <mergeCell ref="H803:N803"/>
    <mergeCell ref="O803:R803"/>
    <mergeCell ref="V803:Y803"/>
    <mergeCell ref="D801:G801"/>
    <mergeCell ref="H801:N801"/>
    <mergeCell ref="O801:R801"/>
    <mergeCell ref="D802:G802"/>
    <mergeCell ref="H802:N802"/>
    <mergeCell ref="O802:R802"/>
    <mergeCell ref="D803:G803"/>
    <mergeCell ref="D804:G804"/>
    <mergeCell ref="H804:N804"/>
    <mergeCell ref="O804:R804"/>
    <mergeCell ref="V804:Y804"/>
    <mergeCell ref="H805:N805"/>
    <mergeCell ref="O805:R805"/>
    <mergeCell ref="V805:Y805"/>
    <mergeCell ref="V806:Y806"/>
    <mergeCell ref="V807:Y807"/>
    <mergeCell ref="V808:Y808"/>
    <mergeCell ref="V809:Y809"/>
    <mergeCell ref="V810:Y810"/>
    <mergeCell ref="V811:Y811"/>
    <mergeCell ref="V812:Y812"/>
    <mergeCell ref="D805:G805"/>
    <mergeCell ref="D806:G806"/>
    <mergeCell ref="H806:N806"/>
    <mergeCell ref="O806:R806"/>
    <mergeCell ref="D807:G807"/>
    <mergeCell ref="H807:N807"/>
    <mergeCell ref="O807:R807"/>
    <mergeCell ref="H810:N810"/>
    <mergeCell ref="O810:R810"/>
    <mergeCell ref="D808:G808"/>
    <mergeCell ref="H808:N808"/>
    <mergeCell ref="O808:R808"/>
    <mergeCell ref="D809:G809"/>
    <mergeCell ref="H809:N809"/>
    <mergeCell ref="O809:R809"/>
    <mergeCell ref="D810:G810"/>
    <mergeCell ref="H813:N813"/>
    <mergeCell ref="O813:R813"/>
    <mergeCell ref="V813:Y813"/>
    <mergeCell ref="D811:G811"/>
    <mergeCell ref="H811:N811"/>
    <mergeCell ref="O811:R811"/>
    <mergeCell ref="D812:G812"/>
    <mergeCell ref="H812:N812"/>
    <mergeCell ref="O812:R812"/>
    <mergeCell ref="D813:G813"/>
    <mergeCell ref="D814:G814"/>
    <mergeCell ref="H814:N814"/>
    <mergeCell ref="O814:R814"/>
    <mergeCell ref="V814:Y814"/>
    <mergeCell ref="H815:N815"/>
    <mergeCell ref="O815:R815"/>
    <mergeCell ref="V815:Y815"/>
    <mergeCell ref="V816:Y816"/>
    <mergeCell ref="V817:Y817"/>
    <mergeCell ref="V818:Y818"/>
    <mergeCell ref="V819:Y819"/>
    <mergeCell ref="V820:Y820"/>
    <mergeCell ref="V821:Y821"/>
    <mergeCell ref="V822:Y822"/>
    <mergeCell ref="D815:G815"/>
    <mergeCell ref="D816:G816"/>
    <mergeCell ref="H816:N816"/>
    <mergeCell ref="O816:R816"/>
    <mergeCell ref="D817:G817"/>
    <mergeCell ref="H817:N817"/>
    <mergeCell ref="O817:R817"/>
    <mergeCell ref="H820:N820"/>
    <mergeCell ref="O820:R820"/>
    <mergeCell ref="D818:G818"/>
    <mergeCell ref="H818:N818"/>
    <mergeCell ref="O818:R818"/>
    <mergeCell ref="D819:G819"/>
    <mergeCell ref="H819:N819"/>
    <mergeCell ref="O819:R819"/>
    <mergeCell ref="D820:G820"/>
    <mergeCell ref="H823:N823"/>
    <mergeCell ref="O823:R823"/>
    <mergeCell ref="V823:Y823"/>
    <mergeCell ref="D821:G821"/>
    <mergeCell ref="H821:N821"/>
    <mergeCell ref="O821:R821"/>
    <mergeCell ref="D822:G822"/>
    <mergeCell ref="H822:N822"/>
    <mergeCell ref="O822:R822"/>
    <mergeCell ref="D823:G823"/>
    <mergeCell ref="D824:G824"/>
    <mergeCell ref="H824:N824"/>
    <mergeCell ref="O824:R824"/>
    <mergeCell ref="V824:Y824"/>
    <mergeCell ref="H825:N825"/>
    <mergeCell ref="O825:R825"/>
    <mergeCell ref="V825:Y825"/>
    <mergeCell ref="V826:Y826"/>
    <mergeCell ref="V827:Y827"/>
    <mergeCell ref="V828:Y828"/>
    <mergeCell ref="V829:Y829"/>
    <mergeCell ref="V830:Y830"/>
    <mergeCell ref="V831:Y831"/>
    <mergeCell ref="V832:Y832"/>
    <mergeCell ref="D825:G825"/>
    <mergeCell ref="D826:G826"/>
    <mergeCell ref="H826:N826"/>
    <mergeCell ref="O826:R826"/>
    <mergeCell ref="D827:G827"/>
    <mergeCell ref="H827:N827"/>
    <mergeCell ref="O827:R827"/>
    <mergeCell ref="H830:N830"/>
    <mergeCell ref="O830:R830"/>
    <mergeCell ref="D828:G828"/>
    <mergeCell ref="H828:N828"/>
    <mergeCell ref="O828:R828"/>
    <mergeCell ref="D829:G829"/>
    <mergeCell ref="H829:N829"/>
    <mergeCell ref="O829:R829"/>
    <mergeCell ref="D830:G830"/>
    <mergeCell ref="H833:N833"/>
    <mergeCell ref="O833:R833"/>
    <mergeCell ref="V833:Y833"/>
    <mergeCell ref="D831:G831"/>
    <mergeCell ref="H831:N831"/>
    <mergeCell ref="O831:R831"/>
    <mergeCell ref="D832:G832"/>
    <mergeCell ref="H832:N832"/>
    <mergeCell ref="O832:R832"/>
    <mergeCell ref="D833:G833"/>
    <mergeCell ref="D834:G834"/>
    <mergeCell ref="H834:N834"/>
    <mergeCell ref="O834:R834"/>
    <mergeCell ref="V834:Y834"/>
    <mergeCell ref="H835:N835"/>
    <mergeCell ref="O835:R835"/>
    <mergeCell ref="V835:Y835"/>
    <mergeCell ref="V836:Y836"/>
    <mergeCell ref="V837:Y837"/>
    <mergeCell ref="V838:Y838"/>
    <mergeCell ref="V839:Y839"/>
    <mergeCell ref="V840:Y840"/>
    <mergeCell ref="V841:Y841"/>
    <mergeCell ref="V842:Y842"/>
    <mergeCell ref="D835:G835"/>
    <mergeCell ref="D836:G836"/>
    <mergeCell ref="H836:N836"/>
    <mergeCell ref="O836:R836"/>
    <mergeCell ref="D837:G837"/>
    <mergeCell ref="H837:N837"/>
    <mergeCell ref="O837:R837"/>
    <mergeCell ref="H840:N840"/>
    <mergeCell ref="O840:R840"/>
    <mergeCell ref="D838:G838"/>
    <mergeCell ref="H838:N838"/>
    <mergeCell ref="O838:R838"/>
    <mergeCell ref="D839:G839"/>
    <mergeCell ref="H839:N839"/>
    <mergeCell ref="O839:R839"/>
    <mergeCell ref="D840:G840"/>
    <mergeCell ref="H843:N843"/>
    <mergeCell ref="O843:R843"/>
    <mergeCell ref="V843:Y843"/>
    <mergeCell ref="D841:G841"/>
    <mergeCell ref="H841:N841"/>
    <mergeCell ref="O841:R841"/>
    <mergeCell ref="D842:G842"/>
    <mergeCell ref="H842:N842"/>
    <mergeCell ref="O842:R842"/>
    <mergeCell ref="D843:G843"/>
    <mergeCell ref="D844:G844"/>
    <mergeCell ref="H844:N844"/>
    <mergeCell ref="O844:R844"/>
    <mergeCell ref="V844:Y844"/>
    <mergeCell ref="H845:N845"/>
    <mergeCell ref="O845:R845"/>
    <mergeCell ref="V845:Y845"/>
    <mergeCell ref="V846:Y846"/>
    <mergeCell ref="V847:Y847"/>
    <mergeCell ref="V848:Y848"/>
    <mergeCell ref="V849:Y849"/>
    <mergeCell ref="V850:Y850"/>
    <mergeCell ref="V851:Y851"/>
    <mergeCell ref="V852:Y852"/>
    <mergeCell ref="D845:G845"/>
    <mergeCell ref="D846:G846"/>
    <mergeCell ref="H846:N846"/>
    <mergeCell ref="O846:R846"/>
    <mergeCell ref="D847:G847"/>
    <mergeCell ref="H847:N847"/>
    <mergeCell ref="O847:R847"/>
    <mergeCell ref="H850:N850"/>
    <mergeCell ref="O850:R850"/>
    <mergeCell ref="D848:G848"/>
    <mergeCell ref="H848:N848"/>
    <mergeCell ref="O848:R848"/>
    <mergeCell ref="D849:G849"/>
    <mergeCell ref="H849:N849"/>
    <mergeCell ref="O849:R849"/>
    <mergeCell ref="D850:G850"/>
    <mergeCell ref="H853:N853"/>
    <mergeCell ref="O853:R853"/>
    <mergeCell ref="V853:Y853"/>
    <mergeCell ref="D851:G851"/>
    <mergeCell ref="H851:N851"/>
    <mergeCell ref="O851:R851"/>
    <mergeCell ref="D852:G852"/>
    <mergeCell ref="H852:N852"/>
    <mergeCell ref="O852:R852"/>
    <mergeCell ref="D853:G853"/>
    <mergeCell ref="D854:G854"/>
    <mergeCell ref="H854:N854"/>
    <mergeCell ref="O854:R854"/>
    <mergeCell ref="V854:Y854"/>
    <mergeCell ref="H855:N855"/>
    <mergeCell ref="O855:R855"/>
    <mergeCell ref="V855:Y855"/>
    <mergeCell ref="V856:Y856"/>
    <mergeCell ref="V857:Y857"/>
    <mergeCell ref="V858:Y858"/>
    <mergeCell ref="V859:Y859"/>
    <mergeCell ref="V860:Y860"/>
    <mergeCell ref="V861:Y861"/>
    <mergeCell ref="V862:Y862"/>
    <mergeCell ref="D855:G855"/>
    <mergeCell ref="D856:G856"/>
    <mergeCell ref="H856:N856"/>
    <mergeCell ref="O856:R856"/>
    <mergeCell ref="D857:G857"/>
    <mergeCell ref="H857:N857"/>
    <mergeCell ref="O857:R857"/>
    <mergeCell ref="H860:N860"/>
    <mergeCell ref="O860:R860"/>
    <mergeCell ref="D858:G858"/>
    <mergeCell ref="H858:N858"/>
    <mergeCell ref="O858:R858"/>
    <mergeCell ref="D859:G859"/>
    <mergeCell ref="H859:N859"/>
    <mergeCell ref="O859:R859"/>
    <mergeCell ref="D860:G860"/>
    <mergeCell ref="H863:N863"/>
    <mergeCell ref="O863:R863"/>
    <mergeCell ref="V863:Y863"/>
    <mergeCell ref="D861:G861"/>
    <mergeCell ref="H861:N861"/>
    <mergeCell ref="O861:R861"/>
    <mergeCell ref="D862:G862"/>
    <mergeCell ref="H862:N862"/>
    <mergeCell ref="O862:R862"/>
    <mergeCell ref="D863:G863"/>
    <mergeCell ref="D864:G864"/>
    <mergeCell ref="H864:N864"/>
    <mergeCell ref="O864:R864"/>
    <mergeCell ref="V864:Y864"/>
    <mergeCell ref="H865:N865"/>
    <mergeCell ref="O865:R865"/>
    <mergeCell ref="V865:Y865"/>
    <mergeCell ref="V866:Y866"/>
    <mergeCell ref="V867:Y867"/>
    <mergeCell ref="V868:Y868"/>
    <mergeCell ref="V869:Y869"/>
    <mergeCell ref="V870:Y870"/>
    <mergeCell ref="V871:Y871"/>
    <mergeCell ref="V872:Y872"/>
    <mergeCell ref="D865:G865"/>
    <mergeCell ref="D866:G866"/>
    <mergeCell ref="H866:N866"/>
    <mergeCell ref="O866:R866"/>
    <mergeCell ref="D867:G867"/>
    <mergeCell ref="H867:N867"/>
    <mergeCell ref="O867:R867"/>
    <mergeCell ref="H870:N870"/>
    <mergeCell ref="O870:R870"/>
    <mergeCell ref="D868:G868"/>
    <mergeCell ref="H868:N868"/>
    <mergeCell ref="O868:R868"/>
    <mergeCell ref="D869:G869"/>
    <mergeCell ref="H869:N869"/>
    <mergeCell ref="O869:R869"/>
    <mergeCell ref="D870:G870"/>
    <mergeCell ref="H873:N873"/>
    <mergeCell ref="O873:R873"/>
    <mergeCell ref="V873:Y873"/>
    <mergeCell ref="D871:G871"/>
    <mergeCell ref="H871:N871"/>
    <mergeCell ref="O871:R871"/>
    <mergeCell ref="D872:G872"/>
    <mergeCell ref="H872:N872"/>
    <mergeCell ref="O872:R872"/>
    <mergeCell ref="D873:G873"/>
    <mergeCell ref="D874:G874"/>
    <mergeCell ref="H874:N874"/>
    <mergeCell ref="O874:R874"/>
    <mergeCell ref="V874:Y874"/>
    <mergeCell ref="H875:N875"/>
    <mergeCell ref="O875:R875"/>
    <mergeCell ref="V875:Y875"/>
    <mergeCell ref="V876:Y876"/>
    <mergeCell ref="V877:Y877"/>
    <mergeCell ref="V878:Y878"/>
    <mergeCell ref="V879:Y879"/>
    <mergeCell ref="V880:Y880"/>
    <mergeCell ref="V881:Y881"/>
    <mergeCell ref="V882:Y882"/>
    <mergeCell ref="D875:G875"/>
    <mergeCell ref="D876:G876"/>
    <mergeCell ref="H876:N876"/>
    <mergeCell ref="O876:R876"/>
    <mergeCell ref="D877:G877"/>
    <mergeCell ref="H877:N877"/>
    <mergeCell ref="O877:R877"/>
    <mergeCell ref="H880:N880"/>
    <mergeCell ref="O880:R880"/>
    <mergeCell ref="D878:G878"/>
    <mergeCell ref="H878:N878"/>
    <mergeCell ref="O878:R878"/>
    <mergeCell ref="D879:G879"/>
    <mergeCell ref="H879:N879"/>
    <mergeCell ref="O879:R879"/>
    <mergeCell ref="D880:G880"/>
    <mergeCell ref="H883:N883"/>
    <mergeCell ref="O883:R883"/>
    <mergeCell ref="V883:Y883"/>
    <mergeCell ref="D881:G881"/>
    <mergeCell ref="H881:N881"/>
    <mergeCell ref="O881:R881"/>
    <mergeCell ref="D882:G882"/>
    <mergeCell ref="H882:N882"/>
    <mergeCell ref="O882:R882"/>
    <mergeCell ref="D883:G883"/>
    <mergeCell ref="D884:G884"/>
    <mergeCell ref="H884:N884"/>
    <mergeCell ref="O884:R884"/>
    <mergeCell ref="V884:Y884"/>
    <mergeCell ref="H885:N885"/>
    <mergeCell ref="O885:R885"/>
    <mergeCell ref="V885:Y885"/>
    <mergeCell ref="V886:Y886"/>
    <mergeCell ref="V887:Y887"/>
    <mergeCell ref="V888:Y888"/>
    <mergeCell ref="V889:Y889"/>
    <mergeCell ref="V890:Y890"/>
    <mergeCell ref="V891:Y891"/>
    <mergeCell ref="V892:Y892"/>
    <mergeCell ref="D885:G885"/>
    <mergeCell ref="D886:G886"/>
    <mergeCell ref="H886:N886"/>
    <mergeCell ref="O886:R886"/>
    <mergeCell ref="D887:G887"/>
    <mergeCell ref="H887:N887"/>
    <mergeCell ref="O887:R887"/>
    <mergeCell ref="H890:N890"/>
    <mergeCell ref="O890:R890"/>
    <mergeCell ref="D888:G888"/>
    <mergeCell ref="H888:N888"/>
    <mergeCell ref="O888:R888"/>
    <mergeCell ref="D889:G889"/>
    <mergeCell ref="H889:N889"/>
    <mergeCell ref="O889:R889"/>
    <mergeCell ref="D890:G890"/>
    <mergeCell ref="H893:N893"/>
    <mergeCell ref="O893:R893"/>
    <mergeCell ref="V893:Y893"/>
    <mergeCell ref="D891:G891"/>
    <mergeCell ref="H891:N891"/>
    <mergeCell ref="O891:R891"/>
    <mergeCell ref="D892:G892"/>
    <mergeCell ref="H892:N892"/>
    <mergeCell ref="O892:R892"/>
    <mergeCell ref="D893:G893"/>
    <mergeCell ref="D894:G894"/>
    <mergeCell ref="H894:N894"/>
    <mergeCell ref="O894:R894"/>
    <mergeCell ref="V894:Y894"/>
    <mergeCell ref="H895:N895"/>
    <mergeCell ref="O895:R895"/>
    <mergeCell ref="V895:Y895"/>
    <mergeCell ref="V896:Y896"/>
    <mergeCell ref="V897:Y897"/>
    <mergeCell ref="V898:Y898"/>
    <mergeCell ref="V899:Y899"/>
    <mergeCell ref="V900:Y900"/>
    <mergeCell ref="V901:Y901"/>
    <mergeCell ref="V902:Y902"/>
    <mergeCell ref="D895:G895"/>
    <mergeCell ref="D896:G896"/>
    <mergeCell ref="H896:N896"/>
    <mergeCell ref="O896:R896"/>
    <mergeCell ref="D897:G897"/>
    <mergeCell ref="H897:N897"/>
    <mergeCell ref="O897:R897"/>
    <mergeCell ref="H900:N900"/>
    <mergeCell ref="O900:R900"/>
    <mergeCell ref="D898:G898"/>
    <mergeCell ref="H898:N898"/>
    <mergeCell ref="O898:R898"/>
    <mergeCell ref="D899:G899"/>
    <mergeCell ref="H899:N899"/>
    <mergeCell ref="O899:R899"/>
    <mergeCell ref="D900:G900"/>
    <mergeCell ref="H903:N903"/>
    <mergeCell ref="O903:R903"/>
    <mergeCell ref="V903:Y903"/>
    <mergeCell ref="D901:G901"/>
    <mergeCell ref="H901:N901"/>
    <mergeCell ref="O901:R901"/>
    <mergeCell ref="D902:G902"/>
    <mergeCell ref="H902:N902"/>
    <mergeCell ref="O902:R902"/>
    <mergeCell ref="D903:G903"/>
    <mergeCell ref="D904:G904"/>
    <mergeCell ref="H904:N904"/>
    <mergeCell ref="O904:R904"/>
    <mergeCell ref="V904:Y904"/>
    <mergeCell ref="H905:N905"/>
    <mergeCell ref="O905:R905"/>
    <mergeCell ref="V905:Y905"/>
    <mergeCell ref="V906:Y906"/>
    <mergeCell ref="V907:Y907"/>
    <mergeCell ref="V908:Y908"/>
    <mergeCell ref="V909:Y909"/>
    <mergeCell ref="V910:Y910"/>
    <mergeCell ref="V911:Y911"/>
    <mergeCell ref="V912:Y912"/>
    <mergeCell ref="D905:G905"/>
    <mergeCell ref="D906:G906"/>
    <mergeCell ref="H906:N906"/>
    <mergeCell ref="O906:R906"/>
    <mergeCell ref="D907:G907"/>
    <mergeCell ref="H907:N907"/>
    <mergeCell ref="O907:R907"/>
    <mergeCell ref="H910:N910"/>
    <mergeCell ref="O910:R910"/>
    <mergeCell ref="D908:G908"/>
    <mergeCell ref="H908:N908"/>
    <mergeCell ref="O908:R908"/>
    <mergeCell ref="D909:G909"/>
    <mergeCell ref="H909:N909"/>
    <mergeCell ref="O909:R909"/>
    <mergeCell ref="D910:G910"/>
    <mergeCell ref="H913:N913"/>
    <mergeCell ref="O913:R913"/>
    <mergeCell ref="V913:Y913"/>
    <mergeCell ref="D911:G911"/>
    <mergeCell ref="H911:N911"/>
    <mergeCell ref="O911:R911"/>
    <mergeCell ref="D912:G912"/>
    <mergeCell ref="H912:N912"/>
    <mergeCell ref="O912:R912"/>
    <mergeCell ref="D913:G913"/>
    <mergeCell ref="D914:G914"/>
    <mergeCell ref="H914:N914"/>
    <mergeCell ref="O914:R914"/>
    <mergeCell ref="V914:Y914"/>
    <mergeCell ref="H915:N915"/>
    <mergeCell ref="O915:R915"/>
    <mergeCell ref="V915:Y915"/>
    <mergeCell ref="V916:Y916"/>
    <mergeCell ref="V917:Y917"/>
    <mergeCell ref="V918:Y918"/>
    <mergeCell ref="V919:Y919"/>
    <mergeCell ref="V920:Y920"/>
    <mergeCell ref="V921:Y921"/>
    <mergeCell ref="V922:Y922"/>
    <mergeCell ref="D915:G915"/>
    <mergeCell ref="D916:G916"/>
    <mergeCell ref="H916:N916"/>
    <mergeCell ref="O916:R916"/>
    <mergeCell ref="D917:G917"/>
    <mergeCell ref="H917:N917"/>
    <mergeCell ref="O917:R917"/>
    <mergeCell ref="H920:N920"/>
    <mergeCell ref="O920:R920"/>
    <mergeCell ref="D918:G918"/>
    <mergeCell ref="H918:N918"/>
    <mergeCell ref="O918:R918"/>
    <mergeCell ref="D919:G919"/>
    <mergeCell ref="H919:N919"/>
    <mergeCell ref="O919:R919"/>
    <mergeCell ref="D920:G920"/>
    <mergeCell ref="AR129:AX129"/>
    <mergeCell ref="AY129:BB129"/>
    <mergeCell ref="AN127:AQ127"/>
    <mergeCell ref="AR127:AX127"/>
    <mergeCell ref="AY127:BB127"/>
    <mergeCell ref="AN128:AQ128"/>
    <mergeCell ref="AR128:AX128"/>
    <mergeCell ref="AY128:BB128"/>
    <mergeCell ref="AN129:AQ129"/>
    <mergeCell ref="AR72:AX72"/>
    <mergeCell ref="AY72:BB72"/>
    <mergeCell ref="AN70:AQ70"/>
    <mergeCell ref="AR70:AX70"/>
    <mergeCell ref="AY70:BB70"/>
    <mergeCell ref="AN71:AQ71"/>
    <mergeCell ref="AR71:AX71"/>
    <mergeCell ref="AY71:BB71"/>
    <mergeCell ref="AN72:AQ72"/>
    <mergeCell ref="AR75:AX75"/>
    <mergeCell ref="AY75:BB75"/>
    <mergeCell ref="AN73:AQ73"/>
    <mergeCell ref="AR73:AX73"/>
    <mergeCell ref="AY73:BB73"/>
    <mergeCell ref="AN74:AQ74"/>
    <mergeCell ref="AR74:AX74"/>
    <mergeCell ref="AY74:BB74"/>
    <mergeCell ref="AN75:AQ75"/>
    <mergeCell ref="AR78:AX78"/>
    <mergeCell ref="AY78:BB78"/>
    <mergeCell ref="AN76:AQ76"/>
    <mergeCell ref="AR76:AX76"/>
    <mergeCell ref="AY76:BB76"/>
    <mergeCell ref="AN77:AQ77"/>
    <mergeCell ref="AR77:AX77"/>
    <mergeCell ref="AY77:BB77"/>
    <mergeCell ref="AN78:AQ78"/>
    <mergeCell ref="AN130:AQ130"/>
    <mergeCell ref="AR130:AX130"/>
    <mergeCell ref="AY130:BB130"/>
    <mergeCell ref="AR108:AX108"/>
    <mergeCell ref="AY108:BB108"/>
    <mergeCell ref="AN106:AQ106"/>
    <mergeCell ref="AR106:AX106"/>
    <mergeCell ref="AY106:BB106"/>
    <mergeCell ref="AN107:AQ107"/>
    <mergeCell ref="AR107:AX107"/>
    <mergeCell ref="AY107:BB107"/>
    <mergeCell ref="AN108:AQ108"/>
    <mergeCell ref="AR111:AX111"/>
    <mergeCell ref="AY111:BB111"/>
    <mergeCell ref="AN109:AQ109"/>
    <mergeCell ref="AR109:AX109"/>
    <mergeCell ref="AY109:BB109"/>
    <mergeCell ref="AN110:AQ110"/>
    <mergeCell ref="AR110:AX110"/>
    <mergeCell ref="AY110:BB110"/>
    <mergeCell ref="AN111:AQ111"/>
    <mergeCell ref="AR114:AX114"/>
    <mergeCell ref="AY114:BB114"/>
    <mergeCell ref="AN112:AQ112"/>
    <mergeCell ref="AR112:AX112"/>
    <mergeCell ref="AY112:BB112"/>
    <mergeCell ref="AN113:AQ113"/>
    <mergeCell ref="AR113:AX113"/>
    <mergeCell ref="AY113:BB113"/>
    <mergeCell ref="AN114:AQ114"/>
    <mergeCell ref="AR117:AX117"/>
    <mergeCell ref="AY117:BB117"/>
    <mergeCell ref="AN115:AQ115"/>
    <mergeCell ref="AR115:AX115"/>
    <mergeCell ref="AY115:BB115"/>
    <mergeCell ref="AN116:AQ116"/>
    <mergeCell ref="AR116:AX116"/>
    <mergeCell ref="AY116:BB116"/>
    <mergeCell ref="AN117:AQ117"/>
    <mergeCell ref="AR120:AX120"/>
    <mergeCell ref="AY120:BB120"/>
    <mergeCell ref="AN118:AQ118"/>
    <mergeCell ref="AR118:AX118"/>
    <mergeCell ref="AY118:BB118"/>
    <mergeCell ref="AN119:AQ119"/>
    <mergeCell ref="AR119:AX119"/>
    <mergeCell ref="AY119:BB119"/>
    <mergeCell ref="AN120:AQ120"/>
    <mergeCell ref="AR123:AX123"/>
    <mergeCell ref="AY123:BB123"/>
    <mergeCell ref="AN121:AQ121"/>
    <mergeCell ref="AR121:AX121"/>
    <mergeCell ref="AY121:BB121"/>
    <mergeCell ref="AN122:AQ122"/>
    <mergeCell ref="AR122:AX122"/>
    <mergeCell ref="AY122:BB122"/>
    <mergeCell ref="AN123:AQ123"/>
    <mergeCell ref="AR126:AX126"/>
    <mergeCell ref="AY126:BB126"/>
    <mergeCell ref="AN124:AQ124"/>
    <mergeCell ref="AR124:AX124"/>
    <mergeCell ref="AY124:BB124"/>
    <mergeCell ref="AN125:AQ125"/>
    <mergeCell ref="AR125:AX125"/>
    <mergeCell ref="AY125:BB125"/>
    <mergeCell ref="AN126:AQ126"/>
    <mergeCell ref="AR21:AX21"/>
    <mergeCell ref="AY21:BB21"/>
    <mergeCell ref="Z19:AF19"/>
    <mergeCell ref="Z20:AF20"/>
    <mergeCell ref="AG20:AJ20"/>
    <mergeCell ref="AR20:AX20"/>
    <mergeCell ref="AY20:BB20"/>
    <mergeCell ref="Z21:AF21"/>
    <mergeCell ref="AG21:AJ21"/>
    <mergeCell ref="Z8:AF8"/>
    <mergeCell ref="AG8:AJ8"/>
    <mergeCell ref="Z9:AF9"/>
    <mergeCell ref="AG9:AJ9"/>
    <mergeCell ref="AG10:AJ10"/>
    <mergeCell ref="AR10:AX10"/>
    <mergeCell ref="AY10:BB10"/>
    <mergeCell ref="Z10:AF10"/>
    <mergeCell ref="Z11:AF11"/>
    <mergeCell ref="AG11:AJ11"/>
    <mergeCell ref="Z12:AF12"/>
    <mergeCell ref="AG12:AJ12"/>
    <mergeCell ref="AK12:AM13"/>
    <mergeCell ref="AN12:AQ12"/>
    <mergeCell ref="AN13:AQ13"/>
    <mergeCell ref="Z13:AF13"/>
    <mergeCell ref="AG13:AJ13"/>
    <mergeCell ref="Z14:AF14"/>
    <mergeCell ref="AG14:AJ14"/>
    <mergeCell ref="AN14:AQ14"/>
    <mergeCell ref="AG15:AJ15"/>
    <mergeCell ref="AN15:AQ15"/>
    <mergeCell ref="AR15:AX15"/>
    <mergeCell ref="AR16:AX16"/>
    <mergeCell ref="AY16:BB16"/>
    <mergeCell ref="AR17:AX17"/>
    <mergeCell ref="AY17:BB17"/>
    <mergeCell ref="AR12:AX12"/>
    <mergeCell ref="AY12:BB12"/>
    <mergeCell ref="AR13:AX13"/>
    <mergeCell ref="AY13:BB13"/>
    <mergeCell ref="AR14:AX14"/>
    <mergeCell ref="AY14:BB14"/>
    <mergeCell ref="AY15:BB15"/>
    <mergeCell ref="Z15:AF15"/>
    <mergeCell ref="Z16:AF16"/>
    <mergeCell ref="AG16:AJ16"/>
    <mergeCell ref="AN16:AQ16"/>
    <mergeCell ref="Z17:AF17"/>
    <mergeCell ref="AG17:AJ17"/>
    <mergeCell ref="AN17:AQ17"/>
    <mergeCell ref="AN20:AQ20"/>
    <mergeCell ref="AN21:AQ21"/>
    <mergeCell ref="Z22:AF22"/>
    <mergeCell ref="AG22:AJ22"/>
    <mergeCell ref="AN22:AQ22"/>
    <mergeCell ref="AR22:AX22"/>
    <mergeCell ref="AY22:BB22"/>
    <mergeCell ref="AN32:AQ32"/>
    <mergeCell ref="AN33:AQ33"/>
    <mergeCell ref="AR33:AX33"/>
    <mergeCell ref="AY33:BB33"/>
    <mergeCell ref="AN30:AQ30"/>
    <mergeCell ref="AR30:AX30"/>
    <mergeCell ref="AN31:AQ31"/>
    <mergeCell ref="AR31:AX31"/>
    <mergeCell ref="AY31:BB31"/>
    <mergeCell ref="AR32:AX32"/>
    <mergeCell ref="AY32:BB32"/>
    <mergeCell ref="Z23:AF23"/>
    <mergeCell ref="AG23:AJ23"/>
    <mergeCell ref="AN23:AQ23"/>
    <mergeCell ref="AR23:AX23"/>
    <mergeCell ref="AY23:BB23"/>
    <mergeCell ref="AG24:AJ24"/>
    <mergeCell ref="AY24:BB24"/>
    <mergeCell ref="AN26:AQ26"/>
    <mergeCell ref="AN27:AQ27"/>
    <mergeCell ref="AR27:AX27"/>
    <mergeCell ref="AY27:BB27"/>
    <mergeCell ref="AN24:AQ24"/>
    <mergeCell ref="AR24:AX24"/>
    <mergeCell ref="AN25:AQ25"/>
    <mergeCell ref="AR25:AX25"/>
    <mergeCell ref="AY25:BB25"/>
    <mergeCell ref="AR26:AX26"/>
    <mergeCell ref="AY26:BB26"/>
    <mergeCell ref="Z28:AF28"/>
    <mergeCell ref="AG28:AJ28"/>
    <mergeCell ref="AN28:AQ28"/>
    <mergeCell ref="AR28:AX28"/>
    <mergeCell ref="AY28:BB28"/>
    <mergeCell ref="Z24:AF24"/>
    <mergeCell ref="Z25:AF25"/>
    <mergeCell ref="AG25:AJ25"/>
    <mergeCell ref="Z26:AF26"/>
    <mergeCell ref="AG26:AJ26"/>
    <mergeCell ref="Z27:AF27"/>
    <mergeCell ref="AG27:AJ27"/>
    <mergeCell ref="Z29:AF29"/>
    <mergeCell ref="AG29:AJ29"/>
    <mergeCell ref="AN29:AQ29"/>
    <mergeCell ref="AR29:AX29"/>
    <mergeCell ref="AY29:BB29"/>
    <mergeCell ref="AG30:AJ30"/>
    <mergeCell ref="AY30:BB30"/>
    <mergeCell ref="Z34:AF34"/>
    <mergeCell ref="AG34:AJ34"/>
    <mergeCell ref="AN34:AQ34"/>
    <mergeCell ref="AR34:AX34"/>
    <mergeCell ref="AY34:BB34"/>
    <mergeCell ref="AY9:BB9"/>
    <mergeCell ref="AN10:AQ10"/>
    <mergeCell ref="AN11:AQ11"/>
    <mergeCell ref="AR11:AX11"/>
    <mergeCell ref="AR2:AX2"/>
    <mergeCell ref="AY2:BB2"/>
    <mergeCell ref="AM3:AM11"/>
    <mergeCell ref="AR3:AX3"/>
    <mergeCell ref="AY3:BB3"/>
    <mergeCell ref="AY5:BB5"/>
    <mergeCell ref="AY7:BB7"/>
    <mergeCell ref="AY11:BB11"/>
    <mergeCell ref="AN5:AQ5"/>
    <mergeCell ref="AR5:AX5"/>
    <mergeCell ref="AN4:AQ4"/>
    <mergeCell ref="AN6:AQ6"/>
    <mergeCell ref="AR6:AX6"/>
    <mergeCell ref="AY6:BB6"/>
    <mergeCell ref="AN7:AQ7"/>
    <mergeCell ref="AR7:AX7"/>
    <mergeCell ref="AN3:AQ3"/>
    <mergeCell ref="AN8:AQ8"/>
    <mergeCell ref="AR8:AX8"/>
    <mergeCell ref="AY8:BB8"/>
    <mergeCell ref="AN9:AQ9"/>
    <mergeCell ref="AR9:AX9"/>
    <mergeCell ref="V1:Y1"/>
    <mergeCell ref="V2:Y2"/>
    <mergeCell ref="O3:R3"/>
    <mergeCell ref="V3:Y3"/>
    <mergeCell ref="Z3:AF3"/>
    <mergeCell ref="AG3:AJ3"/>
    <mergeCell ref="B1:C2"/>
    <mergeCell ref="D1:G1"/>
    <mergeCell ref="H1:N1"/>
    <mergeCell ref="O1:R1"/>
    <mergeCell ref="T1:U2"/>
    <mergeCell ref="Z1:AF1"/>
    <mergeCell ref="O2:R2"/>
    <mergeCell ref="Z2:AF2"/>
    <mergeCell ref="AG1:AJ1"/>
    <mergeCell ref="AL1:AM2"/>
    <mergeCell ref="AN1:AQ1"/>
    <mergeCell ref="AR1:AX1"/>
    <mergeCell ref="AY1:BB1"/>
    <mergeCell ref="AG2:AJ2"/>
    <mergeCell ref="AN2:AQ2"/>
    <mergeCell ref="H4:N4"/>
    <mergeCell ref="O4:R4"/>
    <mergeCell ref="V4:Y4"/>
    <mergeCell ref="Z4:AF4"/>
    <mergeCell ref="AG4:AJ4"/>
    <mergeCell ref="AR4:AX4"/>
    <mergeCell ref="AY4:BB4"/>
    <mergeCell ref="D5:G5"/>
    <mergeCell ref="H5:N5"/>
    <mergeCell ref="V5:Y5"/>
    <mergeCell ref="Z5:AF5"/>
    <mergeCell ref="AG5:AJ5"/>
    <mergeCell ref="H6:N6"/>
    <mergeCell ref="O6:R6"/>
    <mergeCell ref="V6:Y6"/>
    <mergeCell ref="Z6:AF6"/>
    <mergeCell ref="AG6:AJ6"/>
    <mergeCell ref="Z7:AF7"/>
    <mergeCell ref="AG7:AJ7"/>
    <mergeCell ref="AN19:AQ19"/>
    <mergeCell ref="AR19:AX19"/>
    <mergeCell ref="Z18:AF18"/>
    <mergeCell ref="AG18:AJ18"/>
    <mergeCell ref="AN18:AQ18"/>
    <mergeCell ref="AR18:AX18"/>
    <mergeCell ref="AY18:BB18"/>
    <mergeCell ref="AG19:AJ19"/>
    <mergeCell ref="AY19:BB19"/>
    <mergeCell ref="V24:Y24"/>
    <mergeCell ref="V25:Y25"/>
    <mergeCell ref="V26:Y26"/>
    <mergeCell ref="V17:Y17"/>
    <mergeCell ref="V18:Y18"/>
    <mergeCell ref="V19:Y19"/>
    <mergeCell ref="V20:Y20"/>
    <mergeCell ref="V21:Y21"/>
    <mergeCell ref="V22:Y22"/>
    <mergeCell ref="V23:Y23"/>
    <mergeCell ref="H26:N26"/>
    <mergeCell ref="H27:N27"/>
    <mergeCell ref="H23:N23"/>
    <mergeCell ref="O23:R23"/>
    <mergeCell ref="H24:N24"/>
    <mergeCell ref="O24:R24"/>
    <mergeCell ref="H25:N25"/>
    <mergeCell ref="O25:R25"/>
    <mergeCell ref="O26:R26"/>
    <mergeCell ref="AN42:AQ42"/>
    <mergeCell ref="AR42:AX42"/>
    <mergeCell ref="Z41:AF41"/>
    <mergeCell ref="AG41:AJ41"/>
    <mergeCell ref="AN41:AQ41"/>
    <mergeCell ref="AR41:AX41"/>
    <mergeCell ref="AY41:BB41"/>
    <mergeCell ref="AG42:AJ42"/>
    <mergeCell ref="AY42:BB42"/>
    <mergeCell ref="H63:N63"/>
    <mergeCell ref="O63:R63"/>
    <mergeCell ref="V63:Y63"/>
    <mergeCell ref="D61:G61"/>
    <mergeCell ref="H61:N61"/>
    <mergeCell ref="O61:R61"/>
    <mergeCell ref="D62:G62"/>
    <mergeCell ref="H62:N62"/>
    <mergeCell ref="O62:R62"/>
    <mergeCell ref="D63:G63"/>
    <mergeCell ref="D64:G64"/>
    <mergeCell ref="H64:N64"/>
    <mergeCell ref="O64:R64"/>
    <mergeCell ref="V64:Y64"/>
    <mergeCell ref="H65:N65"/>
    <mergeCell ref="O65:R65"/>
    <mergeCell ref="V65:Y65"/>
    <mergeCell ref="V66:Y66"/>
    <mergeCell ref="V67:Y67"/>
    <mergeCell ref="V68:Y68"/>
    <mergeCell ref="V69:Y69"/>
    <mergeCell ref="V70:Y70"/>
    <mergeCell ref="V71:Y71"/>
    <mergeCell ref="V72:Y72"/>
    <mergeCell ref="D65:G65"/>
    <mergeCell ref="D66:G66"/>
    <mergeCell ref="H66:N66"/>
    <mergeCell ref="O66:R66"/>
    <mergeCell ref="D67:G67"/>
    <mergeCell ref="H67:N67"/>
    <mergeCell ref="O67:R67"/>
    <mergeCell ref="H70:N70"/>
    <mergeCell ref="O70:R70"/>
    <mergeCell ref="D68:G68"/>
    <mergeCell ref="H68:N68"/>
    <mergeCell ref="O68:R68"/>
    <mergeCell ref="D69:G69"/>
    <mergeCell ref="H69:N69"/>
    <mergeCell ref="O69:R69"/>
    <mergeCell ref="D70:G70"/>
    <mergeCell ref="H73:N73"/>
    <mergeCell ref="O73:R73"/>
    <mergeCell ref="V73:Y73"/>
    <mergeCell ref="D71:G71"/>
    <mergeCell ref="H71:N71"/>
    <mergeCell ref="O71:R71"/>
    <mergeCell ref="D72:G72"/>
    <mergeCell ref="H72:N72"/>
    <mergeCell ref="O72:R72"/>
    <mergeCell ref="D73:G73"/>
    <mergeCell ref="D74:G74"/>
    <mergeCell ref="H74:N74"/>
    <mergeCell ref="O74:R74"/>
    <mergeCell ref="V74:Y74"/>
    <mergeCell ref="H75:N75"/>
    <mergeCell ref="O75:R75"/>
    <mergeCell ref="V75:Y75"/>
    <mergeCell ref="V76:Y76"/>
    <mergeCell ref="V77:Y77"/>
    <mergeCell ref="V78:Y78"/>
    <mergeCell ref="V79:Y79"/>
    <mergeCell ref="V80:Y80"/>
    <mergeCell ref="V81:Y81"/>
    <mergeCell ref="V82:Y82"/>
    <mergeCell ref="D75:G75"/>
    <mergeCell ref="D76:G76"/>
    <mergeCell ref="H76:N76"/>
    <mergeCell ref="O76:R76"/>
    <mergeCell ref="D77:G77"/>
    <mergeCell ref="H77:N77"/>
    <mergeCell ref="O77:R77"/>
    <mergeCell ref="H80:N80"/>
    <mergeCell ref="O80:R80"/>
    <mergeCell ref="D78:G78"/>
    <mergeCell ref="H78:N78"/>
    <mergeCell ref="O78:R78"/>
    <mergeCell ref="D79:G79"/>
    <mergeCell ref="H79:N79"/>
    <mergeCell ref="O79:R79"/>
    <mergeCell ref="D80:G80"/>
    <mergeCell ref="AR44:AX44"/>
    <mergeCell ref="AY44:BB44"/>
    <mergeCell ref="Z42:AF42"/>
    <mergeCell ref="Z43:AF43"/>
    <mergeCell ref="AG43:AJ43"/>
    <mergeCell ref="AR43:AX43"/>
    <mergeCell ref="AY43:BB43"/>
    <mergeCell ref="Z44:AF44"/>
    <mergeCell ref="AG44:AJ44"/>
    <mergeCell ref="Z30:AF30"/>
    <mergeCell ref="Z31:AF31"/>
    <mergeCell ref="AG31:AJ31"/>
    <mergeCell ref="Z32:AF32"/>
    <mergeCell ref="AG32:AJ32"/>
    <mergeCell ref="Z33:AF33"/>
    <mergeCell ref="AG33:AJ33"/>
    <mergeCell ref="Z35:AF35"/>
    <mergeCell ref="AG35:AJ35"/>
    <mergeCell ref="AN35:AQ35"/>
    <mergeCell ref="AR35:AX35"/>
    <mergeCell ref="AY35:BB35"/>
    <mergeCell ref="AG36:AJ36"/>
    <mergeCell ref="AY36:BB36"/>
    <mergeCell ref="AN38:AQ38"/>
    <mergeCell ref="AN39:AQ39"/>
    <mergeCell ref="AR39:AX39"/>
    <mergeCell ref="AY39:BB39"/>
    <mergeCell ref="AN36:AQ36"/>
    <mergeCell ref="AR36:AX36"/>
    <mergeCell ref="AN37:AQ37"/>
    <mergeCell ref="AR37:AX37"/>
    <mergeCell ref="AY37:BB37"/>
    <mergeCell ref="AR38:AX38"/>
    <mergeCell ref="AY38:BB38"/>
    <mergeCell ref="Z40:AF40"/>
    <mergeCell ref="AG40:AJ40"/>
    <mergeCell ref="AN40:AQ40"/>
    <mergeCell ref="AR40:AX40"/>
    <mergeCell ref="AY40:BB40"/>
    <mergeCell ref="Z36:AF36"/>
    <mergeCell ref="Z37:AF37"/>
    <mergeCell ref="AG37:AJ37"/>
    <mergeCell ref="Z38:AF38"/>
    <mergeCell ref="AG38:AJ38"/>
    <mergeCell ref="Z39:AF39"/>
    <mergeCell ref="AG39:AJ39"/>
    <mergeCell ref="AN43:AQ43"/>
    <mergeCell ref="AN44:AQ44"/>
    <mergeCell ref="Z45:AF45"/>
    <mergeCell ref="AG45:AJ45"/>
    <mergeCell ref="AN45:AQ45"/>
    <mergeCell ref="AR45:AX45"/>
    <mergeCell ref="AY45:BB45"/>
    <mergeCell ref="AN55:AQ55"/>
    <mergeCell ref="AN56:AQ56"/>
    <mergeCell ref="AR56:AX56"/>
    <mergeCell ref="AY56:BB56"/>
    <mergeCell ref="AN53:AQ53"/>
    <mergeCell ref="AR53:AX53"/>
    <mergeCell ref="AN54:AQ54"/>
    <mergeCell ref="AR54:AX54"/>
    <mergeCell ref="AY54:BB54"/>
    <mergeCell ref="AR55:AX55"/>
    <mergeCell ref="AY55:BB55"/>
    <mergeCell ref="Z46:AF46"/>
    <mergeCell ref="AG46:AJ46"/>
    <mergeCell ref="AN46:AQ46"/>
    <mergeCell ref="AR46:AX46"/>
    <mergeCell ref="AY46:BB46"/>
    <mergeCell ref="AG47:AJ47"/>
    <mergeCell ref="AY47:BB47"/>
    <mergeCell ref="AN49:AQ49"/>
    <mergeCell ref="AN50:AQ50"/>
    <mergeCell ref="AR50:AX50"/>
    <mergeCell ref="AY50:BB50"/>
    <mergeCell ref="AN47:AQ47"/>
    <mergeCell ref="AR47:AX47"/>
    <mergeCell ref="AN48:AQ48"/>
    <mergeCell ref="AR48:AX48"/>
    <mergeCell ref="AY48:BB48"/>
    <mergeCell ref="AR49:AX49"/>
    <mergeCell ref="AY49:BB49"/>
    <mergeCell ref="Z51:AF51"/>
    <mergeCell ref="AG51:AJ51"/>
    <mergeCell ref="AN51:AQ51"/>
    <mergeCell ref="AR51:AX51"/>
    <mergeCell ref="AY51:BB51"/>
    <mergeCell ref="Z47:AF47"/>
    <mergeCell ref="Z48:AF48"/>
    <mergeCell ref="AG48:AJ48"/>
    <mergeCell ref="Z49:AF49"/>
    <mergeCell ref="AG49:AJ49"/>
    <mergeCell ref="Z50:AF50"/>
    <mergeCell ref="AG50:AJ50"/>
    <mergeCell ref="Z52:AF52"/>
    <mergeCell ref="AG52:AJ52"/>
    <mergeCell ref="AN52:AQ52"/>
    <mergeCell ref="AR52:AX52"/>
    <mergeCell ref="AY52:BB52"/>
    <mergeCell ref="AG53:AJ53"/>
    <mergeCell ref="AY53:BB53"/>
    <mergeCell ref="Z57:AF57"/>
    <mergeCell ref="AG57:AJ57"/>
    <mergeCell ref="AN57:AQ57"/>
    <mergeCell ref="AR57:AX57"/>
    <mergeCell ref="AY57:BB57"/>
    <mergeCell ref="AR58:AX58"/>
    <mergeCell ref="AY58:BB58"/>
    <mergeCell ref="AN58:AQ58"/>
    <mergeCell ref="AN59:AQ59"/>
    <mergeCell ref="AR59:AX59"/>
    <mergeCell ref="AY59:BB59"/>
    <mergeCell ref="AN60:AQ60"/>
    <mergeCell ref="AR60:AX60"/>
    <mergeCell ref="AY60:BB60"/>
    <mergeCell ref="AR63:AX63"/>
    <mergeCell ref="AY63:BB63"/>
    <mergeCell ref="AN61:AQ61"/>
    <mergeCell ref="AR61:AX61"/>
    <mergeCell ref="AY61:BB61"/>
    <mergeCell ref="AN62:AQ62"/>
    <mergeCell ref="AR62:AX62"/>
    <mergeCell ref="AY62:BB62"/>
    <mergeCell ref="AN63:AQ63"/>
    <mergeCell ref="AR66:AX66"/>
    <mergeCell ref="AY66:BB66"/>
    <mergeCell ref="AN64:AQ64"/>
    <mergeCell ref="AR64:AX64"/>
    <mergeCell ref="AY64:BB64"/>
    <mergeCell ref="AN65:AQ65"/>
    <mergeCell ref="AR65:AX65"/>
    <mergeCell ref="AY65:BB65"/>
    <mergeCell ref="AN66:AQ66"/>
    <mergeCell ref="AR69:AX69"/>
    <mergeCell ref="AY69:BB69"/>
    <mergeCell ref="AN67:AQ67"/>
    <mergeCell ref="AR67:AX67"/>
    <mergeCell ref="AY67:BB67"/>
    <mergeCell ref="AN68:AQ68"/>
    <mergeCell ref="AR68:AX68"/>
    <mergeCell ref="AY68:BB68"/>
    <mergeCell ref="AN69:AQ69"/>
    <mergeCell ref="AR81:AX81"/>
    <mergeCell ref="AY81:BB81"/>
    <mergeCell ref="AN79:AQ79"/>
    <mergeCell ref="AR79:AX79"/>
    <mergeCell ref="AY79:BB79"/>
    <mergeCell ref="AN80:AQ80"/>
    <mergeCell ref="AR80:AX80"/>
    <mergeCell ref="AY80:BB80"/>
    <mergeCell ref="AN81:AQ81"/>
    <mergeCell ref="AR84:AX84"/>
    <mergeCell ref="AY84:BB84"/>
    <mergeCell ref="AN82:AQ82"/>
    <mergeCell ref="AR82:AX82"/>
    <mergeCell ref="AY82:BB82"/>
    <mergeCell ref="AN83:AQ83"/>
    <mergeCell ref="AR83:AX83"/>
    <mergeCell ref="AY83:BB83"/>
    <mergeCell ref="AN84:AQ84"/>
    <mergeCell ref="AR87:AX87"/>
    <mergeCell ref="AY87:BB87"/>
    <mergeCell ref="AN85:AQ85"/>
    <mergeCell ref="AR85:AX85"/>
    <mergeCell ref="AY85:BB85"/>
    <mergeCell ref="AN86:AQ86"/>
    <mergeCell ref="AR86:AX86"/>
    <mergeCell ref="AY86:BB86"/>
    <mergeCell ref="AN87:AQ87"/>
    <mergeCell ref="AR90:AX90"/>
    <mergeCell ref="AY90:BB90"/>
    <mergeCell ref="AN88:AQ88"/>
    <mergeCell ref="AR88:AX88"/>
    <mergeCell ref="AY88:BB88"/>
    <mergeCell ref="AN89:AQ89"/>
    <mergeCell ref="AR89:AX89"/>
    <mergeCell ref="AY89:BB89"/>
    <mergeCell ref="AN90:AQ90"/>
    <mergeCell ref="AR93:AX93"/>
    <mergeCell ref="AY93:BB93"/>
    <mergeCell ref="AN91:AQ91"/>
    <mergeCell ref="AR91:AX91"/>
    <mergeCell ref="AY91:BB91"/>
    <mergeCell ref="AN92:AQ92"/>
    <mergeCell ref="AR92:AX92"/>
    <mergeCell ref="AY92:BB92"/>
    <mergeCell ref="AN93:AQ93"/>
    <mergeCell ref="AR96:AX96"/>
    <mergeCell ref="AY96:BB96"/>
    <mergeCell ref="AN94:AQ94"/>
    <mergeCell ref="AR94:AX94"/>
    <mergeCell ref="AY94:BB94"/>
    <mergeCell ref="AN95:AQ95"/>
    <mergeCell ref="AR95:AX95"/>
    <mergeCell ref="AY95:BB95"/>
    <mergeCell ref="AN96:AQ96"/>
    <mergeCell ref="AR99:AX99"/>
    <mergeCell ref="AY99:BB99"/>
    <mergeCell ref="AN97:AQ97"/>
    <mergeCell ref="AR97:AX97"/>
    <mergeCell ref="AY97:BB97"/>
    <mergeCell ref="AN98:AQ98"/>
    <mergeCell ref="AR98:AX98"/>
    <mergeCell ref="AY98:BB98"/>
    <mergeCell ref="AN99:AQ99"/>
    <mergeCell ref="AR102:AX102"/>
    <mergeCell ref="AY102:BB102"/>
    <mergeCell ref="AN100:AQ100"/>
    <mergeCell ref="AR100:AX100"/>
    <mergeCell ref="AY100:BB100"/>
    <mergeCell ref="AN101:AQ101"/>
    <mergeCell ref="AR101:AX101"/>
    <mergeCell ref="AY101:BB101"/>
    <mergeCell ref="AN102:AQ102"/>
    <mergeCell ref="AR139:AX139"/>
    <mergeCell ref="AY139:BB139"/>
    <mergeCell ref="AN137:AQ137"/>
    <mergeCell ref="AR137:AX137"/>
    <mergeCell ref="AY137:BB137"/>
    <mergeCell ref="AN138:AQ138"/>
    <mergeCell ref="AR138:AX138"/>
    <mergeCell ref="AY138:BB138"/>
    <mergeCell ref="AN139:AQ139"/>
    <mergeCell ref="AR142:AX142"/>
    <mergeCell ref="AY142:BB142"/>
    <mergeCell ref="AN140:AQ140"/>
    <mergeCell ref="AR140:AX140"/>
    <mergeCell ref="AY140:BB140"/>
    <mergeCell ref="AN141:AQ141"/>
    <mergeCell ref="AR141:AX141"/>
    <mergeCell ref="AY141:BB141"/>
    <mergeCell ref="AN142:AQ142"/>
    <mergeCell ref="AR145:AX145"/>
    <mergeCell ref="AY145:BB145"/>
    <mergeCell ref="AN143:AQ143"/>
    <mergeCell ref="AR143:AX143"/>
    <mergeCell ref="AY143:BB143"/>
    <mergeCell ref="AN144:AQ144"/>
    <mergeCell ref="AR144:AX144"/>
    <mergeCell ref="AY144:BB144"/>
    <mergeCell ref="AN145:AQ145"/>
    <mergeCell ref="AR148:AX148"/>
    <mergeCell ref="AY148:BB148"/>
    <mergeCell ref="AN146:AQ146"/>
    <mergeCell ref="AR146:AX146"/>
    <mergeCell ref="AY146:BB146"/>
    <mergeCell ref="AN147:AQ147"/>
    <mergeCell ref="AR147:AX147"/>
    <mergeCell ref="AY147:BB147"/>
    <mergeCell ref="AN148:AQ148"/>
    <mergeCell ref="AR151:AX151"/>
    <mergeCell ref="AY151:BB151"/>
    <mergeCell ref="AN149:AQ149"/>
    <mergeCell ref="AR149:AX149"/>
    <mergeCell ref="AY149:BB149"/>
    <mergeCell ref="AN150:AQ150"/>
    <mergeCell ref="AR150:AX150"/>
    <mergeCell ref="AY150:BB150"/>
    <mergeCell ref="AN151:AQ151"/>
    <mergeCell ref="AR154:AX154"/>
    <mergeCell ref="AY154:BB154"/>
    <mergeCell ref="AN152:AQ152"/>
    <mergeCell ref="AR152:AX152"/>
    <mergeCell ref="AY152:BB152"/>
    <mergeCell ref="AN153:AQ153"/>
    <mergeCell ref="AR153:AX153"/>
    <mergeCell ref="AY153:BB153"/>
    <mergeCell ref="AN154:AQ154"/>
    <mergeCell ref="AR157:AX157"/>
    <mergeCell ref="AY157:BB157"/>
    <mergeCell ref="AN155:AQ155"/>
    <mergeCell ref="AR155:AX155"/>
    <mergeCell ref="AY155:BB155"/>
    <mergeCell ref="AN156:AQ156"/>
    <mergeCell ref="AR156:AX156"/>
    <mergeCell ref="AY156:BB156"/>
    <mergeCell ref="AN157:AQ157"/>
    <mergeCell ref="AR160:AX160"/>
    <mergeCell ref="AY160:BB160"/>
    <mergeCell ref="AN158:AQ158"/>
    <mergeCell ref="AR158:AX158"/>
    <mergeCell ref="AY158:BB158"/>
    <mergeCell ref="AN159:AQ159"/>
    <mergeCell ref="AR159:AX159"/>
    <mergeCell ref="AY159:BB159"/>
    <mergeCell ref="AN160:AQ160"/>
    <mergeCell ref="H83:N83"/>
    <mergeCell ref="O83:R83"/>
    <mergeCell ref="V83:Y83"/>
    <mergeCell ref="D81:G81"/>
    <mergeCell ref="H81:N81"/>
    <mergeCell ref="O81:R81"/>
    <mergeCell ref="D82:G82"/>
    <mergeCell ref="H82:N82"/>
    <mergeCell ref="O82:R82"/>
    <mergeCell ref="D83:G83"/>
    <mergeCell ref="D84:G84"/>
    <mergeCell ref="H84:N84"/>
    <mergeCell ref="O84:R84"/>
    <mergeCell ref="V84:Y84"/>
    <mergeCell ref="H85:N85"/>
    <mergeCell ref="O85:R85"/>
    <mergeCell ref="V85:Y85"/>
    <mergeCell ref="V86:Y86"/>
    <mergeCell ref="V87:Y87"/>
    <mergeCell ref="V88:Y88"/>
    <mergeCell ref="V89:Y89"/>
    <mergeCell ref="V90:Y90"/>
    <mergeCell ref="V91:Y91"/>
    <mergeCell ref="V92:Y92"/>
    <mergeCell ref="D85:G85"/>
    <mergeCell ref="D86:G86"/>
    <mergeCell ref="H86:N86"/>
    <mergeCell ref="O86:R86"/>
    <mergeCell ref="D87:G87"/>
    <mergeCell ref="H87:N87"/>
    <mergeCell ref="O87:R87"/>
    <mergeCell ref="H90:N90"/>
    <mergeCell ref="O90:R90"/>
    <mergeCell ref="D88:G88"/>
    <mergeCell ref="H88:N88"/>
    <mergeCell ref="O88:R88"/>
    <mergeCell ref="D89:G89"/>
    <mergeCell ref="H89:N89"/>
    <mergeCell ref="O89:R89"/>
    <mergeCell ref="D90:G90"/>
    <mergeCell ref="H93:N93"/>
    <mergeCell ref="O93:R93"/>
    <mergeCell ref="V93:Y93"/>
    <mergeCell ref="D91:G91"/>
    <mergeCell ref="H91:N91"/>
    <mergeCell ref="O91:R91"/>
    <mergeCell ref="D92:G92"/>
    <mergeCell ref="H92:N92"/>
    <mergeCell ref="O92:R92"/>
    <mergeCell ref="D93:G93"/>
    <mergeCell ref="D94:G94"/>
    <mergeCell ref="H94:N94"/>
    <mergeCell ref="O94:R94"/>
    <mergeCell ref="V94:Y94"/>
    <mergeCell ref="H95:N95"/>
    <mergeCell ref="O95:R95"/>
    <mergeCell ref="V95:Y95"/>
    <mergeCell ref="V96:Y96"/>
    <mergeCell ref="V97:Y97"/>
    <mergeCell ref="V98:Y98"/>
    <mergeCell ref="V99:Y99"/>
    <mergeCell ref="V100:Y100"/>
    <mergeCell ref="V101:Y101"/>
    <mergeCell ref="V102:Y102"/>
    <mergeCell ref="D95:G95"/>
    <mergeCell ref="D96:G96"/>
    <mergeCell ref="H96:N96"/>
    <mergeCell ref="O96:R96"/>
    <mergeCell ref="D97:G97"/>
    <mergeCell ref="H97:N97"/>
    <mergeCell ref="O97:R97"/>
    <mergeCell ref="H100:N100"/>
    <mergeCell ref="O100:R100"/>
    <mergeCell ref="D98:G98"/>
    <mergeCell ref="H98:N98"/>
    <mergeCell ref="O98:R98"/>
    <mergeCell ref="D99:G99"/>
    <mergeCell ref="H99:N99"/>
    <mergeCell ref="O99:R99"/>
    <mergeCell ref="D100:G100"/>
    <mergeCell ref="H103:N103"/>
    <mergeCell ref="O103:R103"/>
    <mergeCell ref="V103:Y103"/>
    <mergeCell ref="D101:G101"/>
    <mergeCell ref="H101:N101"/>
    <mergeCell ref="O101:R101"/>
    <mergeCell ref="D102:G102"/>
    <mergeCell ref="H102:N102"/>
    <mergeCell ref="O102:R102"/>
    <mergeCell ref="D103:G103"/>
    <mergeCell ref="D104:G104"/>
    <mergeCell ref="H104:N104"/>
    <mergeCell ref="O104:R104"/>
    <mergeCell ref="V104:Y104"/>
    <mergeCell ref="H105:N105"/>
    <mergeCell ref="O105:R105"/>
    <mergeCell ref="V105:Y105"/>
    <mergeCell ref="V106:Y106"/>
    <mergeCell ref="V107:Y107"/>
    <mergeCell ref="V108:Y108"/>
    <mergeCell ref="V109:Y109"/>
    <mergeCell ref="V110:Y110"/>
    <mergeCell ref="V111:Y111"/>
    <mergeCell ref="V112:Y112"/>
    <mergeCell ref="D105:G105"/>
    <mergeCell ref="D106:G106"/>
    <mergeCell ref="H106:N106"/>
    <mergeCell ref="O106:R106"/>
    <mergeCell ref="D107:G107"/>
    <mergeCell ref="H107:N107"/>
    <mergeCell ref="O107:R107"/>
    <mergeCell ref="H110:N110"/>
    <mergeCell ref="O110:R110"/>
    <mergeCell ref="D108:G108"/>
    <mergeCell ref="H108:N108"/>
    <mergeCell ref="O108:R108"/>
    <mergeCell ref="D109:G109"/>
    <mergeCell ref="H109:N109"/>
    <mergeCell ref="O109:R109"/>
    <mergeCell ref="D110:G110"/>
    <mergeCell ref="H113:N113"/>
    <mergeCell ref="O113:R113"/>
    <mergeCell ref="V113:Y113"/>
    <mergeCell ref="D111:G111"/>
    <mergeCell ref="H111:N111"/>
    <mergeCell ref="O111:R111"/>
    <mergeCell ref="D112:G112"/>
    <mergeCell ref="H112:N112"/>
    <mergeCell ref="O112:R112"/>
    <mergeCell ref="D113:G113"/>
    <mergeCell ref="D114:G114"/>
    <mergeCell ref="H114:N114"/>
    <mergeCell ref="O114:R114"/>
    <mergeCell ref="V114:Y114"/>
    <mergeCell ref="H115:N115"/>
    <mergeCell ref="O115:R115"/>
    <mergeCell ref="V115:Y115"/>
    <mergeCell ref="V116:Y116"/>
    <mergeCell ref="V117:Y117"/>
    <mergeCell ref="V118:Y118"/>
    <mergeCell ref="V119:Y119"/>
    <mergeCell ref="V120:Y120"/>
    <mergeCell ref="V121:Y121"/>
    <mergeCell ref="V122:Y122"/>
    <mergeCell ref="D115:G115"/>
    <mergeCell ref="D116:G116"/>
    <mergeCell ref="H116:N116"/>
    <mergeCell ref="O116:R116"/>
    <mergeCell ref="D117:G117"/>
    <mergeCell ref="H117:N117"/>
    <mergeCell ref="O117:R117"/>
    <mergeCell ref="H120:N120"/>
    <mergeCell ref="O120:R120"/>
    <mergeCell ref="D118:G118"/>
    <mergeCell ref="H118:N118"/>
    <mergeCell ref="O118:R118"/>
    <mergeCell ref="D119:G119"/>
    <mergeCell ref="H119:N119"/>
    <mergeCell ref="O119:R119"/>
    <mergeCell ref="D120:G120"/>
    <mergeCell ref="H123:N123"/>
    <mergeCell ref="O123:R123"/>
    <mergeCell ref="V123:Y123"/>
    <mergeCell ref="D121:G121"/>
    <mergeCell ref="H121:N121"/>
    <mergeCell ref="O121:R121"/>
    <mergeCell ref="D122:G122"/>
    <mergeCell ref="H122:N122"/>
    <mergeCell ref="O122:R122"/>
    <mergeCell ref="D123:G123"/>
    <mergeCell ref="D124:G124"/>
    <mergeCell ref="H124:N124"/>
    <mergeCell ref="O124:R124"/>
    <mergeCell ref="V124:Y124"/>
    <mergeCell ref="H125:N125"/>
    <mergeCell ref="O125:R125"/>
    <mergeCell ref="V125:Y125"/>
    <mergeCell ref="V126:Y126"/>
    <mergeCell ref="V127:Y127"/>
    <mergeCell ref="V128:Y128"/>
    <mergeCell ref="V129:Y129"/>
    <mergeCell ref="V130:Y130"/>
    <mergeCell ref="V131:Y131"/>
    <mergeCell ref="V132:Y132"/>
    <mergeCell ref="D125:G125"/>
    <mergeCell ref="D126:G126"/>
    <mergeCell ref="H126:N126"/>
    <mergeCell ref="O126:R126"/>
    <mergeCell ref="D127:G127"/>
    <mergeCell ref="H127:N127"/>
    <mergeCell ref="O127:R127"/>
    <mergeCell ref="H130:N130"/>
    <mergeCell ref="O130:R130"/>
    <mergeCell ref="D128:G128"/>
    <mergeCell ref="H128:N128"/>
    <mergeCell ref="O128:R128"/>
    <mergeCell ref="D129:G129"/>
    <mergeCell ref="H129:N129"/>
    <mergeCell ref="O129:R129"/>
    <mergeCell ref="D130:G130"/>
    <mergeCell ref="H133:N133"/>
    <mergeCell ref="O133:R133"/>
    <mergeCell ref="V133:Y133"/>
    <mergeCell ref="D131:G131"/>
    <mergeCell ref="H131:N131"/>
    <mergeCell ref="O131:R131"/>
    <mergeCell ref="D132:G132"/>
    <mergeCell ref="H132:N132"/>
    <mergeCell ref="O132:R132"/>
    <mergeCell ref="D133:G133"/>
    <mergeCell ref="D134:G134"/>
    <mergeCell ref="H134:N134"/>
    <mergeCell ref="O134:R134"/>
    <mergeCell ref="V134:Y134"/>
    <mergeCell ref="H135:N135"/>
    <mergeCell ref="O135:R135"/>
    <mergeCell ref="V135:Y135"/>
    <mergeCell ref="V136:Y136"/>
    <mergeCell ref="V137:Y137"/>
    <mergeCell ref="V138:Y138"/>
    <mergeCell ref="V139:Y139"/>
    <mergeCell ref="V140:Y140"/>
    <mergeCell ref="V141:Y141"/>
    <mergeCell ref="V142:Y142"/>
    <mergeCell ref="D135:G135"/>
    <mergeCell ref="D136:G136"/>
    <mergeCell ref="H136:N136"/>
    <mergeCell ref="O136:R136"/>
    <mergeCell ref="D137:G137"/>
    <mergeCell ref="H137:N137"/>
    <mergeCell ref="O137:R137"/>
    <mergeCell ref="H140:N140"/>
    <mergeCell ref="O140:R140"/>
    <mergeCell ref="D138:G138"/>
    <mergeCell ref="H138:N138"/>
    <mergeCell ref="O138:R138"/>
    <mergeCell ref="D139:G139"/>
    <mergeCell ref="H139:N139"/>
    <mergeCell ref="O139:R139"/>
    <mergeCell ref="D140:G140"/>
    <mergeCell ref="H143:N143"/>
    <mergeCell ref="O143:R143"/>
    <mergeCell ref="V143:Y143"/>
    <mergeCell ref="D141:G141"/>
    <mergeCell ref="H141:N141"/>
    <mergeCell ref="O141:R141"/>
    <mergeCell ref="D142:G142"/>
    <mergeCell ref="H142:N142"/>
    <mergeCell ref="O142:R142"/>
    <mergeCell ref="D143:G143"/>
    <mergeCell ref="D144:G144"/>
    <mergeCell ref="H144:N144"/>
    <mergeCell ref="O144:R144"/>
    <mergeCell ref="V144:Y144"/>
    <mergeCell ref="H145:N145"/>
    <mergeCell ref="O145:R145"/>
    <mergeCell ref="V145:Y145"/>
    <mergeCell ref="V146:Y146"/>
    <mergeCell ref="V147:Y147"/>
    <mergeCell ref="V148:Y148"/>
    <mergeCell ref="V149:Y149"/>
    <mergeCell ref="V150:Y150"/>
    <mergeCell ref="V151:Y151"/>
    <mergeCell ref="V152:Y152"/>
    <mergeCell ref="D145:G145"/>
    <mergeCell ref="D146:G146"/>
    <mergeCell ref="H146:N146"/>
    <mergeCell ref="O146:R146"/>
    <mergeCell ref="D147:G147"/>
    <mergeCell ref="H147:N147"/>
    <mergeCell ref="O147:R147"/>
    <mergeCell ref="H150:N150"/>
    <mergeCell ref="O150:R150"/>
    <mergeCell ref="D148:G148"/>
    <mergeCell ref="H148:N148"/>
    <mergeCell ref="O148:R148"/>
    <mergeCell ref="D149:G149"/>
    <mergeCell ref="H149:N149"/>
    <mergeCell ref="O149:R149"/>
    <mergeCell ref="D150:G150"/>
    <mergeCell ref="H153:N153"/>
    <mergeCell ref="O153:R153"/>
    <mergeCell ref="V153:Y153"/>
    <mergeCell ref="D151:G151"/>
    <mergeCell ref="H151:N151"/>
    <mergeCell ref="O151:R151"/>
    <mergeCell ref="D152:G152"/>
    <mergeCell ref="H152:N152"/>
    <mergeCell ref="O152:R152"/>
    <mergeCell ref="D153:G153"/>
    <mergeCell ref="D154:G154"/>
    <mergeCell ref="H154:N154"/>
    <mergeCell ref="O154:R154"/>
    <mergeCell ref="V154:Y154"/>
    <mergeCell ref="H155:N155"/>
    <mergeCell ref="O155:R155"/>
    <mergeCell ref="V155:Y155"/>
    <mergeCell ref="V156:Y156"/>
    <mergeCell ref="V157:Y157"/>
    <mergeCell ref="V158:Y158"/>
    <mergeCell ref="V159:Y159"/>
    <mergeCell ref="V160:Y160"/>
    <mergeCell ref="V161:Y161"/>
    <mergeCell ref="V162:Y162"/>
    <mergeCell ref="D155:G155"/>
    <mergeCell ref="D156:G156"/>
    <mergeCell ref="H156:N156"/>
    <mergeCell ref="O156:R156"/>
    <mergeCell ref="D157:G157"/>
    <mergeCell ref="H157:N157"/>
    <mergeCell ref="O157:R157"/>
    <mergeCell ref="H160:N160"/>
    <mergeCell ref="O160:R160"/>
    <mergeCell ref="D158:G158"/>
    <mergeCell ref="H158:N158"/>
    <mergeCell ref="O158:R158"/>
    <mergeCell ref="D159:G159"/>
    <mergeCell ref="H159:N159"/>
    <mergeCell ref="O159:R159"/>
    <mergeCell ref="D160:G160"/>
    <mergeCell ref="H163:N163"/>
    <mergeCell ref="O163:R163"/>
    <mergeCell ref="V163:Y163"/>
    <mergeCell ref="D161:G161"/>
    <mergeCell ref="H161:N161"/>
    <mergeCell ref="O161:R161"/>
    <mergeCell ref="D162:G162"/>
    <mergeCell ref="H162:N162"/>
    <mergeCell ref="O162:R162"/>
    <mergeCell ref="D163:G163"/>
    <mergeCell ref="D164:G164"/>
    <mergeCell ref="H164:N164"/>
    <mergeCell ref="O164:R164"/>
    <mergeCell ref="V164:Y164"/>
    <mergeCell ref="H165:N165"/>
    <mergeCell ref="O165:R165"/>
    <mergeCell ref="V165:Y165"/>
    <mergeCell ref="V166:Y166"/>
    <mergeCell ref="V167:Y167"/>
    <mergeCell ref="V168:Y168"/>
    <mergeCell ref="V169:Y169"/>
    <mergeCell ref="V170:Y170"/>
    <mergeCell ref="V171:Y171"/>
    <mergeCell ref="V172:Y172"/>
    <mergeCell ref="D165:G165"/>
    <mergeCell ref="D166:G166"/>
    <mergeCell ref="H166:N166"/>
    <mergeCell ref="O166:R166"/>
    <mergeCell ref="D167:G167"/>
    <mergeCell ref="H167:N167"/>
    <mergeCell ref="O167:R167"/>
    <mergeCell ref="H170:N170"/>
    <mergeCell ref="O170:R170"/>
    <mergeCell ref="D168:G168"/>
    <mergeCell ref="H168:N168"/>
    <mergeCell ref="O168:R168"/>
    <mergeCell ref="D169:G169"/>
    <mergeCell ref="H169:N169"/>
    <mergeCell ref="O169:R169"/>
    <mergeCell ref="D170:G170"/>
    <mergeCell ref="H173:N173"/>
    <mergeCell ref="O173:R173"/>
    <mergeCell ref="V173:Y173"/>
    <mergeCell ref="D171:G171"/>
    <mergeCell ref="H171:N171"/>
    <mergeCell ref="O171:R171"/>
    <mergeCell ref="D172:G172"/>
    <mergeCell ref="H172:N172"/>
    <mergeCell ref="O172:R172"/>
    <mergeCell ref="D173:G173"/>
    <mergeCell ref="D174:G174"/>
    <mergeCell ref="H174:N174"/>
    <mergeCell ref="O174:R174"/>
    <mergeCell ref="V174:Y174"/>
    <mergeCell ref="H175:N175"/>
    <mergeCell ref="O175:R175"/>
    <mergeCell ref="V175:Y175"/>
    <mergeCell ref="V176:Y176"/>
    <mergeCell ref="V177:Y177"/>
    <mergeCell ref="V178:Y178"/>
    <mergeCell ref="V179:Y179"/>
    <mergeCell ref="V180:Y180"/>
    <mergeCell ref="V181:Y181"/>
    <mergeCell ref="V182:Y182"/>
    <mergeCell ref="D175:G175"/>
    <mergeCell ref="D176:G176"/>
    <mergeCell ref="H176:N176"/>
    <mergeCell ref="O176:R176"/>
    <mergeCell ref="D177:G177"/>
    <mergeCell ref="H177:N177"/>
    <mergeCell ref="O177:R177"/>
    <mergeCell ref="H180:N180"/>
    <mergeCell ref="O180:R180"/>
    <mergeCell ref="D178:G178"/>
    <mergeCell ref="H178:N178"/>
    <mergeCell ref="O178:R178"/>
    <mergeCell ref="D179:G179"/>
    <mergeCell ref="H179:N179"/>
    <mergeCell ref="O179:R179"/>
    <mergeCell ref="D180:G180"/>
    <mergeCell ref="H183:N183"/>
    <mergeCell ref="O183:R183"/>
    <mergeCell ref="V183:Y183"/>
    <mergeCell ref="D181:G181"/>
    <mergeCell ref="H181:N181"/>
    <mergeCell ref="O181:R181"/>
    <mergeCell ref="D182:G182"/>
    <mergeCell ref="H182:N182"/>
    <mergeCell ref="O182:R182"/>
    <mergeCell ref="D183:G183"/>
    <mergeCell ref="D184:G184"/>
    <mergeCell ref="H184:N184"/>
    <mergeCell ref="O184:R184"/>
    <mergeCell ref="V184:Y184"/>
    <mergeCell ref="H185:N185"/>
    <mergeCell ref="O185:R185"/>
    <mergeCell ref="V185:Y185"/>
    <mergeCell ref="V186:Y186"/>
    <mergeCell ref="V187:Y187"/>
    <mergeCell ref="V188:Y188"/>
    <mergeCell ref="V189:Y189"/>
    <mergeCell ref="V190:Y190"/>
    <mergeCell ref="V191:Y191"/>
    <mergeCell ref="V192:Y192"/>
    <mergeCell ref="D185:G185"/>
    <mergeCell ref="D186:G186"/>
    <mergeCell ref="H186:N186"/>
    <mergeCell ref="O186:R186"/>
    <mergeCell ref="D187:G187"/>
    <mergeCell ref="H187:N187"/>
    <mergeCell ref="O187:R187"/>
    <mergeCell ref="H190:N190"/>
    <mergeCell ref="O190:R190"/>
    <mergeCell ref="D188:G188"/>
    <mergeCell ref="H188:N188"/>
    <mergeCell ref="O188:R188"/>
    <mergeCell ref="D189:G189"/>
    <mergeCell ref="H189:N189"/>
    <mergeCell ref="O189:R189"/>
    <mergeCell ref="D190:G190"/>
    <mergeCell ref="H193:N193"/>
    <mergeCell ref="O193:R193"/>
    <mergeCell ref="V193:Y193"/>
    <mergeCell ref="D191:G191"/>
    <mergeCell ref="H191:N191"/>
    <mergeCell ref="O191:R191"/>
    <mergeCell ref="D192:G192"/>
    <mergeCell ref="H192:N192"/>
    <mergeCell ref="O192:R192"/>
    <mergeCell ref="D193:G193"/>
    <mergeCell ref="D194:G194"/>
    <mergeCell ref="H194:N194"/>
    <mergeCell ref="O194:R194"/>
    <mergeCell ref="V194:Y194"/>
    <mergeCell ref="H195:N195"/>
    <mergeCell ref="O195:R195"/>
    <mergeCell ref="V195:Y195"/>
    <mergeCell ref="V196:Y196"/>
    <mergeCell ref="V197:Y197"/>
    <mergeCell ref="V198:Y198"/>
    <mergeCell ref="V199:Y199"/>
    <mergeCell ref="V200:Y200"/>
    <mergeCell ref="V201:Y201"/>
    <mergeCell ref="V202:Y202"/>
    <mergeCell ref="D195:G195"/>
    <mergeCell ref="D196:G196"/>
    <mergeCell ref="H196:N196"/>
    <mergeCell ref="O196:R196"/>
    <mergeCell ref="D197:G197"/>
    <mergeCell ref="H197:N197"/>
    <mergeCell ref="O197:R197"/>
    <mergeCell ref="H200:N200"/>
    <mergeCell ref="O200:R200"/>
    <mergeCell ref="D198:G198"/>
    <mergeCell ref="H198:N198"/>
    <mergeCell ref="O198:R198"/>
    <mergeCell ref="D199:G199"/>
    <mergeCell ref="H199:N199"/>
    <mergeCell ref="O199:R199"/>
    <mergeCell ref="D200:G200"/>
    <mergeCell ref="H203:N203"/>
    <mergeCell ref="O203:R203"/>
    <mergeCell ref="V203:Y203"/>
    <mergeCell ref="D201:G201"/>
    <mergeCell ref="H201:N201"/>
    <mergeCell ref="O201:R201"/>
    <mergeCell ref="D202:G202"/>
    <mergeCell ref="H202:N202"/>
    <mergeCell ref="O202:R202"/>
    <mergeCell ref="D203:G203"/>
    <mergeCell ref="D204:G204"/>
    <mergeCell ref="H204:N204"/>
    <mergeCell ref="O204:R204"/>
    <mergeCell ref="V204:Y204"/>
    <mergeCell ref="H205:N205"/>
    <mergeCell ref="O205:R205"/>
    <mergeCell ref="V205:Y205"/>
    <mergeCell ref="V206:Y206"/>
    <mergeCell ref="V207:Y207"/>
    <mergeCell ref="V208:Y208"/>
    <mergeCell ref="V209:Y209"/>
    <mergeCell ref="V210:Y210"/>
    <mergeCell ref="V211:Y211"/>
    <mergeCell ref="V212:Y212"/>
    <mergeCell ref="D205:G205"/>
    <mergeCell ref="D206:G206"/>
    <mergeCell ref="H206:N206"/>
    <mergeCell ref="O206:R206"/>
    <mergeCell ref="D207:G207"/>
    <mergeCell ref="H207:N207"/>
    <mergeCell ref="O207:R207"/>
    <mergeCell ref="H210:N210"/>
    <mergeCell ref="O210:R210"/>
    <mergeCell ref="D208:G208"/>
    <mergeCell ref="H208:N208"/>
    <mergeCell ref="O208:R208"/>
    <mergeCell ref="D209:G209"/>
    <mergeCell ref="H209:N209"/>
    <mergeCell ref="O209:R209"/>
    <mergeCell ref="D210:G210"/>
    <mergeCell ref="H213:N213"/>
    <mergeCell ref="O213:R213"/>
    <mergeCell ref="V213:Y213"/>
    <mergeCell ref="D211:G211"/>
    <mergeCell ref="H211:N211"/>
    <mergeCell ref="O211:R211"/>
    <mergeCell ref="D212:G212"/>
    <mergeCell ref="H212:N212"/>
    <mergeCell ref="O212:R212"/>
    <mergeCell ref="D213:G213"/>
    <mergeCell ref="D214:G214"/>
    <mergeCell ref="H214:N214"/>
    <mergeCell ref="O214:R214"/>
    <mergeCell ref="V214:Y214"/>
    <mergeCell ref="H215:N215"/>
    <mergeCell ref="O215:R215"/>
    <mergeCell ref="V215:Y215"/>
    <mergeCell ref="V216:Y216"/>
    <mergeCell ref="V217:Y217"/>
    <mergeCell ref="V218:Y218"/>
    <mergeCell ref="V219:Y219"/>
    <mergeCell ref="V220:Y220"/>
    <mergeCell ref="V221:Y221"/>
    <mergeCell ref="V222:Y222"/>
    <mergeCell ref="D215:G215"/>
    <mergeCell ref="D216:G216"/>
    <mergeCell ref="H216:N216"/>
    <mergeCell ref="O216:R216"/>
    <mergeCell ref="D217:G217"/>
    <mergeCell ref="H217:N217"/>
    <mergeCell ref="O217:R217"/>
    <mergeCell ref="H220:N220"/>
    <mergeCell ref="O220:R220"/>
    <mergeCell ref="D218:G218"/>
    <mergeCell ref="H218:N218"/>
    <mergeCell ref="O218:R218"/>
    <mergeCell ref="D219:G219"/>
    <mergeCell ref="H219:N219"/>
    <mergeCell ref="O219:R219"/>
    <mergeCell ref="D220:G220"/>
    <mergeCell ref="H223:N223"/>
    <mergeCell ref="O223:R223"/>
    <mergeCell ref="V223:Y223"/>
    <mergeCell ref="D221:G221"/>
    <mergeCell ref="H221:N221"/>
    <mergeCell ref="O221:R221"/>
    <mergeCell ref="D222:G222"/>
    <mergeCell ref="H222:N222"/>
    <mergeCell ref="O222:R222"/>
    <mergeCell ref="D223:G223"/>
    <mergeCell ref="D224:G224"/>
    <mergeCell ref="H224:N224"/>
    <mergeCell ref="O224:R224"/>
    <mergeCell ref="V224:Y224"/>
    <mergeCell ref="H225:N225"/>
    <mergeCell ref="O225:R225"/>
    <mergeCell ref="V225:Y225"/>
    <mergeCell ref="V226:Y226"/>
    <mergeCell ref="V227:Y227"/>
    <mergeCell ref="V228:Y228"/>
    <mergeCell ref="V229:Y229"/>
    <mergeCell ref="V230:Y230"/>
    <mergeCell ref="V231:Y231"/>
    <mergeCell ref="V232:Y232"/>
    <mergeCell ref="D225:G225"/>
    <mergeCell ref="D226:G226"/>
    <mergeCell ref="H226:N226"/>
    <mergeCell ref="O226:R226"/>
    <mergeCell ref="D227:G227"/>
    <mergeCell ref="H227:N227"/>
    <mergeCell ref="O227:R227"/>
    <mergeCell ref="H230:N230"/>
    <mergeCell ref="O230:R230"/>
    <mergeCell ref="D228:G228"/>
    <mergeCell ref="H228:N228"/>
    <mergeCell ref="O228:R228"/>
    <mergeCell ref="D229:G229"/>
    <mergeCell ref="H229:N229"/>
    <mergeCell ref="O229:R229"/>
    <mergeCell ref="D230:G230"/>
    <mergeCell ref="H233:N233"/>
    <mergeCell ref="O233:R233"/>
    <mergeCell ref="V233:Y233"/>
    <mergeCell ref="D231:G231"/>
    <mergeCell ref="H231:N231"/>
    <mergeCell ref="O231:R231"/>
    <mergeCell ref="D232:G232"/>
    <mergeCell ref="H232:N232"/>
    <mergeCell ref="O232:R232"/>
    <mergeCell ref="D233:G233"/>
    <mergeCell ref="D234:G234"/>
    <mergeCell ref="H234:N234"/>
    <mergeCell ref="O234:R234"/>
    <mergeCell ref="V234:Y234"/>
    <mergeCell ref="H235:N235"/>
    <mergeCell ref="O235:R235"/>
    <mergeCell ref="V235:Y235"/>
    <mergeCell ref="V236:Y236"/>
    <mergeCell ref="V237:Y237"/>
    <mergeCell ref="V238:Y238"/>
    <mergeCell ref="V239:Y239"/>
    <mergeCell ref="V240:Y240"/>
    <mergeCell ref="V241:Y241"/>
    <mergeCell ref="V242:Y242"/>
    <mergeCell ref="D235:G235"/>
    <mergeCell ref="D236:G236"/>
    <mergeCell ref="H236:N236"/>
    <mergeCell ref="O236:R236"/>
    <mergeCell ref="D237:G237"/>
    <mergeCell ref="H237:N237"/>
    <mergeCell ref="O237:R237"/>
    <mergeCell ref="H240:N240"/>
    <mergeCell ref="O240:R240"/>
    <mergeCell ref="D238:G238"/>
    <mergeCell ref="H238:N238"/>
    <mergeCell ref="O238:R238"/>
    <mergeCell ref="D239:G239"/>
    <mergeCell ref="H239:N239"/>
    <mergeCell ref="O239:R239"/>
    <mergeCell ref="D240:G240"/>
    <mergeCell ref="H243:N243"/>
    <mergeCell ref="O243:R243"/>
    <mergeCell ref="V243:Y243"/>
    <mergeCell ref="D241:G241"/>
    <mergeCell ref="H241:N241"/>
    <mergeCell ref="O241:R241"/>
    <mergeCell ref="D242:G242"/>
    <mergeCell ref="H242:N242"/>
    <mergeCell ref="O242:R242"/>
    <mergeCell ref="D243:G243"/>
    <mergeCell ref="D244:G244"/>
    <mergeCell ref="H244:N244"/>
    <mergeCell ref="O244:R244"/>
    <mergeCell ref="V244:Y244"/>
    <mergeCell ref="H245:N245"/>
    <mergeCell ref="O245:R245"/>
    <mergeCell ref="V245:Y245"/>
    <mergeCell ref="V246:Y246"/>
    <mergeCell ref="V247:Y247"/>
    <mergeCell ref="V248:Y248"/>
    <mergeCell ref="V249:Y249"/>
    <mergeCell ref="V250:Y250"/>
    <mergeCell ref="V251:Y251"/>
    <mergeCell ref="V252:Y252"/>
    <mergeCell ref="D245:G245"/>
    <mergeCell ref="D246:G246"/>
    <mergeCell ref="H246:N246"/>
    <mergeCell ref="O246:R246"/>
    <mergeCell ref="D247:G247"/>
    <mergeCell ref="H247:N247"/>
    <mergeCell ref="O247:R247"/>
    <mergeCell ref="H250:N250"/>
    <mergeCell ref="O250:R250"/>
    <mergeCell ref="D248:G248"/>
    <mergeCell ref="H248:N248"/>
    <mergeCell ref="O248:R248"/>
    <mergeCell ref="D249:G249"/>
    <mergeCell ref="H249:N249"/>
    <mergeCell ref="O249:R249"/>
    <mergeCell ref="D250:G250"/>
    <mergeCell ref="H253:N253"/>
    <mergeCell ref="O253:R253"/>
    <mergeCell ref="V253:Y253"/>
    <mergeCell ref="D251:G251"/>
    <mergeCell ref="H251:N251"/>
    <mergeCell ref="O251:R251"/>
    <mergeCell ref="D252:G252"/>
    <mergeCell ref="H252:N252"/>
    <mergeCell ref="O252:R252"/>
    <mergeCell ref="D253:G253"/>
    <mergeCell ref="D254:G254"/>
    <mergeCell ref="H254:N254"/>
    <mergeCell ref="O254:R254"/>
    <mergeCell ref="V254:Y254"/>
    <mergeCell ref="H255:N255"/>
    <mergeCell ref="O255:R255"/>
    <mergeCell ref="V255:Y255"/>
    <mergeCell ref="V256:Y256"/>
    <mergeCell ref="V257:Y257"/>
    <mergeCell ref="V258:Y258"/>
    <mergeCell ref="V259:Y259"/>
    <mergeCell ref="V260:Y260"/>
    <mergeCell ref="V261:Y261"/>
    <mergeCell ref="V262:Y262"/>
    <mergeCell ref="D255:G255"/>
    <mergeCell ref="D256:G256"/>
    <mergeCell ref="H256:N256"/>
    <mergeCell ref="O256:R256"/>
    <mergeCell ref="D257:G257"/>
    <mergeCell ref="H257:N257"/>
    <mergeCell ref="O257:R257"/>
    <mergeCell ref="H260:N260"/>
    <mergeCell ref="O260:R260"/>
    <mergeCell ref="D258:G258"/>
    <mergeCell ref="H258:N258"/>
    <mergeCell ref="O258:R258"/>
    <mergeCell ref="D259:G259"/>
    <mergeCell ref="H259:N259"/>
    <mergeCell ref="O259:R259"/>
    <mergeCell ref="D260:G260"/>
    <mergeCell ref="H263:N263"/>
    <mergeCell ref="O263:R263"/>
    <mergeCell ref="V263:Y263"/>
    <mergeCell ref="D261:G261"/>
    <mergeCell ref="H261:N261"/>
    <mergeCell ref="O261:R261"/>
    <mergeCell ref="D262:G262"/>
    <mergeCell ref="H262:N262"/>
    <mergeCell ref="O262:R262"/>
    <mergeCell ref="D263:G263"/>
    <mergeCell ref="D264:G264"/>
    <mergeCell ref="H264:N264"/>
    <mergeCell ref="O264:R264"/>
    <mergeCell ref="V264:Y264"/>
    <mergeCell ref="H265:N265"/>
    <mergeCell ref="O265:R265"/>
    <mergeCell ref="V265:Y265"/>
    <mergeCell ref="V266:Y266"/>
    <mergeCell ref="V267:Y267"/>
    <mergeCell ref="V268:Y268"/>
    <mergeCell ref="V269:Y269"/>
    <mergeCell ref="V270:Y270"/>
    <mergeCell ref="V271:Y271"/>
    <mergeCell ref="V272:Y272"/>
    <mergeCell ref="D265:G265"/>
    <mergeCell ref="D266:G266"/>
    <mergeCell ref="H266:N266"/>
    <mergeCell ref="O266:R266"/>
    <mergeCell ref="D267:G267"/>
    <mergeCell ref="H267:N267"/>
    <mergeCell ref="O267:R267"/>
    <mergeCell ref="H270:N270"/>
    <mergeCell ref="O270:R270"/>
    <mergeCell ref="D268:G268"/>
    <mergeCell ref="H268:N268"/>
    <mergeCell ref="O268:R268"/>
    <mergeCell ref="D269:G269"/>
    <mergeCell ref="H269:N269"/>
    <mergeCell ref="O269:R269"/>
    <mergeCell ref="D270:G270"/>
    <mergeCell ref="H273:N273"/>
    <mergeCell ref="O273:R273"/>
    <mergeCell ref="V273:Y273"/>
    <mergeCell ref="D271:G271"/>
    <mergeCell ref="H271:N271"/>
    <mergeCell ref="O271:R271"/>
    <mergeCell ref="D272:G272"/>
    <mergeCell ref="H272:N272"/>
    <mergeCell ref="O272:R272"/>
    <mergeCell ref="D273:G273"/>
    <mergeCell ref="D274:G274"/>
    <mergeCell ref="H274:N274"/>
    <mergeCell ref="O274:R274"/>
    <mergeCell ref="V274:Y274"/>
    <mergeCell ref="H275:N275"/>
    <mergeCell ref="O275:R275"/>
    <mergeCell ref="V275:Y275"/>
    <mergeCell ref="V276:Y276"/>
    <mergeCell ref="V277:Y277"/>
    <mergeCell ref="V278:Y278"/>
    <mergeCell ref="V279:Y279"/>
    <mergeCell ref="V280:Y280"/>
    <mergeCell ref="V281:Y281"/>
    <mergeCell ref="V282:Y282"/>
    <mergeCell ref="D275:G275"/>
    <mergeCell ref="D276:G276"/>
    <mergeCell ref="H276:N276"/>
    <mergeCell ref="O276:R276"/>
    <mergeCell ref="D277:G277"/>
    <mergeCell ref="H277:N277"/>
    <mergeCell ref="O277:R277"/>
    <mergeCell ref="H280:N280"/>
    <mergeCell ref="O280:R280"/>
    <mergeCell ref="D278:G278"/>
    <mergeCell ref="H278:N278"/>
    <mergeCell ref="O278:R278"/>
    <mergeCell ref="D279:G279"/>
    <mergeCell ref="H279:N279"/>
    <mergeCell ref="O279:R279"/>
    <mergeCell ref="D280:G280"/>
    <mergeCell ref="H283:N283"/>
    <mergeCell ref="O283:R283"/>
    <mergeCell ref="V283:Y283"/>
    <mergeCell ref="D281:G281"/>
    <mergeCell ref="H281:N281"/>
    <mergeCell ref="O281:R281"/>
    <mergeCell ref="D282:G282"/>
    <mergeCell ref="H282:N282"/>
    <mergeCell ref="O282:R282"/>
    <mergeCell ref="D283:G283"/>
    <mergeCell ref="D284:G284"/>
    <mergeCell ref="H284:N284"/>
    <mergeCell ref="O284:R284"/>
    <mergeCell ref="V284:Y284"/>
    <mergeCell ref="H285:N285"/>
    <mergeCell ref="O285:R285"/>
    <mergeCell ref="V285:Y285"/>
    <mergeCell ref="V286:Y286"/>
    <mergeCell ref="V287:Y287"/>
    <mergeCell ref="V288:Y288"/>
    <mergeCell ref="V289:Y289"/>
    <mergeCell ref="V290:Y290"/>
    <mergeCell ref="V291:Y291"/>
    <mergeCell ref="V292:Y292"/>
    <mergeCell ref="D285:G285"/>
    <mergeCell ref="D286:G286"/>
    <mergeCell ref="H286:N286"/>
    <mergeCell ref="O286:R286"/>
    <mergeCell ref="D287:G287"/>
    <mergeCell ref="H287:N287"/>
    <mergeCell ref="O287:R287"/>
    <mergeCell ref="H290:N290"/>
    <mergeCell ref="O290:R290"/>
    <mergeCell ref="D288:G288"/>
    <mergeCell ref="H288:N288"/>
    <mergeCell ref="O288:R288"/>
    <mergeCell ref="D289:G289"/>
    <mergeCell ref="H289:N289"/>
    <mergeCell ref="O289:R289"/>
    <mergeCell ref="D290:G290"/>
    <mergeCell ref="H293:N293"/>
    <mergeCell ref="O293:R293"/>
    <mergeCell ref="V293:Y293"/>
    <mergeCell ref="D291:G291"/>
    <mergeCell ref="H291:N291"/>
    <mergeCell ref="O291:R291"/>
    <mergeCell ref="D292:G292"/>
    <mergeCell ref="H292:N292"/>
    <mergeCell ref="O292:R292"/>
    <mergeCell ref="D293:G293"/>
    <mergeCell ref="D294:G294"/>
    <mergeCell ref="H294:N294"/>
    <mergeCell ref="O294:R294"/>
    <mergeCell ref="V294:Y294"/>
    <mergeCell ref="H295:N295"/>
    <mergeCell ref="O295:R295"/>
    <mergeCell ref="V295:Y295"/>
    <mergeCell ref="V296:Y296"/>
    <mergeCell ref="V297:Y297"/>
    <mergeCell ref="V298:Y298"/>
    <mergeCell ref="V299:Y299"/>
    <mergeCell ref="V300:Y300"/>
    <mergeCell ref="V301:Y301"/>
    <mergeCell ref="V302:Y302"/>
    <mergeCell ref="D295:G295"/>
    <mergeCell ref="D296:G296"/>
    <mergeCell ref="H296:N296"/>
    <mergeCell ref="O296:R296"/>
    <mergeCell ref="D297:G297"/>
    <mergeCell ref="H297:N297"/>
    <mergeCell ref="O297:R297"/>
    <mergeCell ref="H300:N300"/>
    <mergeCell ref="O300:R300"/>
    <mergeCell ref="D298:G298"/>
    <mergeCell ref="H298:N298"/>
    <mergeCell ref="O298:R298"/>
    <mergeCell ref="D299:G299"/>
    <mergeCell ref="H299:N299"/>
    <mergeCell ref="O299:R299"/>
    <mergeCell ref="D300:G300"/>
    <mergeCell ref="H303:N303"/>
    <mergeCell ref="O303:R303"/>
    <mergeCell ref="V303:Y303"/>
    <mergeCell ref="D301:G301"/>
    <mergeCell ref="H301:N301"/>
    <mergeCell ref="O301:R301"/>
    <mergeCell ref="D302:G302"/>
    <mergeCell ref="H302:N302"/>
    <mergeCell ref="O302:R302"/>
    <mergeCell ref="D303:G303"/>
    <mergeCell ref="D304:G304"/>
    <mergeCell ref="H304:N304"/>
    <mergeCell ref="O304:R304"/>
    <mergeCell ref="V304:Y304"/>
    <mergeCell ref="H305:N305"/>
    <mergeCell ref="O305:R305"/>
    <mergeCell ref="V305:Y305"/>
    <mergeCell ref="V306:Y306"/>
    <mergeCell ref="V307:Y307"/>
    <mergeCell ref="V308:Y308"/>
    <mergeCell ref="V309:Y309"/>
    <mergeCell ref="V310:Y310"/>
    <mergeCell ref="V311:Y311"/>
    <mergeCell ref="V312:Y312"/>
    <mergeCell ref="D305:G305"/>
    <mergeCell ref="D306:G306"/>
    <mergeCell ref="H306:N306"/>
    <mergeCell ref="O306:R306"/>
    <mergeCell ref="D307:G307"/>
    <mergeCell ref="H307:N307"/>
    <mergeCell ref="O307:R307"/>
    <mergeCell ref="H310:N310"/>
    <mergeCell ref="O310:R310"/>
    <mergeCell ref="D308:G308"/>
    <mergeCell ref="H308:N308"/>
    <mergeCell ref="O308:R308"/>
    <mergeCell ref="D309:G309"/>
    <mergeCell ref="H309:N309"/>
    <mergeCell ref="O309:R309"/>
    <mergeCell ref="D310:G310"/>
    <mergeCell ref="H313:N313"/>
    <mergeCell ref="O313:R313"/>
    <mergeCell ref="V313:Y313"/>
    <mergeCell ref="D311:G311"/>
    <mergeCell ref="H311:N311"/>
    <mergeCell ref="O311:R311"/>
    <mergeCell ref="D312:G312"/>
    <mergeCell ref="H312:N312"/>
    <mergeCell ref="O312:R312"/>
    <mergeCell ref="D313:G313"/>
    <mergeCell ref="D314:G314"/>
    <mergeCell ref="H314:N314"/>
    <mergeCell ref="O314:R314"/>
    <mergeCell ref="V314:Y314"/>
    <mergeCell ref="H315:N315"/>
    <mergeCell ref="O315:R315"/>
    <mergeCell ref="V315:Y315"/>
    <mergeCell ref="V316:Y316"/>
    <mergeCell ref="V317:Y317"/>
    <mergeCell ref="V318:Y318"/>
    <mergeCell ref="V319:Y319"/>
    <mergeCell ref="V320:Y320"/>
    <mergeCell ref="V321:Y321"/>
    <mergeCell ref="V322:Y322"/>
    <mergeCell ref="D315:G315"/>
    <mergeCell ref="D316:G316"/>
    <mergeCell ref="H316:N316"/>
    <mergeCell ref="O316:R316"/>
    <mergeCell ref="D317:G317"/>
    <mergeCell ref="H317:N317"/>
    <mergeCell ref="O317:R317"/>
    <mergeCell ref="H320:N320"/>
    <mergeCell ref="O320:R320"/>
    <mergeCell ref="D318:G318"/>
    <mergeCell ref="H318:N318"/>
    <mergeCell ref="O318:R318"/>
    <mergeCell ref="D319:G319"/>
    <mergeCell ref="H319:N319"/>
    <mergeCell ref="O319:R319"/>
    <mergeCell ref="D320:G320"/>
    <mergeCell ref="H323:N323"/>
    <mergeCell ref="O323:R323"/>
    <mergeCell ref="V323:Y323"/>
    <mergeCell ref="D321:G321"/>
    <mergeCell ref="H321:N321"/>
    <mergeCell ref="O321:R321"/>
    <mergeCell ref="D322:G322"/>
    <mergeCell ref="H322:N322"/>
    <mergeCell ref="O322:R322"/>
    <mergeCell ref="D323:G323"/>
    <mergeCell ref="D324:G324"/>
    <mergeCell ref="H324:N324"/>
    <mergeCell ref="O324:R324"/>
    <mergeCell ref="V324:Y324"/>
    <mergeCell ref="H325:N325"/>
    <mergeCell ref="O325:R325"/>
    <mergeCell ref="V325:Y325"/>
    <mergeCell ref="V326:Y326"/>
    <mergeCell ref="V327:Y327"/>
    <mergeCell ref="V328:Y328"/>
    <mergeCell ref="V329:Y329"/>
    <mergeCell ref="V330:Y330"/>
    <mergeCell ref="V331:Y331"/>
    <mergeCell ref="V332:Y332"/>
    <mergeCell ref="D325:G325"/>
    <mergeCell ref="D326:G326"/>
    <mergeCell ref="H326:N326"/>
    <mergeCell ref="O326:R326"/>
    <mergeCell ref="D327:G327"/>
    <mergeCell ref="H327:N327"/>
    <mergeCell ref="O327:R327"/>
    <mergeCell ref="H330:N330"/>
    <mergeCell ref="O330:R330"/>
    <mergeCell ref="D328:G328"/>
    <mergeCell ref="H328:N328"/>
    <mergeCell ref="O328:R328"/>
    <mergeCell ref="D329:G329"/>
    <mergeCell ref="H329:N329"/>
    <mergeCell ref="O329:R329"/>
    <mergeCell ref="D330:G330"/>
    <mergeCell ref="H333:N333"/>
    <mergeCell ref="O333:R333"/>
    <mergeCell ref="V333:Y333"/>
    <mergeCell ref="D331:G331"/>
    <mergeCell ref="H331:N331"/>
    <mergeCell ref="O331:R331"/>
    <mergeCell ref="D332:G332"/>
    <mergeCell ref="H332:N332"/>
    <mergeCell ref="O332:R332"/>
    <mergeCell ref="D333:G333"/>
    <mergeCell ref="D334:G334"/>
    <mergeCell ref="H334:N334"/>
    <mergeCell ref="O334:R334"/>
    <mergeCell ref="V334:Y334"/>
    <mergeCell ref="H335:N335"/>
    <mergeCell ref="O335:R335"/>
    <mergeCell ref="V335:Y335"/>
    <mergeCell ref="V336:Y336"/>
    <mergeCell ref="V337:Y337"/>
    <mergeCell ref="V338:Y338"/>
    <mergeCell ref="V339:Y339"/>
    <mergeCell ref="V340:Y340"/>
    <mergeCell ref="V341:Y341"/>
    <mergeCell ref="V342:Y342"/>
    <mergeCell ref="D335:G335"/>
    <mergeCell ref="D336:G336"/>
    <mergeCell ref="H336:N336"/>
    <mergeCell ref="O336:R336"/>
    <mergeCell ref="D337:G337"/>
    <mergeCell ref="H337:N337"/>
    <mergeCell ref="O337:R337"/>
    <mergeCell ref="H340:N340"/>
    <mergeCell ref="O340:R340"/>
    <mergeCell ref="D338:G338"/>
    <mergeCell ref="H338:N338"/>
    <mergeCell ref="O338:R338"/>
    <mergeCell ref="D339:G339"/>
    <mergeCell ref="H339:N339"/>
    <mergeCell ref="O339:R339"/>
    <mergeCell ref="D340:G340"/>
    <mergeCell ref="H343:N343"/>
    <mergeCell ref="O343:R343"/>
    <mergeCell ref="V343:Y343"/>
    <mergeCell ref="D341:G341"/>
    <mergeCell ref="H341:N341"/>
    <mergeCell ref="O341:R341"/>
    <mergeCell ref="D342:G342"/>
    <mergeCell ref="H342:N342"/>
    <mergeCell ref="O342:R342"/>
    <mergeCell ref="D343:G343"/>
    <mergeCell ref="D344:G344"/>
    <mergeCell ref="H344:N344"/>
    <mergeCell ref="O344:R344"/>
    <mergeCell ref="V344:Y344"/>
    <mergeCell ref="H345:N345"/>
    <mergeCell ref="O345:R345"/>
    <mergeCell ref="V345:Y345"/>
    <mergeCell ref="V346:Y346"/>
    <mergeCell ref="V347:Y347"/>
    <mergeCell ref="V348:Y348"/>
    <mergeCell ref="V349:Y349"/>
    <mergeCell ref="V350:Y350"/>
    <mergeCell ref="V351:Y351"/>
    <mergeCell ref="V352:Y352"/>
    <mergeCell ref="D345:G345"/>
    <mergeCell ref="D346:G346"/>
    <mergeCell ref="H346:N346"/>
    <mergeCell ref="O346:R346"/>
    <mergeCell ref="D347:G347"/>
    <mergeCell ref="H347:N347"/>
    <mergeCell ref="O347:R347"/>
    <mergeCell ref="H350:N350"/>
    <mergeCell ref="O350:R350"/>
    <mergeCell ref="D348:G348"/>
    <mergeCell ref="H348:N348"/>
    <mergeCell ref="O348:R348"/>
    <mergeCell ref="D349:G349"/>
    <mergeCell ref="H349:N349"/>
    <mergeCell ref="O349:R349"/>
    <mergeCell ref="D350:G350"/>
    <mergeCell ref="H353:N353"/>
    <mergeCell ref="O353:R353"/>
    <mergeCell ref="V353:Y353"/>
    <mergeCell ref="D351:G351"/>
    <mergeCell ref="H351:N351"/>
    <mergeCell ref="O351:R351"/>
    <mergeCell ref="D352:G352"/>
    <mergeCell ref="H352:N352"/>
    <mergeCell ref="O352:R352"/>
    <mergeCell ref="D353:G353"/>
    <mergeCell ref="D354:G354"/>
    <mergeCell ref="H354:N354"/>
    <mergeCell ref="O354:R354"/>
    <mergeCell ref="V354:Y354"/>
    <mergeCell ref="H355:N355"/>
    <mergeCell ref="O355:R355"/>
    <mergeCell ref="V355:Y355"/>
    <mergeCell ref="V356:Y356"/>
    <mergeCell ref="V357:Y357"/>
    <mergeCell ref="V358:Y358"/>
    <mergeCell ref="V359:Y359"/>
    <mergeCell ref="V360:Y360"/>
    <mergeCell ref="V361:Y361"/>
    <mergeCell ref="V362:Y362"/>
    <mergeCell ref="D355:G355"/>
    <mergeCell ref="D356:G356"/>
    <mergeCell ref="H356:N356"/>
    <mergeCell ref="O356:R356"/>
    <mergeCell ref="D357:G357"/>
    <mergeCell ref="H357:N357"/>
    <mergeCell ref="O357:R357"/>
    <mergeCell ref="H360:N360"/>
    <mergeCell ref="O360:R360"/>
    <mergeCell ref="D358:G358"/>
    <mergeCell ref="H358:N358"/>
    <mergeCell ref="O358:R358"/>
    <mergeCell ref="D359:G359"/>
    <mergeCell ref="H359:N359"/>
    <mergeCell ref="O359:R359"/>
    <mergeCell ref="D360:G360"/>
    <mergeCell ref="H363:N363"/>
    <mergeCell ref="O363:R363"/>
    <mergeCell ref="V363:Y363"/>
    <mergeCell ref="D361:G361"/>
    <mergeCell ref="H361:N361"/>
    <mergeCell ref="O361:R361"/>
    <mergeCell ref="D362:G362"/>
    <mergeCell ref="H362:N362"/>
    <mergeCell ref="O362:R362"/>
    <mergeCell ref="D363:G363"/>
    <mergeCell ref="D364:G364"/>
    <mergeCell ref="H364:N364"/>
    <mergeCell ref="O364:R364"/>
    <mergeCell ref="V364:Y364"/>
    <mergeCell ref="H365:N365"/>
    <mergeCell ref="O365:R365"/>
    <mergeCell ref="V365:Y365"/>
    <mergeCell ref="V366:Y366"/>
    <mergeCell ref="V367:Y367"/>
    <mergeCell ref="V368:Y368"/>
    <mergeCell ref="V369:Y369"/>
    <mergeCell ref="V370:Y370"/>
    <mergeCell ref="V371:Y371"/>
    <mergeCell ref="V372:Y372"/>
    <mergeCell ref="D365:G365"/>
    <mergeCell ref="D366:G366"/>
    <mergeCell ref="H366:N366"/>
    <mergeCell ref="O366:R366"/>
    <mergeCell ref="D367:G367"/>
    <mergeCell ref="H367:N367"/>
    <mergeCell ref="O367:R367"/>
    <mergeCell ref="H370:N370"/>
    <mergeCell ref="O370:R370"/>
    <mergeCell ref="D368:G368"/>
    <mergeCell ref="H368:N368"/>
    <mergeCell ref="O368:R368"/>
    <mergeCell ref="D369:G369"/>
    <mergeCell ref="H369:N369"/>
    <mergeCell ref="O369:R369"/>
    <mergeCell ref="D370:G370"/>
    <mergeCell ref="H373:N373"/>
    <mergeCell ref="O373:R373"/>
    <mergeCell ref="V373:Y373"/>
    <mergeCell ref="D371:G371"/>
    <mergeCell ref="H371:N371"/>
    <mergeCell ref="O371:R371"/>
    <mergeCell ref="D372:G372"/>
    <mergeCell ref="H372:N372"/>
    <mergeCell ref="O372:R372"/>
    <mergeCell ref="D373:G373"/>
    <mergeCell ref="D374:G374"/>
    <mergeCell ref="H374:N374"/>
    <mergeCell ref="O374:R374"/>
    <mergeCell ref="V374:Y374"/>
    <mergeCell ref="H375:N375"/>
    <mergeCell ref="O375:R375"/>
    <mergeCell ref="V375:Y375"/>
    <mergeCell ref="V376:Y376"/>
    <mergeCell ref="V377:Y377"/>
    <mergeCell ref="V378:Y378"/>
    <mergeCell ref="V379:Y379"/>
    <mergeCell ref="V380:Y380"/>
    <mergeCell ref="V381:Y381"/>
    <mergeCell ref="V382:Y382"/>
    <mergeCell ref="D375:G375"/>
    <mergeCell ref="D376:G376"/>
    <mergeCell ref="H376:N376"/>
    <mergeCell ref="O376:R376"/>
    <mergeCell ref="D377:G377"/>
    <mergeCell ref="H377:N377"/>
    <mergeCell ref="O377:R377"/>
    <mergeCell ref="H380:N380"/>
    <mergeCell ref="O380:R380"/>
    <mergeCell ref="D378:G378"/>
    <mergeCell ref="H378:N378"/>
    <mergeCell ref="O378:R378"/>
    <mergeCell ref="D379:G379"/>
    <mergeCell ref="H379:N379"/>
    <mergeCell ref="O379:R379"/>
    <mergeCell ref="D380:G380"/>
    <mergeCell ref="H383:N383"/>
    <mergeCell ref="O383:R383"/>
    <mergeCell ref="V383:Y383"/>
    <mergeCell ref="D381:G381"/>
    <mergeCell ref="H381:N381"/>
    <mergeCell ref="O381:R381"/>
    <mergeCell ref="D382:G382"/>
    <mergeCell ref="H382:N382"/>
    <mergeCell ref="O382:R382"/>
    <mergeCell ref="D383:G383"/>
    <mergeCell ref="D384:G384"/>
    <mergeCell ref="H384:N384"/>
    <mergeCell ref="O384:R384"/>
    <mergeCell ref="V384:Y384"/>
    <mergeCell ref="H385:N385"/>
    <mergeCell ref="O385:R385"/>
    <mergeCell ref="V385:Y385"/>
    <mergeCell ref="V386:Y386"/>
    <mergeCell ref="V387:Y387"/>
    <mergeCell ref="V388:Y388"/>
    <mergeCell ref="V389:Y389"/>
    <mergeCell ref="V390:Y390"/>
    <mergeCell ref="V391:Y391"/>
    <mergeCell ref="V392:Y392"/>
    <mergeCell ref="D385:G385"/>
    <mergeCell ref="D386:G386"/>
    <mergeCell ref="H386:N386"/>
    <mergeCell ref="O386:R386"/>
    <mergeCell ref="D387:G387"/>
    <mergeCell ref="H387:N387"/>
    <mergeCell ref="O387:R387"/>
    <mergeCell ref="H390:N390"/>
    <mergeCell ref="O390:R390"/>
    <mergeCell ref="D388:G388"/>
    <mergeCell ref="H388:N388"/>
    <mergeCell ref="O388:R388"/>
    <mergeCell ref="D389:G389"/>
    <mergeCell ref="H389:N389"/>
    <mergeCell ref="O389:R389"/>
    <mergeCell ref="D390:G390"/>
    <mergeCell ref="H393:N393"/>
    <mergeCell ref="O393:R393"/>
    <mergeCell ref="V393:Y393"/>
    <mergeCell ref="D391:G391"/>
    <mergeCell ref="H391:N391"/>
    <mergeCell ref="O391:R391"/>
    <mergeCell ref="D392:G392"/>
    <mergeCell ref="H392:N392"/>
    <mergeCell ref="O392:R392"/>
    <mergeCell ref="D393:G393"/>
    <mergeCell ref="D394:G394"/>
    <mergeCell ref="H394:N394"/>
    <mergeCell ref="O394:R394"/>
    <mergeCell ref="V394:Y394"/>
    <mergeCell ref="H395:N395"/>
    <mergeCell ref="O395:R395"/>
    <mergeCell ref="V395:Y395"/>
    <mergeCell ref="V396:Y396"/>
    <mergeCell ref="V397:Y397"/>
    <mergeCell ref="V398:Y398"/>
    <mergeCell ref="V399:Y399"/>
    <mergeCell ref="V400:Y400"/>
    <mergeCell ref="V401:Y401"/>
    <mergeCell ref="V402:Y402"/>
    <mergeCell ref="D395:G395"/>
    <mergeCell ref="D396:G396"/>
    <mergeCell ref="H396:N396"/>
    <mergeCell ref="O396:R396"/>
    <mergeCell ref="D397:G397"/>
    <mergeCell ref="H397:N397"/>
    <mergeCell ref="O397:R397"/>
    <mergeCell ref="H400:N400"/>
    <mergeCell ref="O400:R400"/>
    <mergeCell ref="D398:G398"/>
    <mergeCell ref="H398:N398"/>
    <mergeCell ref="O398:R398"/>
    <mergeCell ref="D399:G399"/>
    <mergeCell ref="H399:N399"/>
    <mergeCell ref="O399:R399"/>
    <mergeCell ref="D400:G400"/>
    <mergeCell ref="H403:N403"/>
    <mergeCell ref="O403:R403"/>
    <mergeCell ref="V403:Y403"/>
    <mergeCell ref="D401:G401"/>
    <mergeCell ref="H401:N401"/>
    <mergeCell ref="O401:R401"/>
    <mergeCell ref="D402:G402"/>
    <mergeCell ref="H402:N402"/>
    <mergeCell ref="O402:R402"/>
    <mergeCell ref="D403:G403"/>
    <mergeCell ref="D404:G404"/>
    <mergeCell ref="H404:N404"/>
    <mergeCell ref="O404:R404"/>
    <mergeCell ref="V404:Y404"/>
    <mergeCell ref="H405:N405"/>
    <mergeCell ref="O405:R405"/>
    <mergeCell ref="V405:Y405"/>
    <mergeCell ref="V406:Y406"/>
    <mergeCell ref="V407:Y407"/>
    <mergeCell ref="V408:Y408"/>
    <mergeCell ref="V409:Y409"/>
    <mergeCell ref="V410:Y410"/>
    <mergeCell ref="V411:Y411"/>
    <mergeCell ref="V412:Y412"/>
    <mergeCell ref="D405:G405"/>
    <mergeCell ref="D406:G406"/>
    <mergeCell ref="H406:N406"/>
    <mergeCell ref="O406:R406"/>
    <mergeCell ref="D407:G407"/>
    <mergeCell ref="H407:N407"/>
    <mergeCell ref="O407:R407"/>
    <mergeCell ref="H410:N410"/>
    <mergeCell ref="O410:R410"/>
    <mergeCell ref="D408:G408"/>
    <mergeCell ref="H408:N408"/>
    <mergeCell ref="O408:R408"/>
    <mergeCell ref="D409:G409"/>
    <mergeCell ref="H409:N409"/>
    <mergeCell ref="O409:R409"/>
    <mergeCell ref="D410:G410"/>
    <mergeCell ref="H413:N413"/>
    <mergeCell ref="O413:R413"/>
    <mergeCell ref="V413:Y413"/>
    <mergeCell ref="D411:G411"/>
    <mergeCell ref="H411:N411"/>
    <mergeCell ref="O411:R411"/>
    <mergeCell ref="D412:G412"/>
    <mergeCell ref="H412:N412"/>
    <mergeCell ref="O412:R412"/>
    <mergeCell ref="D413:G413"/>
    <mergeCell ref="D414:G414"/>
    <mergeCell ref="H414:N414"/>
    <mergeCell ref="O414:R414"/>
    <mergeCell ref="V414:Y414"/>
    <mergeCell ref="H415:N415"/>
    <mergeCell ref="O415:R415"/>
    <mergeCell ref="V415:Y415"/>
    <mergeCell ref="V416:Y416"/>
    <mergeCell ref="V417:Y417"/>
    <mergeCell ref="V418:Y418"/>
    <mergeCell ref="V419:Y419"/>
    <mergeCell ref="V420:Y420"/>
    <mergeCell ref="V421:Y421"/>
    <mergeCell ref="V422:Y422"/>
    <mergeCell ref="D415:G415"/>
    <mergeCell ref="D416:G416"/>
    <mergeCell ref="H416:N416"/>
    <mergeCell ref="O416:R416"/>
    <mergeCell ref="D417:G417"/>
    <mergeCell ref="H417:N417"/>
    <mergeCell ref="O417:R417"/>
    <mergeCell ref="H420:N420"/>
    <mergeCell ref="O420:R420"/>
    <mergeCell ref="D418:G418"/>
    <mergeCell ref="H418:N418"/>
    <mergeCell ref="O418:R418"/>
    <mergeCell ref="D419:G419"/>
    <mergeCell ref="H419:N419"/>
    <mergeCell ref="O419:R419"/>
    <mergeCell ref="D420:G420"/>
    <mergeCell ref="H423:N423"/>
    <mergeCell ref="O423:R423"/>
    <mergeCell ref="V423:Y423"/>
    <mergeCell ref="D421:G421"/>
    <mergeCell ref="H421:N421"/>
    <mergeCell ref="O421:R421"/>
    <mergeCell ref="D422:G422"/>
    <mergeCell ref="H422:N422"/>
    <mergeCell ref="O422:R422"/>
    <mergeCell ref="D423:G423"/>
    <mergeCell ref="D424:G424"/>
    <mergeCell ref="H424:N424"/>
    <mergeCell ref="O424:R424"/>
    <mergeCell ref="V424:Y424"/>
    <mergeCell ref="H425:N425"/>
    <mergeCell ref="O425:R425"/>
    <mergeCell ref="V425:Y425"/>
    <mergeCell ref="V426:Y426"/>
    <mergeCell ref="V427:Y427"/>
    <mergeCell ref="V428:Y428"/>
    <mergeCell ref="V429:Y429"/>
    <mergeCell ref="V430:Y430"/>
    <mergeCell ref="V431:Y431"/>
    <mergeCell ref="V432:Y432"/>
    <mergeCell ref="D425:G425"/>
    <mergeCell ref="D426:G426"/>
    <mergeCell ref="H426:N426"/>
    <mergeCell ref="O426:R426"/>
    <mergeCell ref="D427:G427"/>
    <mergeCell ref="H427:N427"/>
    <mergeCell ref="O427:R427"/>
    <mergeCell ref="H430:N430"/>
    <mergeCell ref="O430:R430"/>
    <mergeCell ref="D428:G428"/>
    <mergeCell ref="H428:N428"/>
    <mergeCell ref="O428:R428"/>
    <mergeCell ref="D429:G429"/>
    <mergeCell ref="H429:N429"/>
    <mergeCell ref="O429:R429"/>
    <mergeCell ref="D430:G430"/>
    <mergeCell ref="H433:N433"/>
    <mergeCell ref="O433:R433"/>
    <mergeCell ref="V433:Y433"/>
    <mergeCell ref="D431:G431"/>
    <mergeCell ref="H431:N431"/>
    <mergeCell ref="O431:R431"/>
    <mergeCell ref="D432:G432"/>
    <mergeCell ref="H432:N432"/>
    <mergeCell ref="O432:R432"/>
    <mergeCell ref="D433:G433"/>
    <mergeCell ref="D434:G434"/>
    <mergeCell ref="H434:N434"/>
    <mergeCell ref="O434:R434"/>
    <mergeCell ref="V434:Y434"/>
    <mergeCell ref="H435:N435"/>
    <mergeCell ref="O435:R435"/>
    <mergeCell ref="V435:Y435"/>
    <mergeCell ref="V436:Y436"/>
    <mergeCell ref="V437:Y437"/>
    <mergeCell ref="V438:Y438"/>
    <mergeCell ref="V439:Y439"/>
    <mergeCell ref="V440:Y440"/>
    <mergeCell ref="V441:Y441"/>
    <mergeCell ref="V442:Y442"/>
    <mergeCell ref="D435:G435"/>
    <mergeCell ref="D436:G436"/>
    <mergeCell ref="H436:N436"/>
    <mergeCell ref="O436:R436"/>
    <mergeCell ref="D437:G437"/>
    <mergeCell ref="H437:N437"/>
    <mergeCell ref="O437:R437"/>
    <mergeCell ref="H440:N440"/>
    <mergeCell ref="O440:R440"/>
    <mergeCell ref="D438:G438"/>
    <mergeCell ref="H438:N438"/>
    <mergeCell ref="O438:R438"/>
    <mergeCell ref="D439:G439"/>
    <mergeCell ref="H439:N439"/>
    <mergeCell ref="O439:R439"/>
    <mergeCell ref="D440:G440"/>
    <mergeCell ref="H443:N443"/>
    <mergeCell ref="O443:R443"/>
    <mergeCell ref="V443:Y443"/>
    <mergeCell ref="D441:G441"/>
    <mergeCell ref="H441:N441"/>
    <mergeCell ref="O441:R441"/>
    <mergeCell ref="D442:G442"/>
    <mergeCell ref="H442:N442"/>
    <mergeCell ref="O442:R442"/>
    <mergeCell ref="D443:G443"/>
    <mergeCell ref="D444:G444"/>
    <mergeCell ref="H444:N444"/>
    <mergeCell ref="O444:R444"/>
    <mergeCell ref="V444:Y444"/>
    <mergeCell ref="H445:N445"/>
    <mergeCell ref="O445:R445"/>
    <mergeCell ref="V445:Y445"/>
    <mergeCell ref="V446:Y446"/>
    <mergeCell ref="V447:Y447"/>
    <mergeCell ref="V448:Y448"/>
    <mergeCell ref="V449:Y449"/>
    <mergeCell ref="V450:Y450"/>
    <mergeCell ref="V451:Y451"/>
    <mergeCell ref="V452:Y452"/>
    <mergeCell ref="D445:G445"/>
    <mergeCell ref="D446:G446"/>
    <mergeCell ref="H446:N446"/>
    <mergeCell ref="O446:R446"/>
    <mergeCell ref="D447:G447"/>
    <mergeCell ref="H447:N447"/>
    <mergeCell ref="O447:R447"/>
    <mergeCell ref="H450:N450"/>
    <mergeCell ref="O450:R450"/>
    <mergeCell ref="D448:G448"/>
    <mergeCell ref="H448:N448"/>
    <mergeCell ref="O448:R448"/>
    <mergeCell ref="D449:G449"/>
    <mergeCell ref="H449:N449"/>
    <mergeCell ref="O449:R449"/>
    <mergeCell ref="D450:G450"/>
    <mergeCell ref="H453:N453"/>
    <mergeCell ref="O453:R453"/>
    <mergeCell ref="V453:Y453"/>
    <mergeCell ref="D451:G451"/>
    <mergeCell ref="H451:N451"/>
    <mergeCell ref="O451:R451"/>
    <mergeCell ref="D452:G452"/>
    <mergeCell ref="H452:N452"/>
    <mergeCell ref="O452:R452"/>
    <mergeCell ref="D453:G453"/>
    <mergeCell ref="D454:G454"/>
    <mergeCell ref="H454:N454"/>
    <mergeCell ref="O454:R454"/>
    <mergeCell ref="V454:Y454"/>
    <mergeCell ref="H455:N455"/>
    <mergeCell ref="O455:R455"/>
    <mergeCell ref="V455:Y455"/>
    <mergeCell ref="V456:Y456"/>
    <mergeCell ref="V457:Y457"/>
    <mergeCell ref="V458:Y458"/>
    <mergeCell ref="V459:Y459"/>
    <mergeCell ref="V460:Y460"/>
    <mergeCell ref="V461:Y461"/>
    <mergeCell ref="V462:Y462"/>
    <mergeCell ref="D455:G455"/>
    <mergeCell ref="D456:G456"/>
    <mergeCell ref="H456:N456"/>
    <mergeCell ref="O456:R456"/>
    <mergeCell ref="D457:G457"/>
    <mergeCell ref="H457:N457"/>
    <mergeCell ref="O457:R457"/>
    <mergeCell ref="H460:N460"/>
    <mergeCell ref="O460:R460"/>
    <mergeCell ref="D458:G458"/>
    <mergeCell ref="H458:N458"/>
    <mergeCell ref="O458:R458"/>
    <mergeCell ref="D459:G459"/>
    <mergeCell ref="H459:N459"/>
    <mergeCell ref="O459:R459"/>
    <mergeCell ref="D460:G460"/>
    <mergeCell ref="H463:N463"/>
    <mergeCell ref="O463:R463"/>
    <mergeCell ref="V463:Y463"/>
    <mergeCell ref="D461:G461"/>
    <mergeCell ref="H461:N461"/>
    <mergeCell ref="O461:R461"/>
    <mergeCell ref="D462:G462"/>
    <mergeCell ref="H462:N462"/>
    <mergeCell ref="O462:R462"/>
    <mergeCell ref="D463:G463"/>
    <mergeCell ref="D464:G464"/>
    <mergeCell ref="H464:N464"/>
    <mergeCell ref="O464:R464"/>
    <mergeCell ref="V464:Y464"/>
    <mergeCell ref="H465:N465"/>
    <mergeCell ref="O465:R465"/>
    <mergeCell ref="V465:Y465"/>
    <mergeCell ref="V466:Y466"/>
    <mergeCell ref="V467:Y467"/>
    <mergeCell ref="V468:Y468"/>
    <mergeCell ref="V469:Y469"/>
    <mergeCell ref="V470:Y470"/>
    <mergeCell ref="V471:Y471"/>
    <mergeCell ref="V472:Y472"/>
    <mergeCell ref="D465:G465"/>
    <mergeCell ref="D466:G466"/>
    <mergeCell ref="H466:N466"/>
    <mergeCell ref="O466:R466"/>
    <mergeCell ref="D467:G467"/>
    <mergeCell ref="H467:N467"/>
    <mergeCell ref="O467:R467"/>
    <mergeCell ref="H470:N470"/>
    <mergeCell ref="O470:R470"/>
    <mergeCell ref="D468:G468"/>
    <mergeCell ref="H468:N468"/>
    <mergeCell ref="O468:R468"/>
    <mergeCell ref="D469:G469"/>
    <mergeCell ref="H469:N469"/>
    <mergeCell ref="O469:R469"/>
    <mergeCell ref="D470:G470"/>
    <mergeCell ref="H473:N473"/>
    <mergeCell ref="O473:R473"/>
    <mergeCell ref="V473:Y473"/>
    <mergeCell ref="D471:G471"/>
    <mergeCell ref="H471:N471"/>
    <mergeCell ref="O471:R471"/>
    <mergeCell ref="D472:G472"/>
    <mergeCell ref="H472:N472"/>
    <mergeCell ref="O472:R472"/>
    <mergeCell ref="D473:G473"/>
    <mergeCell ref="D474:G474"/>
    <mergeCell ref="H474:N474"/>
    <mergeCell ref="O474:R474"/>
    <mergeCell ref="V474:Y474"/>
    <mergeCell ref="H475:N475"/>
    <mergeCell ref="O475:R475"/>
    <mergeCell ref="V475:Y475"/>
    <mergeCell ref="V476:Y476"/>
    <mergeCell ref="V477:Y477"/>
    <mergeCell ref="V478:Y478"/>
    <mergeCell ref="V479:Y479"/>
    <mergeCell ref="V480:Y480"/>
    <mergeCell ref="V481:Y481"/>
    <mergeCell ref="V482:Y482"/>
    <mergeCell ref="D475:G475"/>
    <mergeCell ref="D476:G476"/>
    <mergeCell ref="H476:N476"/>
    <mergeCell ref="O476:R476"/>
    <mergeCell ref="D477:G477"/>
    <mergeCell ref="H477:N477"/>
    <mergeCell ref="O477:R477"/>
    <mergeCell ref="H480:N480"/>
    <mergeCell ref="O480:R480"/>
    <mergeCell ref="D478:G478"/>
    <mergeCell ref="H478:N478"/>
    <mergeCell ref="O478:R478"/>
    <mergeCell ref="D479:G479"/>
    <mergeCell ref="H479:N479"/>
    <mergeCell ref="O479:R479"/>
    <mergeCell ref="D480:G480"/>
    <mergeCell ref="H483:N483"/>
    <mergeCell ref="O483:R483"/>
    <mergeCell ref="V483:Y483"/>
    <mergeCell ref="D481:G481"/>
    <mergeCell ref="H481:N481"/>
    <mergeCell ref="O481:R481"/>
    <mergeCell ref="D482:G482"/>
    <mergeCell ref="H482:N482"/>
    <mergeCell ref="O482:R482"/>
    <mergeCell ref="D483:G483"/>
    <mergeCell ref="D484:G484"/>
    <mergeCell ref="H484:N484"/>
    <mergeCell ref="O484:R484"/>
    <mergeCell ref="V484:Y484"/>
    <mergeCell ref="H485:N485"/>
    <mergeCell ref="O485:R485"/>
    <mergeCell ref="V485:Y485"/>
    <mergeCell ref="V486:Y486"/>
    <mergeCell ref="V487:Y487"/>
    <mergeCell ref="V488:Y488"/>
    <mergeCell ref="V489:Y489"/>
    <mergeCell ref="V490:Y490"/>
    <mergeCell ref="V491:Y491"/>
    <mergeCell ref="V492:Y492"/>
    <mergeCell ref="D485:G485"/>
    <mergeCell ref="D486:G486"/>
    <mergeCell ref="H486:N486"/>
    <mergeCell ref="O486:R486"/>
    <mergeCell ref="D487:G487"/>
    <mergeCell ref="H487:N487"/>
    <mergeCell ref="O487:R487"/>
    <mergeCell ref="H490:N490"/>
    <mergeCell ref="O490:R490"/>
    <mergeCell ref="D488:G488"/>
    <mergeCell ref="H488:N488"/>
    <mergeCell ref="O488:R488"/>
    <mergeCell ref="D489:G489"/>
    <mergeCell ref="H489:N489"/>
    <mergeCell ref="O489:R489"/>
    <mergeCell ref="D490:G490"/>
    <mergeCell ref="H493:N493"/>
    <mergeCell ref="O493:R493"/>
    <mergeCell ref="V493:Y493"/>
    <mergeCell ref="D491:G491"/>
    <mergeCell ref="H491:N491"/>
    <mergeCell ref="O491:R491"/>
    <mergeCell ref="D492:G492"/>
    <mergeCell ref="H492:N492"/>
    <mergeCell ref="O492:R492"/>
    <mergeCell ref="D493:G493"/>
    <mergeCell ref="D494:G494"/>
    <mergeCell ref="H494:N494"/>
    <mergeCell ref="O494:R494"/>
    <mergeCell ref="V494:Y494"/>
    <mergeCell ref="H495:N495"/>
    <mergeCell ref="O495:R495"/>
    <mergeCell ref="V495:Y495"/>
    <mergeCell ref="V496:Y496"/>
    <mergeCell ref="V497:Y497"/>
    <mergeCell ref="V498:Y498"/>
    <mergeCell ref="V499:Y499"/>
    <mergeCell ref="V500:Y500"/>
    <mergeCell ref="V501:Y501"/>
    <mergeCell ref="V502:Y502"/>
    <mergeCell ref="D495:G495"/>
    <mergeCell ref="D496:G496"/>
    <mergeCell ref="H496:N496"/>
    <mergeCell ref="O496:R496"/>
    <mergeCell ref="D497:G497"/>
    <mergeCell ref="H497:N497"/>
    <mergeCell ref="O497:R497"/>
    <mergeCell ref="H500:N500"/>
    <mergeCell ref="O500:R500"/>
    <mergeCell ref="D498:G498"/>
    <mergeCell ref="H498:N498"/>
    <mergeCell ref="O498:R498"/>
    <mergeCell ref="D499:G499"/>
    <mergeCell ref="H499:N499"/>
    <mergeCell ref="O499:R499"/>
    <mergeCell ref="D500:G500"/>
    <mergeCell ref="Z53:AF53"/>
    <mergeCell ref="Z54:AF54"/>
    <mergeCell ref="AG54:AJ54"/>
    <mergeCell ref="Z55:AF55"/>
    <mergeCell ref="AG55:AJ55"/>
    <mergeCell ref="Z56:AF56"/>
    <mergeCell ref="AG56:AJ56"/>
    <mergeCell ref="Z58:AF58"/>
    <mergeCell ref="AG58:AJ58"/>
    <mergeCell ref="Z59:AF59"/>
    <mergeCell ref="AG59:AJ59"/>
    <mergeCell ref="Z60:AF60"/>
    <mergeCell ref="AG60:AJ60"/>
    <mergeCell ref="AG61:AJ61"/>
    <mergeCell ref="Z61:AF61"/>
    <mergeCell ref="Z62:AF62"/>
    <mergeCell ref="AG62:AJ62"/>
    <mergeCell ref="Z63:AF63"/>
    <mergeCell ref="AG63:AJ63"/>
    <mergeCell ref="Z64:AF64"/>
    <mergeCell ref="AG64:AJ64"/>
    <mergeCell ref="Z65:AF65"/>
    <mergeCell ref="AG65:AJ65"/>
    <mergeCell ref="Z66:AF66"/>
    <mergeCell ref="AG66:AJ66"/>
    <mergeCell ref="Z67:AF67"/>
    <mergeCell ref="AG67:AJ67"/>
    <mergeCell ref="AG68:AJ68"/>
    <mergeCell ref="Z68:AF68"/>
    <mergeCell ref="Z69:AF69"/>
    <mergeCell ref="AG69:AJ69"/>
    <mergeCell ref="Z70:AF70"/>
    <mergeCell ref="AG70:AJ70"/>
    <mergeCell ref="Z71:AF71"/>
    <mergeCell ref="AG71:AJ71"/>
    <mergeCell ref="Z72:AF72"/>
    <mergeCell ref="AG72:AJ72"/>
    <mergeCell ref="Z73:AF73"/>
    <mergeCell ref="AG73:AJ73"/>
    <mergeCell ref="Z74:AF74"/>
    <mergeCell ref="AG74:AJ74"/>
    <mergeCell ref="AG75:AJ75"/>
    <mergeCell ref="Z75:AF75"/>
    <mergeCell ref="Z76:AF76"/>
    <mergeCell ref="AG76:AJ76"/>
    <mergeCell ref="Z77:AF77"/>
    <mergeCell ref="AG77:AJ77"/>
    <mergeCell ref="Z78:AF78"/>
    <mergeCell ref="AG78:AJ78"/>
    <mergeCell ref="Z100:AF100"/>
    <mergeCell ref="AG100:AJ100"/>
    <mergeCell ref="Z101:AF101"/>
    <mergeCell ref="AG101:AJ101"/>
    <mergeCell ref="Z102:AF102"/>
    <mergeCell ref="AG102:AJ102"/>
    <mergeCell ref="AG103:AJ103"/>
    <mergeCell ref="Z103:AF103"/>
    <mergeCell ref="Z104:AF104"/>
    <mergeCell ref="AG104:AJ104"/>
    <mergeCell ref="Z105:AF105"/>
    <mergeCell ref="AG105:AJ105"/>
    <mergeCell ref="Z106:AF106"/>
    <mergeCell ref="AG106:AJ106"/>
    <mergeCell ref="Z107:AF107"/>
    <mergeCell ref="AG107:AJ107"/>
    <mergeCell ref="Z108:AF108"/>
    <mergeCell ref="AG108:AJ108"/>
    <mergeCell ref="Z109:AF109"/>
    <mergeCell ref="AG109:AJ109"/>
    <mergeCell ref="AG110:AJ110"/>
    <mergeCell ref="Z110:AF110"/>
    <mergeCell ref="Z111:AF111"/>
    <mergeCell ref="AG111:AJ111"/>
    <mergeCell ref="Z112:AF112"/>
    <mergeCell ref="AG112:AJ112"/>
    <mergeCell ref="Z113:AF113"/>
    <mergeCell ref="AG113:AJ113"/>
    <mergeCell ref="Z114:AF114"/>
    <mergeCell ref="AG114:AJ114"/>
    <mergeCell ref="Z115:AF115"/>
    <mergeCell ref="AG115:AJ115"/>
    <mergeCell ref="Z116:AF116"/>
    <mergeCell ref="AG116:AJ116"/>
    <mergeCell ref="AG117:AJ117"/>
    <mergeCell ref="Z117:AF117"/>
    <mergeCell ref="Z118:AF118"/>
    <mergeCell ref="AG118:AJ118"/>
    <mergeCell ref="Z119:AF119"/>
    <mergeCell ref="AG119:AJ119"/>
    <mergeCell ref="Z120:AF120"/>
    <mergeCell ref="AG120:AJ120"/>
    <mergeCell ref="Z121:AF121"/>
    <mergeCell ref="AG121:AJ121"/>
    <mergeCell ref="Z122:AF122"/>
    <mergeCell ref="AG122:AJ122"/>
    <mergeCell ref="Z123:AF123"/>
    <mergeCell ref="AG123:AJ123"/>
    <mergeCell ref="AG124:AJ124"/>
    <mergeCell ref="Z124:AF124"/>
    <mergeCell ref="Z125:AF125"/>
    <mergeCell ref="AG125:AJ125"/>
    <mergeCell ref="Z126:AF126"/>
    <mergeCell ref="AG126:AJ126"/>
    <mergeCell ref="Z127:AF127"/>
    <mergeCell ref="AG127:AJ127"/>
    <mergeCell ref="Z128:AF128"/>
    <mergeCell ref="AG128:AJ128"/>
    <mergeCell ref="Z129:AF129"/>
    <mergeCell ref="AG129:AJ129"/>
    <mergeCell ref="Z130:AF130"/>
    <mergeCell ref="AG130:AJ130"/>
    <mergeCell ref="AG131:AJ131"/>
    <mergeCell ref="Z131:AF131"/>
    <mergeCell ref="Z132:AF132"/>
    <mergeCell ref="AG132:AJ132"/>
    <mergeCell ref="Z133:AF133"/>
    <mergeCell ref="AG133:AJ133"/>
    <mergeCell ref="Z134:AF134"/>
    <mergeCell ref="AG134:AJ134"/>
    <mergeCell ref="Z135:AF135"/>
    <mergeCell ref="AG135:AJ135"/>
    <mergeCell ref="Z136:AF136"/>
    <mergeCell ref="AG136:AJ136"/>
    <mergeCell ref="Z137:AF137"/>
    <mergeCell ref="AG137:AJ137"/>
    <mergeCell ref="AG138:AJ138"/>
    <mergeCell ref="Z138:AF138"/>
    <mergeCell ref="Z139:AF139"/>
    <mergeCell ref="AG139:AJ139"/>
    <mergeCell ref="Z140:AF140"/>
    <mergeCell ref="AG140:AJ140"/>
    <mergeCell ref="Z141:AF141"/>
    <mergeCell ref="AG141:AJ141"/>
    <mergeCell ref="Z142:AF142"/>
    <mergeCell ref="AG142:AJ142"/>
    <mergeCell ref="Z143:AF143"/>
    <mergeCell ref="AG143:AJ143"/>
    <mergeCell ref="Z144:AF144"/>
    <mergeCell ref="AG144:AJ144"/>
    <mergeCell ref="AG145:AJ145"/>
    <mergeCell ref="Z145:AF145"/>
    <mergeCell ref="Z146:AF146"/>
    <mergeCell ref="AG146:AJ146"/>
    <mergeCell ref="Z147:AF147"/>
    <mergeCell ref="AG147:AJ147"/>
    <mergeCell ref="Z148:AF148"/>
    <mergeCell ref="AG148:AJ148"/>
    <mergeCell ref="Z149:AF149"/>
    <mergeCell ref="AG149:AJ149"/>
    <mergeCell ref="Z150:AF150"/>
    <mergeCell ref="AG150:AJ150"/>
    <mergeCell ref="Z151:AF151"/>
    <mergeCell ref="AG151:AJ151"/>
    <mergeCell ref="AG152:AJ152"/>
    <mergeCell ref="Z152:AF152"/>
    <mergeCell ref="Z153:AF153"/>
    <mergeCell ref="AG153:AJ153"/>
    <mergeCell ref="Z154:AF154"/>
    <mergeCell ref="AG154:AJ154"/>
    <mergeCell ref="Z155:AF155"/>
    <mergeCell ref="AG155:AJ155"/>
    <mergeCell ref="Z156:AF156"/>
    <mergeCell ref="AG156:AJ156"/>
    <mergeCell ref="Z157:AF157"/>
    <mergeCell ref="AG157:AJ157"/>
    <mergeCell ref="Z158:AF158"/>
    <mergeCell ref="AG158:AJ158"/>
    <mergeCell ref="AG159:AJ159"/>
    <mergeCell ref="Z159:AF159"/>
    <mergeCell ref="Z160:AF160"/>
    <mergeCell ref="AG160:AJ160"/>
    <mergeCell ref="Z161:AF161"/>
    <mergeCell ref="AG161:AJ161"/>
    <mergeCell ref="Z162:AF162"/>
    <mergeCell ref="AG162:AJ162"/>
    <mergeCell ref="Z163:AF163"/>
    <mergeCell ref="AG163:AJ163"/>
    <mergeCell ref="Z164:AF164"/>
    <mergeCell ref="AG164:AJ164"/>
    <mergeCell ref="Z165:AF165"/>
    <mergeCell ref="AG165:AJ165"/>
    <mergeCell ref="AG166:AJ166"/>
    <mergeCell ref="Z166:AF166"/>
    <mergeCell ref="Z167:AF167"/>
    <mergeCell ref="AG167:AJ167"/>
    <mergeCell ref="Z168:AF168"/>
    <mergeCell ref="AG168:AJ168"/>
    <mergeCell ref="Z169:AF169"/>
    <mergeCell ref="AG169:AJ169"/>
    <mergeCell ref="Z170:AF170"/>
    <mergeCell ref="AG170:AJ170"/>
    <mergeCell ref="Z171:AF171"/>
    <mergeCell ref="AG171:AJ171"/>
    <mergeCell ref="Z172:AF172"/>
    <mergeCell ref="AG172:AJ172"/>
    <mergeCell ref="AG173:AJ173"/>
    <mergeCell ref="Z173:AF173"/>
    <mergeCell ref="Z174:AF174"/>
    <mergeCell ref="AG174:AJ174"/>
    <mergeCell ref="Z175:AF175"/>
    <mergeCell ref="AG175:AJ175"/>
    <mergeCell ref="Z176:AF176"/>
    <mergeCell ref="AG176:AJ176"/>
    <mergeCell ref="Z177:AF177"/>
    <mergeCell ref="AG177:AJ177"/>
    <mergeCell ref="Z178:AF178"/>
    <mergeCell ref="AG178:AJ178"/>
    <mergeCell ref="Z179:AF179"/>
    <mergeCell ref="AG179:AJ179"/>
    <mergeCell ref="AG180:AJ180"/>
    <mergeCell ref="Z180:AF180"/>
    <mergeCell ref="Z181:AF181"/>
    <mergeCell ref="AG181:AJ181"/>
    <mergeCell ref="Z182:AF182"/>
    <mergeCell ref="AG182:AJ182"/>
    <mergeCell ref="Z183:AF183"/>
    <mergeCell ref="AG183:AJ183"/>
    <mergeCell ref="Z184:AF184"/>
    <mergeCell ref="AG184:AJ184"/>
    <mergeCell ref="Z185:AF185"/>
    <mergeCell ref="AG185:AJ185"/>
    <mergeCell ref="Z186:AF186"/>
    <mergeCell ref="AG186:AJ186"/>
    <mergeCell ref="AG187:AJ187"/>
    <mergeCell ref="Z187:AF187"/>
    <mergeCell ref="Z188:AF188"/>
    <mergeCell ref="AG188:AJ188"/>
    <mergeCell ref="Z189:AF189"/>
    <mergeCell ref="AG189:AJ189"/>
    <mergeCell ref="Z190:AF190"/>
    <mergeCell ref="AG190:AJ190"/>
    <mergeCell ref="Z191:AF191"/>
    <mergeCell ref="AG191:AJ191"/>
    <mergeCell ref="Z192:AF192"/>
    <mergeCell ref="AG192:AJ192"/>
    <mergeCell ref="Z193:AF193"/>
    <mergeCell ref="AG193:AJ193"/>
    <mergeCell ref="AG194:AJ194"/>
    <mergeCell ref="Z194:AF194"/>
    <mergeCell ref="Z195:AF195"/>
    <mergeCell ref="AG195:AJ195"/>
    <mergeCell ref="Z196:AF196"/>
    <mergeCell ref="AG196:AJ196"/>
    <mergeCell ref="Z197:AF197"/>
    <mergeCell ref="AG197:AJ197"/>
    <mergeCell ref="Z198:AF198"/>
    <mergeCell ref="AG198:AJ198"/>
    <mergeCell ref="Z199:AF199"/>
    <mergeCell ref="AG199:AJ199"/>
    <mergeCell ref="Z200:AF200"/>
    <mergeCell ref="AG200:AJ200"/>
    <mergeCell ref="AG201:AJ201"/>
    <mergeCell ref="Z201:AF201"/>
    <mergeCell ref="Z202:AF202"/>
    <mergeCell ref="AG202:AJ202"/>
    <mergeCell ref="Z203:AF203"/>
    <mergeCell ref="AG203:AJ203"/>
    <mergeCell ref="Z204:AF204"/>
    <mergeCell ref="AG204:AJ204"/>
    <mergeCell ref="Z205:AF205"/>
    <mergeCell ref="AG205:AJ205"/>
    <mergeCell ref="Z206:AF206"/>
    <mergeCell ref="AG206:AJ206"/>
    <mergeCell ref="Z207:AF207"/>
    <mergeCell ref="AG207:AJ207"/>
    <mergeCell ref="AG208:AJ208"/>
    <mergeCell ref="Z208:AF208"/>
    <mergeCell ref="Z209:AF209"/>
    <mergeCell ref="AG209:AJ209"/>
    <mergeCell ref="Z210:AF210"/>
    <mergeCell ref="AG210:AJ210"/>
    <mergeCell ref="Z211:AF211"/>
    <mergeCell ref="AG211:AJ211"/>
    <mergeCell ref="Z212:AF212"/>
    <mergeCell ref="AG212:AJ212"/>
    <mergeCell ref="Z213:AF213"/>
    <mergeCell ref="AG213:AJ213"/>
    <mergeCell ref="Z214:AF214"/>
    <mergeCell ref="AG214:AJ214"/>
    <mergeCell ref="AG215:AJ215"/>
    <mergeCell ref="Z215:AF215"/>
    <mergeCell ref="Z216:AF216"/>
    <mergeCell ref="AG216:AJ216"/>
    <mergeCell ref="Z217:AF217"/>
    <mergeCell ref="AG217:AJ217"/>
    <mergeCell ref="Z218:AF218"/>
    <mergeCell ref="AG218:AJ218"/>
    <mergeCell ref="Z219:AF219"/>
    <mergeCell ref="AG219:AJ219"/>
    <mergeCell ref="Z220:AF220"/>
    <mergeCell ref="AG220:AJ220"/>
    <mergeCell ref="Z221:AF221"/>
    <mergeCell ref="AG221:AJ221"/>
    <mergeCell ref="AG222:AJ222"/>
    <mergeCell ref="Z222:AF222"/>
    <mergeCell ref="Z223:AF223"/>
    <mergeCell ref="AG223:AJ223"/>
    <mergeCell ref="Z224:AF224"/>
    <mergeCell ref="AG224:AJ224"/>
    <mergeCell ref="Z225:AF225"/>
    <mergeCell ref="AG225:AJ225"/>
    <mergeCell ref="Z226:AF226"/>
    <mergeCell ref="AG226:AJ226"/>
    <mergeCell ref="Z227:AF227"/>
    <mergeCell ref="AG227:AJ227"/>
    <mergeCell ref="Z228:AF228"/>
    <mergeCell ref="AG228:AJ228"/>
    <mergeCell ref="AG229:AJ229"/>
    <mergeCell ref="Z229:AF229"/>
    <mergeCell ref="Z230:AF230"/>
    <mergeCell ref="AG230:AJ230"/>
    <mergeCell ref="Z231:AF231"/>
    <mergeCell ref="AG231:AJ231"/>
    <mergeCell ref="Z232:AF232"/>
    <mergeCell ref="AG232:AJ232"/>
    <mergeCell ref="Z233:AF233"/>
    <mergeCell ref="AG233:AJ233"/>
    <mergeCell ref="Z234:AF234"/>
    <mergeCell ref="AG234:AJ234"/>
    <mergeCell ref="Z235:AF235"/>
    <mergeCell ref="AG235:AJ235"/>
    <mergeCell ref="AG236:AJ236"/>
    <mergeCell ref="Z236:AF236"/>
    <mergeCell ref="Z237:AF237"/>
    <mergeCell ref="AG237:AJ237"/>
    <mergeCell ref="Z238:AF238"/>
    <mergeCell ref="AG238:AJ238"/>
    <mergeCell ref="Z239:AF239"/>
    <mergeCell ref="AG239:AJ239"/>
    <mergeCell ref="Z240:AF240"/>
    <mergeCell ref="AG240:AJ240"/>
    <mergeCell ref="Z241:AF241"/>
    <mergeCell ref="AG241:AJ241"/>
    <mergeCell ref="Z242:AF242"/>
    <mergeCell ref="AG242:AJ242"/>
    <mergeCell ref="AG243:AJ243"/>
    <mergeCell ref="Z243:AF243"/>
    <mergeCell ref="Z244:AF244"/>
    <mergeCell ref="AG244:AJ244"/>
    <mergeCell ref="Z245:AF245"/>
    <mergeCell ref="AG245:AJ245"/>
    <mergeCell ref="Z246:AF246"/>
    <mergeCell ref="AG246:AJ246"/>
    <mergeCell ref="Z247:AF247"/>
    <mergeCell ref="AG247:AJ247"/>
    <mergeCell ref="Z248:AF248"/>
    <mergeCell ref="AG248:AJ248"/>
    <mergeCell ref="Z249:AF249"/>
    <mergeCell ref="AG249:AJ249"/>
    <mergeCell ref="AG250:AJ250"/>
    <mergeCell ref="Z250:AF250"/>
    <mergeCell ref="Z251:AF251"/>
    <mergeCell ref="AG251:AJ251"/>
    <mergeCell ref="Z252:AF252"/>
    <mergeCell ref="AG252:AJ252"/>
    <mergeCell ref="Z253:AF253"/>
    <mergeCell ref="AG253:AJ253"/>
    <mergeCell ref="Z254:AF254"/>
    <mergeCell ref="AG254:AJ254"/>
    <mergeCell ref="Z255:AF255"/>
    <mergeCell ref="AG255:AJ255"/>
    <mergeCell ref="Z256:AF256"/>
    <mergeCell ref="AG256:AJ256"/>
    <mergeCell ref="AG257:AJ257"/>
    <mergeCell ref="Z257:AF257"/>
    <mergeCell ref="Z258:AF258"/>
    <mergeCell ref="AG258:AJ258"/>
    <mergeCell ref="Z259:AF259"/>
    <mergeCell ref="AG259:AJ259"/>
    <mergeCell ref="Z260:AF260"/>
    <mergeCell ref="AG260:AJ260"/>
    <mergeCell ref="Z261:AF261"/>
    <mergeCell ref="AG261:AJ261"/>
    <mergeCell ref="Z262:AF262"/>
    <mergeCell ref="AG262:AJ262"/>
    <mergeCell ref="Z263:AF263"/>
    <mergeCell ref="AG263:AJ263"/>
    <mergeCell ref="AG264:AJ264"/>
    <mergeCell ref="Z264:AF264"/>
    <mergeCell ref="Z265:AF265"/>
    <mergeCell ref="AG265:AJ265"/>
    <mergeCell ref="Z266:AF266"/>
    <mergeCell ref="AG266:AJ266"/>
    <mergeCell ref="Z267:AF267"/>
    <mergeCell ref="AG267:AJ267"/>
    <mergeCell ref="Z268:AF268"/>
    <mergeCell ref="AG268:AJ268"/>
    <mergeCell ref="Z269:AF269"/>
    <mergeCell ref="AG269:AJ269"/>
    <mergeCell ref="Z270:AF270"/>
    <mergeCell ref="AG270:AJ270"/>
    <mergeCell ref="AG271:AJ271"/>
    <mergeCell ref="Z271:AF271"/>
    <mergeCell ref="Z272:AF272"/>
    <mergeCell ref="AG272:AJ272"/>
    <mergeCell ref="Z273:AF273"/>
    <mergeCell ref="AG273:AJ273"/>
    <mergeCell ref="Z274:AF274"/>
    <mergeCell ref="AG274:AJ274"/>
    <mergeCell ref="Z275:AF275"/>
    <mergeCell ref="AG275:AJ275"/>
    <mergeCell ref="Z276:AF276"/>
    <mergeCell ref="AG276:AJ276"/>
    <mergeCell ref="Z277:AF277"/>
    <mergeCell ref="AG277:AJ277"/>
    <mergeCell ref="AG278:AJ278"/>
    <mergeCell ref="Z278:AF278"/>
    <mergeCell ref="Z279:AF279"/>
    <mergeCell ref="AG279:AJ279"/>
    <mergeCell ref="Z280:AF280"/>
    <mergeCell ref="AG280:AJ280"/>
    <mergeCell ref="Z281:AF281"/>
    <mergeCell ref="AG281:AJ281"/>
    <mergeCell ref="Z282:AF282"/>
    <mergeCell ref="AG282:AJ282"/>
    <mergeCell ref="Z283:AF283"/>
    <mergeCell ref="AG283:AJ283"/>
    <mergeCell ref="Z284:AF284"/>
    <mergeCell ref="AG284:AJ284"/>
    <mergeCell ref="AG285:AJ285"/>
    <mergeCell ref="Z285:AF285"/>
    <mergeCell ref="Z286:AF286"/>
    <mergeCell ref="AG286:AJ286"/>
    <mergeCell ref="Z287:AF287"/>
    <mergeCell ref="AG287:AJ287"/>
    <mergeCell ref="Z288:AF288"/>
    <mergeCell ref="AG288:AJ288"/>
    <mergeCell ref="Z289:AF289"/>
    <mergeCell ref="AG289:AJ289"/>
    <mergeCell ref="Z290:AF290"/>
    <mergeCell ref="AG290:AJ290"/>
    <mergeCell ref="Z291:AF291"/>
    <mergeCell ref="AG291:AJ291"/>
    <mergeCell ref="AG292:AJ292"/>
    <mergeCell ref="Z292:AF292"/>
    <mergeCell ref="Z293:AF293"/>
    <mergeCell ref="AG293:AJ293"/>
    <mergeCell ref="Z294:AF294"/>
    <mergeCell ref="AG294:AJ294"/>
    <mergeCell ref="Z295:AF295"/>
    <mergeCell ref="AG295:AJ295"/>
    <mergeCell ref="Z296:AF296"/>
    <mergeCell ref="AG296:AJ296"/>
    <mergeCell ref="Z297:AF297"/>
    <mergeCell ref="AG297:AJ297"/>
    <mergeCell ref="Z298:AF298"/>
    <mergeCell ref="AG298:AJ298"/>
    <mergeCell ref="AG299:AJ299"/>
    <mergeCell ref="Z299:AF299"/>
    <mergeCell ref="Z300:AF300"/>
    <mergeCell ref="AG300:AJ300"/>
    <mergeCell ref="Z301:AF301"/>
    <mergeCell ref="AG301:AJ301"/>
    <mergeCell ref="Z302:AF302"/>
    <mergeCell ref="AG302:AJ302"/>
    <mergeCell ref="Z303:AF303"/>
    <mergeCell ref="AG303:AJ303"/>
    <mergeCell ref="Z304:AF304"/>
    <mergeCell ref="AG304:AJ304"/>
    <mergeCell ref="Z305:AF305"/>
    <mergeCell ref="AG305:AJ305"/>
    <mergeCell ref="AG306:AJ306"/>
    <mergeCell ref="Z306:AF306"/>
    <mergeCell ref="Z307:AF307"/>
    <mergeCell ref="AG307:AJ307"/>
    <mergeCell ref="Z308:AF308"/>
    <mergeCell ref="AG308:AJ308"/>
    <mergeCell ref="Z309:AF309"/>
    <mergeCell ref="AG309:AJ309"/>
    <mergeCell ref="Z310:AF310"/>
    <mergeCell ref="AG310:AJ310"/>
    <mergeCell ref="Z311:AF311"/>
    <mergeCell ref="AG311:AJ311"/>
    <mergeCell ref="Z312:AF312"/>
    <mergeCell ref="AG312:AJ312"/>
    <mergeCell ref="AG313:AJ313"/>
    <mergeCell ref="Z313:AF313"/>
    <mergeCell ref="Z314:AF314"/>
    <mergeCell ref="AG314:AJ314"/>
    <mergeCell ref="Z315:AF315"/>
    <mergeCell ref="AG315:AJ315"/>
    <mergeCell ref="Z316:AF316"/>
    <mergeCell ref="AG316:AJ316"/>
    <mergeCell ref="Z317:AF317"/>
    <mergeCell ref="AG317:AJ317"/>
    <mergeCell ref="Z318:AF318"/>
    <mergeCell ref="AG318:AJ318"/>
    <mergeCell ref="Z319:AF319"/>
    <mergeCell ref="AG319:AJ319"/>
    <mergeCell ref="AG320:AJ320"/>
    <mergeCell ref="Z320:AF320"/>
    <mergeCell ref="Z321:AF321"/>
    <mergeCell ref="AG321:AJ321"/>
    <mergeCell ref="Z322:AF322"/>
    <mergeCell ref="AG322:AJ322"/>
    <mergeCell ref="Z323:AF323"/>
    <mergeCell ref="AG323:AJ323"/>
    <mergeCell ref="Z324:AF324"/>
    <mergeCell ref="AG324:AJ324"/>
    <mergeCell ref="Z325:AF325"/>
    <mergeCell ref="AG325:AJ325"/>
    <mergeCell ref="Z326:AF326"/>
    <mergeCell ref="AG326:AJ326"/>
    <mergeCell ref="AG327:AJ327"/>
    <mergeCell ref="Z327:AF327"/>
    <mergeCell ref="Z328:AF328"/>
    <mergeCell ref="AG328:AJ328"/>
    <mergeCell ref="Z329:AF329"/>
    <mergeCell ref="AG329:AJ329"/>
    <mergeCell ref="Z330:AF330"/>
    <mergeCell ref="AG330:AJ330"/>
    <mergeCell ref="Z331:AF331"/>
    <mergeCell ref="AG331:AJ331"/>
    <mergeCell ref="Z332:AF332"/>
    <mergeCell ref="AG332:AJ332"/>
    <mergeCell ref="Z333:AF333"/>
    <mergeCell ref="AG333:AJ333"/>
    <mergeCell ref="AG334:AJ334"/>
    <mergeCell ref="Z334:AF334"/>
    <mergeCell ref="Z335:AF335"/>
    <mergeCell ref="AG335:AJ335"/>
    <mergeCell ref="Z336:AF336"/>
    <mergeCell ref="AG336:AJ336"/>
    <mergeCell ref="Z337:AF337"/>
    <mergeCell ref="AG337:AJ337"/>
    <mergeCell ref="Z338:AF338"/>
    <mergeCell ref="AG338:AJ338"/>
    <mergeCell ref="Z339:AF339"/>
    <mergeCell ref="AG339:AJ339"/>
    <mergeCell ref="Z340:AF340"/>
    <mergeCell ref="AG340:AJ340"/>
    <mergeCell ref="AG341:AJ341"/>
    <mergeCell ref="Z341:AF341"/>
    <mergeCell ref="Z342:AF342"/>
    <mergeCell ref="AG342:AJ342"/>
    <mergeCell ref="Z343:AF343"/>
    <mergeCell ref="AG343:AJ343"/>
    <mergeCell ref="Z344:AF344"/>
    <mergeCell ref="AG344:AJ344"/>
    <mergeCell ref="Z345:AF345"/>
    <mergeCell ref="AG345:AJ345"/>
    <mergeCell ref="Z346:AF346"/>
    <mergeCell ref="AG346:AJ346"/>
    <mergeCell ref="Z347:AF347"/>
    <mergeCell ref="AG347:AJ347"/>
    <mergeCell ref="AG348:AJ348"/>
    <mergeCell ref="Z348:AF348"/>
    <mergeCell ref="Z349:AF349"/>
    <mergeCell ref="AG349:AJ349"/>
    <mergeCell ref="Z350:AF350"/>
    <mergeCell ref="AG350:AJ350"/>
    <mergeCell ref="Z351:AF351"/>
    <mergeCell ref="AG351:AJ351"/>
    <mergeCell ref="Z352:AF352"/>
    <mergeCell ref="AG352:AJ352"/>
    <mergeCell ref="Z353:AF353"/>
    <mergeCell ref="AG353:AJ353"/>
    <mergeCell ref="Z354:AF354"/>
    <mergeCell ref="AG354:AJ354"/>
    <mergeCell ref="AG355:AJ355"/>
    <mergeCell ref="Z355:AF355"/>
    <mergeCell ref="Z356:AF356"/>
    <mergeCell ref="AG356:AJ356"/>
    <mergeCell ref="Z357:AF357"/>
    <mergeCell ref="AG357:AJ357"/>
    <mergeCell ref="Z358:AF358"/>
    <mergeCell ref="AG358:AJ358"/>
    <mergeCell ref="Z359:AF359"/>
    <mergeCell ref="AG359:AJ359"/>
    <mergeCell ref="Z360:AF360"/>
    <mergeCell ref="AG360:AJ360"/>
    <mergeCell ref="Z361:AF361"/>
    <mergeCell ref="AG361:AJ361"/>
    <mergeCell ref="AG362:AJ362"/>
    <mergeCell ref="Z362:AF362"/>
    <mergeCell ref="Z363:AF363"/>
    <mergeCell ref="AG363:AJ363"/>
    <mergeCell ref="Z364:AF364"/>
    <mergeCell ref="AG364:AJ364"/>
    <mergeCell ref="Z365:AF365"/>
    <mergeCell ref="AG365:AJ365"/>
    <mergeCell ref="Z366:AF366"/>
    <mergeCell ref="AG366:AJ366"/>
    <mergeCell ref="Z367:AF367"/>
    <mergeCell ref="AG367:AJ367"/>
    <mergeCell ref="Z368:AF368"/>
    <mergeCell ref="AG368:AJ368"/>
    <mergeCell ref="AG369:AJ369"/>
    <mergeCell ref="Z369:AF369"/>
    <mergeCell ref="Z370:AF370"/>
    <mergeCell ref="AG370:AJ370"/>
    <mergeCell ref="Z371:AF371"/>
    <mergeCell ref="AG371:AJ371"/>
    <mergeCell ref="Z372:AF372"/>
    <mergeCell ref="AG372:AJ372"/>
    <mergeCell ref="Z373:AF373"/>
    <mergeCell ref="AG373:AJ373"/>
    <mergeCell ref="Z374:AF374"/>
    <mergeCell ref="AG374:AJ374"/>
    <mergeCell ref="Z375:AF375"/>
    <mergeCell ref="AG375:AJ375"/>
    <mergeCell ref="AG376:AJ376"/>
    <mergeCell ref="Z376:AF376"/>
    <mergeCell ref="Z377:AF377"/>
    <mergeCell ref="AG377:AJ377"/>
    <mergeCell ref="Z378:AF378"/>
    <mergeCell ref="AG378:AJ378"/>
    <mergeCell ref="Z379:AF379"/>
    <mergeCell ref="AG379:AJ379"/>
    <mergeCell ref="Z380:AF380"/>
    <mergeCell ref="AG380:AJ380"/>
    <mergeCell ref="Z381:AF381"/>
    <mergeCell ref="AG381:AJ381"/>
    <mergeCell ref="Z382:AF382"/>
    <mergeCell ref="AG382:AJ382"/>
    <mergeCell ref="AG383:AJ383"/>
    <mergeCell ref="Z383:AF383"/>
    <mergeCell ref="Z384:AF384"/>
    <mergeCell ref="AG384:AJ384"/>
    <mergeCell ref="Z385:AF385"/>
    <mergeCell ref="AG385:AJ385"/>
    <mergeCell ref="Z386:AF386"/>
    <mergeCell ref="AG386:AJ386"/>
    <mergeCell ref="Z387:AF387"/>
    <mergeCell ref="AG387:AJ387"/>
    <mergeCell ref="Z388:AF388"/>
    <mergeCell ref="AG388:AJ388"/>
    <mergeCell ref="Z389:AF389"/>
    <mergeCell ref="AG389:AJ389"/>
    <mergeCell ref="AG390:AJ390"/>
    <mergeCell ref="Z390:AF390"/>
    <mergeCell ref="Z391:AF391"/>
    <mergeCell ref="AG391:AJ391"/>
    <mergeCell ref="Z392:AF392"/>
    <mergeCell ref="AG392:AJ392"/>
    <mergeCell ref="Z393:AF393"/>
    <mergeCell ref="AG393:AJ393"/>
    <mergeCell ref="Z394:AF394"/>
    <mergeCell ref="AG394:AJ394"/>
    <mergeCell ref="Z395:AF395"/>
    <mergeCell ref="AG395:AJ395"/>
    <mergeCell ref="Z396:AF396"/>
    <mergeCell ref="AG396:AJ396"/>
    <mergeCell ref="AG397:AJ397"/>
    <mergeCell ref="Z397:AF397"/>
    <mergeCell ref="Z398:AF398"/>
    <mergeCell ref="AG398:AJ398"/>
    <mergeCell ref="Z399:AF399"/>
    <mergeCell ref="AG399:AJ399"/>
    <mergeCell ref="Z400:AF400"/>
    <mergeCell ref="AG400:AJ400"/>
    <mergeCell ref="Z401:AF401"/>
    <mergeCell ref="AG401:AJ401"/>
    <mergeCell ref="Z402:AF402"/>
    <mergeCell ref="AG402:AJ402"/>
    <mergeCell ref="Z403:AF403"/>
    <mergeCell ref="AG403:AJ403"/>
    <mergeCell ref="AG404:AJ404"/>
    <mergeCell ref="Z404:AF404"/>
    <mergeCell ref="Z405:AF405"/>
    <mergeCell ref="AG405:AJ405"/>
    <mergeCell ref="Z406:AF406"/>
    <mergeCell ref="AG406:AJ406"/>
    <mergeCell ref="Z407:AF407"/>
    <mergeCell ref="AG407:AJ407"/>
    <mergeCell ref="Z408:AF408"/>
    <mergeCell ref="AG408:AJ408"/>
    <mergeCell ref="Z409:AF409"/>
    <mergeCell ref="AG409:AJ409"/>
    <mergeCell ref="Z410:AF410"/>
    <mergeCell ref="AG410:AJ410"/>
    <mergeCell ref="AG411:AJ411"/>
    <mergeCell ref="Z411:AF411"/>
    <mergeCell ref="Z412:AF412"/>
    <mergeCell ref="AG412:AJ412"/>
    <mergeCell ref="Z413:AF413"/>
    <mergeCell ref="AG413:AJ413"/>
    <mergeCell ref="Z414:AF414"/>
    <mergeCell ref="AG414:AJ414"/>
    <mergeCell ref="Z415:AF415"/>
    <mergeCell ref="AG415:AJ415"/>
    <mergeCell ref="Z416:AF416"/>
    <mergeCell ref="AG416:AJ416"/>
    <mergeCell ref="Z417:AF417"/>
    <mergeCell ref="AG417:AJ417"/>
    <mergeCell ref="AG418:AJ418"/>
    <mergeCell ref="Z418:AF418"/>
    <mergeCell ref="Z419:AF419"/>
    <mergeCell ref="AG419:AJ419"/>
    <mergeCell ref="Z420:AF420"/>
    <mergeCell ref="AG420:AJ420"/>
    <mergeCell ref="Z421:AF421"/>
    <mergeCell ref="AG421:AJ421"/>
    <mergeCell ref="Z422:AF422"/>
    <mergeCell ref="AG422:AJ422"/>
    <mergeCell ref="Z423:AF423"/>
    <mergeCell ref="AG423:AJ423"/>
    <mergeCell ref="Z424:AF424"/>
    <mergeCell ref="AG424:AJ424"/>
    <mergeCell ref="AG425:AJ425"/>
    <mergeCell ref="Z425:AF425"/>
    <mergeCell ref="Z426:AF426"/>
    <mergeCell ref="AG426:AJ426"/>
    <mergeCell ref="Z427:AF427"/>
    <mergeCell ref="AG427:AJ427"/>
    <mergeCell ref="Z428:AF428"/>
    <mergeCell ref="AG428:AJ428"/>
    <mergeCell ref="Z429:AF429"/>
    <mergeCell ref="AG429:AJ429"/>
    <mergeCell ref="Z430:AF430"/>
    <mergeCell ref="AG430:AJ430"/>
    <mergeCell ref="Z431:AF431"/>
    <mergeCell ref="AG431:AJ431"/>
    <mergeCell ref="AG432:AJ432"/>
    <mergeCell ref="Z432:AF432"/>
    <mergeCell ref="Z433:AF433"/>
    <mergeCell ref="AG433:AJ433"/>
    <mergeCell ref="Z434:AF434"/>
    <mergeCell ref="AG434:AJ434"/>
    <mergeCell ref="Z435:AF435"/>
    <mergeCell ref="AG435:AJ435"/>
    <mergeCell ref="Z611:AF611"/>
    <mergeCell ref="AG611:AJ611"/>
    <mergeCell ref="AN611:AQ611"/>
    <mergeCell ref="AR611:AX611"/>
    <mergeCell ref="AY611:BB611"/>
    <mergeCell ref="AG612:AJ612"/>
    <mergeCell ref="AY612:BB612"/>
    <mergeCell ref="AN614:AQ614"/>
    <mergeCell ref="AN615:AQ615"/>
    <mergeCell ref="AR615:AX615"/>
    <mergeCell ref="AY615:BB615"/>
    <mergeCell ref="AN612:AQ612"/>
    <mergeCell ref="AR612:AX612"/>
    <mergeCell ref="AN613:AQ613"/>
    <mergeCell ref="AR613:AX613"/>
    <mergeCell ref="AY613:BB613"/>
    <mergeCell ref="AR614:AX614"/>
    <mergeCell ref="AY614:BB614"/>
    <mergeCell ref="Z616:AF616"/>
    <mergeCell ref="AG616:AJ616"/>
    <mergeCell ref="AN616:AQ616"/>
    <mergeCell ref="AR616:AX616"/>
    <mergeCell ref="AY616:BB616"/>
    <mergeCell ref="Z612:AF612"/>
    <mergeCell ref="Z613:AF613"/>
    <mergeCell ref="AG613:AJ613"/>
    <mergeCell ref="Z614:AF614"/>
    <mergeCell ref="AG614:AJ614"/>
    <mergeCell ref="Z615:AF615"/>
    <mergeCell ref="AG615:AJ615"/>
    <mergeCell ref="AR773:AX773"/>
    <mergeCell ref="AY773:BB773"/>
    <mergeCell ref="AN771:AQ771"/>
    <mergeCell ref="AR771:AX771"/>
    <mergeCell ref="AY771:BB771"/>
    <mergeCell ref="AN772:AQ772"/>
    <mergeCell ref="AR772:AX772"/>
    <mergeCell ref="AY772:BB772"/>
    <mergeCell ref="AN773:AQ773"/>
    <mergeCell ref="AR736:AX736"/>
    <mergeCell ref="AY736:BB736"/>
    <mergeCell ref="AN734:AQ734"/>
    <mergeCell ref="AR734:AX734"/>
    <mergeCell ref="AY734:BB734"/>
    <mergeCell ref="AN735:AQ735"/>
    <mergeCell ref="AR735:AX735"/>
    <mergeCell ref="AY735:BB735"/>
    <mergeCell ref="AN736:AQ736"/>
    <mergeCell ref="AR743:AX743"/>
    <mergeCell ref="AY743:BB743"/>
    <mergeCell ref="AN741:AQ741"/>
    <mergeCell ref="AR741:AX741"/>
    <mergeCell ref="AY741:BB741"/>
    <mergeCell ref="AN742:AQ742"/>
    <mergeCell ref="AR742:AX742"/>
    <mergeCell ref="AY742:BB742"/>
    <mergeCell ref="AN743:AQ743"/>
    <mergeCell ref="AR746:AX746"/>
    <mergeCell ref="AY746:BB746"/>
    <mergeCell ref="AN744:AQ744"/>
    <mergeCell ref="AR744:AX744"/>
    <mergeCell ref="AY744:BB744"/>
    <mergeCell ref="AN745:AQ745"/>
    <mergeCell ref="AR745:AX745"/>
    <mergeCell ref="AY745:BB745"/>
    <mergeCell ref="AN746:AQ746"/>
    <mergeCell ref="AN774:AQ774"/>
    <mergeCell ref="AR774:AX774"/>
    <mergeCell ref="AR752:AX752"/>
    <mergeCell ref="AY752:BB752"/>
    <mergeCell ref="AN750:AQ750"/>
    <mergeCell ref="AR750:AX750"/>
    <mergeCell ref="AY750:BB750"/>
    <mergeCell ref="AN751:AQ751"/>
    <mergeCell ref="AR751:AX751"/>
    <mergeCell ref="AY751:BB751"/>
    <mergeCell ref="AN752:AQ752"/>
    <mergeCell ref="AR755:AX755"/>
    <mergeCell ref="AY755:BB755"/>
    <mergeCell ref="AN753:AQ753"/>
    <mergeCell ref="AR753:AX753"/>
    <mergeCell ref="AY753:BB753"/>
    <mergeCell ref="AN754:AQ754"/>
    <mergeCell ref="AR754:AX754"/>
    <mergeCell ref="AY754:BB754"/>
    <mergeCell ref="AN755:AQ755"/>
    <mergeCell ref="AR758:AX758"/>
    <mergeCell ref="AY758:BB758"/>
    <mergeCell ref="AN756:AQ756"/>
    <mergeCell ref="AR756:AX756"/>
    <mergeCell ref="AY756:BB756"/>
    <mergeCell ref="AN757:AQ757"/>
    <mergeCell ref="AR757:AX757"/>
    <mergeCell ref="AY757:BB757"/>
    <mergeCell ref="AN758:AQ758"/>
    <mergeCell ref="AR761:AX761"/>
    <mergeCell ref="AY761:BB761"/>
    <mergeCell ref="AN759:AQ759"/>
    <mergeCell ref="AR759:AX759"/>
    <mergeCell ref="AY759:BB759"/>
    <mergeCell ref="AN760:AQ760"/>
    <mergeCell ref="AR760:AX760"/>
    <mergeCell ref="AY760:BB760"/>
    <mergeCell ref="AN761:AQ761"/>
    <mergeCell ref="AR764:AX764"/>
    <mergeCell ref="AY764:BB764"/>
    <mergeCell ref="AN762:AQ762"/>
    <mergeCell ref="AR762:AX762"/>
    <mergeCell ref="AY762:BB762"/>
    <mergeCell ref="AN763:AQ763"/>
    <mergeCell ref="AR763:AX763"/>
    <mergeCell ref="AY763:BB763"/>
    <mergeCell ref="AN764:AQ764"/>
    <mergeCell ref="AR767:AX767"/>
    <mergeCell ref="AY767:BB767"/>
    <mergeCell ref="AN765:AQ765"/>
    <mergeCell ref="AR765:AX765"/>
    <mergeCell ref="AY765:BB765"/>
    <mergeCell ref="AN766:AQ766"/>
    <mergeCell ref="AR766:AX766"/>
    <mergeCell ref="AY766:BB766"/>
    <mergeCell ref="AN767:AQ767"/>
    <mergeCell ref="AR770:AX770"/>
    <mergeCell ref="AY770:BB770"/>
    <mergeCell ref="AN768:AQ768"/>
    <mergeCell ref="AR768:AX768"/>
    <mergeCell ref="AY768:BB768"/>
    <mergeCell ref="AN769:AQ769"/>
    <mergeCell ref="AR769:AX769"/>
    <mergeCell ref="AY769:BB769"/>
    <mergeCell ref="AN770:AQ770"/>
    <mergeCell ref="Z881:AF881"/>
    <mergeCell ref="AG881:AJ881"/>
    <mergeCell ref="Z882:AF882"/>
    <mergeCell ref="AG882:AJ882"/>
    <mergeCell ref="Z883:AF883"/>
    <mergeCell ref="AG883:AJ883"/>
    <mergeCell ref="AG884:AJ884"/>
    <mergeCell ref="Z884:AF884"/>
    <mergeCell ref="Z885:AF885"/>
    <mergeCell ref="AG885:AJ885"/>
    <mergeCell ref="Z886:AF886"/>
    <mergeCell ref="AG886:AJ886"/>
    <mergeCell ref="Z887:AF887"/>
    <mergeCell ref="AG887:AJ887"/>
    <mergeCell ref="Z888:AF888"/>
    <mergeCell ref="AG888:AJ888"/>
    <mergeCell ref="Z889:AF889"/>
    <mergeCell ref="AG889:AJ889"/>
    <mergeCell ref="Z890:AF890"/>
    <mergeCell ref="AG890:AJ890"/>
    <mergeCell ref="AG891:AJ891"/>
    <mergeCell ref="Z891:AF891"/>
    <mergeCell ref="Z892:AF892"/>
    <mergeCell ref="AG892:AJ892"/>
    <mergeCell ref="Z893:AF893"/>
    <mergeCell ref="AG893:AJ893"/>
    <mergeCell ref="Z894:AF894"/>
    <mergeCell ref="AG894:AJ894"/>
    <mergeCell ref="Z895:AF895"/>
    <mergeCell ref="AG895:AJ895"/>
    <mergeCell ref="Z896:AF896"/>
    <mergeCell ref="AG896:AJ896"/>
    <mergeCell ref="Z897:AF897"/>
    <mergeCell ref="AG897:AJ897"/>
    <mergeCell ref="AG898:AJ898"/>
    <mergeCell ref="Z898:AF898"/>
    <mergeCell ref="Z899:AF899"/>
    <mergeCell ref="AG899:AJ899"/>
    <mergeCell ref="Z900:AF900"/>
    <mergeCell ref="AG900:AJ900"/>
    <mergeCell ref="Z901:AF901"/>
    <mergeCell ref="AG901:AJ901"/>
    <mergeCell ref="Z902:AF902"/>
    <mergeCell ref="AG902:AJ902"/>
    <mergeCell ref="Z903:AF903"/>
    <mergeCell ref="AG903:AJ903"/>
    <mergeCell ref="Z904:AF904"/>
    <mergeCell ref="AG904:AJ904"/>
    <mergeCell ref="AG905:AJ905"/>
    <mergeCell ref="Z905:AF905"/>
    <mergeCell ref="Z906:AF906"/>
    <mergeCell ref="AG906:AJ906"/>
    <mergeCell ref="Z907:AF907"/>
    <mergeCell ref="AG907:AJ907"/>
    <mergeCell ref="Z908:AF908"/>
    <mergeCell ref="AG908:AJ908"/>
    <mergeCell ref="Z909:AF909"/>
    <mergeCell ref="AG909:AJ909"/>
    <mergeCell ref="Z910:AF910"/>
    <mergeCell ref="AG910:AJ910"/>
    <mergeCell ref="Z911:AF911"/>
    <mergeCell ref="AG911:AJ911"/>
    <mergeCell ref="AG912:AJ912"/>
    <mergeCell ref="Z912:AF912"/>
    <mergeCell ref="Z913:AF913"/>
    <mergeCell ref="AG913:AJ913"/>
    <mergeCell ref="Z914:AF914"/>
    <mergeCell ref="AG914:AJ914"/>
    <mergeCell ref="Z915:AF915"/>
    <mergeCell ref="AG915:AJ915"/>
    <mergeCell ref="Z916:AF916"/>
    <mergeCell ref="AG916:AJ916"/>
    <mergeCell ref="Z917:AF917"/>
    <mergeCell ref="AG917:AJ917"/>
    <mergeCell ref="Z918:AF918"/>
    <mergeCell ref="AG918:AJ918"/>
    <mergeCell ref="AG919:AJ919"/>
    <mergeCell ref="Z919:AF919"/>
    <mergeCell ref="Z920:AF920"/>
    <mergeCell ref="AG920:AJ920"/>
    <mergeCell ref="Z921:AF921"/>
    <mergeCell ref="AG921:AJ921"/>
    <mergeCell ref="Z922:AF922"/>
    <mergeCell ref="AG922:AJ922"/>
    <mergeCell ref="Z923:AF923"/>
    <mergeCell ref="AG923:AJ923"/>
    <mergeCell ref="Z924:AF924"/>
    <mergeCell ref="AG924:AJ924"/>
    <mergeCell ref="Z925:AF925"/>
    <mergeCell ref="AG925:AJ925"/>
    <mergeCell ref="AG926:AJ926"/>
    <mergeCell ref="Z926:AF926"/>
    <mergeCell ref="Z927:AF927"/>
    <mergeCell ref="AG927:AJ927"/>
    <mergeCell ref="Z928:AF928"/>
    <mergeCell ref="AG928:AJ928"/>
    <mergeCell ref="Z929:AF929"/>
    <mergeCell ref="AG929:AJ929"/>
    <mergeCell ref="Z832:AF832"/>
    <mergeCell ref="AG832:AJ832"/>
    <mergeCell ref="Z833:AF833"/>
    <mergeCell ref="AG833:AJ833"/>
    <mergeCell ref="Z834:AF834"/>
    <mergeCell ref="AG834:AJ834"/>
    <mergeCell ref="AG835:AJ835"/>
    <mergeCell ref="Z835:AF835"/>
    <mergeCell ref="Z836:AF836"/>
    <mergeCell ref="AG836:AJ836"/>
    <mergeCell ref="Z837:AF837"/>
    <mergeCell ref="AG837:AJ837"/>
    <mergeCell ref="Z838:AF838"/>
    <mergeCell ref="AG838:AJ838"/>
    <mergeCell ref="Z839:AF839"/>
    <mergeCell ref="AG839:AJ839"/>
    <mergeCell ref="Z840:AF840"/>
    <mergeCell ref="AG840:AJ840"/>
    <mergeCell ref="Z841:AF841"/>
    <mergeCell ref="AG841:AJ841"/>
    <mergeCell ref="AG842:AJ842"/>
    <mergeCell ref="Z842:AF842"/>
    <mergeCell ref="Z843:AF843"/>
    <mergeCell ref="AG843:AJ843"/>
    <mergeCell ref="Z844:AF844"/>
    <mergeCell ref="AG844:AJ844"/>
    <mergeCell ref="Z845:AF845"/>
    <mergeCell ref="AG845:AJ845"/>
    <mergeCell ref="Z846:AF846"/>
    <mergeCell ref="AG846:AJ846"/>
    <mergeCell ref="Z847:AF847"/>
    <mergeCell ref="AG847:AJ847"/>
    <mergeCell ref="Z848:AF848"/>
    <mergeCell ref="AG848:AJ848"/>
    <mergeCell ref="AG849:AJ849"/>
    <mergeCell ref="Z849:AF849"/>
    <mergeCell ref="Z850:AF850"/>
    <mergeCell ref="AG850:AJ850"/>
    <mergeCell ref="Z851:AF851"/>
    <mergeCell ref="AG851:AJ851"/>
    <mergeCell ref="Z852:AF852"/>
    <mergeCell ref="AG852:AJ852"/>
    <mergeCell ref="Z853:AF853"/>
    <mergeCell ref="AG853:AJ853"/>
    <mergeCell ref="Z854:AF854"/>
    <mergeCell ref="AG854:AJ854"/>
    <mergeCell ref="Z855:AF855"/>
    <mergeCell ref="AG855:AJ855"/>
    <mergeCell ref="AG856:AJ856"/>
    <mergeCell ref="Z856:AF856"/>
    <mergeCell ref="Z857:AF857"/>
    <mergeCell ref="AG857:AJ857"/>
    <mergeCell ref="Z858:AF858"/>
    <mergeCell ref="AG858:AJ858"/>
    <mergeCell ref="Z859:AF859"/>
    <mergeCell ref="AG859:AJ859"/>
    <mergeCell ref="Z860:AF860"/>
    <mergeCell ref="AG860:AJ860"/>
    <mergeCell ref="Z861:AF861"/>
    <mergeCell ref="AG861:AJ861"/>
    <mergeCell ref="Z862:AF862"/>
    <mergeCell ref="AG862:AJ862"/>
    <mergeCell ref="AG863:AJ863"/>
    <mergeCell ref="Z863:AF863"/>
    <mergeCell ref="Z864:AF864"/>
    <mergeCell ref="AG864:AJ864"/>
    <mergeCell ref="Z865:AF865"/>
    <mergeCell ref="AG865:AJ865"/>
    <mergeCell ref="Z866:AF866"/>
    <mergeCell ref="AG866:AJ866"/>
    <mergeCell ref="Z867:AF867"/>
    <mergeCell ref="AG867:AJ867"/>
    <mergeCell ref="Z868:AF868"/>
    <mergeCell ref="AG868:AJ868"/>
    <mergeCell ref="Z869:AF869"/>
    <mergeCell ref="AG869:AJ869"/>
    <mergeCell ref="AG870:AJ870"/>
    <mergeCell ref="Z870:AF870"/>
    <mergeCell ref="Z871:AF871"/>
    <mergeCell ref="AG871:AJ871"/>
    <mergeCell ref="Z872:AF872"/>
    <mergeCell ref="AG872:AJ872"/>
    <mergeCell ref="Z873:AF873"/>
    <mergeCell ref="AG873:AJ873"/>
    <mergeCell ref="AR940:AX940"/>
    <mergeCell ref="AY940:BB940"/>
    <mergeCell ref="AN938:AQ938"/>
    <mergeCell ref="AR938:AX938"/>
    <mergeCell ref="AY938:BB938"/>
    <mergeCell ref="AN939:AQ939"/>
    <mergeCell ref="AR939:AX939"/>
    <mergeCell ref="AY939:BB939"/>
    <mergeCell ref="AN940:AQ940"/>
    <mergeCell ref="Z979:AF979"/>
    <mergeCell ref="AG979:AJ979"/>
    <mergeCell ref="Z980:AF980"/>
    <mergeCell ref="AG980:AJ980"/>
    <mergeCell ref="Z981:AF981"/>
    <mergeCell ref="AG981:AJ981"/>
    <mergeCell ref="AG982:AJ982"/>
    <mergeCell ref="Z982:AF982"/>
    <mergeCell ref="Z983:AF983"/>
    <mergeCell ref="AG983:AJ983"/>
    <mergeCell ref="Z984:AF984"/>
    <mergeCell ref="AG984:AJ984"/>
    <mergeCell ref="Z985:AF985"/>
    <mergeCell ref="AG985:AJ985"/>
    <mergeCell ref="Z986:AF986"/>
    <mergeCell ref="AG986:AJ986"/>
    <mergeCell ref="Z987:AF987"/>
    <mergeCell ref="AG987:AJ987"/>
    <mergeCell ref="Z988:AF988"/>
    <mergeCell ref="AG988:AJ988"/>
    <mergeCell ref="AG989:AJ989"/>
    <mergeCell ref="Z989:AF989"/>
    <mergeCell ref="Z990:AF990"/>
    <mergeCell ref="AG990:AJ990"/>
    <mergeCell ref="Z991:AF991"/>
    <mergeCell ref="AG991:AJ991"/>
    <mergeCell ref="Z992:AF992"/>
    <mergeCell ref="AG992:AJ992"/>
    <mergeCell ref="Z993:AF993"/>
    <mergeCell ref="AG993:AJ993"/>
    <mergeCell ref="Z994:AF994"/>
    <mergeCell ref="AG994:AJ994"/>
    <mergeCell ref="Z995:AF995"/>
    <mergeCell ref="AG995:AJ995"/>
    <mergeCell ref="AG996:AJ996"/>
    <mergeCell ref="Z996:AF996"/>
    <mergeCell ref="Z997:AF997"/>
    <mergeCell ref="AG997:AJ997"/>
    <mergeCell ref="Z998:AF998"/>
    <mergeCell ref="AG998:AJ998"/>
    <mergeCell ref="Z999:AF999"/>
    <mergeCell ref="AG999:AJ999"/>
    <mergeCell ref="Z650:AF650"/>
    <mergeCell ref="AG650:AJ650"/>
    <mergeCell ref="Z651:AF651"/>
    <mergeCell ref="AG651:AJ651"/>
    <mergeCell ref="Z652:AF652"/>
    <mergeCell ref="AG652:AJ652"/>
    <mergeCell ref="AG653:AJ653"/>
    <mergeCell ref="Z653:AF653"/>
    <mergeCell ref="Z654:AF654"/>
    <mergeCell ref="AG654:AJ654"/>
    <mergeCell ref="Z655:AF655"/>
    <mergeCell ref="AG655:AJ655"/>
    <mergeCell ref="Z656:AF656"/>
    <mergeCell ref="AG656:AJ656"/>
    <mergeCell ref="Z657:AF657"/>
    <mergeCell ref="AG657:AJ657"/>
    <mergeCell ref="Z658:AF658"/>
    <mergeCell ref="AG658:AJ658"/>
    <mergeCell ref="Z659:AF659"/>
    <mergeCell ref="AG659:AJ659"/>
    <mergeCell ref="AG660:AJ660"/>
    <mergeCell ref="Z660:AF660"/>
    <mergeCell ref="Z661:AF661"/>
    <mergeCell ref="AG661:AJ661"/>
    <mergeCell ref="Z662:AF662"/>
    <mergeCell ref="AG662:AJ662"/>
    <mergeCell ref="Z663:AF663"/>
    <mergeCell ref="AG663:AJ663"/>
    <mergeCell ref="Z664:AF664"/>
    <mergeCell ref="AG664:AJ664"/>
    <mergeCell ref="Z665:AF665"/>
    <mergeCell ref="AG665:AJ665"/>
    <mergeCell ref="Z666:AF666"/>
    <mergeCell ref="AG666:AJ666"/>
    <mergeCell ref="AG667:AJ667"/>
    <mergeCell ref="Z667:AF667"/>
    <mergeCell ref="Z668:AF668"/>
    <mergeCell ref="AG668:AJ668"/>
    <mergeCell ref="Z669:AF669"/>
    <mergeCell ref="AG669:AJ669"/>
    <mergeCell ref="Z670:AF670"/>
    <mergeCell ref="AG670:AJ670"/>
    <mergeCell ref="Z1000:AF1000"/>
    <mergeCell ref="AG1000:AJ1000"/>
    <mergeCell ref="Z930:AF930"/>
    <mergeCell ref="AG930:AJ930"/>
    <mergeCell ref="Z931:AF931"/>
    <mergeCell ref="AG931:AJ931"/>
    <mergeCell ref="Z932:AF932"/>
    <mergeCell ref="AG932:AJ932"/>
    <mergeCell ref="AG933:AJ933"/>
    <mergeCell ref="Z933:AF933"/>
    <mergeCell ref="Z934:AF934"/>
    <mergeCell ref="AG934:AJ934"/>
    <mergeCell ref="Z935:AF935"/>
    <mergeCell ref="AG935:AJ935"/>
    <mergeCell ref="Z936:AF936"/>
    <mergeCell ref="AG936:AJ936"/>
    <mergeCell ref="Z937:AF937"/>
    <mergeCell ref="AG937:AJ937"/>
    <mergeCell ref="Z938:AF938"/>
    <mergeCell ref="AG938:AJ938"/>
    <mergeCell ref="Z939:AF939"/>
    <mergeCell ref="AG939:AJ939"/>
    <mergeCell ref="AG940:AJ940"/>
    <mergeCell ref="Z940:AF940"/>
    <mergeCell ref="Z941:AF941"/>
    <mergeCell ref="AG941:AJ941"/>
    <mergeCell ref="Z942:AF942"/>
    <mergeCell ref="AG942:AJ942"/>
    <mergeCell ref="Z943:AF943"/>
    <mergeCell ref="AG943:AJ943"/>
    <mergeCell ref="Z944:AF944"/>
    <mergeCell ref="AG944:AJ944"/>
    <mergeCell ref="Z945:AF945"/>
    <mergeCell ref="AG945:AJ945"/>
    <mergeCell ref="Z946:AF946"/>
    <mergeCell ref="AG946:AJ946"/>
    <mergeCell ref="AG947:AJ947"/>
    <mergeCell ref="Z947:AF947"/>
    <mergeCell ref="Z948:AF948"/>
    <mergeCell ref="AG948:AJ948"/>
    <mergeCell ref="Z949:AF949"/>
    <mergeCell ref="AG949:AJ949"/>
    <mergeCell ref="Z950:AF950"/>
    <mergeCell ref="AG950:AJ950"/>
    <mergeCell ref="Z951:AF951"/>
    <mergeCell ref="AG951:AJ951"/>
    <mergeCell ref="Z952:AF952"/>
    <mergeCell ref="AG952:AJ952"/>
    <mergeCell ref="Z953:AF953"/>
    <mergeCell ref="AG953:AJ953"/>
    <mergeCell ref="AG954:AJ954"/>
    <mergeCell ref="Z954:AF954"/>
    <mergeCell ref="Z955:AF955"/>
    <mergeCell ref="AG955:AJ955"/>
    <mergeCell ref="Z956:AF956"/>
    <mergeCell ref="AG956:AJ956"/>
    <mergeCell ref="Z957:AF957"/>
    <mergeCell ref="AG957:AJ957"/>
    <mergeCell ref="Z958:AF958"/>
    <mergeCell ref="AG958:AJ958"/>
    <mergeCell ref="Z959:AF959"/>
    <mergeCell ref="AG959:AJ959"/>
    <mergeCell ref="Z960:AF960"/>
    <mergeCell ref="AG960:AJ960"/>
    <mergeCell ref="AG961:AJ961"/>
    <mergeCell ref="Z961:AF961"/>
    <mergeCell ref="Z962:AF962"/>
    <mergeCell ref="AG962:AJ962"/>
    <mergeCell ref="Z963:AF963"/>
    <mergeCell ref="AG963:AJ963"/>
    <mergeCell ref="Z964:AF964"/>
    <mergeCell ref="AG964:AJ964"/>
    <mergeCell ref="Z965:AF965"/>
    <mergeCell ref="AG965:AJ965"/>
    <mergeCell ref="Z966:AF966"/>
    <mergeCell ref="AG966:AJ966"/>
    <mergeCell ref="Z967:AF967"/>
    <mergeCell ref="AG967:AJ967"/>
    <mergeCell ref="AG968:AJ968"/>
    <mergeCell ref="Z968:AF968"/>
    <mergeCell ref="Z969:AF969"/>
    <mergeCell ref="AG969:AJ969"/>
    <mergeCell ref="Z970:AF970"/>
    <mergeCell ref="AG970:AJ970"/>
    <mergeCell ref="Z971:AF971"/>
    <mergeCell ref="AG971:AJ971"/>
    <mergeCell ref="Z972:AF972"/>
    <mergeCell ref="AG972:AJ972"/>
    <mergeCell ref="Z973:AF973"/>
    <mergeCell ref="AG973:AJ973"/>
    <mergeCell ref="Z974:AF974"/>
    <mergeCell ref="AG974:AJ974"/>
    <mergeCell ref="AG975:AJ975"/>
    <mergeCell ref="Z975:AF975"/>
    <mergeCell ref="Z976:AF976"/>
    <mergeCell ref="AG976:AJ976"/>
    <mergeCell ref="Z977:AF977"/>
    <mergeCell ref="AG977:AJ977"/>
    <mergeCell ref="Z978:AF978"/>
    <mergeCell ref="AG978:AJ978"/>
    <mergeCell ref="AR658:AX658"/>
    <mergeCell ref="AY658:BB658"/>
    <mergeCell ref="AN656:AQ656"/>
    <mergeCell ref="AR656:AX656"/>
    <mergeCell ref="AY656:BB656"/>
    <mergeCell ref="AN657:AQ657"/>
    <mergeCell ref="AR657:AX657"/>
    <mergeCell ref="AY657:BB657"/>
    <mergeCell ref="AN658:AQ658"/>
    <mergeCell ref="AR643:AX643"/>
    <mergeCell ref="AY643:BB643"/>
    <mergeCell ref="AN641:AQ641"/>
    <mergeCell ref="AR641:AX641"/>
    <mergeCell ref="AY641:BB641"/>
    <mergeCell ref="AN642:AQ642"/>
    <mergeCell ref="AR642:AX642"/>
    <mergeCell ref="AY642:BB642"/>
    <mergeCell ref="AN643:AQ643"/>
    <mergeCell ref="AR646:AX646"/>
    <mergeCell ref="AY646:BB646"/>
    <mergeCell ref="AN644:AQ644"/>
    <mergeCell ref="AR644:AX644"/>
    <mergeCell ref="AY644:BB644"/>
    <mergeCell ref="AN645:AQ645"/>
    <mergeCell ref="AR645:AX645"/>
    <mergeCell ref="AY645:BB645"/>
    <mergeCell ref="AN646:AQ646"/>
    <mergeCell ref="AR649:AX649"/>
    <mergeCell ref="AY649:BB649"/>
    <mergeCell ref="AN647:AQ647"/>
    <mergeCell ref="AR647:AX647"/>
    <mergeCell ref="AY647:BB647"/>
    <mergeCell ref="AN648:AQ648"/>
    <mergeCell ref="AR648:AX648"/>
    <mergeCell ref="AY648:BB648"/>
    <mergeCell ref="AN649:AQ649"/>
    <mergeCell ref="AN659:AQ659"/>
    <mergeCell ref="AR659:AX659"/>
    <mergeCell ref="AY659:BB659"/>
    <mergeCell ref="AR671:AX671"/>
    <mergeCell ref="AY671:BB671"/>
    <mergeCell ref="AN669:AQ669"/>
    <mergeCell ref="AR669:AX669"/>
    <mergeCell ref="AY669:BB669"/>
    <mergeCell ref="AN670:AQ670"/>
    <mergeCell ref="AR670:AX670"/>
    <mergeCell ref="AY670:BB670"/>
    <mergeCell ref="AN671:AQ671"/>
    <mergeCell ref="AR655:AX655"/>
    <mergeCell ref="AY655:BB655"/>
    <mergeCell ref="AN653:AQ653"/>
    <mergeCell ref="AR653:AX653"/>
    <mergeCell ref="AY653:BB653"/>
    <mergeCell ref="AN654:AQ654"/>
    <mergeCell ref="AR654:AX654"/>
    <mergeCell ref="AY654:BB654"/>
    <mergeCell ref="AN655:AQ655"/>
    <mergeCell ref="AR662:AX662"/>
    <mergeCell ref="AY662:BB662"/>
    <mergeCell ref="AN660:AQ660"/>
    <mergeCell ref="AR660:AX660"/>
    <mergeCell ref="AY660:BB660"/>
    <mergeCell ref="AN661:AQ661"/>
    <mergeCell ref="AR661:AX661"/>
    <mergeCell ref="AY661:BB661"/>
    <mergeCell ref="AN662:AQ662"/>
    <mergeCell ref="AR665:AX665"/>
    <mergeCell ref="AY665:BB665"/>
    <mergeCell ref="AN663:AQ663"/>
    <mergeCell ref="AR663:AX663"/>
    <mergeCell ref="AY663:BB663"/>
    <mergeCell ref="AN664:AQ664"/>
    <mergeCell ref="AR664:AX664"/>
    <mergeCell ref="AY664:BB664"/>
    <mergeCell ref="AN665:AQ665"/>
    <mergeCell ref="AN672:AQ672"/>
    <mergeCell ref="AR672:AX672"/>
    <mergeCell ref="AY672:BB672"/>
    <mergeCell ref="AR681:AX681"/>
    <mergeCell ref="AY681:BB681"/>
    <mergeCell ref="AN679:AQ679"/>
    <mergeCell ref="AR679:AX679"/>
    <mergeCell ref="AY679:BB679"/>
    <mergeCell ref="AN680:AQ680"/>
    <mergeCell ref="AR680:AX680"/>
    <mergeCell ref="AY680:BB680"/>
    <mergeCell ref="AN681:AQ681"/>
    <mergeCell ref="AR668:AX668"/>
    <mergeCell ref="AY668:BB668"/>
    <mergeCell ref="AN666:AQ666"/>
    <mergeCell ref="AR666:AX666"/>
    <mergeCell ref="AY666:BB666"/>
    <mergeCell ref="AN667:AQ667"/>
    <mergeCell ref="AR667:AX667"/>
    <mergeCell ref="AY667:BB667"/>
    <mergeCell ref="AN668:AQ668"/>
    <mergeCell ref="AR675:AX675"/>
    <mergeCell ref="AY675:BB675"/>
    <mergeCell ref="AN673:AQ673"/>
    <mergeCell ref="AR673:AX673"/>
    <mergeCell ref="AY673:BB673"/>
    <mergeCell ref="AN674:AQ674"/>
    <mergeCell ref="AR674:AX674"/>
    <mergeCell ref="AY674:BB674"/>
    <mergeCell ref="AN675:AQ675"/>
    <mergeCell ref="AR678:AX678"/>
    <mergeCell ref="AY678:BB678"/>
    <mergeCell ref="AN676:AQ676"/>
    <mergeCell ref="AR676:AX676"/>
    <mergeCell ref="AY676:BB676"/>
    <mergeCell ref="AN677:AQ677"/>
    <mergeCell ref="AR677:AX677"/>
    <mergeCell ref="AY677:BB677"/>
    <mergeCell ref="AN678:AQ678"/>
    <mergeCell ref="AN682:AQ682"/>
    <mergeCell ref="AR682:AX682"/>
    <mergeCell ref="AY682:BB682"/>
    <mergeCell ref="AN626:AQ626"/>
    <mergeCell ref="AN627:AQ627"/>
    <mergeCell ref="AR627:AX627"/>
    <mergeCell ref="AY627:BB627"/>
    <mergeCell ref="AN624:AQ624"/>
    <mergeCell ref="AR624:AX624"/>
    <mergeCell ref="AN625:AQ625"/>
    <mergeCell ref="AR625:AX625"/>
    <mergeCell ref="AY625:BB625"/>
    <mergeCell ref="AR626:AX626"/>
    <mergeCell ref="AY626:BB626"/>
    <mergeCell ref="Z617:AF617"/>
    <mergeCell ref="AG617:AJ617"/>
    <mergeCell ref="AN617:AQ617"/>
    <mergeCell ref="AR617:AX617"/>
    <mergeCell ref="AY617:BB617"/>
    <mergeCell ref="AG618:AJ618"/>
    <mergeCell ref="AY618:BB618"/>
    <mergeCell ref="AN620:AQ620"/>
    <mergeCell ref="AN621:AQ621"/>
    <mergeCell ref="AR621:AX621"/>
    <mergeCell ref="AY621:BB621"/>
    <mergeCell ref="AN618:AQ618"/>
    <mergeCell ref="AR618:AX618"/>
    <mergeCell ref="AN619:AQ619"/>
    <mergeCell ref="AR619:AX619"/>
    <mergeCell ref="AY619:BB619"/>
    <mergeCell ref="AR620:AX620"/>
    <mergeCell ref="AY620:BB620"/>
    <mergeCell ref="Z622:AF622"/>
    <mergeCell ref="AG622:AJ622"/>
    <mergeCell ref="AN622:AQ622"/>
    <mergeCell ref="AR622:AX622"/>
    <mergeCell ref="AY622:BB622"/>
    <mergeCell ref="Z618:AF618"/>
    <mergeCell ref="Z619:AF619"/>
    <mergeCell ref="AG619:AJ619"/>
    <mergeCell ref="Z620:AF620"/>
    <mergeCell ref="AG620:AJ620"/>
    <mergeCell ref="Z621:AF621"/>
    <mergeCell ref="AG621:AJ621"/>
    <mergeCell ref="Z623:AF623"/>
    <mergeCell ref="AG623:AJ623"/>
    <mergeCell ref="AN623:AQ623"/>
    <mergeCell ref="AR623:AX623"/>
    <mergeCell ref="AY623:BB623"/>
    <mergeCell ref="AG624:AJ624"/>
    <mergeCell ref="AY624:BB624"/>
    <mergeCell ref="Z628:AF628"/>
    <mergeCell ref="AG628:AJ628"/>
    <mergeCell ref="AN628:AQ628"/>
    <mergeCell ref="AR628:AX628"/>
    <mergeCell ref="AY628:BB628"/>
    <mergeCell ref="AR629:AX629"/>
    <mergeCell ref="AY629:BB629"/>
    <mergeCell ref="AN629:AQ629"/>
    <mergeCell ref="AN630:AQ630"/>
    <mergeCell ref="AR630:AX630"/>
    <mergeCell ref="AY630:BB630"/>
    <mergeCell ref="AN631:AQ631"/>
    <mergeCell ref="AR631:AX631"/>
    <mergeCell ref="AY631:BB631"/>
    <mergeCell ref="AR634:AX634"/>
    <mergeCell ref="AY634:BB634"/>
    <mergeCell ref="AN632:AQ632"/>
    <mergeCell ref="AR632:AX632"/>
    <mergeCell ref="AY632:BB632"/>
    <mergeCell ref="AN633:AQ633"/>
    <mergeCell ref="AR633:AX633"/>
    <mergeCell ref="AY633:BB633"/>
    <mergeCell ref="AN634:AQ634"/>
    <mergeCell ref="AR637:AX637"/>
    <mergeCell ref="AY637:BB637"/>
    <mergeCell ref="AN635:AQ635"/>
    <mergeCell ref="AR635:AX635"/>
    <mergeCell ref="AY635:BB635"/>
    <mergeCell ref="AN636:AQ636"/>
    <mergeCell ref="AR636:AX636"/>
    <mergeCell ref="AY636:BB636"/>
    <mergeCell ref="AN637:AQ637"/>
    <mergeCell ref="AR640:AX640"/>
    <mergeCell ref="AY640:BB640"/>
    <mergeCell ref="AN638:AQ638"/>
    <mergeCell ref="AR638:AX638"/>
    <mergeCell ref="AY638:BB638"/>
    <mergeCell ref="AN639:AQ639"/>
    <mergeCell ref="AR639:AX639"/>
    <mergeCell ref="AY639:BB639"/>
    <mergeCell ref="AN640:AQ640"/>
    <mergeCell ref="AR652:AX652"/>
    <mergeCell ref="AY652:BB652"/>
    <mergeCell ref="AN650:AQ650"/>
    <mergeCell ref="AR650:AX650"/>
    <mergeCell ref="AY650:BB650"/>
    <mergeCell ref="AN651:AQ651"/>
    <mergeCell ref="AR651:AX651"/>
    <mergeCell ref="AY651:BB651"/>
    <mergeCell ref="AN652:AQ652"/>
    <mergeCell ref="Z624:AF624"/>
    <mergeCell ref="Z625:AF625"/>
    <mergeCell ref="AG625:AJ625"/>
    <mergeCell ref="Z626:AF626"/>
    <mergeCell ref="AG626:AJ626"/>
    <mergeCell ref="Z627:AF627"/>
    <mergeCell ref="AG627:AJ627"/>
    <mergeCell ref="Z629:AF629"/>
    <mergeCell ref="AG629:AJ629"/>
    <mergeCell ref="Z630:AF630"/>
    <mergeCell ref="AG630:AJ630"/>
    <mergeCell ref="Z631:AF631"/>
    <mergeCell ref="AG631:AJ631"/>
    <mergeCell ref="AG632:AJ632"/>
    <mergeCell ref="Z632:AF632"/>
    <mergeCell ref="Z633:AF633"/>
    <mergeCell ref="AG633:AJ633"/>
    <mergeCell ref="Z634:AF634"/>
    <mergeCell ref="AG634:AJ634"/>
    <mergeCell ref="Z635:AF635"/>
    <mergeCell ref="AG635:AJ635"/>
    <mergeCell ref="Z636:AF636"/>
    <mergeCell ref="AG636:AJ636"/>
    <mergeCell ref="Z637:AF637"/>
    <mergeCell ref="AG637:AJ637"/>
    <mergeCell ref="Z638:AF638"/>
    <mergeCell ref="AG638:AJ638"/>
    <mergeCell ref="AG639:AJ639"/>
    <mergeCell ref="Z639:AF639"/>
    <mergeCell ref="Z640:AF640"/>
    <mergeCell ref="AG640:AJ640"/>
    <mergeCell ref="Z641:AF641"/>
    <mergeCell ref="AG641:AJ641"/>
    <mergeCell ref="Z642:AF642"/>
    <mergeCell ref="AG642:AJ642"/>
    <mergeCell ref="Z643:AF643"/>
    <mergeCell ref="AG643:AJ643"/>
    <mergeCell ref="Z644:AF644"/>
    <mergeCell ref="AG644:AJ644"/>
    <mergeCell ref="Z645:AF645"/>
    <mergeCell ref="AG645:AJ645"/>
    <mergeCell ref="AG646:AJ646"/>
    <mergeCell ref="Z646:AF646"/>
    <mergeCell ref="Z647:AF647"/>
    <mergeCell ref="AG647:AJ647"/>
    <mergeCell ref="Z648:AF648"/>
    <mergeCell ref="AG648:AJ648"/>
    <mergeCell ref="Z649:AF649"/>
    <mergeCell ref="AG649:AJ649"/>
    <mergeCell ref="AR691:AX691"/>
    <mergeCell ref="AY691:BB691"/>
    <mergeCell ref="AN689:AQ689"/>
    <mergeCell ref="AR689:AX689"/>
    <mergeCell ref="AY689:BB689"/>
    <mergeCell ref="AN690:AQ690"/>
    <mergeCell ref="AR690:AX690"/>
    <mergeCell ref="AY690:BB690"/>
    <mergeCell ref="AN691:AQ691"/>
    <mergeCell ref="AR694:AX694"/>
    <mergeCell ref="AY694:BB694"/>
    <mergeCell ref="AN692:AQ692"/>
    <mergeCell ref="AR692:AX692"/>
    <mergeCell ref="AY692:BB692"/>
    <mergeCell ref="AN693:AQ693"/>
    <mergeCell ref="AR693:AX693"/>
    <mergeCell ref="AY693:BB693"/>
    <mergeCell ref="AN694:AQ694"/>
    <mergeCell ref="AR697:AX697"/>
    <mergeCell ref="AY697:BB697"/>
    <mergeCell ref="AN695:AQ695"/>
    <mergeCell ref="AR695:AX695"/>
    <mergeCell ref="AY695:BB695"/>
    <mergeCell ref="AN696:AQ696"/>
    <mergeCell ref="AR696:AX696"/>
    <mergeCell ref="AY696:BB696"/>
    <mergeCell ref="AN697:AQ697"/>
    <mergeCell ref="AR700:AX700"/>
    <mergeCell ref="AY700:BB700"/>
    <mergeCell ref="AN698:AQ698"/>
    <mergeCell ref="AR698:AX698"/>
    <mergeCell ref="AY698:BB698"/>
    <mergeCell ref="AN699:AQ699"/>
    <mergeCell ref="AR699:AX699"/>
    <mergeCell ref="AY699:BB699"/>
    <mergeCell ref="AN700:AQ700"/>
    <mergeCell ref="AR703:AX703"/>
    <mergeCell ref="AY703:BB703"/>
    <mergeCell ref="AN701:AQ701"/>
    <mergeCell ref="AR701:AX701"/>
    <mergeCell ref="AY701:BB701"/>
    <mergeCell ref="AN702:AQ702"/>
    <mergeCell ref="AR702:AX702"/>
    <mergeCell ref="AY702:BB702"/>
    <mergeCell ref="AN703:AQ703"/>
    <mergeCell ref="AR706:AX706"/>
    <mergeCell ref="AY706:BB706"/>
    <mergeCell ref="AN704:AQ704"/>
    <mergeCell ref="AR704:AX704"/>
    <mergeCell ref="AY704:BB704"/>
    <mergeCell ref="AN705:AQ705"/>
    <mergeCell ref="AR705:AX705"/>
    <mergeCell ref="AY705:BB705"/>
    <mergeCell ref="AN706:AQ706"/>
    <mergeCell ref="AR709:AX709"/>
    <mergeCell ref="AY709:BB709"/>
    <mergeCell ref="AN707:AQ707"/>
    <mergeCell ref="AR707:AX707"/>
    <mergeCell ref="AY707:BB707"/>
    <mergeCell ref="AN708:AQ708"/>
    <mergeCell ref="AR708:AX708"/>
    <mergeCell ref="AY708:BB708"/>
    <mergeCell ref="AN709:AQ709"/>
    <mergeCell ref="AR712:AX712"/>
    <mergeCell ref="AY712:BB712"/>
    <mergeCell ref="AN710:AQ710"/>
    <mergeCell ref="AR710:AX710"/>
    <mergeCell ref="AY710:BB710"/>
    <mergeCell ref="AN711:AQ711"/>
    <mergeCell ref="AR711:AX711"/>
    <mergeCell ref="AY711:BB711"/>
    <mergeCell ref="AN712:AQ712"/>
    <mergeCell ref="AR715:AX715"/>
    <mergeCell ref="AY715:BB715"/>
    <mergeCell ref="AN713:AQ713"/>
    <mergeCell ref="AR713:AX713"/>
    <mergeCell ref="AY713:BB713"/>
    <mergeCell ref="AN714:AQ714"/>
    <mergeCell ref="AR714:AX714"/>
    <mergeCell ref="AY714:BB714"/>
    <mergeCell ref="AN715:AQ715"/>
    <mergeCell ref="AR943:AX943"/>
    <mergeCell ref="AY943:BB943"/>
    <mergeCell ref="AN941:AQ941"/>
    <mergeCell ref="AR941:AX941"/>
    <mergeCell ref="AY941:BB941"/>
    <mergeCell ref="AN942:AQ942"/>
    <mergeCell ref="AR942:AX942"/>
    <mergeCell ref="AY942:BB942"/>
    <mergeCell ref="AN943:AQ943"/>
    <mergeCell ref="AR946:AX946"/>
    <mergeCell ref="AY946:BB946"/>
    <mergeCell ref="AN944:AQ944"/>
    <mergeCell ref="AR944:AX944"/>
    <mergeCell ref="AY944:BB944"/>
    <mergeCell ref="AN945:AQ945"/>
    <mergeCell ref="AR945:AX945"/>
    <mergeCell ref="AY945:BB945"/>
    <mergeCell ref="AN946:AQ946"/>
    <mergeCell ref="AR949:AX949"/>
    <mergeCell ref="AY949:BB949"/>
    <mergeCell ref="AN947:AQ947"/>
    <mergeCell ref="AR947:AX947"/>
    <mergeCell ref="AY947:BB947"/>
    <mergeCell ref="AN948:AQ948"/>
    <mergeCell ref="AR948:AX948"/>
    <mergeCell ref="AY948:BB948"/>
    <mergeCell ref="AN949:AQ949"/>
    <mergeCell ref="AR952:AX952"/>
    <mergeCell ref="AY952:BB952"/>
    <mergeCell ref="AN950:AQ950"/>
    <mergeCell ref="AR950:AX950"/>
    <mergeCell ref="AY950:BB950"/>
    <mergeCell ref="AN951:AQ951"/>
    <mergeCell ref="AR951:AX951"/>
    <mergeCell ref="AY951:BB951"/>
    <mergeCell ref="AN952:AQ952"/>
    <mergeCell ref="AR955:AX955"/>
    <mergeCell ref="AY955:BB955"/>
    <mergeCell ref="AN953:AQ953"/>
    <mergeCell ref="AR953:AX953"/>
    <mergeCell ref="AY953:BB953"/>
    <mergeCell ref="AN954:AQ954"/>
    <mergeCell ref="AR954:AX954"/>
    <mergeCell ref="AY954:BB954"/>
    <mergeCell ref="AN955:AQ955"/>
    <mergeCell ref="AR958:AX958"/>
    <mergeCell ref="AY958:BB958"/>
    <mergeCell ref="AN956:AQ956"/>
    <mergeCell ref="AR956:AX956"/>
    <mergeCell ref="AY956:BB956"/>
    <mergeCell ref="AN957:AQ957"/>
    <mergeCell ref="AR957:AX957"/>
    <mergeCell ref="AY957:BB957"/>
    <mergeCell ref="AN958:AQ958"/>
    <mergeCell ref="AR961:AX961"/>
    <mergeCell ref="AY961:BB961"/>
    <mergeCell ref="AN959:AQ959"/>
    <mergeCell ref="AR959:AX959"/>
    <mergeCell ref="AY959:BB959"/>
    <mergeCell ref="AN960:AQ960"/>
    <mergeCell ref="AR960:AX960"/>
    <mergeCell ref="AY960:BB960"/>
    <mergeCell ref="AN961:AQ961"/>
    <mergeCell ref="AR985:AX985"/>
    <mergeCell ref="AY985:BB985"/>
    <mergeCell ref="AN983:AQ983"/>
    <mergeCell ref="AR983:AX983"/>
    <mergeCell ref="AY983:BB983"/>
    <mergeCell ref="AN984:AQ984"/>
    <mergeCell ref="AR984:AX984"/>
    <mergeCell ref="AY984:BB984"/>
    <mergeCell ref="AN985:AQ985"/>
    <mergeCell ref="AR988:AX988"/>
    <mergeCell ref="AY988:BB988"/>
    <mergeCell ref="AN986:AQ986"/>
    <mergeCell ref="AR986:AX986"/>
    <mergeCell ref="AY986:BB986"/>
    <mergeCell ref="AN987:AQ987"/>
    <mergeCell ref="AR987:AX987"/>
    <mergeCell ref="AY987:BB987"/>
    <mergeCell ref="AN988:AQ988"/>
    <mergeCell ref="AR991:AX991"/>
    <mergeCell ref="AY991:BB991"/>
    <mergeCell ref="AN989:AQ989"/>
    <mergeCell ref="AR989:AX989"/>
    <mergeCell ref="AY989:BB989"/>
    <mergeCell ref="AN990:AQ990"/>
    <mergeCell ref="AR990:AX990"/>
    <mergeCell ref="AY990:BB990"/>
    <mergeCell ref="AN991:AQ991"/>
    <mergeCell ref="AR994:AX994"/>
    <mergeCell ref="AY994:BB994"/>
    <mergeCell ref="AN992:AQ992"/>
    <mergeCell ref="AR992:AX992"/>
    <mergeCell ref="AY992:BB992"/>
    <mergeCell ref="AN993:AQ993"/>
    <mergeCell ref="AR993:AX993"/>
    <mergeCell ref="AY993:BB993"/>
    <mergeCell ref="AN994:AQ994"/>
    <mergeCell ref="AR997:AX997"/>
    <mergeCell ref="AY997:BB997"/>
    <mergeCell ref="AN995:AQ995"/>
    <mergeCell ref="AR995:AX995"/>
    <mergeCell ref="AY995:BB995"/>
    <mergeCell ref="AN996:AQ996"/>
    <mergeCell ref="AR996:AX996"/>
    <mergeCell ref="AY996:BB996"/>
    <mergeCell ref="AN997:AQ997"/>
    <mergeCell ref="AR906:AX906"/>
    <mergeCell ref="AY906:BB906"/>
    <mergeCell ref="AN904:AQ904"/>
    <mergeCell ref="AR904:AX904"/>
    <mergeCell ref="AY904:BB904"/>
    <mergeCell ref="AN905:AQ905"/>
    <mergeCell ref="AR905:AX905"/>
    <mergeCell ref="AY905:BB905"/>
    <mergeCell ref="AN906:AQ906"/>
    <mergeCell ref="AR934:AX934"/>
    <mergeCell ref="AY934:BB934"/>
    <mergeCell ref="AN932:AQ932"/>
    <mergeCell ref="AR932:AX932"/>
    <mergeCell ref="AY932:BB932"/>
    <mergeCell ref="AN933:AQ933"/>
    <mergeCell ref="AR933:AX933"/>
    <mergeCell ref="AY933:BB933"/>
    <mergeCell ref="AN934:AQ934"/>
    <mergeCell ref="AR937:AX937"/>
    <mergeCell ref="AY937:BB937"/>
    <mergeCell ref="AN935:AQ935"/>
    <mergeCell ref="AR935:AX935"/>
    <mergeCell ref="AY935:BB935"/>
    <mergeCell ref="AN936:AQ936"/>
    <mergeCell ref="AR936:AX936"/>
    <mergeCell ref="AY936:BB936"/>
    <mergeCell ref="AN937:AQ937"/>
    <mergeCell ref="AN998:AQ998"/>
    <mergeCell ref="AR998:AX998"/>
    <mergeCell ref="AY998:BB998"/>
    <mergeCell ref="AN999:AQ999"/>
    <mergeCell ref="AR999:AX999"/>
    <mergeCell ref="AY999:BB999"/>
    <mergeCell ref="AR1000:AX1000"/>
    <mergeCell ref="AY1000:BB1000"/>
    <mergeCell ref="AR964:AX964"/>
    <mergeCell ref="AY964:BB964"/>
    <mergeCell ref="AN962:AQ962"/>
    <mergeCell ref="AR962:AX962"/>
    <mergeCell ref="AY962:BB962"/>
    <mergeCell ref="AN963:AQ963"/>
    <mergeCell ref="AR963:AX963"/>
    <mergeCell ref="AY963:BB963"/>
    <mergeCell ref="AN964:AQ964"/>
    <mergeCell ref="AR967:AX967"/>
    <mergeCell ref="AY967:BB967"/>
    <mergeCell ref="AN965:AQ965"/>
    <mergeCell ref="AR965:AX965"/>
    <mergeCell ref="AY965:BB965"/>
    <mergeCell ref="AN966:AQ966"/>
    <mergeCell ref="AR966:AX966"/>
    <mergeCell ref="AY966:BB966"/>
    <mergeCell ref="AN967:AQ967"/>
    <mergeCell ref="AR970:AX970"/>
    <mergeCell ref="AY970:BB970"/>
    <mergeCell ref="AN968:AQ968"/>
    <mergeCell ref="AR968:AX968"/>
    <mergeCell ref="AY968:BB968"/>
    <mergeCell ref="AN969:AQ969"/>
    <mergeCell ref="AR969:AX969"/>
    <mergeCell ref="AY969:BB969"/>
    <mergeCell ref="AN970:AQ970"/>
    <mergeCell ref="AR973:AX973"/>
    <mergeCell ref="AY973:BB973"/>
    <mergeCell ref="AN971:AQ971"/>
    <mergeCell ref="AR971:AX971"/>
    <mergeCell ref="AY971:BB971"/>
    <mergeCell ref="AN972:AQ972"/>
    <mergeCell ref="AR972:AX972"/>
    <mergeCell ref="AY972:BB972"/>
    <mergeCell ref="AN973:AQ973"/>
    <mergeCell ref="AR976:AX976"/>
    <mergeCell ref="AY976:BB976"/>
    <mergeCell ref="AN974:AQ974"/>
    <mergeCell ref="AR974:AX974"/>
    <mergeCell ref="AY974:BB974"/>
    <mergeCell ref="AN975:AQ975"/>
    <mergeCell ref="AR975:AX975"/>
    <mergeCell ref="AY975:BB975"/>
    <mergeCell ref="AN976:AQ976"/>
    <mergeCell ref="AR979:AX979"/>
    <mergeCell ref="AY979:BB979"/>
    <mergeCell ref="AN977:AQ977"/>
    <mergeCell ref="AR977:AX977"/>
    <mergeCell ref="AY977:BB977"/>
    <mergeCell ref="AN978:AQ978"/>
    <mergeCell ref="AR978:AX978"/>
    <mergeCell ref="AY978:BB978"/>
    <mergeCell ref="AN979:AQ979"/>
    <mergeCell ref="AR982:AX982"/>
    <mergeCell ref="AY982:BB982"/>
    <mergeCell ref="AN980:AQ980"/>
    <mergeCell ref="AR980:AX980"/>
    <mergeCell ref="AY980:BB980"/>
    <mergeCell ref="AN981:AQ981"/>
    <mergeCell ref="AR981:AX981"/>
    <mergeCell ref="AY981:BB981"/>
    <mergeCell ref="AN982:AQ982"/>
    <mergeCell ref="Z678:AF678"/>
    <mergeCell ref="AG678:AJ678"/>
    <mergeCell ref="Z679:AF679"/>
    <mergeCell ref="AG679:AJ679"/>
    <mergeCell ref="Z680:AF680"/>
    <mergeCell ref="AG680:AJ680"/>
    <mergeCell ref="AG681:AJ681"/>
    <mergeCell ref="Z681:AF681"/>
    <mergeCell ref="Z682:AF682"/>
    <mergeCell ref="AG682:AJ682"/>
    <mergeCell ref="Z683:AF683"/>
    <mergeCell ref="AG683:AJ683"/>
    <mergeCell ref="Z684:AF684"/>
    <mergeCell ref="AG684:AJ684"/>
    <mergeCell ref="AR739:AX739"/>
    <mergeCell ref="AY739:BB739"/>
    <mergeCell ref="AN737:AQ737"/>
    <mergeCell ref="AR737:AX737"/>
    <mergeCell ref="AY737:BB737"/>
    <mergeCell ref="AN738:AQ738"/>
    <mergeCell ref="AR738:AX738"/>
    <mergeCell ref="AY738:BB738"/>
    <mergeCell ref="AN739:AQ739"/>
    <mergeCell ref="Z671:AF671"/>
    <mergeCell ref="AG671:AJ671"/>
    <mergeCell ref="Z672:AF672"/>
    <mergeCell ref="AG672:AJ672"/>
    <mergeCell ref="Z673:AF673"/>
    <mergeCell ref="AG673:AJ673"/>
    <mergeCell ref="AG674:AJ674"/>
    <mergeCell ref="Z674:AF674"/>
    <mergeCell ref="Z675:AF675"/>
    <mergeCell ref="AG675:AJ675"/>
    <mergeCell ref="Z676:AF676"/>
    <mergeCell ref="AG676:AJ676"/>
    <mergeCell ref="Z677:AF677"/>
    <mergeCell ref="AG677:AJ677"/>
    <mergeCell ref="AR685:AX685"/>
    <mergeCell ref="AY685:BB685"/>
    <mergeCell ref="AN683:AQ683"/>
    <mergeCell ref="AR683:AX683"/>
    <mergeCell ref="AY683:BB683"/>
    <mergeCell ref="AN684:AQ684"/>
    <mergeCell ref="AR684:AX684"/>
    <mergeCell ref="AY684:BB684"/>
    <mergeCell ref="AN685:AQ685"/>
    <mergeCell ref="AR688:AX688"/>
    <mergeCell ref="AY688:BB688"/>
    <mergeCell ref="AN686:AQ686"/>
    <mergeCell ref="AR686:AX686"/>
    <mergeCell ref="AY686:BB686"/>
    <mergeCell ref="AN687:AQ687"/>
    <mergeCell ref="AR687:AX687"/>
    <mergeCell ref="AY687:BB687"/>
    <mergeCell ref="AN688:AQ688"/>
    <mergeCell ref="AN740:AQ740"/>
    <mergeCell ref="AR740:AX740"/>
    <mergeCell ref="AY740:BB740"/>
    <mergeCell ref="Z685:AF685"/>
    <mergeCell ref="AG685:AJ685"/>
    <mergeCell ref="Z686:AF686"/>
    <mergeCell ref="AG686:AJ686"/>
    <mergeCell ref="Z687:AF687"/>
    <mergeCell ref="AG687:AJ687"/>
    <mergeCell ref="AG688:AJ688"/>
    <mergeCell ref="Z688:AF688"/>
    <mergeCell ref="Z689:AF689"/>
    <mergeCell ref="AG689:AJ689"/>
    <mergeCell ref="Z690:AF690"/>
    <mergeCell ref="AG690:AJ690"/>
    <mergeCell ref="Z691:AF691"/>
    <mergeCell ref="AG691:AJ691"/>
    <mergeCell ref="Z692:AF692"/>
    <mergeCell ref="AG692:AJ692"/>
    <mergeCell ref="Z693:AF693"/>
    <mergeCell ref="AG693:AJ693"/>
    <mergeCell ref="Z694:AF694"/>
    <mergeCell ref="AG694:AJ694"/>
    <mergeCell ref="AG695:AJ695"/>
    <mergeCell ref="Z695:AF695"/>
    <mergeCell ref="Z696:AF696"/>
    <mergeCell ref="AG696:AJ696"/>
    <mergeCell ref="Z697:AF697"/>
    <mergeCell ref="AG697:AJ697"/>
    <mergeCell ref="Z698:AF698"/>
    <mergeCell ref="AG698:AJ698"/>
    <mergeCell ref="Z699:AF699"/>
    <mergeCell ref="AG699:AJ699"/>
    <mergeCell ref="Z700:AF700"/>
    <mergeCell ref="AG700:AJ700"/>
    <mergeCell ref="Z701:AF701"/>
    <mergeCell ref="AG701:AJ701"/>
    <mergeCell ref="AG702:AJ702"/>
    <mergeCell ref="Z702:AF702"/>
    <mergeCell ref="Z703:AF703"/>
    <mergeCell ref="AG703:AJ703"/>
    <mergeCell ref="Z704:AF704"/>
    <mergeCell ref="AG704:AJ704"/>
    <mergeCell ref="Z705:AF705"/>
    <mergeCell ref="AG705:AJ705"/>
    <mergeCell ref="Z706:AF706"/>
    <mergeCell ref="AG706:AJ706"/>
    <mergeCell ref="Z707:AF707"/>
    <mergeCell ref="AG707:AJ707"/>
    <mergeCell ref="Z708:AF708"/>
    <mergeCell ref="AG708:AJ708"/>
    <mergeCell ref="AG709:AJ709"/>
    <mergeCell ref="Z709:AF709"/>
    <mergeCell ref="Z710:AF710"/>
    <mergeCell ref="AG710:AJ710"/>
    <mergeCell ref="Z711:AF711"/>
    <mergeCell ref="AG711:AJ711"/>
    <mergeCell ref="Z712:AF712"/>
    <mergeCell ref="AG712:AJ712"/>
    <mergeCell ref="Z713:AF713"/>
    <mergeCell ref="AG713:AJ713"/>
    <mergeCell ref="Z714:AF714"/>
    <mergeCell ref="AG714:AJ714"/>
    <mergeCell ref="Z715:AF715"/>
    <mergeCell ref="AG715:AJ715"/>
    <mergeCell ref="AG716:AJ716"/>
    <mergeCell ref="Z716:AF716"/>
    <mergeCell ref="Z717:AF717"/>
    <mergeCell ref="AG717:AJ717"/>
    <mergeCell ref="Z718:AF718"/>
    <mergeCell ref="AG718:AJ718"/>
    <mergeCell ref="Z719:AF719"/>
    <mergeCell ref="AG719:AJ719"/>
    <mergeCell ref="Z720:AF720"/>
    <mergeCell ref="AG720:AJ720"/>
    <mergeCell ref="Z721:AF721"/>
    <mergeCell ref="AG721:AJ721"/>
    <mergeCell ref="Z722:AF722"/>
    <mergeCell ref="AG722:AJ722"/>
    <mergeCell ref="AG723:AJ723"/>
    <mergeCell ref="Z723:AF723"/>
    <mergeCell ref="Z724:AF724"/>
    <mergeCell ref="AG724:AJ724"/>
    <mergeCell ref="Z725:AF725"/>
    <mergeCell ref="AG725:AJ725"/>
    <mergeCell ref="Z726:AF726"/>
    <mergeCell ref="AG726:AJ726"/>
    <mergeCell ref="Z727:AF727"/>
    <mergeCell ref="AG727:AJ727"/>
    <mergeCell ref="Z728:AF728"/>
    <mergeCell ref="AG728:AJ728"/>
    <mergeCell ref="Z729:AF729"/>
    <mergeCell ref="AG729:AJ729"/>
    <mergeCell ref="AG730:AJ730"/>
    <mergeCell ref="Z730:AF730"/>
    <mergeCell ref="Z731:AF731"/>
    <mergeCell ref="AG731:AJ731"/>
    <mergeCell ref="Z732:AF732"/>
    <mergeCell ref="AG732:AJ732"/>
    <mergeCell ref="Z733:AF733"/>
    <mergeCell ref="AG733:AJ733"/>
    <mergeCell ref="AR794:AX794"/>
    <mergeCell ref="AY794:BB794"/>
    <mergeCell ref="AN792:AQ792"/>
    <mergeCell ref="AR792:AX792"/>
    <mergeCell ref="AY792:BB792"/>
    <mergeCell ref="AN793:AQ793"/>
    <mergeCell ref="AR793:AX793"/>
    <mergeCell ref="AY793:BB793"/>
    <mergeCell ref="AN794:AQ794"/>
    <mergeCell ref="AR785:AX785"/>
    <mergeCell ref="AY785:BB785"/>
    <mergeCell ref="AN783:AQ783"/>
    <mergeCell ref="AR783:AX783"/>
    <mergeCell ref="AY783:BB783"/>
    <mergeCell ref="AN784:AQ784"/>
    <mergeCell ref="AR784:AX784"/>
    <mergeCell ref="AY784:BB784"/>
    <mergeCell ref="AN785:AQ785"/>
    <mergeCell ref="AR788:AX788"/>
    <mergeCell ref="AY788:BB788"/>
    <mergeCell ref="AN786:AQ786"/>
    <mergeCell ref="AR786:AX786"/>
    <mergeCell ref="AY786:BB786"/>
    <mergeCell ref="AN787:AQ787"/>
    <mergeCell ref="AR787:AX787"/>
    <mergeCell ref="AY787:BB787"/>
    <mergeCell ref="AN788:AQ788"/>
    <mergeCell ref="AR791:AX791"/>
    <mergeCell ref="AY791:BB791"/>
    <mergeCell ref="AN789:AQ789"/>
    <mergeCell ref="AR789:AX789"/>
    <mergeCell ref="AY789:BB789"/>
    <mergeCell ref="AN790:AQ790"/>
    <mergeCell ref="AR790:AX790"/>
    <mergeCell ref="AY790:BB790"/>
    <mergeCell ref="AN791:AQ791"/>
    <mergeCell ref="AN795:AQ795"/>
    <mergeCell ref="AR795:AX795"/>
    <mergeCell ref="AY795:BB795"/>
    <mergeCell ref="AR718:AX718"/>
    <mergeCell ref="AY718:BB718"/>
    <mergeCell ref="AN716:AQ716"/>
    <mergeCell ref="AR716:AX716"/>
    <mergeCell ref="AY716:BB716"/>
    <mergeCell ref="AN717:AQ717"/>
    <mergeCell ref="AR717:AX717"/>
    <mergeCell ref="AY717:BB717"/>
    <mergeCell ref="AN718:AQ718"/>
    <mergeCell ref="AR721:AX721"/>
    <mergeCell ref="AY721:BB721"/>
    <mergeCell ref="AN719:AQ719"/>
    <mergeCell ref="AR719:AX719"/>
    <mergeCell ref="AY719:BB719"/>
    <mergeCell ref="AN720:AQ720"/>
    <mergeCell ref="AR720:AX720"/>
    <mergeCell ref="AY720:BB720"/>
    <mergeCell ref="AN721:AQ721"/>
    <mergeCell ref="AR724:AX724"/>
    <mergeCell ref="AY724:BB724"/>
    <mergeCell ref="AN722:AQ722"/>
    <mergeCell ref="AR722:AX722"/>
    <mergeCell ref="AY722:BB722"/>
    <mergeCell ref="AN723:AQ723"/>
    <mergeCell ref="AR723:AX723"/>
    <mergeCell ref="AY723:BB723"/>
    <mergeCell ref="AN724:AQ724"/>
    <mergeCell ref="AR727:AX727"/>
    <mergeCell ref="AY727:BB727"/>
    <mergeCell ref="AN725:AQ725"/>
    <mergeCell ref="AR725:AX725"/>
    <mergeCell ref="AY725:BB725"/>
    <mergeCell ref="AN726:AQ726"/>
    <mergeCell ref="AR726:AX726"/>
    <mergeCell ref="AY726:BB726"/>
    <mergeCell ref="AN727:AQ727"/>
    <mergeCell ref="AR730:AX730"/>
    <mergeCell ref="AY730:BB730"/>
    <mergeCell ref="AN728:AQ728"/>
    <mergeCell ref="AR728:AX728"/>
    <mergeCell ref="AY728:BB728"/>
    <mergeCell ref="AN729:AQ729"/>
    <mergeCell ref="AR729:AX729"/>
    <mergeCell ref="AY729:BB729"/>
    <mergeCell ref="AN730:AQ730"/>
    <mergeCell ref="AR733:AX733"/>
    <mergeCell ref="AY733:BB733"/>
    <mergeCell ref="AN731:AQ731"/>
    <mergeCell ref="AR731:AX731"/>
    <mergeCell ref="AY731:BB731"/>
    <mergeCell ref="AN732:AQ732"/>
    <mergeCell ref="AR732:AX732"/>
    <mergeCell ref="AY732:BB732"/>
    <mergeCell ref="AN733:AQ733"/>
    <mergeCell ref="AN747:AQ747"/>
    <mergeCell ref="AR747:AX747"/>
    <mergeCell ref="AY747:BB747"/>
    <mergeCell ref="AN748:AQ748"/>
    <mergeCell ref="AR748:AX748"/>
    <mergeCell ref="AY748:BB748"/>
    <mergeCell ref="AN749:AQ749"/>
    <mergeCell ref="AR776:AX776"/>
    <mergeCell ref="AY776:BB776"/>
    <mergeCell ref="AR749:AX749"/>
    <mergeCell ref="AY749:BB749"/>
    <mergeCell ref="AY774:BB774"/>
    <mergeCell ref="AN775:AQ775"/>
    <mergeCell ref="AR775:AX775"/>
    <mergeCell ref="AY775:BB775"/>
    <mergeCell ref="AN776:AQ776"/>
    <mergeCell ref="AR779:AX779"/>
    <mergeCell ref="AY779:BB779"/>
    <mergeCell ref="AN777:AQ777"/>
    <mergeCell ref="AR777:AX777"/>
    <mergeCell ref="AY777:BB777"/>
    <mergeCell ref="AN778:AQ778"/>
    <mergeCell ref="AR778:AX778"/>
    <mergeCell ref="AY778:BB778"/>
    <mergeCell ref="AN779:AQ779"/>
    <mergeCell ref="AR782:AX782"/>
    <mergeCell ref="AY782:BB782"/>
    <mergeCell ref="AN780:AQ780"/>
    <mergeCell ref="AR780:AX780"/>
    <mergeCell ref="AY780:BB780"/>
    <mergeCell ref="AN781:AQ781"/>
    <mergeCell ref="AR781:AX781"/>
    <mergeCell ref="AY781:BB781"/>
    <mergeCell ref="AN782:AQ782"/>
    <mergeCell ref="AR828:AX828"/>
    <mergeCell ref="AY828:BB828"/>
    <mergeCell ref="AN826:AQ826"/>
    <mergeCell ref="AR826:AX826"/>
    <mergeCell ref="AY826:BB826"/>
    <mergeCell ref="AN827:AQ827"/>
    <mergeCell ref="AR827:AX827"/>
    <mergeCell ref="AY827:BB827"/>
    <mergeCell ref="AN828:AQ828"/>
    <mergeCell ref="Z776:AF776"/>
    <mergeCell ref="AG776:AJ776"/>
    <mergeCell ref="Z777:AF777"/>
    <mergeCell ref="AG777:AJ777"/>
    <mergeCell ref="Z778:AF778"/>
    <mergeCell ref="AG778:AJ778"/>
    <mergeCell ref="AG779:AJ779"/>
    <mergeCell ref="Z779:AF779"/>
    <mergeCell ref="Z780:AF780"/>
    <mergeCell ref="AG780:AJ780"/>
    <mergeCell ref="Z781:AF781"/>
    <mergeCell ref="AG781:AJ781"/>
    <mergeCell ref="Z782:AF782"/>
    <mergeCell ref="AG782:AJ782"/>
    <mergeCell ref="AR798:AX798"/>
    <mergeCell ref="AY798:BB798"/>
    <mergeCell ref="AN796:AQ796"/>
    <mergeCell ref="AR796:AX796"/>
    <mergeCell ref="AY796:BB796"/>
    <mergeCell ref="AN797:AQ797"/>
    <mergeCell ref="AR797:AX797"/>
    <mergeCell ref="AY797:BB797"/>
    <mergeCell ref="AN798:AQ798"/>
    <mergeCell ref="AR801:AX801"/>
    <mergeCell ref="AY801:BB801"/>
    <mergeCell ref="AN799:AQ799"/>
    <mergeCell ref="AR799:AX799"/>
    <mergeCell ref="AY799:BB799"/>
    <mergeCell ref="AN800:AQ800"/>
    <mergeCell ref="AR800:AX800"/>
    <mergeCell ref="AY800:BB800"/>
    <mergeCell ref="AN801:AQ801"/>
    <mergeCell ref="AN829:AQ829"/>
    <mergeCell ref="AR829:AX829"/>
    <mergeCell ref="AY829:BB829"/>
    <mergeCell ref="AR807:AX807"/>
    <mergeCell ref="AY807:BB807"/>
    <mergeCell ref="AN805:AQ805"/>
    <mergeCell ref="AR805:AX805"/>
    <mergeCell ref="AY805:BB805"/>
    <mergeCell ref="AN806:AQ806"/>
    <mergeCell ref="AR806:AX806"/>
    <mergeCell ref="AY806:BB806"/>
    <mergeCell ref="AN807:AQ807"/>
    <mergeCell ref="AR810:AX810"/>
    <mergeCell ref="AY810:BB810"/>
    <mergeCell ref="AN808:AQ808"/>
    <mergeCell ref="AR808:AX808"/>
    <mergeCell ref="AY808:BB808"/>
    <mergeCell ref="AN809:AQ809"/>
    <mergeCell ref="AR809:AX809"/>
    <mergeCell ref="AY809:BB809"/>
    <mergeCell ref="AN810:AQ810"/>
    <mergeCell ref="AR813:AX813"/>
    <mergeCell ref="AY813:BB813"/>
    <mergeCell ref="AN811:AQ811"/>
    <mergeCell ref="AR811:AX811"/>
    <mergeCell ref="AY811:BB811"/>
    <mergeCell ref="AN812:AQ812"/>
    <mergeCell ref="AR812:AX812"/>
    <mergeCell ref="AY812:BB812"/>
    <mergeCell ref="AN813:AQ813"/>
    <mergeCell ref="AR816:AX816"/>
    <mergeCell ref="AY816:BB816"/>
    <mergeCell ref="AN814:AQ814"/>
    <mergeCell ref="AR814:AX814"/>
    <mergeCell ref="AY814:BB814"/>
    <mergeCell ref="AN815:AQ815"/>
    <mergeCell ref="AR815:AX815"/>
    <mergeCell ref="AY815:BB815"/>
    <mergeCell ref="AN816:AQ816"/>
    <mergeCell ref="AR819:AX819"/>
    <mergeCell ref="AY819:BB819"/>
    <mergeCell ref="AN817:AQ817"/>
    <mergeCell ref="AR817:AX817"/>
    <mergeCell ref="AY817:BB817"/>
    <mergeCell ref="AN818:AQ818"/>
    <mergeCell ref="AR818:AX818"/>
    <mergeCell ref="AY818:BB818"/>
    <mergeCell ref="AN819:AQ819"/>
    <mergeCell ref="AR822:AX822"/>
    <mergeCell ref="AY822:BB822"/>
    <mergeCell ref="AN820:AQ820"/>
    <mergeCell ref="AR820:AX820"/>
    <mergeCell ref="AY820:BB820"/>
    <mergeCell ref="AN821:AQ821"/>
    <mergeCell ref="AR821:AX821"/>
    <mergeCell ref="AY821:BB821"/>
    <mergeCell ref="AN822:AQ822"/>
    <mergeCell ref="AR825:AX825"/>
    <mergeCell ref="AY825:BB825"/>
    <mergeCell ref="AN823:AQ823"/>
    <mergeCell ref="AR823:AX823"/>
    <mergeCell ref="AY823:BB823"/>
    <mergeCell ref="AN824:AQ824"/>
    <mergeCell ref="AR824:AX824"/>
    <mergeCell ref="AY824:BB824"/>
    <mergeCell ref="AN825:AQ825"/>
    <mergeCell ref="Z783:AF783"/>
    <mergeCell ref="AG783:AJ783"/>
    <mergeCell ref="Z784:AF784"/>
    <mergeCell ref="AG784:AJ784"/>
    <mergeCell ref="Z785:AF785"/>
    <mergeCell ref="AG785:AJ785"/>
    <mergeCell ref="AG786:AJ786"/>
    <mergeCell ref="Z786:AF786"/>
    <mergeCell ref="Z787:AF787"/>
    <mergeCell ref="AG787:AJ787"/>
    <mergeCell ref="Z788:AF788"/>
    <mergeCell ref="AG788:AJ788"/>
    <mergeCell ref="Z789:AF789"/>
    <mergeCell ref="AG789:AJ789"/>
    <mergeCell ref="Z790:AF790"/>
    <mergeCell ref="AG790:AJ790"/>
    <mergeCell ref="Z791:AF791"/>
    <mergeCell ref="AG791:AJ791"/>
    <mergeCell ref="Z792:AF792"/>
    <mergeCell ref="AG792:AJ792"/>
    <mergeCell ref="AG793:AJ793"/>
    <mergeCell ref="Z793:AF793"/>
    <mergeCell ref="Z794:AF794"/>
    <mergeCell ref="AG794:AJ794"/>
    <mergeCell ref="Z795:AF795"/>
    <mergeCell ref="AG795:AJ795"/>
    <mergeCell ref="Z796:AF796"/>
    <mergeCell ref="AG796:AJ796"/>
    <mergeCell ref="Z797:AF797"/>
    <mergeCell ref="AG797:AJ797"/>
    <mergeCell ref="Z798:AF798"/>
    <mergeCell ref="AG798:AJ798"/>
    <mergeCell ref="Z799:AF799"/>
    <mergeCell ref="AG799:AJ799"/>
    <mergeCell ref="AG800:AJ800"/>
    <mergeCell ref="Z800:AF800"/>
    <mergeCell ref="Z801:AF801"/>
    <mergeCell ref="AG801:AJ801"/>
    <mergeCell ref="Z802:AF802"/>
    <mergeCell ref="AG802:AJ802"/>
    <mergeCell ref="Z803:AF803"/>
    <mergeCell ref="AG803:AJ803"/>
    <mergeCell ref="Z804:AF804"/>
    <mergeCell ref="AG804:AJ804"/>
    <mergeCell ref="Z805:AF805"/>
    <mergeCell ref="AG805:AJ805"/>
    <mergeCell ref="Z806:AF806"/>
    <mergeCell ref="AG806:AJ806"/>
    <mergeCell ref="AG807:AJ807"/>
    <mergeCell ref="Z807:AF807"/>
    <mergeCell ref="Z808:AF808"/>
    <mergeCell ref="AG808:AJ808"/>
    <mergeCell ref="Z809:AF809"/>
    <mergeCell ref="AG809:AJ809"/>
    <mergeCell ref="Z810:AF810"/>
    <mergeCell ref="AG810:AJ810"/>
    <mergeCell ref="Z811:AF811"/>
    <mergeCell ref="AG811:AJ811"/>
    <mergeCell ref="Z812:AF812"/>
    <mergeCell ref="AG812:AJ812"/>
    <mergeCell ref="Z813:AF813"/>
    <mergeCell ref="AG813:AJ813"/>
    <mergeCell ref="AG814:AJ814"/>
    <mergeCell ref="Z814:AF814"/>
    <mergeCell ref="Z815:AF815"/>
    <mergeCell ref="AG815:AJ815"/>
    <mergeCell ref="Z816:AF816"/>
    <mergeCell ref="AG816:AJ816"/>
    <mergeCell ref="Z817:AF817"/>
    <mergeCell ref="AG817:AJ817"/>
    <mergeCell ref="Z818:AF818"/>
    <mergeCell ref="AG818:AJ818"/>
    <mergeCell ref="Z819:AF819"/>
    <mergeCell ref="AG819:AJ819"/>
    <mergeCell ref="Z820:AF820"/>
    <mergeCell ref="AG820:AJ820"/>
    <mergeCell ref="AG821:AJ821"/>
    <mergeCell ref="Z821:AF821"/>
    <mergeCell ref="Z822:AF822"/>
    <mergeCell ref="AG822:AJ822"/>
    <mergeCell ref="Z823:AF823"/>
    <mergeCell ref="AG823:AJ823"/>
    <mergeCell ref="Z824:AF824"/>
    <mergeCell ref="AG824:AJ824"/>
    <mergeCell ref="Z825:AF825"/>
    <mergeCell ref="AG825:AJ825"/>
    <mergeCell ref="Z826:AF826"/>
    <mergeCell ref="AG826:AJ826"/>
    <mergeCell ref="Z827:AF827"/>
    <mergeCell ref="AG827:AJ827"/>
    <mergeCell ref="AG828:AJ828"/>
    <mergeCell ref="Z828:AF828"/>
    <mergeCell ref="Z829:AF829"/>
    <mergeCell ref="AG829:AJ829"/>
    <mergeCell ref="Z830:AF830"/>
    <mergeCell ref="AG830:AJ830"/>
    <mergeCell ref="Z831:AF831"/>
    <mergeCell ref="AG831:AJ831"/>
    <mergeCell ref="Z734:AF734"/>
    <mergeCell ref="AG734:AJ734"/>
    <mergeCell ref="Z735:AF735"/>
    <mergeCell ref="AG735:AJ735"/>
    <mergeCell ref="Z736:AF736"/>
    <mergeCell ref="AG736:AJ736"/>
    <mergeCell ref="AG737:AJ737"/>
    <mergeCell ref="Z737:AF737"/>
    <mergeCell ref="Z738:AF738"/>
    <mergeCell ref="AG738:AJ738"/>
    <mergeCell ref="Z739:AF739"/>
    <mergeCell ref="AG739:AJ739"/>
    <mergeCell ref="Z740:AF740"/>
    <mergeCell ref="AG740:AJ740"/>
    <mergeCell ref="Z741:AF741"/>
    <mergeCell ref="AG741:AJ741"/>
    <mergeCell ref="Z742:AF742"/>
    <mergeCell ref="AG742:AJ742"/>
    <mergeCell ref="Z743:AF743"/>
    <mergeCell ref="AG743:AJ743"/>
    <mergeCell ref="AG744:AJ744"/>
    <mergeCell ref="Z744:AF744"/>
    <mergeCell ref="Z745:AF745"/>
    <mergeCell ref="AG745:AJ745"/>
    <mergeCell ref="Z746:AF746"/>
    <mergeCell ref="AG746:AJ746"/>
    <mergeCell ref="Z747:AF747"/>
    <mergeCell ref="AG747:AJ747"/>
    <mergeCell ref="Z748:AF748"/>
    <mergeCell ref="AG748:AJ748"/>
    <mergeCell ref="Z749:AF749"/>
    <mergeCell ref="AG749:AJ749"/>
    <mergeCell ref="Z750:AF750"/>
    <mergeCell ref="AG750:AJ750"/>
    <mergeCell ref="AG751:AJ751"/>
    <mergeCell ref="Z751:AF751"/>
    <mergeCell ref="Z752:AF752"/>
    <mergeCell ref="AG752:AJ752"/>
    <mergeCell ref="Z753:AF753"/>
    <mergeCell ref="AG753:AJ753"/>
    <mergeCell ref="Z754:AF754"/>
    <mergeCell ref="AG754:AJ754"/>
    <mergeCell ref="Z755:AF755"/>
    <mergeCell ref="AG755:AJ755"/>
    <mergeCell ref="Z756:AF756"/>
    <mergeCell ref="AG756:AJ756"/>
    <mergeCell ref="Z757:AF757"/>
    <mergeCell ref="AG757:AJ757"/>
    <mergeCell ref="AG758:AJ758"/>
    <mergeCell ref="Z758:AF758"/>
    <mergeCell ref="Z759:AF759"/>
    <mergeCell ref="AG759:AJ759"/>
    <mergeCell ref="Z760:AF760"/>
    <mergeCell ref="AG760:AJ760"/>
    <mergeCell ref="Z761:AF761"/>
    <mergeCell ref="AG761:AJ761"/>
    <mergeCell ref="Z762:AF762"/>
    <mergeCell ref="AG762:AJ762"/>
    <mergeCell ref="Z763:AF763"/>
    <mergeCell ref="AG763:AJ763"/>
    <mergeCell ref="Z764:AF764"/>
    <mergeCell ref="AG764:AJ764"/>
    <mergeCell ref="AG765:AJ765"/>
    <mergeCell ref="Z765:AF765"/>
    <mergeCell ref="Z766:AF766"/>
    <mergeCell ref="AG766:AJ766"/>
    <mergeCell ref="Z767:AF767"/>
    <mergeCell ref="AG767:AJ767"/>
    <mergeCell ref="Z768:AF768"/>
    <mergeCell ref="AG768:AJ768"/>
    <mergeCell ref="Z769:AF769"/>
    <mergeCell ref="AG769:AJ769"/>
    <mergeCell ref="Z770:AF770"/>
    <mergeCell ref="AG770:AJ770"/>
    <mergeCell ref="Z771:AF771"/>
    <mergeCell ref="AG771:AJ771"/>
    <mergeCell ref="AG772:AJ772"/>
    <mergeCell ref="Z772:AF772"/>
    <mergeCell ref="Z773:AF773"/>
    <mergeCell ref="AG773:AJ773"/>
    <mergeCell ref="Z774:AF774"/>
    <mergeCell ref="AG774:AJ774"/>
    <mergeCell ref="Z775:AF775"/>
    <mergeCell ref="AG775:AJ775"/>
    <mergeCell ref="AR838:AX838"/>
    <mergeCell ref="AY838:BB838"/>
    <mergeCell ref="AN836:AQ836"/>
    <mergeCell ref="AR836:AX836"/>
    <mergeCell ref="AY836:BB836"/>
    <mergeCell ref="AN837:AQ837"/>
    <mergeCell ref="AR837:AX837"/>
    <mergeCell ref="AY837:BB837"/>
    <mergeCell ref="AN838:AQ838"/>
    <mergeCell ref="AR883:AX883"/>
    <mergeCell ref="AY883:BB883"/>
    <mergeCell ref="AN881:AQ881"/>
    <mergeCell ref="AR881:AX881"/>
    <mergeCell ref="AY881:BB881"/>
    <mergeCell ref="AN882:AQ882"/>
    <mergeCell ref="AR882:AX882"/>
    <mergeCell ref="AY882:BB882"/>
    <mergeCell ref="AN883:AQ883"/>
    <mergeCell ref="AR804:AX804"/>
    <mergeCell ref="AY804:BB804"/>
    <mergeCell ref="AN802:AQ802"/>
    <mergeCell ref="AR802:AX802"/>
    <mergeCell ref="AY802:BB802"/>
    <mergeCell ref="AN803:AQ803"/>
    <mergeCell ref="AR803:AX803"/>
    <mergeCell ref="AY803:BB803"/>
    <mergeCell ref="AN804:AQ804"/>
    <mergeCell ref="AR832:AX832"/>
    <mergeCell ref="AY832:BB832"/>
    <mergeCell ref="AN830:AQ830"/>
    <mergeCell ref="AR830:AX830"/>
    <mergeCell ref="AY830:BB830"/>
    <mergeCell ref="AN831:AQ831"/>
    <mergeCell ref="AR831:AX831"/>
    <mergeCell ref="AY831:BB831"/>
    <mergeCell ref="AN832:AQ832"/>
    <mergeCell ref="AR835:AX835"/>
    <mergeCell ref="AY835:BB835"/>
    <mergeCell ref="AN833:AQ833"/>
    <mergeCell ref="AR833:AX833"/>
    <mergeCell ref="AY833:BB833"/>
    <mergeCell ref="AN834:AQ834"/>
    <mergeCell ref="AR834:AX834"/>
    <mergeCell ref="AY834:BB834"/>
    <mergeCell ref="AN835:AQ835"/>
    <mergeCell ref="AN884:AQ884"/>
    <mergeCell ref="AR884:AX884"/>
    <mergeCell ref="AY884:BB884"/>
    <mergeCell ref="AR862:AX862"/>
    <mergeCell ref="AY862:BB862"/>
    <mergeCell ref="AN860:AQ860"/>
    <mergeCell ref="AR860:AX860"/>
    <mergeCell ref="AY860:BB860"/>
    <mergeCell ref="AN861:AQ861"/>
    <mergeCell ref="AR861:AX861"/>
    <mergeCell ref="AY861:BB861"/>
    <mergeCell ref="AN862:AQ862"/>
    <mergeCell ref="AR865:AX865"/>
    <mergeCell ref="AY865:BB865"/>
    <mergeCell ref="AN863:AQ863"/>
    <mergeCell ref="AR863:AX863"/>
    <mergeCell ref="AY863:BB863"/>
    <mergeCell ref="AN864:AQ864"/>
    <mergeCell ref="AR864:AX864"/>
    <mergeCell ref="AY864:BB864"/>
    <mergeCell ref="AN865:AQ865"/>
    <mergeCell ref="AR868:AX868"/>
    <mergeCell ref="AY868:BB868"/>
    <mergeCell ref="AN866:AQ866"/>
    <mergeCell ref="AR866:AX866"/>
    <mergeCell ref="AY866:BB866"/>
    <mergeCell ref="AN867:AQ867"/>
    <mergeCell ref="AR867:AX867"/>
    <mergeCell ref="AY867:BB867"/>
    <mergeCell ref="AN868:AQ868"/>
    <mergeCell ref="AR871:AX871"/>
    <mergeCell ref="AY871:BB871"/>
    <mergeCell ref="AN869:AQ869"/>
    <mergeCell ref="AR869:AX869"/>
    <mergeCell ref="AY869:BB869"/>
    <mergeCell ref="AN870:AQ870"/>
    <mergeCell ref="AR870:AX870"/>
    <mergeCell ref="AY870:BB870"/>
    <mergeCell ref="AN871:AQ871"/>
    <mergeCell ref="AR874:AX874"/>
    <mergeCell ref="AY874:BB874"/>
    <mergeCell ref="AN872:AQ872"/>
    <mergeCell ref="AR872:AX872"/>
    <mergeCell ref="AY872:BB872"/>
    <mergeCell ref="AN873:AQ873"/>
    <mergeCell ref="AR873:AX873"/>
    <mergeCell ref="AY873:BB873"/>
    <mergeCell ref="AN874:AQ874"/>
    <mergeCell ref="AR877:AX877"/>
    <mergeCell ref="AY877:BB877"/>
    <mergeCell ref="AN875:AQ875"/>
    <mergeCell ref="AR875:AX875"/>
    <mergeCell ref="AY875:BB875"/>
    <mergeCell ref="AN876:AQ876"/>
    <mergeCell ref="AR876:AX876"/>
    <mergeCell ref="AY876:BB876"/>
    <mergeCell ref="AN877:AQ877"/>
    <mergeCell ref="AR880:AX880"/>
    <mergeCell ref="AY880:BB880"/>
    <mergeCell ref="AN878:AQ878"/>
    <mergeCell ref="AR878:AX878"/>
    <mergeCell ref="AY878:BB878"/>
    <mergeCell ref="AN879:AQ879"/>
    <mergeCell ref="AR879:AX879"/>
    <mergeCell ref="AY879:BB879"/>
    <mergeCell ref="AN880:AQ880"/>
    <mergeCell ref="AR896:AX896"/>
    <mergeCell ref="AY896:BB896"/>
    <mergeCell ref="AN894:AQ894"/>
    <mergeCell ref="AR894:AX894"/>
    <mergeCell ref="AY894:BB894"/>
    <mergeCell ref="AN895:AQ895"/>
    <mergeCell ref="AR895:AX895"/>
    <mergeCell ref="AY895:BB895"/>
    <mergeCell ref="AN896:AQ896"/>
    <mergeCell ref="AR859:AX859"/>
    <mergeCell ref="AY859:BB859"/>
    <mergeCell ref="AN857:AQ857"/>
    <mergeCell ref="AR857:AX857"/>
    <mergeCell ref="AY857:BB857"/>
    <mergeCell ref="AN858:AQ858"/>
    <mergeCell ref="AR858:AX858"/>
    <mergeCell ref="AY858:BB858"/>
    <mergeCell ref="AN859:AQ859"/>
    <mergeCell ref="AR887:AX887"/>
    <mergeCell ref="AY887:BB887"/>
    <mergeCell ref="AN885:AQ885"/>
    <mergeCell ref="AR885:AX885"/>
    <mergeCell ref="AY885:BB885"/>
    <mergeCell ref="AN886:AQ886"/>
    <mergeCell ref="AR886:AX886"/>
    <mergeCell ref="AY886:BB886"/>
    <mergeCell ref="AN887:AQ887"/>
    <mergeCell ref="AR890:AX890"/>
    <mergeCell ref="AY890:BB890"/>
    <mergeCell ref="AN888:AQ888"/>
    <mergeCell ref="AR888:AX888"/>
    <mergeCell ref="AY888:BB888"/>
    <mergeCell ref="AN889:AQ889"/>
    <mergeCell ref="AR889:AX889"/>
    <mergeCell ref="AY889:BB889"/>
    <mergeCell ref="AN890:AQ890"/>
    <mergeCell ref="AN897:AQ897"/>
    <mergeCell ref="AR897:AX897"/>
    <mergeCell ref="AY897:BB897"/>
    <mergeCell ref="AR841:AX841"/>
    <mergeCell ref="AY841:BB841"/>
    <mergeCell ref="AN839:AQ839"/>
    <mergeCell ref="AR839:AX839"/>
    <mergeCell ref="AY839:BB839"/>
    <mergeCell ref="AN840:AQ840"/>
    <mergeCell ref="AR840:AX840"/>
    <mergeCell ref="AY840:BB840"/>
    <mergeCell ref="AN841:AQ841"/>
    <mergeCell ref="AR844:AX844"/>
    <mergeCell ref="AY844:BB844"/>
    <mergeCell ref="AN842:AQ842"/>
    <mergeCell ref="AR842:AX842"/>
    <mergeCell ref="AY842:BB842"/>
    <mergeCell ref="AN843:AQ843"/>
    <mergeCell ref="AR843:AX843"/>
    <mergeCell ref="AY843:BB843"/>
    <mergeCell ref="AN844:AQ844"/>
    <mergeCell ref="AR847:AX847"/>
    <mergeCell ref="AY847:BB847"/>
    <mergeCell ref="AN845:AQ845"/>
    <mergeCell ref="AR845:AX845"/>
    <mergeCell ref="AY845:BB845"/>
    <mergeCell ref="AN846:AQ846"/>
    <mergeCell ref="AR846:AX846"/>
    <mergeCell ref="AY846:BB846"/>
    <mergeCell ref="AN847:AQ847"/>
    <mergeCell ref="AR850:AX850"/>
    <mergeCell ref="AY850:BB850"/>
    <mergeCell ref="AN848:AQ848"/>
    <mergeCell ref="AR848:AX848"/>
    <mergeCell ref="AY848:BB848"/>
    <mergeCell ref="AN849:AQ849"/>
    <mergeCell ref="AR849:AX849"/>
    <mergeCell ref="AY849:BB849"/>
    <mergeCell ref="AN850:AQ850"/>
    <mergeCell ref="AR853:AX853"/>
    <mergeCell ref="AY853:BB853"/>
    <mergeCell ref="AN851:AQ851"/>
    <mergeCell ref="AR851:AX851"/>
    <mergeCell ref="AY851:BB851"/>
    <mergeCell ref="AN852:AQ852"/>
    <mergeCell ref="AR852:AX852"/>
    <mergeCell ref="AY852:BB852"/>
    <mergeCell ref="AN853:AQ853"/>
    <mergeCell ref="AR856:AX856"/>
    <mergeCell ref="AY856:BB856"/>
    <mergeCell ref="AN854:AQ854"/>
    <mergeCell ref="AR854:AX854"/>
    <mergeCell ref="AY854:BB854"/>
    <mergeCell ref="AN855:AQ855"/>
    <mergeCell ref="AR855:AX855"/>
    <mergeCell ref="AY855:BB855"/>
    <mergeCell ref="AN856:AQ856"/>
    <mergeCell ref="AR893:AX893"/>
    <mergeCell ref="AY893:BB893"/>
    <mergeCell ref="AN891:AQ891"/>
    <mergeCell ref="AR891:AX891"/>
    <mergeCell ref="AY891:BB891"/>
    <mergeCell ref="AN892:AQ892"/>
    <mergeCell ref="AR892:AX892"/>
    <mergeCell ref="AY892:BB892"/>
    <mergeCell ref="AN893:AQ893"/>
    <mergeCell ref="AR930:AX930"/>
    <mergeCell ref="AY930:BB930"/>
    <mergeCell ref="AN928:AQ928"/>
    <mergeCell ref="AR928:AX928"/>
    <mergeCell ref="AY928:BB928"/>
    <mergeCell ref="AN929:AQ929"/>
    <mergeCell ref="AR929:AX929"/>
    <mergeCell ref="AY929:BB929"/>
    <mergeCell ref="AN930:AQ930"/>
    <mergeCell ref="Z874:AF874"/>
    <mergeCell ref="AG874:AJ874"/>
    <mergeCell ref="Z875:AF875"/>
    <mergeCell ref="AG875:AJ875"/>
    <mergeCell ref="Z876:AF876"/>
    <mergeCell ref="AG876:AJ876"/>
    <mergeCell ref="AG877:AJ877"/>
    <mergeCell ref="Z877:AF877"/>
    <mergeCell ref="Z878:AF878"/>
    <mergeCell ref="AG878:AJ878"/>
    <mergeCell ref="Z879:AF879"/>
    <mergeCell ref="AG879:AJ879"/>
    <mergeCell ref="Z880:AF880"/>
    <mergeCell ref="AG880:AJ880"/>
    <mergeCell ref="AR900:AX900"/>
    <mergeCell ref="AY900:BB900"/>
    <mergeCell ref="AN898:AQ898"/>
    <mergeCell ref="AR898:AX898"/>
    <mergeCell ref="AY898:BB898"/>
    <mergeCell ref="AN899:AQ899"/>
    <mergeCell ref="AR899:AX899"/>
    <mergeCell ref="AY899:BB899"/>
    <mergeCell ref="AN900:AQ900"/>
    <mergeCell ref="AR903:AX903"/>
    <mergeCell ref="AY903:BB903"/>
    <mergeCell ref="AN901:AQ901"/>
    <mergeCell ref="AR901:AX901"/>
    <mergeCell ref="AY901:BB901"/>
    <mergeCell ref="AN902:AQ902"/>
    <mergeCell ref="AR902:AX902"/>
    <mergeCell ref="AY902:BB902"/>
    <mergeCell ref="AN903:AQ903"/>
    <mergeCell ref="AN931:AQ931"/>
    <mergeCell ref="AR931:AX931"/>
    <mergeCell ref="AY931:BB931"/>
    <mergeCell ref="AR909:AX909"/>
    <mergeCell ref="AY909:BB909"/>
    <mergeCell ref="AN907:AQ907"/>
    <mergeCell ref="AR907:AX907"/>
    <mergeCell ref="AY907:BB907"/>
    <mergeCell ref="AN908:AQ908"/>
    <mergeCell ref="AR908:AX908"/>
    <mergeCell ref="AY908:BB908"/>
    <mergeCell ref="AN909:AQ909"/>
    <mergeCell ref="AR912:AX912"/>
    <mergeCell ref="AY912:BB912"/>
    <mergeCell ref="AN910:AQ910"/>
    <mergeCell ref="AR910:AX910"/>
    <mergeCell ref="AY910:BB910"/>
    <mergeCell ref="AN911:AQ911"/>
    <mergeCell ref="AR911:AX911"/>
    <mergeCell ref="AY911:BB911"/>
    <mergeCell ref="AN912:AQ912"/>
    <mergeCell ref="AR915:AX915"/>
    <mergeCell ref="AY915:BB915"/>
    <mergeCell ref="AN913:AQ913"/>
    <mergeCell ref="AR913:AX913"/>
    <mergeCell ref="AY913:BB913"/>
    <mergeCell ref="AN914:AQ914"/>
    <mergeCell ref="AR914:AX914"/>
    <mergeCell ref="AY914:BB914"/>
    <mergeCell ref="AN915:AQ915"/>
    <mergeCell ref="AR918:AX918"/>
    <mergeCell ref="AY918:BB918"/>
    <mergeCell ref="AN916:AQ916"/>
    <mergeCell ref="AR916:AX916"/>
    <mergeCell ref="AY916:BB916"/>
    <mergeCell ref="AN917:AQ917"/>
    <mergeCell ref="AR917:AX917"/>
    <mergeCell ref="AY917:BB917"/>
    <mergeCell ref="AN918:AQ918"/>
    <mergeCell ref="AR921:AX921"/>
    <mergeCell ref="AY921:BB921"/>
    <mergeCell ref="AN919:AQ919"/>
    <mergeCell ref="AR919:AX919"/>
    <mergeCell ref="AY919:BB919"/>
    <mergeCell ref="AN920:AQ920"/>
    <mergeCell ref="AR920:AX920"/>
    <mergeCell ref="AY920:BB920"/>
    <mergeCell ref="AN921:AQ921"/>
    <mergeCell ref="AR924:AX924"/>
    <mergeCell ref="AY924:BB924"/>
    <mergeCell ref="AN922:AQ922"/>
    <mergeCell ref="AR922:AX922"/>
    <mergeCell ref="AY922:BB922"/>
    <mergeCell ref="AN923:AQ923"/>
    <mergeCell ref="AR923:AX923"/>
    <mergeCell ref="AY923:BB923"/>
    <mergeCell ref="AN924:AQ924"/>
    <mergeCell ref="AR927:AX927"/>
    <mergeCell ref="AY927:BB927"/>
    <mergeCell ref="AN925:AQ925"/>
    <mergeCell ref="AR925:AX925"/>
    <mergeCell ref="AY925:BB925"/>
    <mergeCell ref="AN926:AQ926"/>
    <mergeCell ref="AR926:AX926"/>
    <mergeCell ref="AY926:BB926"/>
    <mergeCell ref="AN927:AQ927"/>
  </mergeCells>
  <conditionalFormatting sqref="C3:C11 U3:U11 AM3:AM11">
    <cfRule type="expression" dxfId="5" priority="1">
      <formula>$AO$2="BROWN"</formula>
    </cfRule>
  </conditionalFormatting>
  <conditionalFormatting sqref="D1:D1000 V1:V1000 AN1:AN1000">
    <cfRule type="expression" dxfId="6" priority="2">
      <formula>$AO$2="BROWN"</formula>
    </cfRule>
  </conditionalFormatting>
  <conditionalFormatting sqref="H1:H1000 Z1:Z1000 AR1:AR1000">
    <cfRule type="expression" dxfId="7" priority="3">
      <formula>$AO$2="BROWN"</formula>
    </cfRule>
  </conditionalFormatting>
  <conditionalFormatting sqref="C3:C11 U3:U11 AM3:AM11">
    <cfRule type="expression" dxfId="8" priority="4">
      <formula>$AO$2="OLIVE"</formula>
    </cfRule>
  </conditionalFormatting>
  <conditionalFormatting sqref="D1:D1000 V1:V1000 AN1:AN1000">
    <cfRule type="expression" dxfId="9" priority="5">
      <formula>$AO$2="OLIVE"</formula>
    </cfRule>
  </conditionalFormatting>
  <conditionalFormatting sqref="H1:H1000 Z1:Z1000 AR1:AR1000">
    <cfRule type="expression" dxfId="10" priority="6">
      <formula>$AO$2="OLIVE"</formula>
    </cfRule>
  </conditionalFormatting>
  <conditionalFormatting sqref="C3:C11 U3:U11 AM3:AM11">
    <cfRule type="expression" dxfId="11" priority="7">
      <formula>$AO$2="MINT"</formula>
    </cfRule>
  </conditionalFormatting>
  <conditionalFormatting sqref="D1:D1000 V1:V1000 AN1:AN1000">
    <cfRule type="expression" dxfId="12" priority="8">
      <formula>$AO$2="LAVENDER"</formula>
    </cfRule>
  </conditionalFormatting>
  <conditionalFormatting sqref="H1:H1000 Z1:Z1000 AR1:AR1000">
    <cfRule type="expression" dxfId="13" priority="9">
      <formula>$AO$2="MINT"</formula>
    </cfRule>
  </conditionalFormatting>
  <conditionalFormatting sqref="C3:C11 U3:U11 AM3:AM11">
    <cfRule type="expression" dxfId="14" priority="10">
      <formula>$AO$2="RED"</formula>
    </cfRule>
  </conditionalFormatting>
  <conditionalFormatting sqref="D1:D1000 V1:V1000 AN1:AN1000">
    <cfRule type="expression" dxfId="15" priority="11">
      <formula>$AO$2="RED"</formula>
    </cfRule>
  </conditionalFormatting>
  <conditionalFormatting sqref="H1:H1000 Z1:Z1000 AR1:AR1000">
    <cfRule type="expression" dxfId="16" priority="12">
      <formula>$AO$2="RED"</formula>
    </cfRule>
  </conditionalFormatting>
  <conditionalFormatting sqref="C3:C11 U3:U11 AM3:AM11">
    <cfRule type="expression" dxfId="17" priority="13">
      <formula>$AO$2="MAGENTA"</formula>
    </cfRule>
  </conditionalFormatting>
  <conditionalFormatting sqref="D1:D1000 V1:V1000 AN1:AN1000">
    <cfRule type="expression" dxfId="18" priority="14">
      <formula>$AO$2="MAGENTA"</formula>
    </cfRule>
  </conditionalFormatting>
  <conditionalFormatting sqref="H1:H1000 Z1:Z1000 AR1:AR1000">
    <cfRule type="expression" dxfId="19" priority="15">
      <formula>$AO$2="MAGENTA"</formula>
    </cfRule>
  </conditionalFormatting>
  <conditionalFormatting sqref="C3:C11 U3:U11 AM3:AM11">
    <cfRule type="expression" dxfId="20" priority="16">
      <formula>$AO$2="PURPLE"</formula>
    </cfRule>
  </conditionalFormatting>
  <conditionalFormatting sqref="D1:D1000 V1:V1000 AN1:AN1000">
    <cfRule type="expression" dxfId="21" priority="17">
      <formula>$AO$2="PURPLE"</formula>
    </cfRule>
  </conditionalFormatting>
  <conditionalFormatting sqref="H1:H1000 Z1:Z1000 AR1:AR1000">
    <cfRule type="expression" dxfId="22" priority="18">
      <formula>$AO$2="PURPLE"</formula>
    </cfRule>
  </conditionalFormatting>
  <conditionalFormatting sqref="C3:C11 U3:U11 AM3:AM11">
    <cfRule type="expression" dxfId="23" priority="19">
      <formula>$AO$2="BLACK"</formula>
    </cfRule>
  </conditionalFormatting>
  <conditionalFormatting sqref="D1:D1000 V1:V1000 AN1:AN1000">
    <cfRule type="expression" dxfId="24" priority="20">
      <formula>$AO$2="BLACK"</formula>
    </cfRule>
  </conditionalFormatting>
  <conditionalFormatting sqref="H1:H1000 Z1:Z1000 AR1:AR1000">
    <cfRule type="expression" dxfId="25" priority="21">
      <formula>$AO$2="BLACK"</formula>
    </cfRule>
  </conditionalFormatting>
  <conditionalFormatting sqref="D1:D1000 V1:V1000 AN1:AN1000">
    <cfRule type="expression" dxfId="46" priority="22">
      <formula>$AO$2="TEAL"</formula>
    </cfRule>
  </conditionalFormatting>
  <conditionalFormatting sqref="C3:C11 U3:U11 AM3:AM11">
    <cfRule type="expression" dxfId="28" priority="23">
      <formula>$AO$2="CYAN"</formula>
    </cfRule>
  </conditionalFormatting>
  <conditionalFormatting sqref="H1:H1000 Z1:Z1000 AR1:AR1000">
    <cfRule type="expression" dxfId="27" priority="24">
      <formula>$AO$2="CYAN"</formula>
    </cfRule>
  </conditionalFormatting>
  <conditionalFormatting sqref="C3:C11 U3:U11 AM3:AM11">
    <cfRule type="expression" dxfId="29" priority="25">
      <formula>$AO$2="YELLOW"</formula>
    </cfRule>
  </conditionalFormatting>
  <conditionalFormatting sqref="D1:D1000 V1:V1000 AN1:AN1000">
    <cfRule type="expression" dxfId="30" priority="26">
      <formula>$AO$2="Yellow"</formula>
    </cfRule>
  </conditionalFormatting>
  <conditionalFormatting sqref="H1:H1000 Z1:Z1000 AR1:AR1000">
    <cfRule type="expression" dxfId="31" priority="27">
      <formula>$AO$2="Yellow"</formula>
    </cfRule>
  </conditionalFormatting>
  <conditionalFormatting sqref="C3:C11 U3:U11 AM3:AM11">
    <cfRule type="expression" dxfId="32" priority="28">
      <formula>$AO$2="WHITE"</formula>
    </cfRule>
  </conditionalFormatting>
  <conditionalFormatting sqref="D1:D1000 V1:V1000 AN1:AN1000">
    <cfRule type="expression" dxfId="33" priority="29">
      <formula>$AO$2="WHITE"</formula>
    </cfRule>
  </conditionalFormatting>
  <conditionalFormatting sqref="H1:H1000 Z1:Z1000 AR1:AR1000">
    <cfRule type="expression" dxfId="34" priority="30">
      <formula>$AO$2="WHITE"</formula>
    </cfRule>
  </conditionalFormatting>
  <conditionalFormatting sqref="C3:C11 U3:U11 AM3:AM11">
    <cfRule type="expression" dxfId="35" priority="31">
      <formula>$AO$2="ORANGE"</formula>
    </cfRule>
  </conditionalFormatting>
  <conditionalFormatting sqref="D1:D1000 V1:V1000 AN1:AN1000">
    <cfRule type="expression" dxfId="36" priority="32">
      <formula>$AO$2="ORANGE"</formula>
    </cfRule>
  </conditionalFormatting>
  <conditionalFormatting sqref="H1:H1000 Z1:Z1000 AR1:AR1000">
    <cfRule type="expression" dxfId="37" priority="33">
      <formula>$AO$2="ORANGE"</formula>
    </cfRule>
  </conditionalFormatting>
  <conditionalFormatting sqref="C3:C11 U3:U11 AM3:AM11">
    <cfRule type="expression" dxfId="38" priority="34">
      <formula>$AO$2="Lavender"</formula>
    </cfRule>
  </conditionalFormatting>
  <conditionalFormatting sqref="H1:H1000 Z1:Z1000 AR1:AR1000">
    <cfRule type="expression" dxfId="39" priority="35">
      <formula>$AO$2="LAVENDER"</formula>
    </cfRule>
  </conditionalFormatting>
  <conditionalFormatting sqref="D1:D1000 V1:V1000 AN1:AN1000">
    <cfRule type="expression" dxfId="40" priority="36">
      <formula>$AO$2="MINT"</formula>
    </cfRule>
  </conditionalFormatting>
  <conditionalFormatting sqref="C3:C11 U3:U11 AM3:AM11">
    <cfRule type="expression" dxfId="41" priority="37">
      <formula>$AO$2="PINK"</formula>
    </cfRule>
  </conditionalFormatting>
  <conditionalFormatting sqref="D1:D1000 V1:V1000 AN1:AN1000">
    <cfRule type="expression" dxfId="42" priority="38">
      <formula>$AO$2="PINK"</formula>
    </cfRule>
  </conditionalFormatting>
  <conditionalFormatting sqref="H1:H1000 Z1:Z1000 AR1:AR1000">
    <cfRule type="expression" dxfId="43" priority="39">
      <formula>$AO$2="PINK"</formula>
    </cfRule>
  </conditionalFormatting>
  <conditionalFormatting sqref="C3:C11 U3:U11 AM3:AM11">
    <cfRule type="expression" dxfId="44" priority="40">
      <formula>$AO$2="TEAL"</formula>
    </cfRule>
  </conditionalFormatting>
  <conditionalFormatting sqref="H1:H1000 Z1:Z1000 AR1:AR1000">
    <cfRule type="expression" dxfId="45" priority="41">
      <formula>$AO$2="TEAL"</formula>
    </cfRule>
  </conditionalFormatting>
  <conditionalFormatting sqref="C3:C11 U3:U11 AM3:AM11">
    <cfRule type="expression" dxfId="47" priority="42">
      <formula>$AO$2="GREEN"</formula>
    </cfRule>
  </conditionalFormatting>
  <conditionalFormatting sqref="H1:H1000 Z1:Z1000 AR1:AR1000">
    <cfRule type="expression" dxfId="49" priority="43">
      <formula>$AO$2="GREEN"</formula>
    </cfRule>
  </conditionalFormatting>
  <conditionalFormatting sqref="D1:D1000 V1:V1000 AN1:AN1000">
    <cfRule type="expression" dxfId="48" priority="44">
      <formula>$AO$2="GREEN"</formula>
    </cfRule>
  </conditionalFormatting>
  <conditionalFormatting sqref="D1:D1000 V1:V1000 AN1:AN1000">
    <cfRule type="expression" dxfId="26" priority="45">
      <formula>$AO$2="CYAN"</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4.43" defaultRowHeight="15.75"/>
  <cols>
    <col customWidth="1" min="1" max="72" width="3.14"/>
  </cols>
  <sheetData>
    <row r="1" ht="16.5" customHeight="1">
      <c r="A1" s="23" t="s">
        <v>38</v>
      </c>
      <c r="B1" s="24"/>
      <c r="C1" s="24"/>
      <c r="D1" s="24"/>
      <c r="E1" s="24"/>
      <c r="F1" s="24"/>
      <c r="G1" s="24"/>
      <c r="H1" s="24"/>
      <c r="I1" s="24"/>
      <c r="J1" s="24"/>
      <c r="K1" s="24" t="s">
        <v>39</v>
      </c>
      <c r="AT1" s="24"/>
      <c r="AU1" s="24"/>
      <c r="AV1" s="24"/>
      <c r="AW1" s="24"/>
      <c r="AX1" s="24"/>
      <c r="AY1" s="24"/>
      <c r="AZ1" s="24"/>
      <c r="BA1" s="24"/>
      <c r="BB1" s="24"/>
      <c r="BC1" s="24"/>
      <c r="BD1" s="24"/>
      <c r="BE1" s="24"/>
      <c r="BF1" s="24"/>
      <c r="BG1" s="24"/>
      <c r="BH1" s="24"/>
      <c r="BI1" s="24"/>
      <c r="BJ1" s="25"/>
      <c r="BK1" s="25"/>
      <c r="BL1" s="25"/>
      <c r="BM1" s="25"/>
      <c r="BN1" s="25"/>
      <c r="BO1" s="25"/>
      <c r="BP1" s="25"/>
      <c r="BQ1" s="25"/>
      <c r="BR1" s="25"/>
      <c r="BS1" s="25"/>
      <c r="BT1" s="25"/>
    </row>
    <row r="2" ht="16.5" customHeight="1">
      <c r="A2" s="26"/>
      <c r="B2" s="27" t="s">
        <v>40</v>
      </c>
      <c r="C2" s="28"/>
      <c r="D2" s="29" t="s">
        <v>41</v>
      </c>
      <c r="E2" s="28"/>
      <c r="F2" s="28"/>
      <c r="G2" s="28"/>
      <c r="H2" s="28"/>
      <c r="I2" s="30"/>
      <c r="J2" s="24"/>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24"/>
    </row>
    <row r="3" ht="16.5" customHeight="1">
      <c r="A3" s="26"/>
      <c r="B3" s="24"/>
      <c r="C3" s="24"/>
      <c r="D3" s="24"/>
      <c r="E3" s="24"/>
      <c r="F3" s="24"/>
      <c r="G3" s="24"/>
      <c r="H3" s="24"/>
      <c r="I3" s="24"/>
      <c r="J3" s="24"/>
      <c r="AT3" s="24"/>
      <c r="AU3" s="24"/>
      <c r="AV3" s="24"/>
      <c r="AW3" s="24"/>
      <c r="AX3" s="24"/>
      <c r="AY3" s="24"/>
      <c r="AZ3" s="24"/>
      <c r="BA3" s="24"/>
      <c r="BB3" s="24"/>
      <c r="BC3" s="24"/>
      <c r="BD3" s="24"/>
      <c r="BE3" s="24"/>
      <c r="BF3" s="24"/>
      <c r="BG3" s="24"/>
      <c r="BH3" s="24"/>
      <c r="BI3" s="24"/>
      <c r="BJ3" s="26"/>
      <c r="BK3" s="26"/>
      <c r="BL3" s="26"/>
      <c r="BM3" s="26"/>
      <c r="BN3" s="26"/>
      <c r="BO3" s="26"/>
      <c r="BP3" s="26"/>
      <c r="BQ3" s="26"/>
      <c r="BR3" s="26"/>
      <c r="BS3" s="25"/>
      <c r="BT3" s="25"/>
    </row>
    <row r="4" ht="16.5" customHeight="1">
      <c r="A4" s="32"/>
      <c r="B4" s="33"/>
      <c r="C4" s="32"/>
      <c r="D4" s="32"/>
      <c r="E4" s="32"/>
      <c r="F4" s="32"/>
      <c r="G4" s="32"/>
      <c r="H4" s="32"/>
      <c r="I4" s="32"/>
      <c r="J4" s="32"/>
      <c r="K4" s="32"/>
      <c r="L4" s="32"/>
      <c r="M4" s="32"/>
      <c r="N4" s="32"/>
      <c r="O4" s="32"/>
      <c r="P4" s="32"/>
      <c r="Q4" s="32"/>
      <c r="R4" s="32"/>
      <c r="S4" s="32"/>
      <c r="T4" s="34"/>
      <c r="U4" s="32"/>
      <c r="V4" s="32"/>
      <c r="W4" s="32"/>
      <c r="X4" s="32"/>
      <c r="Y4" s="32"/>
      <c r="Z4" s="32"/>
      <c r="AA4" s="32"/>
      <c r="AB4" s="32"/>
      <c r="AC4" s="32"/>
      <c r="AD4" s="32"/>
      <c r="AE4" s="32"/>
      <c r="AF4" s="32"/>
      <c r="AG4" s="32"/>
      <c r="AH4" s="32"/>
      <c r="AI4" s="32"/>
      <c r="AJ4" s="35"/>
      <c r="AK4" s="35"/>
      <c r="AL4" s="32"/>
      <c r="AM4" s="32"/>
      <c r="AN4" s="32"/>
      <c r="AO4" s="32"/>
      <c r="AP4" s="32"/>
      <c r="AQ4" s="32"/>
      <c r="AR4" s="32"/>
      <c r="AS4" s="32"/>
      <c r="AT4" s="32"/>
      <c r="AU4" s="32"/>
      <c r="AV4" s="32"/>
      <c r="AW4" s="32"/>
      <c r="AX4" s="32"/>
      <c r="AY4" s="32"/>
      <c r="AZ4" s="32"/>
      <c r="BA4" s="35"/>
      <c r="BB4" s="32"/>
      <c r="BC4" s="32"/>
      <c r="BD4" s="32"/>
      <c r="BE4" s="32"/>
      <c r="BF4" s="32"/>
      <c r="BG4" s="32"/>
      <c r="BH4" s="32"/>
      <c r="BI4" s="32"/>
      <c r="BJ4" s="32"/>
      <c r="BK4" s="32"/>
      <c r="BL4" s="32"/>
      <c r="BM4" s="32"/>
      <c r="BN4" s="32"/>
      <c r="BO4" s="32"/>
      <c r="BP4" s="32"/>
      <c r="BQ4" s="32"/>
      <c r="BR4" s="32"/>
      <c r="BS4" s="32"/>
      <c r="BT4" s="32"/>
    </row>
    <row r="5" ht="16.5" customHeight="1">
      <c r="A5" s="32"/>
      <c r="B5" s="35" t="s">
        <v>42</v>
      </c>
      <c r="C5" s="32"/>
      <c r="D5" s="32"/>
      <c r="E5" s="32"/>
      <c r="F5" s="32"/>
      <c r="G5" s="32"/>
      <c r="H5" s="32"/>
      <c r="I5" s="32"/>
      <c r="J5" s="32"/>
      <c r="K5" s="32"/>
      <c r="L5" s="32"/>
      <c r="M5" s="32"/>
      <c r="N5" s="32"/>
      <c r="O5" s="32"/>
      <c r="P5" s="32"/>
      <c r="Q5" s="32"/>
      <c r="R5" s="32"/>
      <c r="S5" s="32"/>
      <c r="T5" s="34" t="s">
        <v>43</v>
      </c>
      <c r="U5" s="32"/>
      <c r="V5" s="32"/>
      <c r="W5" s="32"/>
      <c r="X5" s="32"/>
      <c r="Y5" s="32"/>
      <c r="Z5" s="32"/>
      <c r="AA5" s="32"/>
      <c r="AB5" s="32"/>
      <c r="AC5" s="32"/>
      <c r="AD5" s="32"/>
      <c r="AE5" s="32"/>
      <c r="AF5" s="32"/>
      <c r="AG5" s="32"/>
      <c r="AH5" s="32"/>
      <c r="AI5" s="32"/>
      <c r="AJ5" s="35"/>
      <c r="AK5" s="35" t="s">
        <v>44</v>
      </c>
      <c r="AL5" s="32"/>
      <c r="AM5" s="32"/>
      <c r="AN5" s="32"/>
      <c r="AO5" s="32"/>
      <c r="AP5" s="32"/>
      <c r="AQ5" s="32"/>
      <c r="AR5" s="32"/>
      <c r="AS5" s="32"/>
      <c r="AT5" s="32"/>
      <c r="AU5" s="32"/>
      <c r="AV5" s="32"/>
      <c r="AW5" s="32"/>
      <c r="AX5" s="32"/>
      <c r="AY5" s="32"/>
      <c r="AZ5" s="32"/>
      <c r="BA5" s="35" t="s">
        <v>45</v>
      </c>
      <c r="BB5" s="32"/>
      <c r="BC5" s="32"/>
      <c r="BD5" s="32"/>
      <c r="BE5" s="32"/>
      <c r="BF5" s="32"/>
      <c r="BG5" s="32"/>
      <c r="BH5" s="32"/>
      <c r="BI5" s="32"/>
      <c r="BJ5" s="32"/>
      <c r="BK5" s="32"/>
      <c r="BL5" s="32"/>
      <c r="BM5" s="32"/>
      <c r="BN5" s="32"/>
      <c r="BO5" s="32"/>
      <c r="BP5" s="32"/>
      <c r="BQ5" s="32"/>
      <c r="BR5" s="32"/>
      <c r="BS5" s="32"/>
      <c r="BT5" s="32"/>
    </row>
    <row r="6" ht="16.5" customHeight="1">
      <c r="A6" s="36"/>
      <c r="B6" s="37"/>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7"/>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3" t="s">
        <v>46</v>
      </c>
      <c r="BN6" s="33"/>
      <c r="BO6" s="36"/>
      <c r="BP6" s="36"/>
      <c r="BQ6" s="36"/>
      <c r="BR6" s="36"/>
      <c r="BS6" s="38"/>
      <c r="BT6" s="38"/>
    </row>
    <row r="7" ht="16.5" customHeight="1">
      <c r="A7" s="36"/>
      <c r="B7" s="37"/>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7"/>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3"/>
      <c r="BO7" s="36"/>
      <c r="BP7" s="36"/>
      <c r="BQ7" s="36"/>
      <c r="BR7" s="36"/>
      <c r="BS7" s="38"/>
      <c r="BT7" s="38"/>
    </row>
    <row r="8" ht="16.5" customHeight="1">
      <c r="A8" s="36"/>
      <c r="B8" s="37"/>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7"/>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8"/>
      <c r="BT8" s="38"/>
    </row>
    <row r="9" ht="16.5" customHeight="1">
      <c r="A9" s="36"/>
      <c r="B9" s="37"/>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7"/>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8"/>
      <c r="BT9" s="38"/>
    </row>
    <row r="10" ht="16.5" customHeight="1">
      <c r="A10" s="36"/>
      <c r="B10" s="37"/>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7"/>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8"/>
      <c r="BT10" s="38"/>
    </row>
    <row r="11" ht="16.5" customHeight="1">
      <c r="A11" s="36"/>
      <c r="B11" s="37"/>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7"/>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8"/>
      <c r="BT11" s="38"/>
    </row>
    <row r="12" ht="16.5" customHeight="1">
      <c r="A12" s="36"/>
      <c r="B12" s="37"/>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7"/>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8"/>
      <c r="BT12" s="38"/>
    </row>
    <row r="13" ht="16.5" customHeight="1">
      <c r="A13" s="36"/>
      <c r="B13" s="37"/>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7"/>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c r="BS13" s="38"/>
      <c r="BT13" s="38"/>
    </row>
    <row r="14" ht="16.5" customHeight="1">
      <c r="A14" s="36"/>
      <c r="B14" s="37"/>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7"/>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8"/>
      <c r="BT14" s="38"/>
    </row>
    <row r="15" ht="16.5" customHeight="1">
      <c r="A15" s="36"/>
      <c r="B15" s="37"/>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7"/>
      <c r="AK15" s="36"/>
      <c r="AL15" s="36"/>
      <c r="AM15" s="36"/>
      <c r="AN15" s="36"/>
      <c r="AO15" s="36"/>
      <c r="AP15" s="39" t="s">
        <v>47</v>
      </c>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8"/>
      <c r="BT15" s="38"/>
    </row>
    <row r="16" ht="16.5" customHeight="1">
      <c r="A16" s="36"/>
      <c r="B16" s="37"/>
      <c r="C16" s="36"/>
      <c r="D16" s="36"/>
      <c r="E16" s="36"/>
      <c r="F16" s="36"/>
      <c r="G16" s="36"/>
      <c r="H16" s="36"/>
      <c r="I16" s="36"/>
      <c r="J16" s="36"/>
      <c r="K16" s="36"/>
      <c r="L16" s="36"/>
      <c r="M16" s="36"/>
      <c r="N16" s="40" t="s">
        <v>48</v>
      </c>
      <c r="P16" s="36"/>
      <c r="Q16" s="36"/>
      <c r="R16" s="36"/>
      <c r="S16" s="36"/>
      <c r="T16" s="36"/>
      <c r="U16" s="36"/>
      <c r="V16" s="36"/>
      <c r="W16" s="36"/>
      <c r="X16" s="36"/>
      <c r="Y16" s="36"/>
      <c r="Z16" s="36"/>
      <c r="AA16" s="36"/>
      <c r="AB16" s="36"/>
      <c r="AC16" s="36"/>
      <c r="AD16" s="36"/>
      <c r="AE16" s="36"/>
      <c r="AF16" s="36"/>
      <c r="AG16" s="36"/>
      <c r="AH16" s="36"/>
      <c r="AI16" s="36"/>
      <c r="AJ16" s="37"/>
      <c r="AK16" s="36"/>
      <c r="AL16" s="36"/>
      <c r="AM16" s="36"/>
      <c r="AN16" s="36"/>
      <c r="AO16" s="36"/>
      <c r="AT16" s="36"/>
      <c r="AU16" s="36"/>
      <c r="AV16" s="36"/>
      <c r="AW16" s="36"/>
      <c r="AX16" s="36"/>
      <c r="AY16" s="36"/>
      <c r="AZ16" s="36"/>
      <c r="BA16" s="36"/>
      <c r="BB16" s="36"/>
      <c r="BC16" s="36"/>
      <c r="BD16" s="36"/>
      <c r="BE16" s="36"/>
      <c r="BF16" s="36"/>
      <c r="BG16" s="36"/>
      <c r="BH16" s="36"/>
      <c r="BI16" s="36"/>
      <c r="BJ16" s="36"/>
      <c r="BK16" s="36"/>
      <c r="BL16" s="36"/>
      <c r="BM16" s="40" t="s">
        <v>48</v>
      </c>
      <c r="BO16" s="36"/>
      <c r="BP16" s="36"/>
      <c r="BQ16" s="36"/>
      <c r="BR16" s="36"/>
      <c r="BS16" s="38"/>
      <c r="BT16" s="38"/>
    </row>
    <row r="17" ht="16.5" customHeight="1">
      <c r="A17" s="36"/>
      <c r="B17" s="37"/>
      <c r="C17" s="36"/>
      <c r="D17" s="36"/>
      <c r="E17" s="36"/>
      <c r="F17" s="36"/>
      <c r="G17" s="36"/>
      <c r="H17" s="36"/>
      <c r="I17" s="36"/>
      <c r="J17" s="36"/>
      <c r="K17" s="36"/>
      <c r="L17" s="36"/>
      <c r="M17" s="36"/>
      <c r="P17" s="36"/>
      <c r="Q17" s="36"/>
      <c r="R17" s="36"/>
      <c r="S17" s="36"/>
      <c r="T17" s="36"/>
      <c r="U17" s="36"/>
      <c r="V17" s="36"/>
      <c r="W17" s="36"/>
      <c r="X17" s="36"/>
      <c r="Y17" s="36"/>
      <c r="Z17" s="36"/>
      <c r="AA17" s="36"/>
      <c r="AB17" s="36"/>
      <c r="AC17" s="36"/>
      <c r="AD17" s="40" t="s">
        <v>48</v>
      </c>
      <c r="AF17" s="36"/>
      <c r="AG17" s="36"/>
      <c r="AH17" s="36"/>
      <c r="AI17" s="36"/>
      <c r="AJ17" s="37"/>
      <c r="AK17" s="36"/>
      <c r="AL17" s="36"/>
      <c r="AM17" s="36"/>
      <c r="AN17" s="36"/>
      <c r="AO17" s="36"/>
      <c r="AT17" s="36"/>
      <c r="AU17" s="36"/>
      <c r="AV17" s="36"/>
      <c r="AW17" s="36"/>
      <c r="AX17" s="36"/>
      <c r="AY17" s="36"/>
      <c r="AZ17" s="36"/>
      <c r="BA17" s="36"/>
      <c r="BB17" s="36"/>
      <c r="BC17" s="36"/>
      <c r="BD17" s="36"/>
      <c r="BE17" s="36"/>
      <c r="BF17" s="36"/>
      <c r="BG17" s="36"/>
      <c r="BH17" s="36"/>
      <c r="BI17" s="36"/>
      <c r="BJ17" s="36"/>
      <c r="BK17" s="36"/>
      <c r="BL17" s="36"/>
      <c r="BO17" s="36"/>
      <c r="BP17" s="36"/>
      <c r="BQ17" s="36"/>
      <c r="BR17" s="36"/>
      <c r="BS17" s="38"/>
      <c r="BT17" s="38"/>
    </row>
    <row r="18" ht="16.5" customHeight="1">
      <c r="A18" s="36"/>
      <c r="B18" s="37"/>
      <c r="C18" s="36"/>
      <c r="D18" s="36"/>
      <c r="E18" s="36"/>
      <c r="F18" s="36"/>
      <c r="G18" s="36"/>
      <c r="H18" s="36"/>
      <c r="I18" s="36"/>
      <c r="J18" s="36"/>
      <c r="K18" s="36"/>
      <c r="L18" s="36"/>
      <c r="M18" s="36"/>
      <c r="P18" s="36"/>
      <c r="Q18" s="36"/>
      <c r="R18" s="36"/>
      <c r="S18" s="36"/>
      <c r="T18" s="36"/>
      <c r="U18" s="36"/>
      <c r="V18" s="36"/>
      <c r="W18" s="36"/>
      <c r="X18" s="36"/>
      <c r="Y18" s="36"/>
      <c r="Z18" s="36"/>
      <c r="AA18" s="36"/>
      <c r="AB18" s="36"/>
      <c r="AC18" s="36"/>
      <c r="AF18" s="36"/>
      <c r="AG18" s="36"/>
      <c r="AH18" s="36"/>
      <c r="AI18" s="36"/>
      <c r="AJ18" s="37"/>
      <c r="AK18" s="36"/>
      <c r="AL18" s="36"/>
      <c r="AM18" s="36"/>
      <c r="AN18" s="36"/>
      <c r="AO18" s="36"/>
      <c r="AT18" s="36"/>
      <c r="AU18" s="36"/>
      <c r="AV18" s="36"/>
      <c r="AW18" s="36"/>
      <c r="AX18" s="36"/>
      <c r="AY18" s="36"/>
      <c r="AZ18" s="36"/>
      <c r="BA18" s="36"/>
      <c r="BB18" s="36"/>
      <c r="BC18" s="36"/>
      <c r="BD18" s="36"/>
      <c r="BE18" s="36"/>
      <c r="BF18" s="36"/>
      <c r="BG18" s="36"/>
      <c r="BH18" s="36"/>
      <c r="BI18" s="36"/>
      <c r="BJ18" s="36"/>
      <c r="BK18" s="36"/>
      <c r="BL18" s="36"/>
      <c r="BO18" s="36"/>
      <c r="BP18" s="36"/>
      <c r="BQ18" s="36"/>
      <c r="BR18" s="36"/>
      <c r="BS18" s="38"/>
      <c r="BT18" s="38"/>
    </row>
    <row r="19" ht="16.5" customHeight="1">
      <c r="A19" s="36"/>
      <c r="B19" s="37"/>
      <c r="C19" s="36"/>
      <c r="D19" s="36"/>
      <c r="E19" s="36"/>
      <c r="F19" s="36"/>
      <c r="G19" s="36"/>
      <c r="H19" s="36"/>
      <c r="I19" s="36"/>
      <c r="J19" s="36"/>
      <c r="K19" s="36"/>
      <c r="L19" s="36"/>
      <c r="M19" s="36"/>
      <c r="P19" s="36"/>
      <c r="Q19" s="36"/>
      <c r="R19" s="36"/>
      <c r="S19" s="36"/>
      <c r="T19" s="36"/>
      <c r="U19" s="36"/>
      <c r="V19" s="36"/>
      <c r="W19" s="36"/>
      <c r="X19" s="36"/>
      <c r="Y19" s="36"/>
      <c r="Z19" s="36"/>
      <c r="AA19" s="36"/>
      <c r="AB19" s="36"/>
      <c r="AC19" s="36"/>
      <c r="AF19" s="36"/>
      <c r="AG19" s="36"/>
      <c r="AH19" s="36"/>
      <c r="AI19" s="36"/>
      <c r="AJ19" s="37"/>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O19" s="36"/>
      <c r="BP19" s="36"/>
      <c r="BQ19" s="36"/>
      <c r="BR19" s="36"/>
      <c r="BS19" s="38"/>
      <c r="BT19" s="38"/>
    </row>
    <row r="20" ht="16.5" customHeight="1">
      <c r="A20" s="36"/>
      <c r="B20" s="37"/>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F20" s="36"/>
      <c r="AG20" s="36"/>
      <c r="AH20" s="36"/>
      <c r="AI20" s="36"/>
      <c r="AJ20" s="37"/>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8"/>
      <c r="BT20" s="38"/>
    </row>
    <row r="21" ht="16.5" customHeight="1">
      <c r="A21" s="36"/>
      <c r="B21" s="37"/>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7"/>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8"/>
      <c r="BT21" s="38"/>
    </row>
    <row r="22" ht="16.5" customHeight="1">
      <c r="A22" s="36"/>
      <c r="B22" s="37"/>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7"/>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8"/>
      <c r="BT22" s="38"/>
    </row>
    <row r="23" ht="16.5" customHeight="1">
      <c r="A23" s="36"/>
      <c r="B23" s="37"/>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7"/>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8"/>
      <c r="BT23" s="38"/>
    </row>
    <row r="24" ht="16.5" customHeight="1">
      <c r="A24" s="36"/>
      <c r="B24" s="37"/>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7"/>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8"/>
      <c r="BT24" s="38"/>
    </row>
    <row r="25" ht="16.5" customHeight="1">
      <c r="A25" s="36"/>
      <c r="B25" s="37"/>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7"/>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8"/>
      <c r="BT25" s="38"/>
    </row>
    <row r="26" ht="16.5" customHeight="1">
      <c r="A26" s="36"/>
      <c r="B26" s="37"/>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7"/>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8"/>
      <c r="BT26" s="38"/>
    </row>
    <row r="27" ht="16.5" customHeight="1">
      <c r="A27" s="36"/>
      <c r="B27" s="37"/>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7"/>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8"/>
      <c r="BT27" s="38"/>
    </row>
    <row r="28" ht="16.5" customHeight="1">
      <c r="A28" s="36"/>
      <c r="B28" s="37"/>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7"/>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8"/>
      <c r="BT28" s="38"/>
    </row>
    <row r="29" ht="16.5" customHeight="1">
      <c r="A29" s="36"/>
      <c r="B29" s="37"/>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7"/>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8"/>
      <c r="BT29" s="38"/>
    </row>
    <row r="30" ht="16.5" customHeight="1">
      <c r="A30" s="36"/>
      <c r="B30" s="37"/>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7"/>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8"/>
      <c r="BT30" s="38"/>
    </row>
    <row r="31" ht="16.5" customHeight="1">
      <c r="A31" s="36"/>
      <c r="B31" s="37"/>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7"/>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8"/>
      <c r="BT31" s="38"/>
    </row>
    <row r="32" ht="16.5" customHeight="1">
      <c r="A32" s="36"/>
      <c r="B32" s="37"/>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7"/>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8"/>
      <c r="BT32" s="38"/>
    </row>
    <row r="33" ht="16.5" customHeight="1">
      <c r="A33" s="36"/>
      <c r="B33" s="37"/>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7"/>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8"/>
      <c r="BT33" s="38"/>
    </row>
    <row r="34" ht="16.5" customHeight="1">
      <c r="A34" s="36"/>
      <c r="B34" s="37"/>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7"/>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8"/>
      <c r="BT34" s="38"/>
    </row>
    <row r="35" ht="16.5" customHeight="1">
      <c r="A35" s="36"/>
      <c r="B35" s="37"/>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7"/>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8"/>
      <c r="BT35" s="38"/>
    </row>
    <row r="36" ht="16.5" customHeight="1">
      <c r="A36" s="36"/>
      <c r="B36" s="37"/>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7"/>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3" t="s">
        <v>49</v>
      </c>
      <c r="BP36" s="36"/>
      <c r="BQ36" s="36"/>
      <c r="BR36" s="36"/>
      <c r="BS36" s="38"/>
      <c r="BT36" s="38"/>
    </row>
    <row r="37" ht="16.5" customHeight="1">
      <c r="A37" s="41"/>
      <c r="B37" s="42"/>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3"/>
      <c r="AK37" s="42"/>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4"/>
      <c r="BT37" s="44"/>
    </row>
    <row r="38" ht="16.5" customHeight="1">
      <c r="A38" s="41"/>
      <c r="B38" s="42"/>
      <c r="C38" s="45" t="s">
        <v>50</v>
      </c>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3"/>
      <c r="AK38" s="42"/>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4"/>
      <c r="BT38" s="44"/>
    </row>
    <row r="39" ht="16.5" customHeight="1">
      <c r="A39" s="41"/>
      <c r="B39" s="46" t="s">
        <v>51</v>
      </c>
      <c r="C39" s="47"/>
      <c r="H39" s="48"/>
      <c r="I39" s="49"/>
      <c r="J39" s="47"/>
      <c r="O39" s="48"/>
      <c r="P39" s="49"/>
      <c r="Q39" s="46" t="s">
        <v>52</v>
      </c>
      <c r="R39" s="47"/>
      <c r="W39" s="48"/>
      <c r="X39" s="49"/>
      <c r="Y39" s="47"/>
      <c r="AD39" s="48"/>
      <c r="AE39" s="49"/>
      <c r="AF39" s="46" t="s">
        <v>24</v>
      </c>
      <c r="AG39" s="47"/>
      <c r="AL39" s="48"/>
      <c r="AM39" s="49"/>
      <c r="AN39" s="47"/>
      <c r="AS39" s="48"/>
      <c r="AT39" s="49"/>
      <c r="AU39" s="46" t="s">
        <v>53</v>
      </c>
      <c r="AV39" s="47"/>
      <c r="BA39" s="48"/>
      <c r="BB39" s="49"/>
      <c r="BC39" s="47"/>
      <c r="BH39" s="48"/>
      <c r="BI39" s="41"/>
      <c r="BJ39" s="41"/>
      <c r="BK39" s="41"/>
      <c r="BL39" s="50" t="s">
        <v>54</v>
      </c>
      <c r="BR39" s="41"/>
      <c r="BS39" s="44"/>
      <c r="BT39" s="44"/>
    </row>
    <row r="40" ht="16.5" customHeight="1">
      <c r="A40" s="41"/>
      <c r="C40" s="51"/>
      <c r="H40" s="48"/>
      <c r="I40" s="49"/>
      <c r="J40" s="51"/>
      <c r="O40" s="48"/>
      <c r="P40" s="49"/>
      <c r="R40" s="51"/>
      <c r="W40" s="48"/>
      <c r="X40" s="49"/>
      <c r="Y40" s="51"/>
      <c r="AD40" s="48"/>
      <c r="AE40" s="49"/>
      <c r="AG40" s="51"/>
      <c r="AL40" s="48"/>
      <c r="AM40" s="49"/>
      <c r="AN40" s="51"/>
      <c r="AS40" s="48"/>
      <c r="AT40" s="49"/>
      <c r="AV40" s="51"/>
      <c r="BA40" s="48"/>
      <c r="BB40" s="49"/>
      <c r="BC40" s="51"/>
      <c r="BH40" s="48"/>
      <c r="BI40" s="41"/>
      <c r="BJ40" s="41"/>
      <c r="BK40" s="41"/>
      <c r="BL40" s="52"/>
      <c r="BQ40" s="48"/>
      <c r="BR40" s="41"/>
      <c r="BS40" s="44"/>
      <c r="BT40" s="44"/>
    </row>
    <row r="41" ht="16.5" customHeight="1">
      <c r="A41" s="41"/>
      <c r="C41" s="51"/>
      <c r="H41" s="48"/>
      <c r="I41" s="49"/>
      <c r="J41" s="51"/>
      <c r="O41" s="48"/>
      <c r="P41" s="49"/>
      <c r="R41" s="51"/>
      <c r="W41" s="48"/>
      <c r="X41" s="49"/>
      <c r="Y41" s="51"/>
      <c r="AD41" s="48"/>
      <c r="AE41" s="49"/>
      <c r="AG41" s="51"/>
      <c r="AL41" s="48"/>
      <c r="AM41" s="49"/>
      <c r="AN41" s="51"/>
      <c r="AS41" s="48"/>
      <c r="AT41" s="49"/>
      <c r="AV41" s="51"/>
      <c r="BA41" s="48"/>
      <c r="BB41" s="49"/>
      <c r="BC41" s="51"/>
      <c r="BH41" s="48"/>
      <c r="BI41" s="41"/>
      <c r="BJ41" s="41"/>
      <c r="BK41" s="41"/>
      <c r="BL41" s="51"/>
      <c r="BQ41" s="48"/>
      <c r="BR41" s="41"/>
      <c r="BS41" s="44"/>
      <c r="BT41" s="44"/>
    </row>
    <row r="42" ht="16.5" customHeight="1">
      <c r="A42" s="41"/>
      <c r="C42" s="51"/>
      <c r="H42" s="48"/>
      <c r="I42" s="49"/>
      <c r="J42" s="51"/>
      <c r="O42" s="48"/>
      <c r="P42" s="49"/>
      <c r="R42" s="51"/>
      <c r="W42" s="48"/>
      <c r="X42" s="49"/>
      <c r="Y42" s="51"/>
      <c r="AD42" s="48"/>
      <c r="AE42" s="49"/>
      <c r="AG42" s="51"/>
      <c r="AL42" s="48"/>
      <c r="AM42" s="49"/>
      <c r="AN42" s="51"/>
      <c r="AS42" s="48"/>
      <c r="AT42" s="49"/>
      <c r="AV42" s="51"/>
      <c r="BA42" s="48"/>
      <c r="BB42" s="49"/>
      <c r="BC42" s="51"/>
      <c r="BH42" s="48"/>
      <c r="BI42" s="41"/>
      <c r="BJ42" s="41"/>
      <c r="BK42" s="41"/>
      <c r="BL42" s="51"/>
      <c r="BQ42" s="48"/>
      <c r="BR42" s="41"/>
      <c r="BS42" s="44"/>
      <c r="BT42" s="44"/>
    </row>
    <row r="43" ht="16.5" customHeight="1">
      <c r="A43" s="41"/>
      <c r="C43" s="51"/>
      <c r="H43" s="48"/>
      <c r="I43" s="49"/>
      <c r="J43" s="51"/>
      <c r="O43" s="48"/>
      <c r="P43" s="49"/>
      <c r="R43" s="51"/>
      <c r="W43" s="48"/>
      <c r="X43" s="49"/>
      <c r="Y43" s="51"/>
      <c r="AD43" s="48"/>
      <c r="AE43" s="49"/>
      <c r="AG43" s="51"/>
      <c r="AL43" s="48"/>
      <c r="AM43" s="49"/>
      <c r="AN43" s="51"/>
      <c r="AS43" s="48"/>
      <c r="AT43" s="49"/>
      <c r="AV43" s="51"/>
      <c r="BA43" s="48"/>
      <c r="BB43" s="49"/>
      <c r="BC43" s="51"/>
      <c r="BH43" s="48"/>
      <c r="BI43" s="41"/>
      <c r="BJ43" s="41"/>
      <c r="BK43" s="41"/>
      <c r="BL43" s="51"/>
      <c r="BQ43" s="48"/>
      <c r="BR43" s="41"/>
      <c r="BS43" s="44"/>
      <c r="BT43" s="44"/>
    </row>
    <row r="44" ht="16.5" customHeight="1">
      <c r="A44" s="41"/>
      <c r="C44" s="53"/>
      <c r="D44" s="54"/>
      <c r="E44" s="54"/>
      <c r="F44" s="54"/>
      <c r="G44" s="54"/>
      <c r="H44" s="55"/>
      <c r="I44" s="49"/>
      <c r="J44" s="53"/>
      <c r="K44" s="54"/>
      <c r="L44" s="54"/>
      <c r="M44" s="54"/>
      <c r="N44" s="54"/>
      <c r="O44" s="55"/>
      <c r="P44" s="49"/>
      <c r="R44" s="53"/>
      <c r="S44" s="54"/>
      <c r="T44" s="54"/>
      <c r="U44" s="54"/>
      <c r="V44" s="54"/>
      <c r="W44" s="55"/>
      <c r="X44" s="49"/>
      <c r="Y44" s="53"/>
      <c r="Z44" s="54"/>
      <c r="AA44" s="54"/>
      <c r="AB44" s="54"/>
      <c r="AC44" s="54"/>
      <c r="AD44" s="55"/>
      <c r="AE44" s="49"/>
      <c r="AG44" s="53"/>
      <c r="AH44" s="54"/>
      <c r="AI44" s="54"/>
      <c r="AJ44" s="54"/>
      <c r="AK44" s="54"/>
      <c r="AL44" s="55"/>
      <c r="AM44" s="49"/>
      <c r="AN44" s="53"/>
      <c r="AO44" s="54"/>
      <c r="AP44" s="54"/>
      <c r="AQ44" s="54"/>
      <c r="AR44" s="54"/>
      <c r="AS44" s="55"/>
      <c r="AT44" s="49"/>
      <c r="AV44" s="53"/>
      <c r="AW44" s="54"/>
      <c r="AX44" s="54"/>
      <c r="AY44" s="54"/>
      <c r="AZ44" s="54"/>
      <c r="BA44" s="55"/>
      <c r="BB44" s="49"/>
      <c r="BC44" s="53"/>
      <c r="BD44" s="54"/>
      <c r="BE44" s="54"/>
      <c r="BF44" s="54"/>
      <c r="BG44" s="54"/>
      <c r="BH44" s="55"/>
      <c r="BI44" s="41"/>
      <c r="BJ44" s="41"/>
      <c r="BK44" s="41"/>
      <c r="BL44" s="51"/>
      <c r="BQ44" s="48"/>
      <c r="BR44" s="41"/>
      <c r="BS44" s="44"/>
      <c r="BT44" s="44"/>
    </row>
    <row r="45" ht="16.5" customHeight="1">
      <c r="A45" s="41"/>
      <c r="B45" s="56"/>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57"/>
      <c r="AK45" s="58"/>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1"/>
      <c r="BJ45" s="41"/>
      <c r="BK45" s="41"/>
      <c r="BL45" s="53"/>
      <c r="BM45" s="54"/>
      <c r="BN45" s="54"/>
      <c r="BO45" s="54"/>
      <c r="BP45" s="54"/>
      <c r="BQ45" s="55"/>
      <c r="BR45" s="41"/>
      <c r="BS45" s="44"/>
      <c r="BT45" s="44"/>
    </row>
    <row r="46" ht="16.5" customHeight="1">
      <c r="A46" s="41"/>
      <c r="B46" s="59" t="s">
        <v>27</v>
      </c>
      <c r="C46" s="47"/>
      <c r="H46" s="48"/>
      <c r="I46" s="49"/>
      <c r="J46" s="47"/>
      <c r="O46" s="48"/>
      <c r="P46" s="49"/>
      <c r="Q46" s="59" t="s">
        <v>26</v>
      </c>
      <c r="R46" s="47"/>
      <c r="W46" s="48"/>
      <c r="X46" s="49"/>
      <c r="Y46" s="47"/>
      <c r="AD46" s="48"/>
      <c r="AE46" s="49"/>
      <c r="AF46" s="46" t="s">
        <v>55</v>
      </c>
      <c r="AG46" s="47"/>
      <c r="AL46" s="48"/>
      <c r="AM46" s="49"/>
      <c r="AN46" s="47"/>
      <c r="AS46" s="48"/>
      <c r="AT46" s="49"/>
      <c r="AU46" s="46" t="s">
        <v>56</v>
      </c>
      <c r="AV46" s="47"/>
      <c r="BA46" s="48"/>
      <c r="BB46" s="49"/>
      <c r="BC46" s="47"/>
      <c r="BH46" s="48"/>
      <c r="BI46" s="41"/>
      <c r="BJ46" s="41"/>
      <c r="BK46" s="41"/>
      <c r="BL46" s="41"/>
      <c r="BM46" s="41"/>
      <c r="BN46" s="41"/>
      <c r="BO46" s="41"/>
      <c r="BP46" s="41"/>
      <c r="BQ46" s="41"/>
      <c r="BR46" s="41"/>
      <c r="BS46" s="44"/>
      <c r="BT46" s="44"/>
    </row>
    <row r="47" ht="16.5" customHeight="1">
      <c r="A47" s="41"/>
      <c r="C47" s="51"/>
      <c r="H47" s="48"/>
      <c r="I47" s="49"/>
      <c r="J47" s="51"/>
      <c r="O47" s="48"/>
      <c r="P47" s="49"/>
      <c r="R47" s="51"/>
      <c r="W47" s="48"/>
      <c r="X47" s="49"/>
      <c r="Y47" s="51"/>
      <c r="AD47" s="48"/>
      <c r="AE47" s="49"/>
      <c r="AG47" s="51"/>
      <c r="AL47" s="48"/>
      <c r="AM47" s="49"/>
      <c r="AN47" s="51"/>
      <c r="AS47" s="48"/>
      <c r="AT47" s="49"/>
      <c r="AV47" s="51"/>
      <c r="BA47" s="48"/>
      <c r="BB47" s="49"/>
      <c r="BC47" s="51"/>
      <c r="BH47" s="48"/>
      <c r="BI47" s="41"/>
      <c r="BJ47" s="41"/>
      <c r="BK47" s="41"/>
      <c r="BL47" s="50" t="s">
        <v>57</v>
      </c>
      <c r="BR47" s="41"/>
      <c r="BS47" s="44"/>
      <c r="BT47" s="44"/>
    </row>
    <row r="48" ht="16.5" customHeight="1">
      <c r="A48" s="41"/>
      <c r="C48" s="51"/>
      <c r="H48" s="48"/>
      <c r="I48" s="49"/>
      <c r="J48" s="51"/>
      <c r="O48" s="48"/>
      <c r="P48" s="49"/>
      <c r="R48" s="51"/>
      <c r="W48" s="48"/>
      <c r="X48" s="49"/>
      <c r="Y48" s="51"/>
      <c r="AD48" s="48"/>
      <c r="AE48" s="49"/>
      <c r="AG48" s="51"/>
      <c r="AL48" s="48"/>
      <c r="AM48" s="49"/>
      <c r="AN48" s="51"/>
      <c r="AS48" s="48"/>
      <c r="AT48" s="49"/>
      <c r="AV48" s="51"/>
      <c r="BA48" s="48"/>
      <c r="BB48" s="49"/>
      <c r="BC48" s="51"/>
      <c r="BH48" s="48"/>
      <c r="BI48" s="41"/>
      <c r="BJ48" s="41"/>
      <c r="BK48" s="41"/>
      <c r="BL48" s="52"/>
      <c r="BQ48" s="48"/>
      <c r="BR48" s="41"/>
      <c r="BS48" s="44"/>
      <c r="BT48" s="44"/>
    </row>
    <row r="49" ht="16.5" customHeight="1">
      <c r="A49" s="41"/>
      <c r="C49" s="51"/>
      <c r="H49" s="48"/>
      <c r="I49" s="49"/>
      <c r="J49" s="51"/>
      <c r="O49" s="48"/>
      <c r="P49" s="49"/>
      <c r="R49" s="51"/>
      <c r="W49" s="48"/>
      <c r="X49" s="49"/>
      <c r="Y49" s="51"/>
      <c r="AD49" s="48"/>
      <c r="AE49" s="49"/>
      <c r="AG49" s="51"/>
      <c r="AL49" s="48"/>
      <c r="AM49" s="49"/>
      <c r="AN49" s="51"/>
      <c r="AS49" s="48"/>
      <c r="AT49" s="49"/>
      <c r="AV49" s="51"/>
      <c r="BA49" s="48"/>
      <c r="BB49" s="49"/>
      <c r="BC49" s="51"/>
      <c r="BH49" s="48"/>
      <c r="BI49" s="41"/>
      <c r="BJ49" s="41"/>
      <c r="BK49" s="41"/>
      <c r="BL49" s="51"/>
      <c r="BQ49" s="48"/>
      <c r="BR49" s="41"/>
      <c r="BS49" s="44"/>
      <c r="BT49" s="44"/>
    </row>
    <row r="50" ht="16.5" customHeight="1">
      <c r="A50" s="41"/>
      <c r="C50" s="51"/>
      <c r="H50" s="48"/>
      <c r="I50" s="49"/>
      <c r="J50" s="51"/>
      <c r="O50" s="48"/>
      <c r="P50" s="49"/>
      <c r="R50" s="51"/>
      <c r="W50" s="48"/>
      <c r="X50" s="49"/>
      <c r="Y50" s="51"/>
      <c r="AD50" s="48"/>
      <c r="AE50" s="49"/>
      <c r="AG50" s="51"/>
      <c r="AL50" s="48"/>
      <c r="AM50" s="49"/>
      <c r="AN50" s="51"/>
      <c r="AS50" s="48"/>
      <c r="AT50" s="49"/>
      <c r="AV50" s="51"/>
      <c r="BA50" s="48"/>
      <c r="BB50" s="49"/>
      <c r="BC50" s="51"/>
      <c r="BH50" s="48"/>
      <c r="BI50" s="41"/>
      <c r="BJ50" s="41"/>
      <c r="BK50" s="41"/>
      <c r="BL50" s="51"/>
      <c r="BQ50" s="48"/>
      <c r="BR50" s="41"/>
      <c r="BS50" s="44"/>
      <c r="BT50" s="44"/>
    </row>
    <row r="51" ht="16.5" customHeight="1">
      <c r="A51" s="41"/>
      <c r="C51" s="53"/>
      <c r="D51" s="54"/>
      <c r="E51" s="54"/>
      <c r="F51" s="54"/>
      <c r="G51" s="54"/>
      <c r="H51" s="55"/>
      <c r="I51" s="49"/>
      <c r="J51" s="53"/>
      <c r="K51" s="54"/>
      <c r="L51" s="54"/>
      <c r="M51" s="54"/>
      <c r="N51" s="54"/>
      <c r="O51" s="55"/>
      <c r="P51" s="49"/>
      <c r="R51" s="53"/>
      <c r="S51" s="54"/>
      <c r="T51" s="54"/>
      <c r="U51" s="54"/>
      <c r="V51" s="54"/>
      <c r="W51" s="55"/>
      <c r="X51" s="49"/>
      <c r="Y51" s="53"/>
      <c r="Z51" s="54"/>
      <c r="AA51" s="54"/>
      <c r="AB51" s="54"/>
      <c r="AC51" s="54"/>
      <c r="AD51" s="55"/>
      <c r="AE51" s="49"/>
      <c r="AG51" s="53"/>
      <c r="AH51" s="54"/>
      <c r="AI51" s="54"/>
      <c r="AJ51" s="54"/>
      <c r="AK51" s="54"/>
      <c r="AL51" s="55"/>
      <c r="AM51" s="49"/>
      <c r="AN51" s="53"/>
      <c r="AO51" s="54"/>
      <c r="AP51" s="54"/>
      <c r="AQ51" s="54"/>
      <c r="AR51" s="54"/>
      <c r="AS51" s="55"/>
      <c r="AT51" s="49"/>
      <c r="AV51" s="53"/>
      <c r="AW51" s="54"/>
      <c r="AX51" s="54"/>
      <c r="AY51" s="54"/>
      <c r="AZ51" s="54"/>
      <c r="BA51" s="55"/>
      <c r="BB51" s="49"/>
      <c r="BC51" s="53"/>
      <c r="BD51" s="54"/>
      <c r="BE51" s="54"/>
      <c r="BF51" s="54"/>
      <c r="BG51" s="54"/>
      <c r="BH51" s="55"/>
      <c r="BI51" s="41"/>
      <c r="BJ51" s="41"/>
      <c r="BK51" s="41"/>
      <c r="BL51" s="51"/>
      <c r="BQ51" s="48"/>
      <c r="BR51" s="41"/>
      <c r="BS51" s="44"/>
      <c r="BT51" s="44"/>
    </row>
    <row r="52" ht="16.5" customHeight="1">
      <c r="A52" s="41"/>
      <c r="B52" s="56"/>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57"/>
      <c r="AK52" s="58"/>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1"/>
      <c r="BJ52" s="41"/>
      <c r="BK52" s="41"/>
      <c r="BL52" s="51"/>
      <c r="BQ52" s="48"/>
      <c r="BR52" s="41"/>
      <c r="BS52" s="44"/>
      <c r="BT52" s="44"/>
    </row>
    <row r="53" ht="16.5" customHeight="1">
      <c r="A53" s="41"/>
      <c r="B53" s="46" t="s">
        <v>58</v>
      </c>
      <c r="C53" s="47"/>
      <c r="H53" s="48"/>
      <c r="I53" s="49"/>
      <c r="J53" s="47"/>
      <c r="O53" s="48"/>
      <c r="P53" s="49"/>
      <c r="Q53" s="46" t="s">
        <v>30</v>
      </c>
      <c r="R53" s="47"/>
      <c r="W53" s="48"/>
      <c r="X53" s="49"/>
      <c r="Y53" s="47"/>
      <c r="AD53" s="48"/>
      <c r="AE53" s="49"/>
      <c r="AF53" s="46" t="s">
        <v>36</v>
      </c>
      <c r="AG53" s="47"/>
      <c r="AL53" s="48"/>
      <c r="AM53" s="49"/>
      <c r="AN53" s="47"/>
      <c r="AS53" s="48"/>
      <c r="AT53" s="49"/>
      <c r="AU53" s="46" t="s">
        <v>59</v>
      </c>
      <c r="AV53" s="47"/>
      <c r="BA53" s="48"/>
      <c r="BB53" s="49"/>
      <c r="BC53" s="47"/>
      <c r="BH53" s="48"/>
      <c r="BI53" s="41"/>
      <c r="BJ53" s="41"/>
      <c r="BK53" s="41"/>
      <c r="BL53" s="53"/>
      <c r="BM53" s="54"/>
      <c r="BN53" s="54"/>
      <c r="BO53" s="54"/>
      <c r="BP53" s="54"/>
      <c r="BQ53" s="55"/>
      <c r="BR53" s="41"/>
      <c r="BS53" s="44"/>
      <c r="BT53" s="44"/>
    </row>
    <row r="54" ht="16.5" customHeight="1">
      <c r="A54" s="41"/>
      <c r="C54" s="51"/>
      <c r="H54" s="48"/>
      <c r="I54" s="49"/>
      <c r="J54" s="51"/>
      <c r="O54" s="48"/>
      <c r="P54" s="49"/>
      <c r="R54" s="51"/>
      <c r="W54" s="48"/>
      <c r="X54" s="49"/>
      <c r="Y54" s="51"/>
      <c r="AD54" s="48"/>
      <c r="AE54" s="49"/>
      <c r="AG54" s="51"/>
      <c r="AL54" s="48"/>
      <c r="AM54" s="49"/>
      <c r="AN54" s="51"/>
      <c r="AS54" s="48"/>
      <c r="AT54" s="49"/>
      <c r="AV54" s="51"/>
      <c r="BA54" s="48"/>
      <c r="BB54" s="49"/>
      <c r="BC54" s="51"/>
      <c r="BH54" s="48"/>
      <c r="BI54" s="41"/>
      <c r="BJ54" s="41"/>
      <c r="BK54" s="41"/>
      <c r="BL54" s="41"/>
      <c r="BM54" s="41"/>
      <c r="BN54" s="41"/>
      <c r="BO54" s="41"/>
      <c r="BP54" s="41"/>
      <c r="BQ54" s="41"/>
      <c r="BR54" s="41"/>
      <c r="BS54" s="44"/>
      <c r="BT54" s="44"/>
    </row>
    <row r="55" ht="16.5" customHeight="1">
      <c r="A55" s="41"/>
      <c r="C55" s="51"/>
      <c r="H55" s="48"/>
      <c r="I55" s="49"/>
      <c r="J55" s="51"/>
      <c r="O55" s="48"/>
      <c r="P55" s="49"/>
      <c r="R55" s="51"/>
      <c r="W55" s="48"/>
      <c r="X55" s="49"/>
      <c r="Y55" s="51"/>
      <c r="AD55" s="48"/>
      <c r="AE55" s="49"/>
      <c r="AG55" s="51"/>
      <c r="AL55" s="48"/>
      <c r="AM55" s="49"/>
      <c r="AN55" s="51"/>
      <c r="AS55" s="48"/>
      <c r="AT55" s="49"/>
      <c r="AV55" s="51"/>
      <c r="BA55" s="48"/>
      <c r="BB55" s="49"/>
      <c r="BC55" s="51"/>
      <c r="BH55" s="48"/>
      <c r="BI55" s="41"/>
      <c r="BJ55" s="41"/>
      <c r="BK55" s="41"/>
      <c r="BL55" s="52"/>
      <c r="BQ55" s="48"/>
      <c r="BR55" s="41"/>
      <c r="BS55" s="44"/>
      <c r="BT55" s="44"/>
    </row>
    <row r="56" ht="16.5" customHeight="1">
      <c r="A56" s="41"/>
      <c r="C56" s="51"/>
      <c r="H56" s="48"/>
      <c r="I56" s="49"/>
      <c r="J56" s="51"/>
      <c r="O56" s="48"/>
      <c r="P56" s="49"/>
      <c r="R56" s="51"/>
      <c r="W56" s="48"/>
      <c r="X56" s="49"/>
      <c r="Y56" s="51"/>
      <c r="AD56" s="48"/>
      <c r="AE56" s="49"/>
      <c r="AG56" s="51"/>
      <c r="AL56" s="48"/>
      <c r="AM56" s="49"/>
      <c r="AN56" s="51"/>
      <c r="AS56" s="48"/>
      <c r="AT56" s="49"/>
      <c r="AV56" s="51"/>
      <c r="BA56" s="48"/>
      <c r="BB56" s="49"/>
      <c r="BC56" s="51"/>
      <c r="BH56" s="48"/>
      <c r="BI56" s="41"/>
      <c r="BJ56" s="41"/>
      <c r="BK56" s="41"/>
      <c r="BL56" s="51"/>
      <c r="BQ56" s="48"/>
      <c r="BR56" s="41"/>
      <c r="BS56" s="44"/>
      <c r="BT56" s="44"/>
    </row>
    <row r="57" ht="16.5" customHeight="1">
      <c r="A57" s="41"/>
      <c r="C57" s="51"/>
      <c r="H57" s="48"/>
      <c r="I57" s="49"/>
      <c r="J57" s="51"/>
      <c r="O57" s="48"/>
      <c r="P57" s="49"/>
      <c r="R57" s="51"/>
      <c r="W57" s="48"/>
      <c r="X57" s="49"/>
      <c r="Y57" s="51"/>
      <c r="AD57" s="48"/>
      <c r="AE57" s="49"/>
      <c r="AG57" s="51"/>
      <c r="AL57" s="48"/>
      <c r="AM57" s="49"/>
      <c r="AN57" s="51"/>
      <c r="AS57" s="48"/>
      <c r="AT57" s="49"/>
      <c r="AV57" s="51"/>
      <c r="BA57" s="48"/>
      <c r="BB57" s="49"/>
      <c r="BC57" s="51"/>
      <c r="BH57" s="48"/>
      <c r="BI57" s="41"/>
      <c r="BJ57" s="41"/>
      <c r="BK57" s="41"/>
      <c r="BL57" s="51"/>
      <c r="BQ57" s="48"/>
      <c r="BR57" s="41"/>
      <c r="BS57" s="44"/>
      <c r="BT57" s="44"/>
    </row>
    <row r="58" ht="16.5" customHeight="1">
      <c r="A58" s="41"/>
      <c r="C58" s="53"/>
      <c r="D58" s="54"/>
      <c r="E58" s="54"/>
      <c r="F58" s="54"/>
      <c r="G58" s="54"/>
      <c r="H58" s="55"/>
      <c r="I58" s="49"/>
      <c r="J58" s="53"/>
      <c r="K58" s="54"/>
      <c r="L58" s="54"/>
      <c r="M58" s="54"/>
      <c r="N58" s="54"/>
      <c r="O58" s="55"/>
      <c r="P58" s="49"/>
      <c r="R58" s="53"/>
      <c r="S58" s="54"/>
      <c r="T58" s="54"/>
      <c r="U58" s="54"/>
      <c r="V58" s="54"/>
      <c r="W58" s="55"/>
      <c r="X58" s="49"/>
      <c r="Y58" s="53"/>
      <c r="Z58" s="54"/>
      <c r="AA58" s="54"/>
      <c r="AB58" s="54"/>
      <c r="AC58" s="54"/>
      <c r="AD58" s="55"/>
      <c r="AE58" s="49"/>
      <c r="AG58" s="53"/>
      <c r="AH58" s="54"/>
      <c r="AI58" s="54"/>
      <c r="AJ58" s="54"/>
      <c r="AK58" s="54"/>
      <c r="AL58" s="55"/>
      <c r="AM58" s="49"/>
      <c r="AN58" s="53"/>
      <c r="AO58" s="54"/>
      <c r="AP58" s="54"/>
      <c r="AQ58" s="54"/>
      <c r="AR58" s="54"/>
      <c r="AS58" s="55"/>
      <c r="AT58" s="49"/>
      <c r="AV58" s="53"/>
      <c r="AW58" s="54"/>
      <c r="AX58" s="54"/>
      <c r="AY58" s="54"/>
      <c r="AZ58" s="54"/>
      <c r="BA58" s="55"/>
      <c r="BB58" s="49"/>
      <c r="BC58" s="53"/>
      <c r="BD58" s="54"/>
      <c r="BE58" s="54"/>
      <c r="BF58" s="54"/>
      <c r="BG58" s="54"/>
      <c r="BH58" s="55"/>
      <c r="BI58" s="41"/>
      <c r="BJ58" s="41"/>
      <c r="BK58" s="41"/>
      <c r="BL58" s="51"/>
      <c r="BQ58" s="48"/>
      <c r="BR58" s="41"/>
      <c r="BS58" s="44"/>
      <c r="BT58" s="44"/>
    </row>
    <row r="59" ht="16.5" customHeight="1">
      <c r="A59" s="41"/>
      <c r="B59" s="56"/>
      <c r="C59" s="49"/>
      <c r="D59" s="49"/>
      <c r="E59" s="49"/>
      <c r="F59" s="49"/>
      <c r="G59" s="49"/>
      <c r="H59" s="49"/>
      <c r="I59" s="49"/>
      <c r="J59" s="49"/>
      <c r="K59" s="49"/>
      <c r="L59" s="49"/>
      <c r="M59" s="49"/>
      <c r="N59" s="49"/>
      <c r="O59" s="49"/>
      <c r="P59" s="49"/>
      <c r="Q59" s="56"/>
      <c r="R59" s="49"/>
      <c r="S59" s="49"/>
      <c r="T59" s="49"/>
      <c r="U59" s="49"/>
      <c r="V59" s="49"/>
      <c r="W59" s="49"/>
      <c r="X59" s="49"/>
      <c r="Y59" s="49"/>
      <c r="Z59" s="49"/>
      <c r="AA59" s="49"/>
      <c r="AB59" s="49"/>
      <c r="AC59" s="49"/>
      <c r="AD59" s="49"/>
      <c r="AE59" s="49"/>
      <c r="AF59" s="49"/>
      <c r="AG59" s="49"/>
      <c r="AH59" s="49"/>
      <c r="AI59" s="49"/>
      <c r="AJ59" s="57"/>
      <c r="AK59" s="58"/>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1"/>
      <c r="BJ59" s="41"/>
      <c r="BK59" s="41"/>
      <c r="BL59" s="51"/>
      <c r="BQ59" s="48"/>
      <c r="BR59" s="41"/>
      <c r="BS59" s="44"/>
      <c r="BT59" s="44"/>
    </row>
    <row r="60" ht="16.5" customHeight="1">
      <c r="A60" s="41"/>
      <c r="B60" s="59" t="s">
        <v>33</v>
      </c>
      <c r="C60" s="47"/>
      <c r="H60" s="48"/>
      <c r="I60" s="49"/>
      <c r="J60" s="47"/>
      <c r="O60" s="48"/>
      <c r="P60" s="49"/>
      <c r="Q60" s="46" t="s">
        <v>63</v>
      </c>
      <c r="R60" s="47"/>
      <c r="W60" s="48"/>
      <c r="X60" s="49"/>
      <c r="Y60" s="47"/>
      <c r="AD60" s="48"/>
      <c r="AE60" s="49"/>
      <c r="AF60" s="46" t="s">
        <v>64</v>
      </c>
      <c r="AG60" s="47"/>
      <c r="AL60" s="48"/>
      <c r="AM60" s="49"/>
      <c r="AN60" s="47"/>
      <c r="AS60" s="48"/>
      <c r="AT60" s="49"/>
      <c r="AU60" s="46" t="s">
        <v>66</v>
      </c>
      <c r="AV60" s="47"/>
      <c r="BA60" s="48"/>
      <c r="BB60" s="49"/>
      <c r="BC60" s="47"/>
      <c r="BH60" s="48"/>
      <c r="BI60" s="41"/>
      <c r="BJ60" s="41"/>
      <c r="BK60" s="41"/>
      <c r="BL60" s="53"/>
      <c r="BM60" s="54"/>
      <c r="BN60" s="54"/>
      <c r="BO60" s="54"/>
      <c r="BP60" s="54"/>
      <c r="BQ60" s="55"/>
      <c r="BR60" s="41"/>
      <c r="BS60" s="44"/>
      <c r="BT60" s="44"/>
    </row>
    <row r="61" ht="16.5" customHeight="1">
      <c r="A61" s="41"/>
      <c r="C61" s="51"/>
      <c r="H61" s="48"/>
      <c r="I61" s="49"/>
      <c r="J61" s="51"/>
      <c r="O61" s="48"/>
      <c r="P61" s="49"/>
      <c r="R61" s="51"/>
      <c r="W61" s="48"/>
      <c r="X61" s="49"/>
      <c r="Y61" s="51"/>
      <c r="AD61" s="48"/>
      <c r="AE61" s="49"/>
      <c r="AG61" s="51"/>
      <c r="AL61" s="48"/>
      <c r="AM61" s="49"/>
      <c r="AN61" s="51"/>
      <c r="AS61" s="48"/>
      <c r="AT61" s="49"/>
      <c r="AV61" s="51"/>
      <c r="BA61" s="48"/>
      <c r="BB61" s="49"/>
      <c r="BC61" s="51"/>
      <c r="BH61" s="48"/>
      <c r="BI61" s="41"/>
      <c r="BJ61" s="41"/>
      <c r="BK61" s="41"/>
      <c r="BL61" s="41"/>
      <c r="BM61" s="41"/>
      <c r="BN61" s="41"/>
      <c r="BO61" s="41"/>
      <c r="BP61" s="41"/>
      <c r="BQ61" s="41"/>
      <c r="BR61" s="41"/>
      <c r="BS61" s="44"/>
      <c r="BT61" s="44"/>
    </row>
    <row r="62" ht="16.5" customHeight="1">
      <c r="A62" s="41"/>
      <c r="C62" s="51"/>
      <c r="H62" s="48"/>
      <c r="I62" s="49"/>
      <c r="J62" s="51"/>
      <c r="O62" s="48"/>
      <c r="P62" s="49"/>
      <c r="R62" s="51"/>
      <c r="W62" s="48"/>
      <c r="X62" s="49"/>
      <c r="Y62" s="51"/>
      <c r="AD62" s="48"/>
      <c r="AE62" s="49"/>
      <c r="AG62" s="51"/>
      <c r="AL62" s="48"/>
      <c r="AM62" s="49"/>
      <c r="AN62" s="51"/>
      <c r="AS62" s="48"/>
      <c r="AT62" s="49"/>
      <c r="AV62" s="51"/>
      <c r="BA62" s="48"/>
      <c r="BB62" s="49"/>
      <c r="BC62" s="51"/>
      <c r="BH62" s="48"/>
      <c r="BI62" s="41"/>
      <c r="BJ62" s="41"/>
      <c r="BK62" s="41"/>
      <c r="BL62" s="50" t="s">
        <v>68</v>
      </c>
      <c r="BR62" s="41"/>
      <c r="BS62" s="44"/>
      <c r="BT62" s="44"/>
    </row>
    <row r="63" ht="16.5" customHeight="1">
      <c r="A63" s="41"/>
      <c r="C63" s="51"/>
      <c r="H63" s="48"/>
      <c r="I63" s="49"/>
      <c r="J63" s="51"/>
      <c r="O63" s="48"/>
      <c r="P63" s="49"/>
      <c r="R63" s="51"/>
      <c r="W63" s="48"/>
      <c r="X63" s="49"/>
      <c r="Y63" s="51"/>
      <c r="AD63" s="48"/>
      <c r="AE63" s="49"/>
      <c r="AG63" s="51"/>
      <c r="AL63" s="48"/>
      <c r="AM63" s="49"/>
      <c r="AN63" s="51"/>
      <c r="AS63" s="48"/>
      <c r="AT63" s="49"/>
      <c r="AV63" s="51"/>
      <c r="BA63" s="48"/>
      <c r="BB63" s="49"/>
      <c r="BC63" s="51"/>
      <c r="BH63" s="48"/>
      <c r="BI63" s="41"/>
      <c r="BJ63" s="41"/>
      <c r="BK63" s="41"/>
      <c r="BL63" s="52"/>
      <c r="BQ63" s="48"/>
      <c r="BR63" s="41"/>
      <c r="BS63" s="44"/>
      <c r="BT63" s="44"/>
    </row>
    <row r="64" ht="16.5" customHeight="1">
      <c r="A64" s="41"/>
      <c r="C64" s="51"/>
      <c r="H64" s="48"/>
      <c r="I64" s="49"/>
      <c r="J64" s="51"/>
      <c r="O64" s="48"/>
      <c r="P64" s="49"/>
      <c r="R64" s="51"/>
      <c r="W64" s="48"/>
      <c r="X64" s="49"/>
      <c r="Y64" s="51"/>
      <c r="AD64" s="48"/>
      <c r="AE64" s="49"/>
      <c r="AG64" s="51"/>
      <c r="AL64" s="48"/>
      <c r="AM64" s="49"/>
      <c r="AN64" s="51"/>
      <c r="AS64" s="48"/>
      <c r="AT64" s="49"/>
      <c r="AV64" s="51"/>
      <c r="BA64" s="48"/>
      <c r="BB64" s="49"/>
      <c r="BC64" s="51"/>
      <c r="BH64" s="48"/>
      <c r="BI64" s="41"/>
      <c r="BJ64" s="41"/>
      <c r="BK64" s="41"/>
      <c r="BL64" s="51"/>
      <c r="BQ64" s="48"/>
      <c r="BR64" s="41"/>
      <c r="BS64" s="44"/>
      <c r="BT64" s="44"/>
    </row>
    <row r="65" ht="16.5" customHeight="1">
      <c r="A65" s="41"/>
      <c r="C65" s="53"/>
      <c r="D65" s="54"/>
      <c r="E65" s="54"/>
      <c r="F65" s="54"/>
      <c r="G65" s="54"/>
      <c r="H65" s="55"/>
      <c r="I65" s="49"/>
      <c r="J65" s="53"/>
      <c r="K65" s="54"/>
      <c r="L65" s="54"/>
      <c r="M65" s="54"/>
      <c r="N65" s="54"/>
      <c r="O65" s="55"/>
      <c r="P65" s="49"/>
      <c r="R65" s="53"/>
      <c r="S65" s="54"/>
      <c r="T65" s="54"/>
      <c r="U65" s="54"/>
      <c r="V65" s="54"/>
      <c r="W65" s="55"/>
      <c r="X65" s="49"/>
      <c r="Y65" s="53"/>
      <c r="Z65" s="54"/>
      <c r="AA65" s="54"/>
      <c r="AB65" s="54"/>
      <c r="AC65" s="54"/>
      <c r="AD65" s="55"/>
      <c r="AE65" s="49"/>
      <c r="AG65" s="53"/>
      <c r="AH65" s="54"/>
      <c r="AI65" s="54"/>
      <c r="AJ65" s="54"/>
      <c r="AK65" s="54"/>
      <c r="AL65" s="55"/>
      <c r="AM65" s="49"/>
      <c r="AN65" s="53"/>
      <c r="AO65" s="54"/>
      <c r="AP65" s="54"/>
      <c r="AQ65" s="54"/>
      <c r="AR65" s="54"/>
      <c r="AS65" s="55"/>
      <c r="AT65" s="49"/>
      <c r="AV65" s="53"/>
      <c r="AW65" s="54"/>
      <c r="AX65" s="54"/>
      <c r="AY65" s="54"/>
      <c r="AZ65" s="54"/>
      <c r="BA65" s="55"/>
      <c r="BB65" s="49"/>
      <c r="BC65" s="53"/>
      <c r="BD65" s="54"/>
      <c r="BE65" s="54"/>
      <c r="BF65" s="54"/>
      <c r="BG65" s="54"/>
      <c r="BH65" s="55"/>
      <c r="BI65" s="41"/>
      <c r="BJ65" s="41"/>
      <c r="BK65" s="41"/>
      <c r="BL65" s="51"/>
      <c r="BQ65" s="48"/>
      <c r="BR65" s="41"/>
      <c r="BS65" s="44"/>
      <c r="BT65" s="44"/>
    </row>
    <row r="66" ht="16.5" customHeight="1">
      <c r="A66" s="70"/>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57"/>
      <c r="AK66" s="58"/>
      <c r="AL66" s="49"/>
      <c r="AM66" s="49"/>
      <c r="AN66" s="49"/>
      <c r="AO66" s="49"/>
      <c r="AP66" s="49"/>
      <c r="AQ66" s="49"/>
      <c r="AR66" s="49"/>
      <c r="AS66" s="49"/>
      <c r="AT66" s="49"/>
      <c r="AU66" s="49"/>
      <c r="AV66" s="49"/>
      <c r="AW66" s="49"/>
      <c r="AX66" s="49"/>
      <c r="AY66" s="49"/>
      <c r="AZ66" s="49"/>
      <c r="BA66" s="49"/>
      <c r="BB66" s="49"/>
      <c r="BC66" s="49"/>
      <c r="BD66" s="49"/>
      <c r="BE66" s="49"/>
      <c r="BF66" s="49"/>
      <c r="BG66" s="49"/>
      <c r="BH66" s="49"/>
      <c r="BI66" s="41"/>
      <c r="BJ66" s="70"/>
      <c r="BK66" s="70"/>
      <c r="BL66" s="51"/>
      <c r="BQ66" s="48"/>
      <c r="BR66" s="70"/>
      <c r="BS66" s="70"/>
      <c r="BT66" s="70"/>
    </row>
    <row r="67" ht="16.5" customHeight="1">
      <c r="A67" s="70"/>
      <c r="B67" s="59" t="s">
        <v>71</v>
      </c>
      <c r="C67" s="47"/>
      <c r="H67" s="48"/>
      <c r="I67" s="49"/>
      <c r="J67" s="47"/>
      <c r="O67" s="48"/>
      <c r="P67" s="49"/>
      <c r="Q67" s="59" t="s">
        <v>35</v>
      </c>
      <c r="R67" s="47"/>
      <c r="W67" s="48"/>
      <c r="X67" s="49"/>
      <c r="Y67" s="47"/>
      <c r="AD67" s="48"/>
      <c r="AE67" s="49"/>
      <c r="AF67" s="59" t="s">
        <v>31</v>
      </c>
      <c r="AG67" s="47"/>
      <c r="AL67" s="48"/>
      <c r="AM67" s="49"/>
      <c r="AN67" s="47"/>
      <c r="AS67" s="48"/>
      <c r="AT67" s="49"/>
      <c r="AU67" s="46" t="s">
        <v>73</v>
      </c>
      <c r="AV67" s="47"/>
      <c r="BA67" s="48"/>
      <c r="BB67" s="49"/>
      <c r="BC67" s="47"/>
      <c r="BH67" s="48"/>
      <c r="BI67" s="41"/>
      <c r="BJ67" s="70"/>
      <c r="BK67" s="70"/>
      <c r="BL67" s="51"/>
      <c r="BQ67" s="48"/>
      <c r="BR67" s="70"/>
      <c r="BS67" s="70"/>
      <c r="BT67" s="70"/>
    </row>
    <row r="68" ht="16.5" customHeight="1">
      <c r="A68" s="70"/>
      <c r="C68" s="51"/>
      <c r="H68" s="48"/>
      <c r="I68" s="49"/>
      <c r="J68" s="51"/>
      <c r="O68" s="48"/>
      <c r="P68" s="49"/>
      <c r="R68" s="51"/>
      <c r="W68" s="48"/>
      <c r="X68" s="49"/>
      <c r="Y68" s="51"/>
      <c r="AD68" s="48"/>
      <c r="AE68" s="49"/>
      <c r="AG68" s="51"/>
      <c r="AL68" s="48"/>
      <c r="AM68" s="49"/>
      <c r="AN68" s="51"/>
      <c r="AS68" s="48"/>
      <c r="AT68" s="49"/>
      <c r="AV68" s="51"/>
      <c r="BA68" s="48"/>
      <c r="BB68" s="49"/>
      <c r="BC68" s="51"/>
      <c r="BH68" s="48"/>
      <c r="BI68" s="41"/>
      <c r="BJ68" s="70"/>
      <c r="BK68" s="70"/>
      <c r="BL68" s="53"/>
      <c r="BM68" s="54"/>
      <c r="BN68" s="54"/>
      <c r="BO68" s="54"/>
      <c r="BP68" s="54"/>
      <c r="BQ68" s="55"/>
      <c r="BR68" s="70"/>
      <c r="BS68" s="70"/>
      <c r="BT68" s="70"/>
    </row>
    <row r="69" ht="16.5" customHeight="1">
      <c r="A69" s="70"/>
      <c r="C69" s="51"/>
      <c r="H69" s="48"/>
      <c r="I69" s="49"/>
      <c r="J69" s="51"/>
      <c r="O69" s="48"/>
      <c r="P69" s="49"/>
      <c r="R69" s="51"/>
      <c r="W69" s="48"/>
      <c r="X69" s="49"/>
      <c r="Y69" s="51"/>
      <c r="AD69" s="48"/>
      <c r="AE69" s="49"/>
      <c r="AG69" s="51"/>
      <c r="AL69" s="48"/>
      <c r="AM69" s="49"/>
      <c r="AN69" s="51"/>
      <c r="AS69" s="48"/>
      <c r="AT69" s="49"/>
      <c r="AV69" s="51"/>
      <c r="BA69" s="48"/>
      <c r="BB69" s="49"/>
      <c r="BC69" s="51"/>
      <c r="BH69" s="48"/>
      <c r="BI69" s="41"/>
      <c r="BJ69" s="70"/>
      <c r="BK69" s="70"/>
      <c r="BL69" s="41"/>
      <c r="BM69" s="41"/>
      <c r="BN69" s="41"/>
      <c r="BO69" s="41"/>
      <c r="BP69" s="41"/>
      <c r="BQ69" s="41"/>
      <c r="BR69" s="70"/>
      <c r="BS69" s="70"/>
      <c r="BT69" s="70"/>
    </row>
    <row r="70" ht="16.5" customHeight="1">
      <c r="A70" s="70"/>
      <c r="C70" s="51"/>
      <c r="H70" s="48"/>
      <c r="I70" s="49"/>
      <c r="J70" s="51"/>
      <c r="O70" s="48"/>
      <c r="P70" s="49"/>
      <c r="R70" s="51"/>
      <c r="W70" s="48"/>
      <c r="X70" s="49"/>
      <c r="Y70" s="51"/>
      <c r="AD70" s="48"/>
      <c r="AE70" s="49"/>
      <c r="AG70" s="51"/>
      <c r="AL70" s="48"/>
      <c r="AM70" s="49"/>
      <c r="AN70" s="51"/>
      <c r="AS70" s="48"/>
      <c r="AT70" s="49"/>
      <c r="AV70" s="51"/>
      <c r="BA70" s="48"/>
      <c r="BB70" s="49"/>
      <c r="BC70" s="51"/>
      <c r="BH70" s="48"/>
      <c r="BI70" s="41"/>
      <c r="BJ70" s="70"/>
      <c r="BK70" s="70"/>
      <c r="BL70" s="52"/>
      <c r="BQ70" s="48"/>
      <c r="BR70" s="70"/>
      <c r="BS70" s="70"/>
      <c r="BT70" s="70"/>
    </row>
    <row r="71" ht="16.5" customHeight="1">
      <c r="A71" s="70"/>
      <c r="C71" s="51"/>
      <c r="H71" s="48"/>
      <c r="I71" s="49"/>
      <c r="J71" s="51"/>
      <c r="O71" s="48"/>
      <c r="P71" s="49"/>
      <c r="R71" s="51"/>
      <c r="W71" s="48"/>
      <c r="X71" s="49"/>
      <c r="Y71" s="51"/>
      <c r="AD71" s="48"/>
      <c r="AE71" s="49"/>
      <c r="AG71" s="51"/>
      <c r="AL71" s="48"/>
      <c r="AM71" s="49"/>
      <c r="AN71" s="51"/>
      <c r="AS71" s="48"/>
      <c r="AT71" s="49"/>
      <c r="AV71" s="51"/>
      <c r="BA71" s="48"/>
      <c r="BB71" s="49"/>
      <c r="BC71" s="51"/>
      <c r="BH71" s="48"/>
      <c r="BI71" s="41"/>
      <c r="BJ71" s="70"/>
      <c r="BK71" s="70"/>
      <c r="BL71" s="51"/>
      <c r="BQ71" s="48"/>
      <c r="BR71" s="70"/>
      <c r="BS71" s="70"/>
      <c r="BT71" s="70"/>
    </row>
    <row r="72" ht="16.5" customHeight="1">
      <c r="A72" s="70"/>
      <c r="C72" s="53"/>
      <c r="D72" s="54"/>
      <c r="E72" s="54"/>
      <c r="F72" s="54"/>
      <c r="G72" s="54"/>
      <c r="H72" s="55"/>
      <c r="I72" s="49"/>
      <c r="J72" s="53"/>
      <c r="K72" s="54"/>
      <c r="L72" s="54"/>
      <c r="M72" s="54"/>
      <c r="N72" s="54"/>
      <c r="O72" s="55"/>
      <c r="P72" s="49"/>
      <c r="R72" s="53"/>
      <c r="S72" s="54"/>
      <c r="T72" s="54"/>
      <c r="U72" s="54"/>
      <c r="V72" s="54"/>
      <c r="W72" s="55"/>
      <c r="X72" s="49"/>
      <c r="Y72" s="53"/>
      <c r="Z72" s="54"/>
      <c r="AA72" s="54"/>
      <c r="AB72" s="54"/>
      <c r="AC72" s="54"/>
      <c r="AD72" s="55"/>
      <c r="AE72" s="49"/>
      <c r="AG72" s="53"/>
      <c r="AH72" s="54"/>
      <c r="AI72" s="54"/>
      <c r="AJ72" s="54"/>
      <c r="AK72" s="54"/>
      <c r="AL72" s="55"/>
      <c r="AM72" s="49"/>
      <c r="AN72" s="53"/>
      <c r="AO72" s="54"/>
      <c r="AP72" s="54"/>
      <c r="AQ72" s="54"/>
      <c r="AR72" s="54"/>
      <c r="AS72" s="55"/>
      <c r="AT72" s="49"/>
      <c r="AV72" s="53"/>
      <c r="AW72" s="54"/>
      <c r="AX72" s="54"/>
      <c r="AY72" s="54"/>
      <c r="AZ72" s="54"/>
      <c r="BA72" s="55"/>
      <c r="BB72" s="49"/>
      <c r="BC72" s="53"/>
      <c r="BD72" s="54"/>
      <c r="BE72" s="54"/>
      <c r="BF72" s="54"/>
      <c r="BG72" s="54"/>
      <c r="BH72" s="55"/>
      <c r="BI72" s="41"/>
      <c r="BJ72" s="70"/>
      <c r="BK72" s="70"/>
      <c r="BL72" s="51"/>
      <c r="BQ72" s="48"/>
      <c r="BR72" s="70"/>
      <c r="BS72" s="70"/>
      <c r="BT72" s="70"/>
    </row>
    <row r="73" ht="16.5" customHeight="1">
      <c r="A73" s="70"/>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57"/>
      <c r="AK73" s="58"/>
      <c r="AL73" s="49"/>
      <c r="AM73" s="49"/>
      <c r="AN73" s="49"/>
      <c r="AO73" s="49"/>
      <c r="AP73" s="49"/>
      <c r="AQ73" s="49"/>
      <c r="AR73" s="49"/>
      <c r="AS73" s="49"/>
      <c r="AT73" s="49"/>
      <c r="AU73" s="49"/>
      <c r="AV73" s="49"/>
      <c r="AW73" s="49"/>
      <c r="AX73" s="49"/>
      <c r="AY73" s="49"/>
      <c r="AZ73" s="49"/>
      <c r="BA73" s="49"/>
      <c r="BB73" s="49"/>
      <c r="BC73" s="49"/>
      <c r="BD73" s="49"/>
      <c r="BE73" s="49"/>
      <c r="BF73" s="49"/>
      <c r="BG73" s="49"/>
      <c r="BH73" s="49"/>
      <c r="BI73" s="41"/>
      <c r="BJ73" s="70"/>
      <c r="BK73" s="70"/>
      <c r="BL73" s="51"/>
      <c r="BQ73" s="48"/>
      <c r="BR73" s="70"/>
      <c r="BS73" s="70"/>
      <c r="BT73" s="70"/>
    </row>
    <row r="74" ht="16.5" customHeight="1">
      <c r="A74" s="70"/>
      <c r="B74" s="46" t="s">
        <v>29</v>
      </c>
      <c r="C74" s="47"/>
      <c r="H74" s="48"/>
      <c r="I74" s="49"/>
      <c r="J74" s="47"/>
      <c r="O74" s="48"/>
      <c r="P74" s="49"/>
      <c r="Q74" s="46" t="s">
        <v>74</v>
      </c>
      <c r="R74" s="47"/>
      <c r="W74" s="48"/>
      <c r="X74" s="49"/>
      <c r="Y74" s="47"/>
      <c r="AD74" s="48"/>
      <c r="AE74" s="49"/>
      <c r="AF74" s="46" t="s">
        <v>75</v>
      </c>
      <c r="AG74" s="47"/>
      <c r="AL74" s="48"/>
      <c r="AM74" s="49"/>
      <c r="AN74" s="47"/>
      <c r="AS74" s="48"/>
      <c r="AT74" s="49"/>
      <c r="AU74" s="46" t="s">
        <v>76</v>
      </c>
      <c r="AV74" s="47"/>
      <c r="BA74" s="48"/>
      <c r="BB74" s="49"/>
      <c r="BC74" s="47"/>
      <c r="BH74" s="48"/>
      <c r="BI74" s="41"/>
      <c r="BJ74" s="70"/>
      <c r="BK74" s="70"/>
      <c r="BL74" s="51"/>
      <c r="BQ74" s="48"/>
      <c r="BR74" s="70"/>
      <c r="BS74" s="70"/>
      <c r="BT74" s="70"/>
    </row>
    <row r="75" ht="16.5" customHeight="1">
      <c r="A75" s="70"/>
      <c r="C75" s="51"/>
      <c r="H75" s="48"/>
      <c r="I75" s="49"/>
      <c r="J75" s="51"/>
      <c r="O75" s="48"/>
      <c r="P75" s="49"/>
      <c r="R75" s="51"/>
      <c r="W75" s="48"/>
      <c r="X75" s="49"/>
      <c r="Y75" s="51"/>
      <c r="AD75" s="48"/>
      <c r="AE75" s="49"/>
      <c r="AG75" s="51"/>
      <c r="AL75" s="48"/>
      <c r="AM75" s="49"/>
      <c r="AN75" s="51"/>
      <c r="AS75" s="48"/>
      <c r="AT75" s="49"/>
      <c r="AV75" s="51"/>
      <c r="BA75" s="48"/>
      <c r="BB75" s="49"/>
      <c r="BC75" s="51"/>
      <c r="BH75" s="48"/>
      <c r="BI75" s="41"/>
      <c r="BJ75" s="70"/>
      <c r="BK75" s="70"/>
      <c r="BL75" s="53"/>
      <c r="BM75" s="54"/>
      <c r="BN75" s="54"/>
      <c r="BO75" s="54"/>
      <c r="BP75" s="54"/>
      <c r="BQ75" s="55"/>
      <c r="BR75" s="70"/>
      <c r="BS75" s="70"/>
      <c r="BT75" s="70"/>
    </row>
    <row r="76" ht="16.5" customHeight="1">
      <c r="A76" s="70"/>
      <c r="C76" s="51"/>
      <c r="H76" s="48"/>
      <c r="I76" s="49"/>
      <c r="J76" s="51"/>
      <c r="O76" s="48"/>
      <c r="P76" s="49"/>
      <c r="R76" s="51"/>
      <c r="W76" s="48"/>
      <c r="X76" s="49"/>
      <c r="Y76" s="51"/>
      <c r="AD76" s="48"/>
      <c r="AE76" s="49"/>
      <c r="AG76" s="51"/>
      <c r="AL76" s="48"/>
      <c r="AM76" s="49"/>
      <c r="AN76" s="51"/>
      <c r="AS76" s="48"/>
      <c r="AT76" s="49"/>
      <c r="AV76" s="51"/>
      <c r="BA76" s="48"/>
      <c r="BB76" s="49"/>
      <c r="BC76" s="51"/>
      <c r="BH76" s="48"/>
      <c r="BI76" s="41"/>
      <c r="BJ76" s="70"/>
      <c r="BK76" s="70"/>
      <c r="BL76" s="41"/>
      <c r="BM76" s="41"/>
      <c r="BN76" s="41"/>
      <c r="BO76" s="41"/>
      <c r="BP76" s="41"/>
      <c r="BQ76" s="41"/>
      <c r="BR76" s="70"/>
      <c r="BS76" s="70"/>
      <c r="BT76" s="70"/>
    </row>
    <row r="77" ht="16.5" customHeight="1">
      <c r="A77" s="70"/>
      <c r="C77" s="51"/>
      <c r="H77" s="48"/>
      <c r="I77" s="49"/>
      <c r="J77" s="51"/>
      <c r="O77" s="48"/>
      <c r="P77" s="49"/>
      <c r="R77" s="51"/>
      <c r="W77" s="48"/>
      <c r="X77" s="49"/>
      <c r="Y77" s="51"/>
      <c r="AD77" s="48"/>
      <c r="AE77" s="49"/>
      <c r="AG77" s="51"/>
      <c r="AL77" s="48"/>
      <c r="AM77" s="49"/>
      <c r="AN77" s="51"/>
      <c r="AS77" s="48"/>
      <c r="AT77" s="49"/>
      <c r="AV77" s="51"/>
      <c r="BA77" s="48"/>
      <c r="BB77" s="49"/>
      <c r="BC77" s="51"/>
      <c r="BH77" s="48"/>
      <c r="BI77" s="41"/>
      <c r="BJ77" s="70"/>
      <c r="BK77" s="70"/>
      <c r="BL77" s="70"/>
      <c r="BM77" s="70"/>
      <c r="BN77" s="70"/>
      <c r="BO77" s="70"/>
      <c r="BP77" s="70"/>
      <c r="BQ77" s="70"/>
      <c r="BR77" s="70"/>
      <c r="BS77" s="70"/>
      <c r="BT77" s="70"/>
    </row>
    <row r="78" ht="16.5" customHeight="1">
      <c r="A78" s="70"/>
      <c r="C78" s="51"/>
      <c r="H78" s="48"/>
      <c r="I78" s="49"/>
      <c r="J78" s="51"/>
      <c r="O78" s="48"/>
      <c r="P78" s="49"/>
      <c r="R78" s="51"/>
      <c r="W78" s="48"/>
      <c r="X78" s="49"/>
      <c r="Y78" s="51"/>
      <c r="AD78" s="48"/>
      <c r="AE78" s="49"/>
      <c r="AG78" s="51"/>
      <c r="AL78" s="48"/>
      <c r="AM78" s="49"/>
      <c r="AN78" s="51"/>
      <c r="AS78" s="48"/>
      <c r="AT78" s="49"/>
      <c r="AV78" s="51"/>
      <c r="BA78" s="48"/>
      <c r="BB78" s="49"/>
      <c r="BC78" s="51"/>
      <c r="BH78" s="48"/>
      <c r="BI78" s="41"/>
      <c r="BJ78" s="70"/>
      <c r="BK78" s="70"/>
      <c r="BL78" s="70"/>
      <c r="BM78" s="70"/>
      <c r="BN78" s="70"/>
      <c r="BO78" s="70"/>
      <c r="BP78" s="70"/>
      <c r="BQ78" s="70"/>
      <c r="BR78" s="70"/>
      <c r="BS78" s="70"/>
      <c r="BT78" s="70"/>
    </row>
    <row r="79" ht="16.5" customHeight="1">
      <c r="A79" s="70"/>
      <c r="C79" s="53"/>
      <c r="D79" s="54"/>
      <c r="E79" s="54"/>
      <c r="F79" s="54"/>
      <c r="G79" s="54"/>
      <c r="H79" s="55"/>
      <c r="I79" s="49"/>
      <c r="J79" s="53"/>
      <c r="K79" s="54"/>
      <c r="L79" s="54"/>
      <c r="M79" s="54"/>
      <c r="N79" s="54"/>
      <c r="O79" s="55"/>
      <c r="P79" s="49"/>
      <c r="R79" s="53"/>
      <c r="S79" s="54"/>
      <c r="T79" s="54"/>
      <c r="U79" s="54"/>
      <c r="V79" s="54"/>
      <c r="W79" s="55"/>
      <c r="X79" s="49"/>
      <c r="Y79" s="53"/>
      <c r="Z79" s="54"/>
      <c r="AA79" s="54"/>
      <c r="AB79" s="54"/>
      <c r="AC79" s="54"/>
      <c r="AD79" s="55"/>
      <c r="AE79" s="49"/>
      <c r="AG79" s="53"/>
      <c r="AH79" s="54"/>
      <c r="AI79" s="54"/>
      <c r="AJ79" s="54"/>
      <c r="AK79" s="54"/>
      <c r="AL79" s="55"/>
      <c r="AM79" s="49"/>
      <c r="AN79" s="53"/>
      <c r="AO79" s="54"/>
      <c r="AP79" s="54"/>
      <c r="AQ79" s="54"/>
      <c r="AR79" s="54"/>
      <c r="AS79" s="55"/>
      <c r="AT79" s="49"/>
      <c r="AV79" s="53"/>
      <c r="AW79" s="54"/>
      <c r="AX79" s="54"/>
      <c r="AY79" s="54"/>
      <c r="AZ79" s="54"/>
      <c r="BA79" s="55"/>
      <c r="BB79" s="49"/>
      <c r="BC79" s="53"/>
      <c r="BD79" s="54"/>
      <c r="BE79" s="54"/>
      <c r="BF79" s="54"/>
      <c r="BG79" s="54"/>
      <c r="BH79" s="55"/>
      <c r="BI79" s="41"/>
      <c r="BJ79" s="70"/>
      <c r="BK79" s="70"/>
      <c r="BL79" s="70"/>
      <c r="BM79" s="70"/>
      <c r="BN79" s="70"/>
      <c r="BO79" s="70"/>
      <c r="BP79" s="70"/>
      <c r="BQ79" s="70"/>
      <c r="BR79" s="70"/>
      <c r="BS79" s="70"/>
      <c r="BT79" s="70"/>
    </row>
    <row r="80" ht="16.5" customHeight="1">
      <c r="A80" s="70"/>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57"/>
      <c r="AK80" s="58"/>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1"/>
      <c r="BJ80" s="70"/>
      <c r="BK80" s="70"/>
      <c r="BL80" s="70"/>
      <c r="BM80" s="70"/>
      <c r="BN80" s="70"/>
      <c r="BO80" s="70"/>
      <c r="BP80" s="70"/>
      <c r="BQ80" s="70"/>
      <c r="BR80" s="70"/>
      <c r="BS80" s="70"/>
      <c r="BT80" s="70"/>
    </row>
    <row r="81" ht="16.5" customHeight="1">
      <c r="A81" s="70"/>
      <c r="B81" s="46" t="s">
        <v>21</v>
      </c>
      <c r="C81" s="47"/>
      <c r="H81" s="48"/>
      <c r="I81" s="49"/>
      <c r="J81" s="47"/>
      <c r="O81" s="48"/>
      <c r="P81" s="49"/>
      <c r="Q81" s="59" t="s">
        <v>77</v>
      </c>
      <c r="R81" s="47"/>
      <c r="W81" s="48"/>
      <c r="X81" s="49"/>
      <c r="Y81" s="47"/>
      <c r="AD81" s="48"/>
      <c r="AE81" s="49"/>
      <c r="AF81" s="59" t="s">
        <v>78</v>
      </c>
      <c r="AG81" s="47"/>
      <c r="AL81" s="48"/>
      <c r="AM81" s="49"/>
      <c r="AN81" s="47"/>
      <c r="AS81" s="48"/>
      <c r="AT81" s="49"/>
      <c r="AU81" s="46" t="s">
        <v>79</v>
      </c>
      <c r="AV81" s="47"/>
      <c r="BA81" s="48"/>
      <c r="BB81" s="49"/>
      <c r="BC81" s="47"/>
      <c r="BH81" s="48"/>
      <c r="BI81" s="41"/>
      <c r="BJ81" s="70"/>
      <c r="BK81" s="70"/>
      <c r="BL81" s="70"/>
      <c r="BM81" s="70"/>
      <c r="BN81" s="70"/>
      <c r="BO81" s="70"/>
      <c r="BP81" s="70"/>
      <c r="BQ81" s="70"/>
      <c r="BR81" s="70"/>
      <c r="BS81" s="70"/>
      <c r="BT81" s="70"/>
    </row>
    <row r="82" ht="16.5" customHeight="1">
      <c r="A82" s="70"/>
      <c r="C82" s="51"/>
      <c r="H82" s="48"/>
      <c r="I82" s="49"/>
      <c r="J82" s="51"/>
      <c r="O82" s="48"/>
      <c r="P82" s="49"/>
      <c r="R82" s="51"/>
      <c r="W82" s="48"/>
      <c r="X82" s="49"/>
      <c r="Y82" s="51"/>
      <c r="AD82" s="48"/>
      <c r="AE82" s="49"/>
      <c r="AG82" s="51"/>
      <c r="AL82" s="48"/>
      <c r="AM82" s="49"/>
      <c r="AN82" s="51"/>
      <c r="AS82" s="48"/>
      <c r="AT82" s="49"/>
      <c r="AV82" s="51"/>
      <c r="BA82" s="48"/>
      <c r="BB82" s="49"/>
      <c r="BC82" s="51"/>
      <c r="BH82" s="48"/>
      <c r="BI82" s="41"/>
      <c r="BJ82" s="70"/>
      <c r="BK82" s="70"/>
      <c r="BL82" s="70"/>
      <c r="BM82" s="70"/>
      <c r="BN82" s="70"/>
      <c r="BO82" s="70"/>
      <c r="BP82" s="70"/>
      <c r="BQ82" s="70"/>
      <c r="BR82" s="70"/>
      <c r="BS82" s="70"/>
      <c r="BT82" s="70"/>
    </row>
    <row r="83" ht="16.5" customHeight="1">
      <c r="A83" s="70"/>
      <c r="C83" s="51"/>
      <c r="H83" s="48"/>
      <c r="I83" s="49"/>
      <c r="J83" s="51"/>
      <c r="O83" s="48"/>
      <c r="P83" s="49"/>
      <c r="R83" s="51"/>
      <c r="W83" s="48"/>
      <c r="X83" s="49"/>
      <c r="Y83" s="51"/>
      <c r="AD83" s="48"/>
      <c r="AE83" s="49"/>
      <c r="AG83" s="51"/>
      <c r="AL83" s="48"/>
      <c r="AM83" s="49"/>
      <c r="AN83" s="51"/>
      <c r="AS83" s="48"/>
      <c r="AT83" s="49"/>
      <c r="AV83" s="51"/>
      <c r="BA83" s="48"/>
      <c r="BB83" s="49"/>
      <c r="BC83" s="51"/>
      <c r="BH83" s="48"/>
      <c r="BI83" s="41"/>
      <c r="BJ83" s="70"/>
      <c r="BK83" s="70"/>
      <c r="BL83" s="70"/>
      <c r="BM83" s="70"/>
      <c r="BN83" s="70"/>
      <c r="BO83" s="70"/>
      <c r="BP83" s="70"/>
      <c r="BQ83" s="70"/>
      <c r="BR83" s="70"/>
      <c r="BS83" s="70"/>
      <c r="BT83" s="70"/>
    </row>
    <row r="84" ht="16.5" customHeight="1">
      <c r="A84" s="70"/>
      <c r="C84" s="51"/>
      <c r="H84" s="48"/>
      <c r="I84" s="49"/>
      <c r="J84" s="51"/>
      <c r="O84" s="48"/>
      <c r="P84" s="49"/>
      <c r="R84" s="51"/>
      <c r="W84" s="48"/>
      <c r="X84" s="49"/>
      <c r="Y84" s="51"/>
      <c r="AD84" s="48"/>
      <c r="AE84" s="49"/>
      <c r="AG84" s="51"/>
      <c r="AL84" s="48"/>
      <c r="AM84" s="49"/>
      <c r="AN84" s="51"/>
      <c r="AS84" s="48"/>
      <c r="AT84" s="49"/>
      <c r="AV84" s="51"/>
      <c r="BA84" s="48"/>
      <c r="BB84" s="49"/>
      <c r="BC84" s="51"/>
      <c r="BH84" s="48"/>
      <c r="BI84" s="41"/>
      <c r="BJ84" s="70"/>
      <c r="BK84" s="70"/>
      <c r="BL84" s="70"/>
      <c r="BM84" s="70"/>
      <c r="BN84" s="70"/>
      <c r="BO84" s="70"/>
      <c r="BP84" s="70"/>
      <c r="BQ84" s="70"/>
      <c r="BR84" s="70"/>
      <c r="BS84" s="70"/>
      <c r="BT84" s="70"/>
    </row>
    <row r="85" ht="16.5" customHeight="1">
      <c r="A85" s="70"/>
      <c r="C85" s="51"/>
      <c r="H85" s="48"/>
      <c r="I85" s="49"/>
      <c r="J85" s="51"/>
      <c r="O85" s="48"/>
      <c r="P85" s="49"/>
      <c r="R85" s="51"/>
      <c r="W85" s="48"/>
      <c r="X85" s="49"/>
      <c r="Y85" s="51"/>
      <c r="AD85" s="48"/>
      <c r="AE85" s="49"/>
      <c r="AG85" s="51"/>
      <c r="AL85" s="48"/>
      <c r="AM85" s="49"/>
      <c r="AN85" s="51"/>
      <c r="AS85" s="48"/>
      <c r="AT85" s="49"/>
      <c r="AV85" s="51"/>
      <c r="BA85" s="48"/>
      <c r="BB85" s="49"/>
      <c r="BC85" s="51"/>
      <c r="BH85" s="48"/>
      <c r="BI85" s="41"/>
      <c r="BJ85" s="70"/>
      <c r="BK85" s="70"/>
      <c r="BL85" s="70"/>
      <c r="BM85" s="70"/>
      <c r="BN85" s="70"/>
      <c r="BO85" s="70"/>
      <c r="BP85" s="70"/>
      <c r="BQ85" s="70"/>
      <c r="BR85" s="70"/>
      <c r="BS85" s="70"/>
      <c r="BT85" s="70"/>
    </row>
    <row r="86" ht="15.75" customHeight="1">
      <c r="A86" s="70"/>
      <c r="C86" s="53"/>
      <c r="D86" s="54"/>
      <c r="E86" s="54"/>
      <c r="F86" s="54"/>
      <c r="G86" s="54"/>
      <c r="H86" s="55"/>
      <c r="I86" s="49"/>
      <c r="J86" s="53"/>
      <c r="K86" s="54"/>
      <c r="L86" s="54"/>
      <c r="M86" s="54"/>
      <c r="N86" s="54"/>
      <c r="O86" s="55"/>
      <c r="P86" s="49"/>
      <c r="R86" s="53"/>
      <c r="S86" s="54"/>
      <c r="T86" s="54"/>
      <c r="U86" s="54"/>
      <c r="V86" s="54"/>
      <c r="W86" s="55"/>
      <c r="X86" s="49"/>
      <c r="Y86" s="53"/>
      <c r="Z86" s="54"/>
      <c r="AA86" s="54"/>
      <c r="AB86" s="54"/>
      <c r="AC86" s="54"/>
      <c r="AD86" s="55"/>
      <c r="AE86" s="49"/>
      <c r="AG86" s="53"/>
      <c r="AH86" s="54"/>
      <c r="AI86" s="54"/>
      <c r="AJ86" s="54"/>
      <c r="AK86" s="54"/>
      <c r="AL86" s="55"/>
      <c r="AM86" s="49"/>
      <c r="AN86" s="53"/>
      <c r="AO86" s="54"/>
      <c r="AP86" s="54"/>
      <c r="AQ86" s="54"/>
      <c r="AR86" s="54"/>
      <c r="AS86" s="55"/>
      <c r="AT86" s="49"/>
      <c r="AV86" s="53"/>
      <c r="AW86" s="54"/>
      <c r="AX86" s="54"/>
      <c r="AY86" s="54"/>
      <c r="AZ86" s="54"/>
      <c r="BA86" s="55"/>
      <c r="BB86" s="49"/>
      <c r="BC86" s="53"/>
      <c r="BD86" s="54"/>
      <c r="BE86" s="54"/>
      <c r="BF86" s="54"/>
      <c r="BG86" s="54"/>
      <c r="BH86" s="55"/>
      <c r="BI86" s="41"/>
      <c r="BJ86" s="70"/>
      <c r="BK86" s="70"/>
      <c r="BL86" s="70"/>
      <c r="BM86" s="70"/>
      <c r="BN86" s="70"/>
      <c r="BO86" s="70"/>
      <c r="BP86" s="70"/>
      <c r="BQ86" s="70"/>
      <c r="BR86" s="70"/>
      <c r="BS86" s="70"/>
      <c r="BT86" s="70"/>
    </row>
    <row r="87" ht="16.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85"/>
      <c r="AJ87" s="85"/>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5"/>
      <c r="BS87" s="85"/>
      <c r="BT87" s="85"/>
    </row>
    <row r="88" ht="16.5" customHeight="1">
      <c r="A88" s="88" t="s">
        <v>90</v>
      </c>
    </row>
    <row r="89" ht="16.5" customHeight="1"/>
    <row r="90" ht="16.5" customHeight="1"/>
    <row r="91" ht="16.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c r="AJ91" s="70"/>
      <c r="AK91" s="89"/>
      <c r="AL91" s="89"/>
      <c r="AM91" s="89"/>
      <c r="AN91" s="89"/>
      <c r="AO91" s="89"/>
      <c r="AP91" s="89"/>
      <c r="AQ91" s="89"/>
      <c r="AR91" s="89"/>
      <c r="AS91" s="89"/>
      <c r="AT91" s="89"/>
      <c r="AU91" s="89"/>
      <c r="AV91" s="89"/>
      <c r="AW91" s="89"/>
      <c r="AX91" s="89"/>
      <c r="AY91" s="89"/>
      <c r="AZ91" s="89"/>
      <c r="BA91" s="89"/>
      <c r="BB91" s="89"/>
      <c r="BC91" s="89"/>
      <c r="BD91" s="89"/>
      <c r="BE91" s="89"/>
      <c r="BF91" s="89"/>
      <c r="BG91" s="89"/>
      <c r="BH91" s="89"/>
      <c r="BI91" s="89"/>
      <c r="BJ91" s="89"/>
      <c r="BK91" s="89"/>
      <c r="BL91" s="89"/>
      <c r="BM91" s="89"/>
      <c r="BN91" s="89"/>
      <c r="BO91" s="89"/>
      <c r="BP91" s="89"/>
      <c r="BQ91" s="89"/>
      <c r="BR91" s="70"/>
      <c r="BS91" s="70"/>
      <c r="BT91" s="70"/>
    </row>
    <row r="92" ht="16.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c r="AA92" s="70"/>
      <c r="AB92" s="70"/>
      <c r="AC92" s="70"/>
      <c r="AD92" s="70"/>
      <c r="AE92" s="70"/>
      <c r="AF92" s="70"/>
      <c r="AG92" s="70"/>
      <c r="AH92" s="70"/>
      <c r="AI92" s="70"/>
      <c r="AJ92" s="70"/>
      <c r="AK92" s="89"/>
      <c r="AL92" s="89"/>
      <c r="AM92" s="89"/>
      <c r="AN92" s="89"/>
      <c r="AO92" s="89"/>
      <c r="AP92" s="89"/>
      <c r="AQ92" s="89"/>
      <c r="AR92" s="89"/>
      <c r="AS92" s="89"/>
      <c r="AT92" s="89"/>
      <c r="AU92" s="89"/>
      <c r="AV92" s="89"/>
      <c r="AW92" s="89"/>
      <c r="AX92" s="89"/>
      <c r="AY92" s="89"/>
      <c r="AZ92" s="89"/>
      <c r="BA92" s="89"/>
      <c r="BB92" s="89"/>
      <c r="BC92" s="89"/>
      <c r="BD92" s="89"/>
      <c r="BE92" s="89"/>
      <c r="BF92" s="89"/>
      <c r="BG92" s="89"/>
      <c r="BH92" s="89"/>
      <c r="BI92" s="89"/>
      <c r="BJ92" s="89"/>
      <c r="BK92" s="89"/>
      <c r="BL92" s="89"/>
      <c r="BM92" s="89"/>
      <c r="BN92" s="89"/>
      <c r="BO92" s="89"/>
      <c r="BP92" s="89"/>
      <c r="BQ92" s="89"/>
      <c r="BR92" s="70"/>
      <c r="BS92" s="70"/>
      <c r="BT92" s="70"/>
    </row>
    <row r="93" ht="16.5" customHeight="1">
      <c r="A93" s="70"/>
      <c r="B93" s="45" t="s">
        <v>97</v>
      </c>
      <c r="C93" s="70"/>
      <c r="D93" s="70"/>
      <c r="E93" s="70"/>
      <c r="F93" s="70"/>
      <c r="G93" s="70"/>
      <c r="H93" s="70"/>
      <c r="I93" s="70"/>
      <c r="J93" s="70"/>
      <c r="K93" s="70"/>
      <c r="L93" s="70"/>
      <c r="M93" s="70"/>
      <c r="N93" s="70"/>
      <c r="O93" s="70"/>
      <c r="P93" s="70"/>
      <c r="Q93" s="70"/>
      <c r="R93" s="70"/>
      <c r="S93" s="70"/>
      <c r="T93" s="70"/>
      <c r="U93" s="70"/>
      <c r="V93" s="70"/>
      <c r="W93" s="70"/>
      <c r="X93" s="70"/>
      <c r="Y93" s="70"/>
      <c r="Z93" s="70"/>
      <c r="AA93" s="70"/>
      <c r="AB93" s="70"/>
      <c r="AC93" s="70"/>
      <c r="AD93" s="70"/>
      <c r="AE93" s="70"/>
      <c r="AF93" s="70"/>
      <c r="AG93" s="45" t="s">
        <v>99</v>
      </c>
      <c r="AH93" s="70"/>
      <c r="AI93" s="70"/>
      <c r="AJ93" s="70"/>
      <c r="AK93" s="89"/>
      <c r="AL93" s="89"/>
      <c r="AM93" s="89"/>
      <c r="AN93" s="89"/>
      <c r="AO93" s="89"/>
      <c r="AP93" s="89"/>
      <c r="AQ93" s="89"/>
      <c r="AR93" s="89"/>
      <c r="AS93" s="89"/>
      <c r="AT93" s="89"/>
      <c r="AU93" s="89"/>
      <c r="AV93" s="89"/>
      <c r="AW93" s="89"/>
      <c r="AX93" s="89"/>
      <c r="AY93" s="89"/>
      <c r="AZ93" s="89"/>
      <c r="BA93" s="89"/>
      <c r="BB93" s="89"/>
      <c r="BC93" s="89"/>
      <c r="BD93" s="89"/>
      <c r="BE93" s="89"/>
      <c r="BF93" s="89"/>
      <c r="BG93" s="89"/>
      <c r="BH93" s="89"/>
      <c r="BI93" s="89"/>
      <c r="BJ93" s="89"/>
      <c r="BK93" s="89"/>
      <c r="BL93" s="89"/>
      <c r="BM93" s="89"/>
      <c r="BN93" s="89"/>
      <c r="BO93" s="89"/>
      <c r="BP93" s="89"/>
      <c r="BQ93" s="89"/>
      <c r="BR93" s="70"/>
      <c r="BS93" s="70"/>
      <c r="BT93" s="70"/>
    </row>
    <row r="94" ht="16.5" customHeight="1">
      <c r="A94" s="70"/>
      <c r="B94" s="101" t="s">
        <v>102</v>
      </c>
      <c r="C94" s="103" t="s">
        <v>107</v>
      </c>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108"/>
      <c r="AD94" s="70"/>
      <c r="AE94" s="70"/>
      <c r="AF94" s="70"/>
      <c r="AG94" s="101" t="s">
        <v>102</v>
      </c>
      <c r="AH94" s="103" t="s">
        <v>107</v>
      </c>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108"/>
      <c r="BI94" s="89"/>
      <c r="BJ94" s="89"/>
      <c r="BK94" s="89"/>
      <c r="BL94" s="89"/>
      <c r="BM94" s="89"/>
      <c r="BN94" s="89"/>
      <c r="BO94" s="89"/>
      <c r="BP94" s="89"/>
      <c r="BQ94" s="89"/>
      <c r="BR94" s="70"/>
      <c r="BS94" s="70"/>
      <c r="BT94" s="70"/>
    </row>
    <row r="95" ht="16.5" customHeight="1">
      <c r="A95" s="70"/>
      <c r="B95" s="51"/>
      <c r="C95" s="116" t="b">
        <v>0</v>
      </c>
      <c r="D95" s="118" t="s">
        <v>112</v>
      </c>
      <c r="F95" s="120"/>
      <c r="P95" s="116" t="b">
        <v>0</v>
      </c>
      <c r="Q95" s="118" t="s">
        <v>112</v>
      </c>
      <c r="S95" s="120"/>
      <c r="AC95" s="48"/>
      <c r="AD95" s="70"/>
      <c r="AE95" s="70"/>
      <c r="AF95" s="70"/>
      <c r="AG95" s="51"/>
      <c r="AH95" s="116" t="b">
        <v>0</v>
      </c>
      <c r="AI95" s="118" t="s">
        <v>112</v>
      </c>
      <c r="AK95" s="120"/>
      <c r="AU95" s="116" t="b">
        <v>0</v>
      </c>
      <c r="AV95" s="118" t="s">
        <v>112</v>
      </c>
      <c r="AX95" s="120"/>
      <c r="BH95" s="48"/>
      <c r="BI95" s="89"/>
      <c r="BJ95" s="89"/>
      <c r="BK95" s="89"/>
      <c r="BL95" s="89"/>
      <c r="BM95" s="89"/>
      <c r="BN95" s="89"/>
      <c r="BO95" s="89"/>
      <c r="BP95" s="89"/>
      <c r="BQ95" s="89"/>
      <c r="BR95" s="70"/>
      <c r="BS95" s="70"/>
      <c r="BT95" s="70"/>
    </row>
    <row r="96" ht="16.5" customHeight="1">
      <c r="A96" s="70"/>
      <c r="B96" s="51"/>
      <c r="C96" s="126"/>
      <c r="J96" s="127" t="s">
        <v>117</v>
      </c>
      <c r="K96" s="128"/>
      <c r="L96" s="130" t="s">
        <v>118</v>
      </c>
      <c r="M96" s="128"/>
      <c r="N96" s="131" t="s">
        <v>120</v>
      </c>
      <c r="O96" s="128"/>
      <c r="P96" s="126"/>
      <c r="W96" s="127" t="s">
        <v>117</v>
      </c>
      <c r="X96" s="128"/>
      <c r="Y96" s="130" t="s">
        <v>118</v>
      </c>
      <c r="Z96" s="128"/>
      <c r="AA96" s="131" t="s">
        <v>120</v>
      </c>
      <c r="AB96" s="128"/>
      <c r="AC96" s="48"/>
      <c r="AD96" s="70"/>
      <c r="AE96" s="70"/>
      <c r="AF96" s="70"/>
      <c r="AG96" s="51"/>
      <c r="AH96" s="126"/>
      <c r="AO96" s="127" t="s">
        <v>117</v>
      </c>
      <c r="AP96" s="128"/>
      <c r="AQ96" s="130" t="s">
        <v>118</v>
      </c>
      <c r="AR96" s="128"/>
      <c r="AS96" s="131" t="s">
        <v>120</v>
      </c>
      <c r="AT96" s="128"/>
      <c r="AU96" s="126"/>
      <c r="BB96" s="127" t="s">
        <v>117</v>
      </c>
      <c r="BC96" s="128"/>
      <c r="BD96" s="130" t="s">
        <v>118</v>
      </c>
      <c r="BE96" s="128"/>
      <c r="BF96" s="131" t="s">
        <v>120</v>
      </c>
      <c r="BG96" s="128"/>
      <c r="BH96" s="48"/>
      <c r="BI96" s="89"/>
      <c r="BJ96" s="89"/>
      <c r="BK96" s="89"/>
      <c r="BL96" s="89"/>
      <c r="BM96" s="89"/>
      <c r="BN96" s="89"/>
      <c r="BO96" s="89"/>
      <c r="BP96" s="89"/>
      <c r="BQ96" s="89"/>
      <c r="BR96" s="70"/>
      <c r="BS96" s="70"/>
      <c r="BT96" s="70"/>
    </row>
    <row r="97" ht="16.5" customHeight="1">
      <c r="A97" s="70"/>
      <c r="B97" s="51"/>
      <c r="J97" s="131" t="s">
        <v>121</v>
      </c>
      <c r="K97" s="128"/>
      <c r="L97" s="131" t="s">
        <v>122</v>
      </c>
      <c r="M97" s="128"/>
      <c r="N97" s="131" t="s">
        <v>123</v>
      </c>
      <c r="O97" s="128"/>
      <c r="W97" s="131" t="s">
        <v>121</v>
      </c>
      <c r="X97" s="128"/>
      <c r="Y97" s="131" t="s">
        <v>122</v>
      </c>
      <c r="Z97" s="128"/>
      <c r="AA97" s="131" t="s">
        <v>123</v>
      </c>
      <c r="AB97" s="128"/>
      <c r="AC97" s="48"/>
      <c r="AD97" s="70"/>
      <c r="AE97" s="70"/>
      <c r="AF97" s="70"/>
      <c r="AG97" s="51"/>
      <c r="AO97" s="131" t="s">
        <v>121</v>
      </c>
      <c r="AP97" s="128"/>
      <c r="AQ97" s="131" t="s">
        <v>122</v>
      </c>
      <c r="AR97" s="128"/>
      <c r="AS97" s="131" t="s">
        <v>123</v>
      </c>
      <c r="AT97" s="128"/>
      <c r="BB97" s="131" t="s">
        <v>121</v>
      </c>
      <c r="BC97" s="128"/>
      <c r="BD97" s="131" t="s">
        <v>122</v>
      </c>
      <c r="BE97" s="128"/>
      <c r="BF97" s="131" t="s">
        <v>123</v>
      </c>
      <c r="BG97" s="128"/>
      <c r="BH97" s="48"/>
      <c r="BI97" s="89"/>
      <c r="BJ97" s="89"/>
      <c r="BK97" s="89"/>
      <c r="BL97" s="89"/>
      <c r="BM97" s="89"/>
      <c r="BN97" s="89"/>
      <c r="BO97" s="89"/>
      <c r="BP97" s="89"/>
      <c r="BQ97" s="89"/>
      <c r="BR97" s="70"/>
      <c r="BS97" s="70"/>
      <c r="BT97" s="70"/>
    </row>
    <row r="98" ht="16.5" customHeight="1">
      <c r="A98" s="70"/>
      <c r="B98" s="51"/>
      <c r="C98" s="116" t="b">
        <v>0</v>
      </c>
      <c r="D98" s="118" t="s">
        <v>112</v>
      </c>
      <c r="F98" s="120"/>
      <c r="P98" s="116" t="b">
        <v>0</v>
      </c>
      <c r="Q98" s="118" t="s">
        <v>112</v>
      </c>
      <c r="S98" s="120"/>
      <c r="AC98" s="48"/>
      <c r="AD98" s="70"/>
      <c r="AE98" s="70"/>
      <c r="AF98" s="70"/>
      <c r="AG98" s="51"/>
      <c r="AH98" s="116" t="b">
        <v>0</v>
      </c>
      <c r="AI98" s="118" t="s">
        <v>112</v>
      </c>
      <c r="AK98" s="120"/>
      <c r="AU98" s="116" t="b">
        <v>0</v>
      </c>
      <c r="AV98" s="118" t="s">
        <v>112</v>
      </c>
      <c r="AX98" s="120"/>
      <c r="BH98" s="48"/>
      <c r="BI98" s="89"/>
      <c r="BJ98" s="89"/>
      <c r="BK98" s="89"/>
      <c r="BL98" s="89"/>
      <c r="BM98" s="89"/>
      <c r="BN98" s="89"/>
      <c r="BO98" s="89"/>
      <c r="BP98" s="89"/>
      <c r="BQ98" s="89"/>
      <c r="BR98" s="70"/>
      <c r="BS98" s="70"/>
      <c r="BT98" s="70"/>
    </row>
    <row r="99" ht="16.5" customHeight="1">
      <c r="A99" s="70"/>
      <c r="B99" s="51"/>
      <c r="C99" s="126"/>
      <c r="J99" s="127" t="s">
        <v>117</v>
      </c>
      <c r="K99" s="128"/>
      <c r="L99" s="130" t="s">
        <v>118</v>
      </c>
      <c r="M99" s="128"/>
      <c r="N99" s="131" t="s">
        <v>120</v>
      </c>
      <c r="O99" s="128"/>
      <c r="P99" s="126"/>
      <c r="W99" s="127" t="s">
        <v>117</v>
      </c>
      <c r="X99" s="128"/>
      <c r="Y99" s="130" t="s">
        <v>118</v>
      </c>
      <c r="Z99" s="128"/>
      <c r="AA99" s="131" t="s">
        <v>120</v>
      </c>
      <c r="AB99" s="128"/>
      <c r="AC99" s="48"/>
      <c r="AD99" s="70"/>
      <c r="AE99" s="70"/>
      <c r="AF99" s="70"/>
      <c r="AG99" s="51"/>
      <c r="AH99" s="126"/>
      <c r="AO99" s="127" t="s">
        <v>117</v>
      </c>
      <c r="AP99" s="128"/>
      <c r="AQ99" s="130" t="s">
        <v>118</v>
      </c>
      <c r="AR99" s="128"/>
      <c r="AS99" s="131" t="s">
        <v>120</v>
      </c>
      <c r="AT99" s="128"/>
      <c r="AU99" s="126"/>
      <c r="BB99" s="127" t="s">
        <v>117</v>
      </c>
      <c r="BC99" s="128"/>
      <c r="BD99" s="130" t="s">
        <v>118</v>
      </c>
      <c r="BE99" s="128"/>
      <c r="BF99" s="131" t="s">
        <v>120</v>
      </c>
      <c r="BG99" s="128"/>
      <c r="BH99" s="48"/>
      <c r="BI99" s="89"/>
      <c r="BJ99" s="89"/>
      <c r="BK99" s="89"/>
      <c r="BL99" s="89"/>
      <c r="BM99" s="89"/>
      <c r="BN99" s="89"/>
      <c r="BO99" s="89"/>
      <c r="BP99" s="89"/>
      <c r="BQ99" s="89"/>
      <c r="BR99" s="70"/>
      <c r="BS99" s="70"/>
      <c r="BT99" s="70"/>
    </row>
    <row r="100" ht="16.5" customHeight="1">
      <c r="A100" s="70"/>
      <c r="B100" s="51"/>
      <c r="J100" s="131" t="s">
        <v>121</v>
      </c>
      <c r="K100" s="128"/>
      <c r="L100" s="131" t="s">
        <v>122</v>
      </c>
      <c r="M100" s="128"/>
      <c r="N100" s="131" t="s">
        <v>123</v>
      </c>
      <c r="O100" s="128"/>
      <c r="W100" s="131" t="s">
        <v>121</v>
      </c>
      <c r="X100" s="128"/>
      <c r="Y100" s="131" t="s">
        <v>122</v>
      </c>
      <c r="Z100" s="128"/>
      <c r="AA100" s="131" t="s">
        <v>123</v>
      </c>
      <c r="AB100" s="128"/>
      <c r="AC100" s="48"/>
      <c r="AD100" s="70"/>
      <c r="AE100" s="70"/>
      <c r="AF100" s="70"/>
      <c r="AG100" s="51"/>
      <c r="AO100" s="131" t="s">
        <v>121</v>
      </c>
      <c r="AP100" s="128"/>
      <c r="AQ100" s="131" t="s">
        <v>122</v>
      </c>
      <c r="AR100" s="128"/>
      <c r="AS100" s="131" t="s">
        <v>123</v>
      </c>
      <c r="AT100" s="128"/>
      <c r="BB100" s="131" t="s">
        <v>121</v>
      </c>
      <c r="BC100" s="128"/>
      <c r="BD100" s="131" t="s">
        <v>122</v>
      </c>
      <c r="BE100" s="128"/>
      <c r="BF100" s="131" t="s">
        <v>123</v>
      </c>
      <c r="BG100" s="128"/>
      <c r="BH100" s="48"/>
      <c r="BI100" s="89"/>
      <c r="BJ100" s="89"/>
      <c r="BK100" s="89"/>
      <c r="BL100" s="89"/>
      <c r="BM100" s="89"/>
      <c r="BN100" s="89"/>
      <c r="BO100" s="89"/>
      <c r="BP100" s="89"/>
      <c r="BQ100" s="89"/>
      <c r="BR100" s="70"/>
      <c r="BS100" s="70"/>
      <c r="BT100" s="70"/>
    </row>
    <row r="101" ht="16.5" customHeight="1">
      <c r="A101" s="70"/>
      <c r="B101" s="51"/>
      <c r="C101" s="116" t="b">
        <v>0</v>
      </c>
      <c r="D101" s="118" t="s">
        <v>112</v>
      </c>
      <c r="F101" s="120"/>
      <c r="P101" s="116" t="b">
        <v>0</v>
      </c>
      <c r="Q101" s="118" t="s">
        <v>112</v>
      </c>
      <c r="S101" s="120"/>
      <c r="AC101" s="48"/>
      <c r="AD101" s="70"/>
      <c r="AE101" s="70"/>
      <c r="AF101" s="70"/>
      <c r="AG101" s="51"/>
      <c r="AH101" s="145" t="s">
        <v>128</v>
      </c>
      <c r="BH101" s="48"/>
      <c r="BI101" s="89"/>
      <c r="BJ101" s="89"/>
      <c r="BK101" s="89"/>
      <c r="BL101" s="89"/>
      <c r="BM101" s="89"/>
      <c r="BN101" s="89"/>
      <c r="BO101" s="89"/>
      <c r="BP101" s="89"/>
      <c r="BQ101" s="89"/>
      <c r="BR101" s="70"/>
      <c r="BS101" s="70"/>
      <c r="BT101" s="70"/>
    </row>
    <row r="102" ht="16.5" customHeight="1">
      <c r="A102" s="70"/>
      <c r="B102" s="51"/>
      <c r="C102" s="126"/>
      <c r="J102" s="127" t="s">
        <v>117</v>
      </c>
      <c r="K102" s="128"/>
      <c r="L102" s="130" t="s">
        <v>118</v>
      </c>
      <c r="M102" s="128"/>
      <c r="N102" s="131" t="s">
        <v>120</v>
      </c>
      <c r="O102" s="128"/>
      <c r="P102" s="126"/>
      <c r="W102" s="127" t="s">
        <v>117</v>
      </c>
      <c r="X102" s="128"/>
      <c r="Y102" s="130" t="s">
        <v>118</v>
      </c>
      <c r="Z102" s="128"/>
      <c r="AA102" s="131" t="s">
        <v>120</v>
      </c>
      <c r="AB102" s="128"/>
      <c r="AC102" s="48"/>
      <c r="AD102" s="70"/>
      <c r="AE102" s="70"/>
      <c r="AF102" s="70"/>
      <c r="AG102" s="51"/>
      <c r="AH102" s="116" t="b">
        <v>0</v>
      </c>
      <c r="AI102" s="147" t="s">
        <v>129</v>
      </c>
      <c r="AK102" s="120"/>
      <c r="AR102" s="149"/>
      <c r="AU102" s="116" t="b">
        <v>0</v>
      </c>
      <c r="AV102" s="147" t="s">
        <v>129</v>
      </c>
      <c r="AX102" s="120"/>
      <c r="BE102" s="149"/>
      <c r="BH102" s="48"/>
      <c r="BI102" s="89"/>
      <c r="BJ102" s="89"/>
      <c r="BK102" s="89"/>
      <c r="BL102" s="89"/>
      <c r="BM102" s="89"/>
      <c r="BN102" s="89"/>
      <c r="BO102" s="89"/>
      <c r="BP102" s="89"/>
      <c r="BQ102" s="89"/>
      <c r="BR102" s="70"/>
      <c r="BS102" s="70"/>
      <c r="BT102" s="70"/>
    </row>
    <row r="103" ht="16.5" customHeight="1">
      <c r="A103" s="70"/>
      <c r="B103" s="51"/>
      <c r="J103" s="131" t="s">
        <v>121</v>
      </c>
      <c r="K103" s="128"/>
      <c r="L103" s="131" t="s">
        <v>122</v>
      </c>
      <c r="M103" s="128"/>
      <c r="N103" s="131" t="s">
        <v>123</v>
      </c>
      <c r="O103" s="128"/>
      <c r="W103" s="131" t="s">
        <v>121</v>
      </c>
      <c r="X103" s="128"/>
      <c r="Y103" s="131" t="s">
        <v>122</v>
      </c>
      <c r="Z103" s="128"/>
      <c r="AA103" s="131" t="s">
        <v>123</v>
      </c>
      <c r="AB103" s="128"/>
      <c r="AC103" s="48"/>
      <c r="AD103" s="70"/>
      <c r="AE103" s="70"/>
      <c r="AF103" s="70"/>
      <c r="AG103" s="51"/>
      <c r="AH103" s="126"/>
      <c r="AO103" s="131" t="s">
        <v>117</v>
      </c>
      <c r="AP103" s="128"/>
      <c r="AQ103" s="130" t="s">
        <v>118</v>
      </c>
      <c r="AR103" s="128"/>
      <c r="AS103" s="131" t="s">
        <v>120</v>
      </c>
      <c r="AT103" s="128"/>
      <c r="AU103" s="126"/>
      <c r="BB103" s="131" t="s">
        <v>117</v>
      </c>
      <c r="BC103" s="128"/>
      <c r="BD103" s="130" t="s">
        <v>118</v>
      </c>
      <c r="BE103" s="128"/>
      <c r="BF103" s="131" t="s">
        <v>120</v>
      </c>
      <c r="BG103" s="128"/>
      <c r="BH103" s="48"/>
      <c r="BI103" s="89"/>
      <c r="BJ103" s="89"/>
      <c r="BK103" s="89"/>
      <c r="BL103" s="89"/>
      <c r="BM103" s="89"/>
      <c r="BN103" s="89"/>
      <c r="BO103" s="89"/>
      <c r="BP103" s="89"/>
      <c r="BQ103" s="89"/>
      <c r="BR103" s="70"/>
      <c r="BS103" s="70"/>
      <c r="BT103" s="70"/>
    </row>
    <row r="104" ht="16.5" customHeight="1">
      <c r="A104" s="70"/>
      <c r="B104" s="51"/>
      <c r="C104" s="116" t="b">
        <v>0</v>
      </c>
      <c r="D104" s="118" t="s">
        <v>112</v>
      </c>
      <c r="F104" s="120"/>
      <c r="P104" s="116" t="b">
        <v>0</v>
      </c>
      <c r="Q104" s="118" t="s">
        <v>112</v>
      </c>
      <c r="S104" s="120"/>
      <c r="AC104" s="48"/>
      <c r="AD104" s="70"/>
      <c r="AE104" s="70"/>
      <c r="AF104" s="70"/>
      <c r="AG104" s="51"/>
      <c r="AO104" s="131" t="s">
        <v>121</v>
      </c>
      <c r="AP104" s="128"/>
      <c r="AQ104" s="131" t="s">
        <v>122</v>
      </c>
      <c r="AR104" s="128"/>
      <c r="AS104" s="131" t="s">
        <v>123</v>
      </c>
      <c r="AT104" s="128"/>
      <c r="BB104" s="131" t="s">
        <v>121</v>
      </c>
      <c r="BC104" s="128"/>
      <c r="BD104" s="131" t="s">
        <v>122</v>
      </c>
      <c r="BE104" s="128"/>
      <c r="BF104" s="131" t="s">
        <v>123</v>
      </c>
      <c r="BG104" s="128"/>
      <c r="BH104" s="48"/>
      <c r="BI104" s="89"/>
      <c r="BJ104" s="89"/>
      <c r="BK104" s="89"/>
      <c r="BL104" s="89"/>
      <c r="BM104" s="89"/>
      <c r="BN104" s="89"/>
      <c r="BO104" s="89"/>
      <c r="BP104" s="89"/>
      <c r="BQ104" s="89"/>
      <c r="BR104" s="70"/>
      <c r="BS104" s="70"/>
      <c r="BT104" s="70"/>
    </row>
    <row r="105" ht="16.5" customHeight="1">
      <c r="A105" s="70"/>
      <c r="B105" s="51"/>
      <c r="C105" s="126"/>
      <c r="J105" s="127" t="s">
        <v>117</v>
      </c>
      <c r="K105" s="128"/>
      <c r="L105" s="130" t="s">
        <v>118</v>
      </c>
      <c r="M105" s="128"/>
      <c r="N105" s="131" t="s">
        <v>120</v>
      </c>
      <c r="O105" s="128"/>
      <c r="P105" s="126"/>
      <c r="W105" s="127" t="s">
        <v>117</v>
      </c>
      <c r="X105" s="128"/>
      <c r="Y105" s="130" t="s">
        <v>118</v>
      </c>
      <c r="Z105" s="128"/>
      <c r="AA105" s="131" t="s">
        <v>120</v>
      </c>
      <c r="AB105" s="128"/>
      <c r="AC105" s="48"/>
      <c r="AD105" s="70"/>
      <c r="AE105" s="70"/>
      <c r="AF105" s="70"/>
      <c r="AG105" s="51"/>
      <c r="AH105" s="116" t="b">
        <v>0</v>
      </c>
      <c r="AI105" s="147" t="s">
        <v>129</v>
      </c>
      <c r="AK105" s="120"/>
      <c r="AR105" s="149"/>
      <c r="AU105" s="116" t="b">
        <v>0</v>
      </c>
      <c r="AV105" s="147" t="s">
        <v>129</v>
      </c>
      <c r="AX105" s="120"/>
      <c r="BE105" s="149"/>
      <c r="BH105" s="48"/>
      <c r="BI105" s="89"/>
      <c r="BJ105" s="89"/>
      <c r="BK105" s="89"/>
      <c r="BL105" s="89"/>
      <c r="BM105" s="89"/>
      <c r="BN105" s="89"/>
      <c r="BO105" s="89"/>
      <c r="BP105" s="89"/>
      <c r="BQ105" s="89"/>
      <c r="BR105" s="70"/>
      <c r="BS105" s="70"/>
      <c r="BT105" s="70"/>
    </row>
    <row r="106" ht="16.5" customHeight="1">
      <c r="A106" s="70"/>
      <c r="B106" s="53"/>
      <c r="J106" s="131" t="s">
        <v>121</v>
      </c>
      <c r="K106" s="128"/>
      <c r="L106" s="131" t="s">
        <v>122</v>
      </c>
      <c r="M106" s="128"/>
      <c r="N106" s="131" t="s">
        <v>123</v>
      </c>
      <c r="O106" s="128"/>
      <c r="W106" s="131" t="s">
        <v>121</v>
      </c>
      <c r="X106" s="128"/>
      <c r="Y106" s="131" t="s">
        <v>122</v>
      </c>
      <c r="Z106" s="128"/>
      <c r="AA106" s="131" t="s">
        <v>123</v>
      </c>
      <c r="AB106" s="128"/>
      <c r="AC106" s="48"/>
      <c r="AD106" s="70"/>
      <c r="AE106" s="70"/>
      <c r="AF106" s="70"/>
      <c r="AG106" s="53"/>
      <c r="AH106" s="126"/>
      <c r="AO106" s="131" t="s">
        <v>117</v>
      </c>
      <c r="AP106" s="128"/>
      <c r="AQ106" s="130" t="s">
        <v>118</v>
      </c>
      <c r="AR106" s="128"/>
      <c r="AS106" s="131" t="s">
        <v>120</v>
      </c>
      <c r="AT106" s="128"/>
      <c r="AU106" s="126"/>
      <c r="BB106" s="131" t="s">
        <v>117</v>
      </c>
      <c r="BC106" s="128"/>
      <c r="BD106" s="130" t="s">
        <v>118</v>
      </c>
      <c r="BE106" s="128"/>
      <c r="BF106" s="131" t="s">
        <v>120</v>
      </c>
      <c r="BG106" s="128"/>
      <c r="BH106" s="48"/>
      <c r="BI106" s="89"/>
      <c r="BJ106" s="89"/>
      <c r="BK106" s="89"/>
      <c r="BL106" s="89"/>
      <c r="BM106" s="89"/>
      <c r="BN106" s="89"/>
      <c r="BO106" s="89"/>
      <c r="BP106" s="89"/>
      <c r="BQ106" s="89"/>
      <c r="BR106" s="70"/>
      <c r="BS106" s="70"/>
      <c r="BT106" s="70"/>
    </row>
    <row r="107" ht="16.5" customHeight="1">
      <c r="A107" s="70"/>
      <c r="B107" s="162"/>
      <c r="C107" s="145" t="s">
        <v>128</v>
      </c>
      <c r="AC107" s="48"/>
      <c r="AD107" s="70"/>
      <c r="AE107" s="70"/>
      <c r="AF107" s="70"/>
      <c r="AG107" s="162"/>
      <c r="AO107" s="131" t="s">
        <v>121</v>
      </c>
      <c r="AP107" s="128"/>
      <c r="AQ107" s="131" t="s">
        <v>122</v>
      </c>
      <c r="AR107" s="128"/>
      <c r="AS107" s="131" t="s">
        <v>123</v>
      </c>
      <c r="AT107" s="128"/>
      <c r="BB107" s="131" t="s">
        <v>121</v>
      </c>
      <c r="BC107" s="128"/>
      <c r="BD107" s="131" t="s">
        <v>122</v>
      </c>
      <c r="BE107" s="128"/>
      <c r="BF107" s="131" t="s">
        <v>123</v>
      </c>
      <c r="BG107" s="128"/>
      <c r="BH107" s="48"/>
      <c r="BI107" s="89"/>
      <c r="BJ107" s="89"/>
      <c r="BK107" s="89"/>
      <c r="BL107" s="89"/>
      <c r="BM107" s="89"/>
      <c r="BN107" s="89"/>
      <c r="BO107" s="89"/>
      <c r="BP107" s="89"/>
      <c r="BQ107" s="89"/>
      <c r="BR107" s="70"/>
      <c r="BS107" s="70"/>
      <c r="BT107" s="70"/>
    </row>
    <row r="108" ht="16.5" customHeight="1">
      <c r="A108" s="70"/>
      <c r="B108" s="162"/>
      <c r="C108" s="116" t="b">
        <v>0</v>
      </c>
      <c r="D108" s="147" t="s">
        <v>129</v>
      </c>
      <c r="F108" s="120"/>
      <c r="M108" s="149"/>
      <c r="P108" s="116" t="b">
        <v>0</v>
      </c>
      <c r="Q108" s="147" t="s">
        <v>129</v>
      </c>
      <c r="S108" s="120"/>
      <c r="Z108" s="149"/>
      <c r="AC108" s="48"/>
      <c r="AD108" s="70"/>
      <c r="AE108" s="70"/>
      <c r="AF108" s="70"/>
      <c r="AG108" s="162"/>
      <c r="AH108" s="145" t="s">
        <v>135</v>
      </c>
      <c r="BH108" s="48"/>
      <c r="BI108" s="89"/>
      <c r="BJ108" s="89"/>
      <c r="BK108" s="89"/>
      <c r="BL108" s="89"/>
      <c r="BM108" s="89"/>
      <c r="BN108" s="89"/>
      <c r="BO108" s="89"/>
      <c r="BP108" s="89"/>
      <c r="BQ108" s="89"/>
      <c r="BR108" s="70"/>
      <c r="BS108" s="70"/>
      <c r="BT108" s="70"/>
    </row>
    <row r="109" ht="16.5" customHeight="1">
      <c r="A109" s="70"/>
      <c r="B109" s="162"/>
      <c r="C109" s="126"/>
      <c r="J109" s="131" t="s">
        <v>117</v>
      </c>
      <c r="K109" s="128"/>
      <c r="L109" s="130" t="s">
        <v>118</v>
      </c>
      <c r="M109" s="128"/>
      <c r="N109" s="131" t="s">
        <v>120</v>
      </c>
      <c r="O109" s="128"/>
      <c r="P109" s="126"/>
      <c r="W109" s="131" t="s">
        <v>117</v>
      </c>
      <c r="X109" s="128"/>
      <c r="Y109" s="130" t="s">
        <v>118</v>
      </c>
      <c r="Z109" s="128"/>
      <c r="AA109" s="131" t="s">
        <v>120</v>
      </c>
      <c r="AB109" s="128"/>
      <c r="AC109" s="48"/>
      <c r="AD109" s="70"/>
      <c r="AE109" s="70"/>
      <c r="AF109" s="70"/>
      <c r="AG109" s="162"/>
      <c r="AH109" s="116" t="b">
        <v>0</v>
      </c>
      <c r="AI109" s="118" t="s">
        <v>138</v>
      </c>
      <c r="AK109" s="120"/>
      <c r="AR109" s="149"/>
      <c r="AU109" s="116" t="b">
        <v>0</v>
      </c>
      <c r="AV109" s="118" t="s">
        <v>138</v>
      </c>
      <c r="AX109" s="120"/>
      <c r="BE109" s="149"/>
      <c r="BH109" s="48"/>
      <c r="BI109" s="89"/>
      <c r="BJ109" s="89"/>
      <c r="BK109" s="89"/>
      <c r="BL109" s="89"/>
      <c r="BM109" s="89"/>
      <c r="BN109" s="89"/>
      <c r="BO109" s="89"/>
      <c r="BP109" s="89"/>
      <c r="BQ109" s="89"/>
      <c r="BR109" s="70"/>
      <c r="BS109" s="70"/>
      <c r="BT109" s="70"/>
    </row>
    <row r="110" ht="16.5" customHeight="1">
      <c r="A110" s="70"/>
      <c r="B110" s="162"/>
      <c r="J110" s="131" t="s">
        <v>121</v>
      </c>
      <c r="K110" s="128"/>
      <c r="L110" s="131" t="s">
        <v>122</v>
      </c>
      <c r="M110" s="128"/>
      <c r="N110" s="131" t="s">
        <v>123</v>
      </c>
      <c r="O110" s="128"/>
      <c r="W110" s="131" t="s">
        <v>121</v>
      </c>
      <c r="X110" s="128"/>
      <c r="Y110" s="131" t="s">
        <v>122</v>
      </c>
      <c r="Z110" s="128"/>
      <c r="AA110" s="131" t="s">
        <v>123</v>
      </c>
      <c r="AB110" s="128"/>
      <c r="AC110" s="48"/>
      <c r="AD110" s="70"/>
      <c r="AE110" s="70"/>
      <c r="AF110" s="70"/>
      <c r="AG110" s="162"/>
      <c r="AH110" s="126"/>
      <c r="AO110" s="131" t="s">
        <v>117</v>
      </c>
      <c r="AP110" s="128"/>
      <c r="AQ110" s="130" t="s">
        <v>118</v>
      </c>
      <c r="AR110" s="128"/>
      <c r="AS110" s="131" t="s">
        <v>120</v>
      </c>
      <c r="AT110" s="128"/>
      <c r="AU110" s="126"/>
      <c r="BB110" s="131" t="s">
        <v>117</v>
      </c>
      <c r="BC110" s="128"/>
      <c r="BD110" s="130" t="s">
        <v>118</v>
      </c>
      <c r="BE110" s="128"/>
      <c r="BF110" s="131" t="s">
        <v>120</v>
      </c>
      <c r="BG110" s="128"/>
      <c r="BH110" s="48"/>
      <c r="BI110" s="89"/>
      <c r="BJ110" s="89"/>
      <c r="BK110" s="89"/>
      <c r="BL110" s="89"/>
      <c r="BM110" s="89"/>
      <c r="BN110" s="89"/>
      <c r="BO110" s="89"/>
      <c r="BP110" s="89"/>
      <c r="BQ110" s="89"/>
      <c r="BR110" s="70"/>
      <c r="BS110" s="70"/>
      <c r="BT110" s="70"/>
    </row>
    <row r="111" ht="16.5" customHeight="1">
      <c r="A111" s="70"/>
      <c r="B111" s="162"/>
      <c r="C111" s="116" t="b">
        <v>0</v>
      </c>
      <c r="D111" s="147" t="s">
        <v>129</v>
      </c>
      <c r="F111" s="120"/>
      <c r="M111" s="149"/>
      <c r="P111" s="116" t="b">
        <v>0</v>
      </c>
      <c r="Q111" s="147" t="s">
        <v>129</v>
      </c>
      <c r="S111" s="120"/>
      <c r="Z111" s="149"/>
      <c r="AC111" s="48"/>
      <c r="AD111" s="70"/>
      <c r="AE111" s="70"/>
      <c r="AF111" s="70"/>
      <c r="AG111" s="162"/>
      <c r="AO111" s="131" t="s">
        <v>121</v>
      </c>
      <c r="AP111" s="128"/>
      <c r="AQ111" s="131" t="s">
        <v>122</v>
      </c>
      <c r="AR111" s="128"/>
      <c r="AS111" s="131" t="s">
        <v>123</v>
      </c>
      <c r="AT111" s="128"/>
      <c r="BB111" s="131" t="s">
        <v>121</v>
      </c>
      <c r="BC111" s="128"/>
      <c r="BD111" s="131" t="s">
        <v>122</v>
      </c>
      <c r="BE111" s="128"/>
      <c r="BF111" s="131" t="s">
        <v>123</v>
      </c>
      <c r="BG111" s="128"/>
      <c r="BH111" s="48"/>
      <c r="BI111" s="89"/>
      <c r="BJ111" s="89"/>
      <c r="BK111" s="89"/>
      <c r="BL111" s="89"/>
      <c r="BM111" s="89"/>
      <c r="BN111" s="89"/>
      <c r="BO111" s="89"/>
      <c r="BP111" s="89"/>
      <c r="BQ111" s="89"/>
      <c r="BR111" s="70"/>
      <c r="BS111" s="70"/>
      <c r="BT111" s="70"/>
    </row>
    <row r="112" ht="16.5" customHeight="1">
      <c r="A112" s="70"/>
      <c r="B112" s="162"/>
      <c r="C112" s="126"/>
      <c r="J112" s="131" t="s">
        <v>117</v>
      </c>
      <c r="K112" s="128"/>
      <c r="L112" s="130" t="s">
        <v>118</v>
      </c>
      <c r="M112" s="128"/>
      <c r="N112" s="131" t="s">
        <v>120</v>
      </c>
      <c r="O112" s="128"/>
      <c r="P112" s="126"/>
      <c r="W112" s="131" t="s">
        <v>117</v>
      </c>
      <c r="X112" s="128"/>
      <c r="Y112" s="130" t="s">
        <v>118</v>
      </c>
      <c r="Z112" s="128"/>
      <c r="AA112" s="131" t="s">
        <v>120</v>
      </c>
      <c r="AB112" s="128"/>
      <c r="AC112" s="48"/>
      <c r="AD112" s="70"/>
      <c r="AE112" s="70"/>
      <c r="AF112" s="70"/>
      <c r="AG112" s="162"/>
      <c r="AH112" s="116" t="b">
        <v>0</v>
      </c>
      <c r="AI112" s="118" t="s">
        <v>138</v>
      </c>
      <c r="AK112" s="120"/>
      <c r="AR112" s="149"/>
      <c r="AU112" s="116" t="b">
        <v>0</v>
      </c>
      <c r="AV112" s="118" t="s">
        <v>138</v>
      </c>
      <c r="AX112" s="120"/>
      <c r="BE112" s="149"/>
      <c r="BH112" s="48"/>
      <c r="BI112" s="89"/>
      <c r="BJ112" s="89"/>
      <c r="BK112" s="89"/>
      <c r="BL112" s="89"/>
      <c r="BM112" s="89"/>
      <c r="BN112" s="89"/>
      <c r="BO112" s="89"/>
      <c r="BP112" s="89"/>
      <c r="BQ112" s="89"/>
      <c r="BR112" s="70"/>
      <c r="BS112" s="70"/>
      <c r="BT112" s="70"/>
    </row>
    <row r="113" ht="16.5" customHeight="1">
      <c r="A113" s="70"/>
      <c r="B113" s="162"/>
      <c r="J113" s="131" t="s">
        <v>121</v>
      </c>
      <c r="K113" s="128"/>
      <c r="L113" s="131" t="s">
        <v>122</v>
      </c>
      <c r="M113" s="128"/>
      <c r="N113" s="131" t="s">
        <v>123</v>
      </c>
      <c r="O113" s="128"/>
      <c r="W113" s="131" t="s">
        <v>121</v>
      </c>
      <c r="X113" s="128"/>
      <c r="Y113" s="131" t="s">
        <v>122</v>
      </c>
      <c r="Z113" s="128"/>
      <c r="AA113" s="131" t="s">
        <v>123</v>
      </c>
      <c r="AB113" s="128"/>
      <c r="AC113" s="48"/>
      <c r="AD113" s="70"/>
      <c r="AE113" s="70"/>
      <c r="AF113" s="70"/>
      <c r="AG113" s="162"/>
      <c r="AH113" s="126"/>
      <c r="AO113" s="131" t="s">
        <v>117</v>
      </c>
      <c r="AP113" s="128"/>
      <c r="AQ113" s="130" t="s">
        <v>118</v>
      </c>
      <c r="AR113" s="128"/>
      <c r="AS113" s="131" t="s">
        <v>120</v>
      </c>
      <c r="AT113" s="128"/>
      <c r="AU113" s="126"/>
      <c r="BB113" s="131" t="s">
        <v>117</v>
      </c>
      <c r="BC113" s="128"/>
      <c r="BD113" s="130" t="s">
        <v>118</v>
      </c>
      <c r="BE113" s="128"/>
      <c r="BF113" s="131" t="s">
        <v>120</v>
      </c>
      <c r="BG113" s="128"/>
      <c r="BH113" s="48"/>
      <c r="BI113" s="89"/>
      <c r="BJ113" s="89"/>
      <c r="BK113" s="89"/>
      <c r="BL113" s="89"/>
      <c r="BM113" s="89"/>
      <c r="BN113" s="89"/>
      <c r="BO113" s="89"/>
      <c r="BP113" s="89"/>
      <c r="BQ113" s="89"/>
      <c r="BR113" s="70"/>
      <c r="BS113" s="70"/>
      <c r="BT113" s="70"/>
    </row>
    <row r="114" ht="16.5" customHeight="1">
      <c r="A114" s="70"/>
      <c r="B114" s="162"/>
      <c r="C114" s="116" t="b">
        <v>0</v>
      </c>
      <c r="D114" s="147" t="s">
        <v>129</v>
      </c>
      <c r="F114" s="120"/>
      <c r="M114" s="149"/>
      <c r="P114" s="116" t="b">
        <v>0</v>
      </c>
      <c r="Q114" s="147" t="s">
        <v>129</v>
      </c>
      <c r="S114" s="120"/>
      <c r="Z114" s="149"/>
      <c r="AC114" s="48"/>
      <c r="AD114" s="70"/>
      <c r="AE114" s="70"/>
      <c r="AF114" s="70"/>
      <c r="AG114" s="162"/>
      <c r="AO114" s="131" t="s">
        <v>121</v>
      </c>
      <c r="AP114" s="128"/>
      <c r="AQ114" s="131" t="s">
        <v>122</v>
      </c>
      <c r="AR114" s="128"/>
      <c r="AS114" s="131" t="s">
        <v>123</v>
      </c>
      <c r="AT114" s="128"/>
      <c r="BB114" s="131" t="s">
        <v>121</v>
      </c>
      <c r="BC114" s="128"/>
      <c r="BD114" s="131" t="s">
        <v>122</v>
      </c>
      <c r="BE114" s="128"/>
      <c r="BF114" s="131" t="s">
        <v>123</v>
      </c>
      <c r="BG114" s="128"/>
      <c r="BH114" s="48"/>
      <c r="BI114" s="89"/>
      <c r="BJ114" s="89"/>
      <c r="BK114" s="89"/>
      <c r="BL114" s="89"/>
      <c r="BM114" s="89"/>
      <c r="BN114" s="89"/>
      <c r="BO114" s="89"/>
      <c r="BP114" s="89"/>
      <c r="BQ114" s="89"/>
      <c r="BR114" s="70"/>
      <c r="BS114" s="70"/>
      <c r="BT114" s="70"/>
    </row>
    <row r="115" ht="16.5" customHeight="1">
      <c r="A115" s="70"/>
      <c r="B115" s="162"/>
      <c r="C115" s="126"/>
      <c r="J115" s="131" t="s">
        <v>117</v>
      </c>
      <c r="K115" s="128"/>
      <c r="L115" s="130" t="s">
        <v>118</v>
      </c>
      <c r="M115" s="128"/>
      <c r="N115" s="131" t="s">
        <v>120</v>
      </c>
      <c r="O115" s="128"/>
      <c r="P115" s="126"/>
      <c r="W115" s="131" t="s">
        <v>117</v>
      </c>
      <c r="X115" s="128"/>
      <c r="Y115" s="130" t="s">
        <v>118</v>
      </c>
      <c r="Z115" s="128"/>
      <c r="AA115" s="131" t="s">
        <v>120</v>
      </c>
      <c r="AB115" s="128"/>
      <c r="AC115" s="48"/>
      <c r="AD115" s="70"/>
      <c r="AE115" s="70"/>
      <c r="AF115" s="70"/>
      <c r="AG115" s="26"/>
      <c r="AH115" s="186"/>
      <c r="AI115" s="186"/>
      <c r="AJ115" s="186"/>
      <c r="AK115" s="186"/>
      <c r="AL115" s="186"/>
      <c r="AM115" s="186"/>
      <c r="AN115" s="186"/>
      <c r="AO115" s="186"/>
      <c r="AP115" s="186"/>
      <c r="AQ115" s="186"/>
      <c r="AR115" s="186"/>
      <c r="AS115" s="186"/>
      <c r="AT115" s="186"/>
      <c r="AU115" s="186"/>
      <c r="AV115" s="186"/>
      <c r="AW115" s="186"/>
      <c r="AX115" s="186"/>
      <c r="AY115" s="186"/>
      <c r="AZ115" s="186"/>
      <c r="BA115" s="186"/>
      <c r="BB115" s="186"/>
      <c r="BC115" s="186"/>
      <c r="BD115" s="186"/>
      <c r="BE115" s="186"/>
      <c r="BF115" s="186"/>
      <c r="BG115" s="186"/>
      <c r="BH115" s="186"/>
      <c r="BI115" s="89"/>
      <c r="BJ115" s="89"/>
      <c r="BK115" s="89"/>
      <c r="BL115" s="89"/>
      <c r="BM115" s="89"/>
      <c r="BN115" s="89"/>
      <c r="BO115" s="89"/>
      <c r="BP115" s="89"/>
      <c r="BQ115" s="89"/>
      <c r="BR115" s="70"/>
      <c r="BS115" s="70"/>
      <c r="BT115" s="70"/>
    </row>
    <row r="116" ht="16.5" customHeight="1">
      <c r="A116" s="70"/>
      <c r="B116" s="162"/>
      <c r="J116" s="131" t="s">
        <v>121</v>
      </c>
      <c r="K116" s="128"/>
      <c r="L116" s="131" t="s">
        <v>122</v>
      </c>
      <c r="M116" s="128"/>
      <c r="N116" s="131" t="s">
        <v>123</v>
      </c>
      <c r="O116" s="128"/>
      <c r="W116" s="131" t="s">
        <v>121</v>
      </c>
      <c r="X116" s="128"/>
      <c r="Y116" s="131" t="s">
        <v>122</v>
      </c>
      <c r="Z116" s="128"/>
      <c r="AA116" s="131" t="s">
        <v>123</v>
      </c>
      <c r="AB116" s="128"/>
      <c r="AC116" s="48"/>
      <c r="AD116" s="70"/>
      <c r="AE116" s="70"/>
      <c r="AF116" s="70"/>
      <c r="AG116" s="70"/>
      <c r="AH116" s="70"/>
      <c r="AI116" s="70"/>
      <c r="AJ116" s="70"/>
      <c r="AK116" s="89"/>
      <c r="AL116" s="89"/>
      <c r="AM116" s="89"/>
      <c r="AN116" s="89"/>
      <c r="AO116" s="89"/>
      <c r="AP116" s="89"/>
      <c r="AQ116" s="89"/>
      <c r="AR116" s="89"/>
      <c r="AS116" s="89"/>
      <c r="AT116" s="89"/>
      <c r="AU116" s="89"/>
      <c r="AV116" s="89"/>
      <c r="AW116" s="89"/>
      <c r="AX116" s="89"/>
      <c r="AY116" s="89"/>
      <c r="AZ116" s="89"/>
      <c r="BA116" s="89"/>
      <c r="BB116" s="89"/>
      <c r="BC116" s="89"/>
      <c r="BD116" s="89"/>
      <c r="BE116" s="89"/>
      <c r="BF116" s="89"/>
      <c r="BG116" s="89"/>
      <c r="BH116" s="89"/>
      <c r="BI116" s="89"/>
      <c r="BJ116" s="89"/>
      <c r="BK116" s="89"/>
      <c r="BL116" s="89"/>
      <c r="BM116" s="89"/>
      <c r="BN116" s="89"/>
      <c r="BO116" s="89"/>
      <c r="BP116" s="89"/>
      <c r="BQ116" s="89"/>
      <c r="BR116" s="70"/>
      <c r="BS116" s="70"/>
      <c r="BT116" s="70"/>
    </row>
    <row r="117" ht="16.5" customHeight="1">
      <c r="A117" s="70"/>
      <c r="B117" s="162"/>
      <c r="C117" s="116" t="b">
        <v>0</v>
      </c>
      <c r="D117" s="147" t="s">
        <v>129</v>
      </c>
      <c r="F117" s="120"/>
      <c r="M117" s="149"/>
      <c r="P117" s="116" t="b">
        <v>0</v>
      </c>
      <c r="Q117" s="147" t="s">
        <v>129</v>
      </c>
      <c r="S117" s="120"/>
      <c r="Z117" s="149"/>
      <c r="AC117" s="48"/>
      <c r="AD117" s="70"/>
      <c r="AE117" s="70"/>
      <c r="AF117" s="70"/>
      <c r="AG117" s="45" t="s">
        <v>150</v>
      </c>
      <c r="AH117" s="70"/>
      <c r="AI117" s="70"/>
      <c r="AJ117" s="70"/>
      <c r="AK117" s="89"/>
      <c r="AL117" s="89"/>
      <c r="AM117" s="89"/>
      <c r="AN117" s="89"/>
      <c r="AO117" s="89"/>
      <c r="AP117" s="89"/>
      <c r="AQ117" s="89"/>
      <c r="AR117" s="89"/>
      <c r="AS117" s="89"/>
      <c r="AT117" s="89"/>
      <c r="AU117" s="89"/>
      <c r="AV117" s="89"/>
      <c r="AW117" s="89"/>
      <c r="AX117" s="89"/>
      <c r="AY117" s="89"/>
      <c r="AZ117" s="89"/>
      <c r="BA117" s="89"/>
      <c r="BB117" s="89"/>
      <c r="BC117" s="89"/>
      <c r="BD117" s="89"/>
      <c r="BE117" s="89"/>
      <c r="BF117" s="89"/>
      <c r="BG117" s="89"/>
      <c r="BH117" s="89"/>
      <c r="BI117" s="89"/>
      <c r="BJ117" s="89"/>
      <c r="BK117" s="89"/>
      <c r="BL117" s="89"/>
      <c r="BM117" s="89"/>
      <c r="BN117" s="89"/>
      <c r="BO117" s="89"/>
      <c r="BP117" s="89"/>
      <c r="BQ117" s="89"/>
      <c r="BR117" s="70"/>
      <c r="BS117" s="70"/>
      <c r="BT117" s="70"/>
    </row>
    <row r="118" ht="16.5" customHeight="1">
      <c r="A118" s="70"/>
      <c r="B118" s="162"/>
      <c r="C118" s="126"/>
      <c r="J118" s="131" t="s">
        <v>117</v>
      </c>
      <c r="K118" s="128"/>
      <c r="L118" s="130" t="s">
        <v>118</v>
      </c>
      <c r="M118" s="128"/>
      <c r="N118" s="131" t="s">
        <v>120</v>
      </c>
      <c r="O118" s="128"/>
      <c r="P118" s="126"/>
      <c r="W118" s="131" t="s">
        <v>117</v>
      </c>
      <c r="X118" s="128"/>
      <c r="Y118" s="130" t="s">
        <v>118</v>
      </c>
      <c r="Z118" s="128"/>
      <c r="AA118" s="131" t="s">
        <v>120</v>
      </c>
      <c r="AB118" s="128"/>
      <c r="AC118" s="48"/>
      <c r="AD118" s="70"/>
      <c r="AE118" s="70"/>
      <c r="AF118" s="70"/>
      <c r="AG118" s="189" t="s">
        <v>102</v>
      </c>
      <c r="AH118" s="103" t="s">
        <v>107</v>
      </c>
      <c r="AI118" s="66"/>
      <c r="AJ118" s="66"/>
      <c r="AK118" s="66"/>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108"/>
      <c r="BI118" s="89"/>
      <c r="BJ118" s="89"/>
      <c r="BK118" s="89"/>
      <c r="BL118" s="89"/>
      <c r="BM118" s="89"/>
      <c r="BN118" s="89"/>
      <c r="BO118" s="89"/>
      <c r="BP118" s="89"/>
      <c r="BQ118" s="89"/>
      <c r="BR118" s="70"/>
      <c r="BS118" s="70"/>
      <c r="BT118" s="70"/>
    </row>
    <row r="119" ht="16.5" customHeight="1">
      <c r="A119" s="70"/>
      <c r="B119" s="162"/>
      <c r="J119" s="131" t="s">
        <v>121</v>
      </c>
      <c r="K119" s="128"/>
      <c r="L119" s="131" t="s">
        <v>122</v>
      </c>
      <c r="M119" s="128"/>
      <c r="N119" s="131" t="s">
        <v>123</v>
      </c>
      <c r="O119" s="128"/>
      <c r="W119" s="131" t="s">
        <v>121</v>
      </c>
      <c r="X119" s="128"/>
      <c r="Y119" s="131" t="s">
        <v>122</v>
      </c>
      <c r="Z119" s="128"/>
      <c r="AA119" s="131" t="s">
        <v>123</v>
      </c>
      <c r="AB119" s="128"/>
      <c r="AC119" s="48"/>
      <c r="AD119" s="70"/>
      <c r="AE119" s="70"/>
      <c r="AF119" s="70"/>
      <c r="AG119" s="51"/>
      <c r="AH119" s="116" t="b">
        <v>0</v>
      </c>
      <c r="AI119" s="118" t="s">
        <v>112</v>
      </c>
      <c r="AK119" s="120"/>
      <c r="AU119" s="116" t="b">
        <v>0</v>
      </c>
      <c r="AV119" s="118" t="s">
        <v>112</v>
      </c>
      <c r="AX119" s="120"/>
      <c r="BH119" s="48"/>
      <c r="BI119" s="89"/>
      <c r="BJ119" s="89"/>
      <c r="BK119" s="89"/>
      <c r="BL119" s="89"/>
      <c r="BM119" s="89"/>
      <c r="BN119" s="89"/>
      <c r="BO119" s="89"/>
      <c r="BP119" s="89"/>
      <c r="BQ119" s="89"/>
      <c r="BR119" s="70"/>
      <c r="BS119" s="70"/>
      <c r="BT119" s="70"/>
    </row>
    <row r="120" ht="16.5" customHeight="1">
      <c r="A120" s="70"/>
      <c r="B120" s="162"/>
      <c r="C120" s="192" t="s">
        <v>135</v>
      </c>
      <c r="AC120" s="48"/>
      <c r="AD120" s="70"/>
      <c r="AE120" s="70"/>
      <c r="AF120" s="70"/>
      <c r="AG120" s="51"/>
      <c r="AH120" s="126"/>
      <c r="AO120" s="131" t="s">
        <v>117</v>
      </c>
      <c r="AP120" s="128"/>
      <c r="AQ120" s="130" t="s">
        <v>118</v>
      </c>
      <c r="AR120" s="128"/>
      <c r="AS120" s="131" t="s">
        <v>120</v>
      </c>
      <c r="AT120" s="128"/>
      <c r="AU120" s="126"/>
      <c r="BB120" s="131" t="s">
        <v>117</v>
      </c>
      <c r="BC120" s="128"/>
      <c r="BD120" s="130" t="s">
        <v>118</v>
      </c>
      <c r="BE120" s="128"/>
      <c r="BF120" s="131" t="s">
        <v>120</v>
      </c>
      <c r="BG120" s="128"/>
      <c r="BH120" s="48"/>
      <c r="BI120" s="89"/>
      <c r="BJ120" s="89"/>
      <c r="BK120" s="89"/>
      <c r="BL120" s="89"/>
      <c r="BM120" s="89"/>
      <c r="BN120" s="89"/>
      <c r="BO120" s="89"/>
      <c r="BP120" s="89"/>
      <c r="BQ120" s="89"/>
      <c r="BR120" s="70"/>
      <c r="BS120" s="70"/>
      <c r="BT120" s="70"/>
    </row>
    <row r="121" ht="16.5" customHeight="1">
      <c r="A121" s="70"/>
      <c r="B121" s="162"/>
      <c r="C121" s="116" t="b">
        <v>0</v>
      </c>
      <c r="D121" s="118" t="s">
        <v>138</v>
      </c>
      <c r="F121" s="120"/>
      <c r="M121" s="149"/>
      <c r="P121" s="116" t="b">
        <v>0</v>
      </c>
      <c r="Q121" s="118" t="s">
        <v>138</v>
      </c>
      <c r="S121" s="120"/>
      <c r="Z121" s="149"/>
      <c r="AC121" s="48"/>
      <c r="AD121" s="70"/>
      <c r="AE121" s="70"/>
      <c r="AF121" s="70"/>
      <c r="AG121" s="51"/>
      <c r="AO121" s="131" t="s">
        <v>121</v>
      </c>
      <c r="AP121" s="128"/>
      <c r="AQ121" s="131" t="s">
        <v>122</v>
      </c>
      <c r="AR121" s="128"/>
      <c r="AS121" s="131" t="s">
        <v>123</v>
      </c>
      <c r="AT121" s="128"/>
      <c r="BB121" s="131" t="s">
        <v>121</v>
      </c>
      <c r="BC121" s="128"/>
      <c r="BD121" s="131" t="s">
        <v>122</v>
      </c>
      <c r="BE121" s="128"/>
      <c r="BF121" s="131" t="s">
        <v>123</v>
      </c>
      <c r="BG121" s="128"/>
      <c r="BH121" s="48"/>
      <c r="BI121" s="89"/>
      <c r="BJ121" s="89"/>
      <c r="BK121" s="89"/>
      <c r="BL121" s="89"/>
      <c r="BM121" s="89"/>
      <c r="BN121" s="89"/>
      <c r="BO121" s="89"/>
      <c r="BP121" s="89"/>
      <c r="BQ121" s="89"/>
      <c r="BR121" s="70"/>
      <c r="BS121" s="70"/>
      <c r="BT121" s="70"/>
    </row>
    <row r="122" ht="16.5" customHeight="1">
      <c r="A122" s="70"/>
      <c r="B122" s="162"/>
      <c r="C122" s="126"/>
      <c r="J122" s="131" t="s">
        <v>117</v>
      </c>
      <c r="K122" s="128"/>
      <c r="L122" s="130" t="s">
        <v>118</v>
      </c>
      <c r="M122" s="128"/>
      <c r="N122" s="131" t="s">
        <v>120</v>
      </c>
      <c r="O122" s="128"/>
      <c r="P122" s="126"/>
      <c r="W122" s="131" t="s">
        <v>117</v>
      </c>
      <c r="X122" s="128"/>
      <c r="Y122" s="130" t="s">
        <v>118</v>
      </c>
      <c r="Z122" s="128"/>
      <c r="AA122" s="131" t="s">
        <v>120</v>
      </c>
      <c r="AB122" s="128"/>
      <c r="AC122" s="48"/>
      <c r="AD122" s="70"/>
      <c r="AE122" s="70"/>
      <c r="AF122" s="70"/>
      <c r="AG122" s="51"/>
      <c r="AH122" s="145" t="s">
        <v>128</v>
      </c>
      <c r="BH122" s="48"/>
      <c r="BI122" s="89"/>
      <c r="BJ122" s="89"/>
      <c r="BK122" s="89"/>
      <c r="BL122" s="89"/>
      <c r="BM122" s="89"/>
      <c r="BN122" s="89"/>
      <c r="BO122" s="89"/>
      <c r="BP122" s="89"/>
      <c r="BQ122" s="89"/>
      <c r="BR122" s="70"/>
      <c r="BS122" s="70"/>
      <c r="BT122" s="70"/>
    </row>
    <row r="123" ht="16.5" customHeight="1">
      <c r="A123" s="70"/>
      <c r="B123" s="162"/>
      <c r="J123" s="131" t="s">
        <v>121</v>
      </c>
      <c r="K123" s="128"/>
      <c r="L123" s="131" t="s">
        <v>122</v>
      </c>
      <c r="M123" s="128"/>
      <c r="N123" s="131" t="s">
        <v>123</v>
      </c>
      <c r="O123" s="128"/>
      <c r="W123" s="131" t="s">
        <v>121</v>
      </c>
      <c r="X123" s="128"/>
      <c r="Y123" s="131" t="s">
        <v>122</v>
      </c>
      <c r="Z123" s="128"/>
      <c r="AA123" s="131" t="s">
        <v>123</v>
      </c>
      <c r="AB123" s="128"/>
      <c r="AC123" s="48"/>
      <c r="AD123" s="70"/>
      <c r="AE123" s="70"/>
      <c r="AF123" s="70"/>
      <c r="AG123" s="51"/>
      <c r="AH123" s="116" t="b">
        <v>0</v>
      </c>
      <c r="AI123" s="147" t="s">
        <v>129</v>
      </c>
      <c r="AK123" s="120"/>
      <c r="AR123" s="149"/>
      <c r="AU123" s="116" t="b">
        <v>0</v>
      </c>
      <c r="AV123" s="147" t="s">
        <v>129</v>
      </c>
      <c r="AX123" s="120"/>
      <c r="BE123" s="149"/>
      <c r="BH123" s="48"/>
      <c r="BI123" s="89"/>
      <c r="BJ123" s="89"/>
      <c r="BK123" s="89"/>
      <c r="BL123" s="89"/>
      <c r="BM123" s="89"/>
      <c r="BN123" s="89"/>
      <c r="BO123" s="89"/>
      <c r="BP123" s="89"/>
      <c r="BQ123" s="89"/>
      <c r="BR123" s="70"/>
      <c r="BS123" s="70"/>
      <c r="BT123" s="70"/>
    </row>
    <row r="124" ht="16.5" customHeight="1">
      <c r="A124" s="70"/>
      <c r="B124" s="162"/>
      <c r="C124" s="116" t="b">
        <v>0</v>
      </c>
      <c r="D124" s="118" t="s">
        <v>138</v>
      </c>
      <c r="F124" s="120"/>
      <c r="M124" s="149"/>
      <c r="P124" s="116" t="b">
        <v>0</v>
      </c>
      <c r="Q124" s="118" t="s">
        <v>138</v>
      </c>
      <c r="S124" s="120"/>
      <c r="Z124" s="149"/>
      <c r="AC124" s="48"/>
      <c r="AD124" s="70"/>
      <c r="AE124" s="70"/>
      <c r="AF124" s="70"/>
      <c r="AG124" s="51"/>
      <c r="AH124" s="126"/>
      <c r="AO124" s="131" t="s">
        <v>117</v>
      </c>
      <c r="AP124" s="128"/>
      <c r="AQ124" s="130" t="s">
        <v>118</v>
      </c>
      <c r="AR124" s="128"/>
      <c r="AS124" s="131" t="s">
        <v>120</v>
      </c>
      <c r="AT124" s="199"/>
      <c r="AU124" s="126"/>
      <c r="BB124" s="131" t="s">
        <v>117</v>
      </c>
      <c r="BC124" s="128"/>
      <c r="BD124" s="130" t="s">
        <v>118</v>
      </c>
      <c r="BE124" s="128"/>
      <c r="BF124" s="131" t="s">
        <v>120</v>
      </c>
      <c r="BG124" s="128"/>
      <c r="BH124" s="48"/>
      <c r="BI124" s="89"/>
      <c r="BJ124" s="89"/>
      <c r="BK124" s="89"/>
      <c r="BL124" s="89"/>
      <c r="BM124" s="89"/>
      <c r="BN124" s="89"/>
      <c r="BO124" s="89"/>
      <c r="BP124" s="89"/>
      <c r="BQ124" s="89"/>
      <c r="BR124" s="70"/>
      <c r="BS124" s="70"/>
      <c r="BT124" s="70"/>
    </row>
    <row r="125" ht="16.5" customHeight="1">
      <c r="A125" s="70"/>
      <c r="B125" s="162"/>
      <c r="C125" s="126"/>
      <c r="J125" s="131" t="s">
        <v>117</v>
      </c>
      <c r="K125" s="128"/>
      <c r="L125" s="130" t="s">
        <v>118</v>
      </c>
      <c r="M125" s="128"/>
      <c r="N125" s="131" t="s">
        <v>120</v>
      </c>
      <c r="O125" s="128"/>
      <c r="P125" s="126"/>
      <c r="W125" s="131" t="s">
        <v>117</v>
      </c>
      <c r="X125" s="128"/>
      <c r="Y125" s="130" t="s">
        <v>118</v>
      </c>
      <c r="Z125" s="128"/>
      <c r="AA125" s="131" t="s">
        <v>120</v>
      </c>
      <c r="AB125" s="128"/>
      <c r="AC125" s="48"/>
      <c r="AD125" s="70"/>
      <c r="AE125" s="70"/>
      <c r="AF125" s="70"/>
      <c r="AG125" s="51"/>
      <c r="AO125" s="131" t="s">
        <v>121</v>
      </c>
      <c r="AP125" s="128"/>
      <c r="AQ125" s="131" t="s">
        <v>122</v>
      </c>
      <c r="AR125" s="128"/>
      <c r="AS125" s="131" t="s">
        <v>123</v>
      </c>
      <c r="AT125" s="199"/>
      <c r="BB125" s="131" t="s">
        <v>121</v>
      </c>
      <c r="BC125" s="128"/>
      <c r="BD125" s="131" t="s">
        <v>122</v>
      </c>
      <c r="BE125" s="128"/>
      <c r="BF125" s="131" t="s">
        <v>123</v>
      </c>
      <c r="BG125" s="128"/>
      <c r="BH125" s="48"/>
      <c r="BI125" s="89"/>
      <c r="BJ125" s="89"/>
      <c r="BK125" s="89"/>
      <c r="BL125" s="89"/>
      <c r="BM125" s="89"/>
      <c r="BN125" s="89"/>
      <c r="BO125" s="89"/>
      <c r="BP125" s="89"/>
      <c r="BQ125" s="89"/>
      <c r="BR125" s="70"/>
      <c r="BS125" s="70"/>
      <c r="BT125" s="70"/>
    </row>
    <row r="126" ht="16.5" customHeight="1">
      <c r="A126" s="70"/>
      <c r="B126" s="162"/>
      <c r="J126" s="131" t="s">
        <v>121</v>
      </c>
      <c r="K126" s="128"/>
      <c r="L126" s="131" t="s">
        <v>122</v>
      </c>
      <c r="M126" s="128"/>
      <c r="N126" s="131" t="s">
        <v>123</v>
      </c>
      <c r="O126" s="128"/>
      <c r="W126" s="131" t="s">
        <v>121</v>
      </c>
      <c r="X126" s="128"/>
      <c r="Y126" s="131" t="s">
        <v>122</v>
      </c>
      <c r="Z126" s="128"/>
      <c r="AA126" s="131" t="s">
        <v>123</v>
      </c>
      <c r="AB126" s="128"/>
      <c r="AC126" s="48"/>
      <c r="AD126" s="70"/>
      <c r="AE126" s="70"/>
      <c r="AF126" s="70"/>
      <c r="AG126" s="51"/>
      <c r="AH126" s="145" t="s">
        <v>135</v>
      </c>
      <c r="BH126" s="48"/>
      <c r="BI126" s="89"/>
      <c r="BJ126" s="89"/>
      <c r="BK126" s="89"/>
      <c r="BL126" s="89"/>
      <c r="BM126" s="89"/>
      <c r="BN126" s="89"/>
      <c r="BO126" s="89"/>
      <c r="BP126" s="89"/>
      <c r="BQ126" s="89"/>
      <c r="BR126" s="70"/>
      <c r="BS126" s="70"/>
      <c r="BT126" s="70"/>
    </row>
    <row r="127" ht="16.5" customHeight="1">
      <c r="A127" s="70"/>
      <c r="B127" s="162"/>
      <c r="C127" s="116" t="b">
        <v>0</v>
      </c>
      <c r="D127" s="118" t="s">
        <v>138</v>
      </c>
      <c r="F127" s="120"/>
      <c r="M127" s="149"/>
      <c r="P127" s="116" t="b">
        <v>0</v>
      </c>
      <c r="Q127" s="118" t="s">
        <v>138</v>
      </c>
      <c r="S127" s="120"/>
      <c r="Z127" s="149"/>
      <c r="AC127" s="48"/>
      <c r="AD127" s="70"/>
      <c r="AE127" s="70"/>
      <c r="AF127" s="70"/>
      <c r="AG127" s="53"/>
      <c r="AH127" s="116" t="b">
        <v>0</v>
      </c>
      <c r="AI127" s="118" t="s">
        <v>138</v>
      </c>
      <c r="AK127" s="120"/>
      <c r="AR127" s="149"/>
      <c r="AU127" s="116" t="b">
        <v>0</v>
      </c>
      <c r="AV127" s="118" t="s">
        <v>138</v>
      </c>
      <c r="AX127" s="120"/>
      <c r="BE127" s="149"/>
      <c r="BH127" s="48"/>
      <c r="BI127" s="89"/>
      <c r="BJ127" s="89"/>
      <c r="BK127" s="89"/>
      <c r="BL127" s="89"/>
      <c r="BM127" s="89"/>
      <c r="BN127" s="89"/>
      <c r="BO127" s="89"/>
      <c r="BP127" s="89"/>
      <c r="BQ127" s="89"/>
      <c r="BR127" s="70"/>
      <c r="BS127" s="70"/>
      <c r="BT127" s="70"/>
    </row>
    <row r="128" ht="16.5" customHeight="1">
      <c r="A128" s="70"/>
      <c r="B128" s="162"/>
      <c r="C128" s="126"/>
      <c r="J128" s="131" t="s">
        <v>117</v>
      </c>
      <c r="K128" s="128"/>
      <c r="L128" s="130" t="s">
        <v>118</v>
      </c>
      <c r="M128" s="128"/>
      <c r="N128" s="131" t="s">
        <v>120</v>
      </c>
      <c r="O128" s="128"/>
      <c r="P128" s="126"/>
      <c r="W128" s="131" t="s">
        <v>117</v>
      </c>
      <c r="X128" s="128"/>
      <c r="Y128" s="130" t="s">
        <v>118</v>
      </c>
      <c r="Z128" s="128"/>
      <c r="AA128" s="131" t="s">
        <v>120</v>
      </c>
      <c r="AB128" s="128"/>
      <c r="AC128" s="48"/>
      <c r="AD128" s="70"/>
      <c r="AE128" s="70"/>
      <c r="AF128" s="70"/>
      <c r="AG128" s="162"/>
      <c r="AH128" s="126"/>
      <c r="AO128" s="131" t="s">
        <v>117</v>
      </c>
      <c r="AP128" s="128"/>
      <c r="AQ128" s="130" t="s">
        <v>118</v>
      </c>
      <c r="AR128" s="128"/>
      <c r="AS128" s="131" t="s">
        <v>120</v>
      </c>
      <c r="AT128" s="199"/>
      <c r="AU128" s="126"/>
      <c r="BB128" s="131" t="s">
        <v>117</v>
      </c>
      <c r="BC128" s="128"/>
      <c r="BD128" s="130" t="s">
        <v>118</v>
      </c>
      <c r="BE128" s="128"/>
      <c r="BF128" s="131" t="s">
        <v>120</v>
      </c>
      <c r="BG128" s="128"/>
      <c r="BH128" s="48"/>
      <c r="BI128" s="89"/>
      <c r="BJ128" s="89"/>
      <c r="BK128" s="89"/>
      <c r="BL128" s="89"/>
      <c r="BM128" s="89"/>
      <c r="BN128" s="89"/>
      <c r="BO128" s="89"/>
      <c r="BP128" s="89"/>
      <c r="BQ128" s="89"/>
      <c r="BR128" s="70"/>
      <c r="BS128" s="70"/>
      <c r="BT128" s="70"/>
    </row>
    <row r="129" ht="16.5" customHeight="1">
      <c r="A129" s="70"/>
      <c r="B129" s="162"/>
      <c r="J129" s="131" t="s">
        <v>121</v>
      </c>
      <c r="K129" s="128"/>
      <c r="L129" s="131" t="s">
        <v>122</v>
      </c>
      <c r="M129" s="128"/>
      <c r="N129" s="131" t="s">
        <v>123</v>
      </c>
      <c r="O129" s="128"/>
      <c r="W129" s="131" t="s">
        <v>121</v>
      </c>
      <c r="X129" s="128"/>
      <c r="Y129" s="131" t="s">
        <v>122</v>
      </c>
      <c r="Z129" s="128"/>
      <c r="AA129" s="131" t="s">
        <v>123</v>
      </c>
      <c r="AB129" s="128"/>
      <c r="AC129" s="48"/>
      <c r="AD129" s="70"/>
      <c r="AE129" s="70"/>
      <c r="AF129" s="70"/>
      <c r="AG129" s="162"/>
      <c r="AO129" s="131" t="s">
        <v>121</v>
      </c>
      <c r="AP129" s="128"/>
      <c r="AQ129" s="131" t="s">
        <v>122</v>
      </c>
      <c r="AR129" s="128"/>
      <c r="AS129" s="131" t="s">
        <v>123</v>
      </c>
      <c r="AT129" s="199"/>
      <c r="BB129" s="131" t="s">
        <v>121</v>
      </c>
      <c r="BC129" s="128"/>
      <c r="BD129" s="131" t="s">
        <v>122</v>
      </c>
      <c r="BE129" s="128"/>
      <c r="BF129" s="131" t="s">
        <v>123</v>
      </c>
      <c r="BG129" s="128"/>
      <c r="BH129" s="48"/>
      <c r="BI129" s="89"/>
      <c r="BJ129" s="89"/>
      <c r="BK129" s="89"/>
      <c r="BL129" s="89"/>
      <c r="BM129" s="89"/>
      <c r="BN129" s="89"/>
      <c r="BO129" s="89"/>
      <c r="BP129" s="89"/>
      <c r="BQ129" s="89"/>
      <c r="BR129" s="70"/>
      <c r="BS129" s="70"/>
      <c r="BT129" s="70"/>
    </row>
    <row r="130" ht="16.5" customHeight="1">
      <c r="A130" s="70"/>
      <c r="B130" s="162"/>
      <c r="C130" s="116" t="b">
        <v>0</v>
      </c>
      <c r="D130" s="118" t="s">
        <v>138</v>
      </c>
      <c r="F130" s="120"/>
      <c r="M130" s="149"/>
      <c r="P130" s="116" t="b">
        <v>0</v>
      </c>
      <c r="Q130" s="118" t="s">
        <v>138</v>
      </c>
      <c r="S130" s="120"/>
      <c r="Z130" s="149"/>
      <c r="AC130" s="48"/>
      <c r="AD130" s="70"/>
      <c r="AE130" s="70"/>
      <c r="AF130" s="70"/>
      <c r="AG130" s="26"/>
      <c r="AH130" s="186"/>
      <c r="AI130" s="186"/>
      <c r="AJ130" s="186"/>
      <c r="AK130" s="186"/>
      <c r="AL130" s="186"/>
      <c r="AM130" s="186"/>
      <c r="AN130" s="186"/>
      <c r="AO130" s="186"/>
      <c r="AP130" s="186"/>
      <c r="AQ130" s="186"/>
      <c r="AR130" s="186"/>
      <c r="AS130" s="186"/>
      <c r="AT130" s="186"/>
      <c r="AU130" s="186"/>
      <c r="AV130" s="186"/>
      <c r="AW130" s="186"/>
      <c r="AX130" s="186"/>
      <c r="AY130" s="186"/>
      <c r="AZ130" s="186"/>
      <c r="BA130" s="186"/>
      <c r="BB130" s="186"/>
      <c r="BC130" s="186"/>
      <c r="BD130" s="186"/>
      <c r="BE130" s="186"/>
      <c r="BF130" s="186"/>
      <c r="BG130" s="186"/>
      <c r="BH130" s="186"/>
      <c r="BI130" s="89"/>
      <c r="BJ130" s="89"/>
      <c r="BK130" s="89"/>
      <c r="BL130" s="89"/>
      <c r="BM130" s="89"/>
      <c r="BN130" s="89"/>
      <c r="BO130" s="89"/>
      <c r="BP130" s="89"/>
      <c r="BQ130" s="89"/>
      <c r="BR130" s="70"/>
      <c r="BS130" s="70"/>
      <c r="BT130" s="70"/>
    </row>
    <row r="131" ht="16.5" customHeight="1">
      <c r="A131" s="70"/>
      <c r="B131" s="162"/>
      <c r="C131" s="126"/>
      <c r="J131" s="131" t="s">
        <v>117</v>
      </c>
      <c r="K131" s="128"/>
      <c r="L131" s="130" t="s">
        <v>118</v>
      </c>
      <c r="M131" s="128"/>
      <c r="N131" s="131" t="s">
        <v>120</v>
      </c>
      <c r="O131" s="128"/>
      <c r="P131" s="126"/>
      <c r="W131" s="131" t="s">
        <v>117</v>
      </c>
      <c r="X131" s="128"/>
      <c r="Y131" s="130" t="s">
        <v>118</v>
      </c>
      <c r="Z131" s="128"/>
      <c r="AA131" s="131" t="s">
        <v>120</v>
      </c>
      <c r="AB131" s="128"/>
      <c r="AC131" s="48"/>
      <c r="AD131" s="70"/>
      <c r="AE131" s="70"/>
      <c r="AF131" s="70"/>
      <c r="AG131" s="70"/>
      <c r="AH131" s="70"/>
      <c r="AI131" s="70"/>
      <c r="AJ131" s="70"/>
      <c r="AK131" s="89"/>
      <c r="AL131" s="89"/>
      <c r="AM131" s="89"/>
      <c r="AN131" s="89"/>
      <c r="AO131" s="89"/>
      <c r="AP131" s="89"/>
      <c r="AQ131" s="89"/>
      <c r="AR131" s="89"/>
      <c r="AS131" s="89"/>
      <c r="AT131" s="89"/>
      <c r="AU131" s="89"/>
      <c r="AV131" s="89"/>
      <c r="AW131" s="89"/>
      <c r="AX131" s="89"/>
      <c r="AY131" s="89"/>
      <c r="AZ131" s="89"/>
      <c r="BA131" s="89"/>
      <c r="BB131" s="89"/>
      <c r="BC131" s="89"/>
      <c r="BD131" s="89"/>
      <c r="BE131" s="89"/>
      <c r="BF131" s="89"/>
      <c r="BG131" s="89"/>
      <c r="BH131" s="89"/>
      <c r="BI131" s="89"/>
      <c r="BJ131" s="89"/>
      <c r="BK131" s="89"/>
      <c r="BL131" s="89"/>
      <c r="BM131" s="89"/>
      <c r="BN131" s="89"/>
      <c r="BO131" s="89"/>
      <c r="BP131" s="89"/>
      <c r="BQ131" s="89"/>
      <c r="BR131" s="70"/>
      <c r="BS131" s="70"/>
      <c r="BT131" s="70"/>
    </row>
    <row r="132" ht="16.5" customHeight="1">
      <c r="A132" s="70"/>
      <c r="B132" s="162"/>
      <c r="J132" s="131" t="s">
        <v>121</v>
      </c>
      <c r="K132" s="128"/>
      <c r="L132" s="131" t="s">
        <v>122</v>
      </c>
      <c r="M132" s="128"/>
      <c r="N132" s="131" t="s">
        <v>123</v>
      </c>
      <c r="O132" s="128"/>
      <c r="W132" s="131" t="s">
        <v>121</v>
      </c>
      <c r="X132" s="128"/>
      <c r="Y132" s="131" t="s">
        <v>122</v>
      </c>
      <c r="Z132" s="128"/>
      <c r="AA132" s="131" t="s">
        <v>123</v>
      </c>
      <c r="AB132" s="128"/>
      <c r="AC132" s="48"/>
      <c r="AD132" s="70"/>
      <c r="AE132" s="70"/>
      <c r="AF132" s="70"/>
      <c r="AG132" s="70"/>
      <c r="AH132" s="70"/>
      <c r="AI132" s="70"/>
      <c r="AJ132" s="70"/>
      <c r="AK132" s="89"/>
      <c r="AL132" s="89"/>
      <c r="AM132" s="89"/>
      <c r="AN132" s="89"/>
      <c r="AO132" s="89"/>
      <c r="AP132" s="89"/>
      <c r="AQ132" s="89"/>
      <c r="AR132" s="89"/>
      <c r="AS132" s="89"/>
      <c r="AT132" s="89"/>
      <c r="AU132" s="89"/>
      <c r="AV132" s="89"/>
      <c r="AW132" s="89"/>
      <c r="AX132" s="89"/>
      <c r="AY132" s="89"/>
      <c r="AZ132" s="89"/>
      <c r="BA132" s="89"/>
      <c r="BB132" s="89"/>
      <c r="BC132" s="89"/>
      <c r="BD132" s="89"/>
      <c r="BE132" s="89"/>
      <c r="BF132" s="89"/>
      <c r="BG132" s="89"/>
      <c r="BH132" s="89"/>
      <c r="BI132" s="89"/>
      <c r="BJ132" s="89"/>
      <c r="BK132" s="89"/>
      <c r="BL132" s="89"/>
      <c r="BM132" s="89"/>
      <c r="BN132" s="89"/>
      <c r="BO132" s="89"/>
      <c r="BP132" s="89"/>
      <c r="BQ132" s="89"/>
      <c r="BR132" s="70"/>
      <c r="BS132" s="70"/>
      <c r="BT132" s="70"/>
    </row>
    <row r="133" ht="16.5" customHeight="1">
      <c r="A133" s="70"/>
      <c r="B133" s="26"/>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c r="AA133" s="186"/>
      <c r="AB133" s="186"/>
      <c r="AC133" s="186"/>
      <c r="AD133" s="70"/>
      <c r="AE133" s="70"/>
      <c r="AF133" s="70"/>
      <c r="AG133" s="70"/>
      <c r="AH133" s="70"/>
      <c r="AI133" s="70"/>
      <c r="AJ133" s="70"/>
      <c r="AK133" s="89"/>
      <c r="AL133" s="89"/>
      <c r="AM133" s="89"/>
      <c r="AN133" s="89"/>
      <c r="AO133" s="89"/>
      <c r="AP133" s="89"/>
      <c r="AQ133" s="89"/>
      <c r="AR133" s="89"/>
      <c r="AS133" s="89"/>
      <c r="AT133" s="89"/>
      <c r="AU133" s="89"/>
      <c r="AV133" s="89"/>
      <c r="AW133" s="89"/>
      <c r="AX133" s="89"/>
      <c r="AY133" s="89"/>
      <c r="AZ133" s="89"/>
      <c r="BA133" s="89"/>
      <c r="BB133" s="89"/>
      <c r="BC133" s="89"/>
      <c r="BD133" s="89"/>
      <c r="BE133" s="89"/>
      <c r="BF133" s="89"/>
      <c r="BG133" s="89"/>
      <c r="BH133" s="89"/>
      <c r="BI133" s="89"/>
      <c r="BJ133" s="89"/>
      <c r="BK133" s="89"/>
      <c r="BL133" s="89"/>
      <c r="BM133" s="89"/>
      <c r="BN133" s="89"/>
      <c r="BO133" s="89"/>
      <c r="BP133" s="89"/>
      <c r="BQ133" s="89"/>
      <c r="BR133" s="70"/>
      <c r="BS133" s="70"/>
      <c r="BT133" s="70"/>
    </row>
    <row r="134" ht="16.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c r="AC134" s="70"/>
      <c r="AD134" s="70"/>
      <c r="AE134" s="70"/>
      <c r="AF134" s="70"/>
      <c r="AG134" s="70"/>
      <c r="AH134" s="70"/>
      <c r="AI134" s="70"/>
      <c r="AJ134" s="70"/>
      <c r="AK134" s="70"/>
      <c r="AL134" s="70"/>
      <c r="AM134" s="70"/>
      <c r="AN134" s="70"/>
      <c r="AO134" s="70"/>
      <c r="AP134" s="70"/>
      <c r="AQ134" s="70"/>
      <c r="AR134" s="70"/>
      <c r="AS134" s="70"/>
      <c r="AT134" s="70"/>
      <c r="AU134" s="70"/>
      <c r="AV134" s="70"/>
      <c r="AW134" s="70"/>
      <c r="AX134" s="70"/>
      <c r="AY134" s="70"/>
      <c r="AZ134" s="70"/>
      <c r="BA134" s="70"/>
      <c r="BB134" s="70"/>
      <c r="BC134" s="70"/>
      <c r="BD134" s="70"/>
      <c r="BE134" s="70"/>
      <c r="BF134" s="70"/>
      <c r="BG134" s="70"/>
      <c r="BH134" s="70"/>
      <c r="BI134" s="70"/>
      <c r="BJ134" s="70"/>
      <c r="BK134" s="70"/>
      <c r="BL134" s="70"/>
      <c r="BM134" s="70"/>
      <c r="BN134" s="70"/>
      <c r="BO134" s="70"/>
      <c r="BP134" s="70"/>
      <c r="BQ134" s="70"/>
      <c r="BR134" s="70"/>
      <c r="BS134" s="70"/>
      <c r="BT134" s="70"/>
    </row>
    <row r="135" ht="16.5" customHeight="1">
      <c r="A135" s="70"/>
      <c r="B135" s="45" t="s">
        <v>172</v>
      </c>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45" t="s">
        <v>99</v>
      </c>
      <c r="AH135" s="70"/>
      <c r="AI135" s="70"/>
      <c r="AJ135" s="70"/>
      <c r="AK135" s="89"/>
      <c r="AL135" s="89"/>
      <c r="AM135" s="89"/>
      <c r="AN135" s="89"/>
      <c r="AO135" s="89"/>
      <c r="AP135" s="89"/>
      <c r="AQ135" s="89"/>
      <c r="AR135" s="89"/>
      <c r="AS135" s="89"/>
      <c r="AT135" s="89"/>
      <c r="AU135" s="89"/>
      <c r="AV135" s="89"/>
      <c r="AW135" s="89"/>
      <c r="AX135" s="89"/>
      <c r="AY135" s="89"/>
      <c r="AZ135" s="89"/>
      <c r="BA135" s="89"/>
      <c r="BB135" s="89"/>
      <c r="BC135" s="89"/>
      <c r="BD135" s="89"/>
      <c r="BE135" s="89"/>
      <c r="BF135" s="89"/>
      <c r="BG135" s="89"/>
      <c r="BH135" s="89"/>
      <c r="BI135" s="70"/>
      <c r="BJ135" s="70"/>
      <c r="BK135" s="70"/>
      <c r="BL135" s="70"/>
      <c r="BM135" s="70"/>
      <c r="BN135" s="70"/>
      <c r="BO135" s="70"/>
      <c r="BP135" s="70"/>
      <c r="BQ135" s="70"/>
      <c r="BR135" s="70"/>
      <c r="BS135" s="70"/>
      <c r="BT135" s="70"/>
    </row>
    <row r="136" ht="16.5" customHeight="1">
      <c r="A136" s="70"/>
      <c r="B136" s="101" t="s">
        <v>102</v>
      </c>
      <c r="C136" s="103" t="s">
        <v>107</v>
      </c>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108"/>
      <c r="AD136" s="70"/>
      <c r="AE136" s="70"/>
      <c r="AF136" s="70"/>
      <c r="AG136" s="101" t="s">
        <v>102</v>
      </c>
      <c r="AH136" s="103" t="s">
        <v>107</v>
      </c>
      <c r="AI136" s="66"/>
      <c r="AJ136" s="66"/>
      <c r="AK136" s="66"/>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108"/>
      <c r="BI136" s="89"/>
      <c r="BJ136" s="89"/>
      <c r="BK136" s="89"/>
      <c r="BL136" s="89"/>
      <c r="BM136" s="89"/>
      <c r="BN136" s="89"/>
      <c r="BO136" s="89"/>
      <c r="BP136" s="89"/>
      <c r="BQ136" s="89"/>
      <c r="BR136" s="41"/>
      <c r="BS136" s="70"/>
      <c r="BT136" s="70"/>
    </row>
    <row r="137" ht="16.5" customHeight="1">
      <c r="A137" s="70"/>
      <c r="B137" s="51"/>
      <c r="C137" s="116" t="b">
        <v>0</v>
      </c>
      <c r="D137" s="118" t="s">
        <v>112</v>
      </c>
      <c r="F137" s="120"/>
      <c r="P137" s="116" t="b">
        <v>0</v>
      </c>
      <c r="Q137" s="118" t="s">
        <v>112</v>
      </c>
      <c r="S137" s="120"/>
      <c r="AC137" s="48"/>
      <c r="AD137" s="70"/>
      <c r="AE137" s="70"/>
      <c r="AF137" s="70"/>
      <c r="AG137" s="51"/>
      <c r="AH137" s="116" t="b">
        <v>0</v>
      </c>
      <c r="AI137" s="118" t="s">
        <v>112</v>
      </c>
      <c r="AK137" s="120"/>
      <c r="AU137" s="116" t="b">
        <v>0</v>
      </c>
      <c r="AV137" s="118" t="s">
        <v>112</v>
      </c>
      <c r="AX137" s="120"/>
      <c r="BH137" s="48"/>
      <c r="BI137" s="89"/>
      <c r="BJ137" s="89"/>
      <c r="BK137" s="89"/>
      <c r="BL137" s="89"/>
      <c r="BM137" s="89"/>
      <c r="BN137" s="89"/>
      <c r="BO137" s="89"/>
      <c r="BP137" s="89"/>
      <c r="BQ137" s="89"/>
      <c r="BR137" s="41"/>
      <c r="BS137" s="70"/>
      <c r="BT137" s="70"/>
    </row>
    <row r="138" ht="16.5" customHeight="1">
      <c r="A138" s="70"/>
      <c r="B138" s="51"/>
      <c r="C138" s="199"/>
      <c r="J138" s="215"/>
      <c r="L138" s="131" t="s">
        <v>122</v>
      </c>
      <c r="M138" s="128"/>
      <c r="N138" s="131" t="s">
        <v>123</v>
      </c>
      <c r="O138" s="199"/>
      <c r="P138" s="199"/>
      <c r="W138" s="215"/>
      <c r="Y138" s="131" t="s">
        <v>122</v>
      </c>
      <c r="Z138" s="128"/>
      <c r="AA138" s="131" t="s">
        <v>123</v>
      </c>
      <c r="AB138" s="128"/>
      <c r="AC138" s="48"/>
      <c r="AD138" s="70"/>
      <c r="AE138" s="70"/>
      <c r="AF138" s="70"/>
      <c r="AG138" s="51"/>
      <c r="AH138" s="199"/>
      <c r="AO138" s="215"/>
      <c r="AQ138" s="131" t="s">
        <v>122</v>
      </c>
      <c r="AR138" s="128"/>
      <c r="AS138" s="131" t="s">
        <v>123</v>
      </c>
      <c r="AT138" s="199"/>
      <c r="AU138" s="199"/>
      <c r="BB138" s="215"/>
      <c r="BD138" s="131" t="s">
        <v>122</v>
      </c>
      <c r="BE138" s="128"/>
      <c r="BF138" s="131" t="s">
        <v>123</v>
      </c>
      <c r="BG138" s="128"/>
      <c r="BH138" s="48"/>
      <c r="BI138" s="89"/>
      <c r="BJ138" s="89"/>
      <c r="BK138" s="89"/>
      <c r="BL138" s="89"/>
      <c r="BM138" s="89"/>
      <c r="BN138" s="89"/>
      <c r="BO138" s="89"/>
      <c r="BP138" s="89"/>
      <c r="BQ138" s="89"/>
      <c r="BR138" s="41"/>
      <c r="BS138" s="70"/>
      <c r="BT138" s="70"/>
    </row>
    <row r="139" ht="16.5" customHeight="1">
      <c r="A139" s="70"/>
      <c r="B139" s="51"/>
      <c r="J139" s="131" t="s">
        <v>117</v>
      </c>
      <c r="K139" s="128"/>
      <c r="L139" s="131" t="s">
        <v>118</v>
      </c>
      <c r="M139" s="128"/>
      <c r="N139" s="131" t="s">
        <v>120</v>
      </c>
      <c r="O139" s="199"/>
      <c r="W139" s="131" t="s">
        <v>117</v>
      </c>
      <c r="X139" s="128"/>
      <c r="Y139" s="131" t="s">
        <v>118</v>
      </c>
      <c r="Z139" s="128"/>
      <c r="AA139" s="131" t="s">
        <v>120</v>
      </c>
      <c r="AB139" s="128"/>
      <c r="AC139" s="48"/>
      <c r="AD139" s="70"/>
      <c r="AE139" s="70"/>
      <c r="AF139" s="70"/>
      <c r="AG139" s="51"/>
      <c r="AO139" s="131" t="s">
        <v>117</v>
      </c>
      <c r="AP139" s="128"/>
      <c r="AQ139" s="131" t="s">
        <v>118</v>
      </c>
      <c r="AR139" s="128"/>
      <c r="AS139" s="131" t="s">
        <v>120</v>
      </c>
      <c r="AT139" s="199"/>
      <c r="BB139" s="131" t="s">
        <v>117</v>
      </c>
      <c r="BC139" s="128"/>
      <c r="BD139" s="131" t="s">
        <v>118</v>
      </c>
      <c r="BE139" s="128"/>
      <c r="BF139" s="131" t="s">
        <v>120</v>
      </c>
      <c r="BG139" s="128"/>
      <c r="BH139" s="48"/>
      <c r="BI139" s="89"/>
      <c r="BJ139" s="89"/>
      <c r="BK139" s="89"/>
      <c r="BL139" s="89"/>
      <c r="BM139" s="89"/>
      <c r="BN139" s="89"/>
      <c r="BO139" s="89"/>
      <c r="BP139" s="89"/>
      <c r="BQ139" s="89"/>
      <c r="BR139" s="41"/>
      <c r="BS139" s="70"/>
      <c r="BT139" s="70"/>
    </row>
    <row r="140" ht="16.5" customHeight="1">
      <c r="A140" s="70"/>
      <c r="B140" s="51"/>
      <c r="C140" s="116" t="b">
        <v>0</v>
      </c>
      <c r="D140" s="118" t="s">
        <v>112</v>
      </c>
      <c r="F140" s="120"/>
      <c r="P140" s="116" t="b">
        <v>0</v>
      </c>
      <c r="Q140" s="118" t="s">
        <v>112</v>
      </c>
      <c r="S140" s="120"/>
      <c r="AC140" s="48"/>
      <c r="AD140" s="70"/>
      <c r="AE140" s="70"/>
      <c r="AF140" s="70"/>
      <c r="AG140" s="51"/>
      <c r="AH140" s="116" t="b">
        <v>0</v>
      </c>
      <c r="AI140" s="118" t="s">
        <v>112</v>
      </c>
      <c r="AK140" s="120"/>
      <c r="AU140" s="116" t="b">
        <v>0</v>
      </c>
      <c r="AV140" s="118" t="s">
        <v>112</v>
      </c>
      <c r="AX140" s="120"/>
      <c r="BH140" s="48"/>
      <c r="BI140" s="89"/>
      <c r="BJ140" s="89"/>
      <c r="BK140" s="89"/>
      <c r="BL140" s="89"/>
      <c r="BM140" s="89"/>
      <c r="BN140" s="89"/>
      <c r="BO140" s="89"/>
      <c r="BP140" s="89"/>
      <c r="BQ140" s="89"/>
      <c r="BR140" s="41"/>
      <c r="BS140" s="70"/>
      <c r="BT140" s="70"/>
    </row>
    <row r="141" ht="16.5" customHeight="1">
      <c r="A141" s="70"/>
      <c r="B141" s="51"/>
      <c r="C141" s="199"/>
      <c r="J141" s="215"/>
      <c r="L141" s="131" t="s">
        <v>122</v>
      </c>
      <c r="M141" s="128"/>
      <c r="N141" s="131" t="s">
        <v>123</v>
      </c>
      <c r="O141" s="199"/>
      <c r="P141" s="199"/>
      <c r="W141" s="215"/>
      <c r="Y141" s="131" t="s">
        <v>122</v>
      </c>
      <c r="Z141" s="128"/>
      <c r="AA141" s="131" t="s">
        <v>123</v>
      </c>
      <c r="AB141" s="128"/>
      <c r="AC141" s="48"/>
      <c r="AD141" s="70"/>
      <c r="AE141" s="70"/>
      <c r="AF141" s="70"/>
      <c r="AG141" s="51"/>
      <c r="AH141" s="199"/>
      <c r="AO141" s="215"/>
      <c r="AQ141" s="131" t="s">
        <v>122</v>
      </c>
      <c r="AR141" s="128"/>
      <c r="AS141" s="131" t="s">
        <v>123</v>
      </c>
      <c r="AT141" s="199"/>
      <c r="AU141" s="199"/>
      <c r="BB141" s="226"/>
      <c r="BD141" s="227" t="s">
        <v>122</v>
      </c>
      <c r="BE141" s="199"/>
      <c r="BF141" s="227" t="s">
        <v>123</v>
      </c>
      <c r="BG141" s="199"/>
      <c r="BH141" s="48"/>
      <c r="BI141" s="89"/>
      <c r="BJ141" s="89"/>
      <c r="BK141" s="89"/>
      <c r="BL141" s="89"/>
      <c r="BM141" s="89"/>
      <c r="BN141" s="89"/>
      <c r="BO141" s="89"/>
      <c r="BP141" s="89"/>
      <c r="BQ141" s="89"/>
      <c r="BR141" s="41"/>
      <c r="BS141" s="70"/>
      <c r="BT141" s="70"/>
    </row>
    <row r="142" ht="16.5" customHeight="1">
      <c r="A142" s="70"/>
      <c r="B142" s="51"/>
      <c r="J142" s="131" t="s">
        <v>117</v>
      </c>
      <c r="K142" s="128"/>
      <c r="L142" s="131" t="s">
        <v>118</v>
      </c>
      <c r="M142" s="128"/>
      <c r="N142" s="131" t="s">
        <v>120</v>
      </c>
      <c r="O142" s="199"/>
      <c r="W142" s="131" t="s">
        <v>117</v>
      </c>
      <c r="X142" s="128"/>
      <c r="Y142" s="131" t="s">
        <v>118</v>
      </c>
      <c r="Z142" s="128"/>
      <c r="AA142" s="131" t="s">
        <v>120</v>
      </c>
      <c r="AB142" s="128"/>
      <c r="AC142" s="48"/>
      <c r="AD142" s="70"/>
      <c r="AE142" s="70"/>
      <c r="AF142" s="70"/>
      <c r="AG142" s="51"/>
      <c r="AO142" s="131" t="s">
        <v>117</v>
      </c>
      <c r="AP142" s="128"/>
      <c r="AQ142" s="131" t="s">
        <v>118</v>
      </c>
      <c r="AR142" s="128"/>
      <c r="AS142" s="131" t="s">
        <v>120</v>
      </c>
      <c r="AT142" s="199"/>
      <c r="BB142" s="227" t="s">
        <v>117</v>
      </c>
      <c r="BC142" s="199"/>
      <c r="BD142" s="227" t="s">
        <v>118</v>
      </c>
      <c r="BE142" s="199"/>
      <c r="BF142" s="227" t="s">
        <v>120</v>
      </c>
      <c r="BG142" s="199"/>
      <c r="BH142" s="48"/>
      <c r="BI142" s="89"/>
      <c r="BJ142" s="89"/>
      <c r="BK142" s="89"/>
      <c r="BL142" s="89"/>
      <c r="BM142" s="89"/>
      <c r="BN142" s="89"/>
      <c r="BO142" s="89"/>
      <c r="BP142" s="89"/>
      <c r="BQ142" s="89"/>
      <c r="BR142" s="41"/>
      <c r="BS142" s="70"/>
      <c r="BT142" s="70"/>
    </row>
    <row r="143" ht="16.5" customHeight="1">
      <c r="A143" s="70"/>
      <c r="B143" s="51"/>
      <c r="C143" s="116" t="b">
        <v>0</v>
      </c>
      <c r="D143" s="118" t="s">
        <v>112</v>
      </c>
      <c r="F143" s="120"/>
      <c r="P143" s="116" t="b">
        <v>0</v>
      </c>
      <c r="Q143" s="118" t="s">
        <v>112</v>
      </c>
      <c r="S143" s="120"/>
      <c r="AC143" s="48"/>
      <c r="AD143" s="70"/>
      <c r="AE143" s="70"/>
      <c r="AF143" s="70"/>
      <c r="AG143" s="51"/>
      <c r="AH143" s="145" t="s">
        <v>128</v>
      </c>
      <c r="BH143" s="48"/>
      <c r="BI143" s="89"/>
      <c r="BJ143" s="89"/>
      <c r="BK143" s="89"/>
      <c r="BL143" s="89"/>
      <c r="BM143" s="89"/>
      <c r="BN143" s="89"/>
      <c r="BO143" s="89"/>
      <c r="BP143" s="89"/>
      <c r="BQ143" s="89"/>
      <c r="BR143" s="41"/>
      <c r="BS143" s="70"/>
      <c r="BT143" s="70"/>
    </row>
    <row r="144" ht="16.5" customHeight="1">
      <c r="A144" s="70"/>
      <c r="B144" s="51"/>
      <c r="C144" s="199"/>
      <c r="J144" s="215"/>
      <c r="L144" s="131" t="s">
        <v>122</v>
      </c>
      <c r="M144" s="128"/>
      <c r="N144" s="131" t="s">
        <v>123</v>
      </c>
      <c r="O144" s="199"/>
      <c r="P144" s="199"/>
      <c r="W144" s="215"/>
      <c r="Y144" s="131" t="s">
        <v>122</v>
      </c>
      <c r="Z144" s="128"/>
      <c r="AA144" s="131" t="s">
        <v>123</v>
      </c>
      <c r="AB144" s="128"/>
      <c r="AC144" s="48"/>
      <c r="AD144" s="70"/>
      <c r="AE144" s="70"/>
      <c r="AF144" s="70"/>
      <c r="AG144" s="51"/>
      <c r="AH144" s="116" t="b">
        <v>0</v>
      </c>
      <c r="AI144" s="147" t="s">
        <v>129</v>
      </c>
      <c r="AK144" s="120"/>
      <c r="AR144" s="149"/>
      <c r="AU144" s="116" t="b">
        <v>0</v>
      </c>
      <c r="AV144" s="147" t="s">
        <v>129</v>
      </c>
      <c r="AX144" s="120"/>
      <c r="BE144" s="149"/>
      <c r="BH144" s="48"/>
      <c r="BI144" s="89"/>
      <c r="BJ144" s="89"/>
      <c r="BK144" s="89"/>
      <c r="BL144" s="89"/>
      <c r="BM144" s="89"/>
      <c r="BN144" s="89"/>
      <c r="BO144" s="89"/>
      <c r="BP144" s="89"/>
      <c r="BQ144" s="89"/>
      <c r="BR144" s="41"/>
      <c r="BS144" s="70"/>
      <c r="BT144" s="70"/>
    </row>
    <row r="145" ht="16.5" customHeight="1">
      <c r="A145" s="70"/>
      <c r="B145" s="51"/>
      <c r="J145" s="131" t="s">
        <v>117</v>
      </c>
      <c r="K145" s="128"/>
      <c r="L145" s="131" t="s">
        <v>118</v>
      </c>
      <c r="M145" s="128"/>
      <c r="N145" s="131" t="s">
        <v>120</v>
      </c>
      <c r="O145" s="199"/>
      <c r="W145" s="131" t="s">
        <v>117</v>
      </c>
      <c r="X145" s="128"/>
      <c r="Y145" s="131" t="s">
        <v>118</v>
      </c>
      <c r="Z145" s="128"/>
      <c r="AA145" s="131" t="s">
        <v>120</v>
      </c>
      <c r="AB145" s="128"/>
      <c r="AC145" s="48"/>
      <c r="AD145" s="70"/>
      <c r="AE145" s="70"/>
      <c r="AF145" s="70"/>
      <c r="AG145" s="51"/>
      <c r="AH145" s="199"/>
      <c r="AO145" s="215"/>
      <c r="AQ145" s="131" t="s">
        <v>122</v>
      </c>
      <c r="AR145" s="128"/>
      <c r="AS145" s="131" t="s">
        <v>123</v>
      </c>
      <c r="AT145" s="199"/>
      <c r="AU145" s="199"/>
      <c r="BB145" s="215"/>
      <c r="BD145" s="131" t="s">
        <v>122</v>
      </c>
      <c r="BE145" s="128"/>
      <c r="BF145" s="131" t="s">
        <v>123</v>
      </c>
      <c r="BG145" s="128"/>
      <c r="BH145" s="48"/>
      <c r="BI145" s="89"/>
      <c r="BJ145" s="89"/>
      <c r="BK145" s="89"/>
      <c r="BL145" s="89"/>
      <c r="BM145" s="89"/>
      <c r="BN145" s="89"/>
      <c r="BO145" s="89"/>
      <c r="BP145" s="89"/>
      <c r="BQ145" s="89"/>
      <c r="BR145" s="41"/>
      <c r="BS145" s="70"/>
      <c r="BT145" s="70"/>
    </row>
    <row r="146" ht="16.5" customHeight="1">
      <c r="A146" s="70"/>
      <c r="B146" s="51"/>
      <c r="C146" s="116" t="b">
        <v>0</v>
      </c>
      <c r="D146" s="118" t="s">
        <v>112</v>
      </c>
      <c r="F146" s="120"/>
      <c r="P146" s="116" t="b">
        <v>0</v>
      </c>
      <c r="Q146" s="118" t="s">
        <v>112</v>
      </c>
      <c r="S146" s="120"/>
      <c r="AC146" s="48"/>
      <c r="AD146" s="70"/>
      <c r="AE146" s="70"/>
      <c r="AF146" s="70"/>
      <c r="AG146" s="51"/>
      <c r="AO146" s="131" t="s">
        <v>117</v>
      </c>
      <c r="AP146" s="128"/>
      <c r="AQ146" s="131" t="s">
        <v>118</v>
      </c>
      <c r="AR146" s="128"/>
      <c r="AS146" s="131" t="s">
        <v>120</v>
      </c>
      <c r="AT146" s="199"/>
      <c r="BB146" s="131" t="s">
        <v>117</v>
      </c>
      <c r="BC146" s="128"/>
      <c r="BD146" s="131" t="s">
        <v>118</v>
      </c>
      <c r="BE146" s="128"/>
      <c r="BF146" s="131" t="s">
        <v>120</v>
      </c>
      <c r="BG146" s="128"/>
      <c r="BH146" s="48"/>
      <c r="BI146" s="89"/>
      <c r="BJ146" s="89"/>
      <c r="BK146" s="89"/>
      <c r="BL146" s="89"/>
      <c r="BM146" s="89"/>
      <c r="BN146" s="89"/>
      <c r="BO146" s="89"/>
      <c r="BP146" s="89"/>
      <c r="BQ146" s="89"/>
      <c r="BR146" s="41"/>
      <c r="BS146" s="70"/>
      <c r="BT146" s="70"/>
    </row>
    <row r="147" ht="16.5" customHeight="1">
      <c r="A147" s="70"/>
      <c r="B147" s="51"/>
      <c r="C147" s="199"/>
      <c r="J147" s="215"/>
      <c r="L147" s="131" t="s">
        <v>122</v>
      </c>
      <c r="M147" s="128"/>
      <c r="N147" s="131" t="s">
        <v>123</v>
      </c>
      <c r="O147" s="199"/>
      <c r="P147" s="199"/>
      <c r="W147" s="215"/>
      <c r="Y147" s="131" t="s">
        <v>122</v>
      </c>
      <c r="Z147" s="128"/>
      <c r="AA147" s="131" t="s">
        <v>123</v>
      </c>
      <c r="AB147" s="128"/>
      <c r="AC147" s="48"/>
      <c r="AD147" s="70"/>
      <c r="AE147" s="70"/>
      <c r="AF147" s="70"/>
      <c r="AG147" s="51"/>
      <c r="AH147" s="116" t="b">
        <v>0</v>
      </c>
      <c r="AI147" s="147" t="s">
        <v>129</v>
      </c>
      <c r="AK147" s="120"/>
      <c r="AR147" s="149"/>
      <c r="AU147" s="116" t="b">
        <v>0</v>
      </c>
      <c r="AV147" s="147" t="s">
        <v>129</v>
      </c>
      <c r="AX147" s="120"/>
      <c r="BE147" s="149"/>
      <c r="BH147" s="48"/>
      <c r="BI147" s="89"/>
      <c r="BJ147" s="89"/>
      <c r="BK147" s="89"/>
      <c r="BL147" s="89"/>
      <c r="BM147" s="89"/>
      <c r="BN147" s="89"/>
      <c r="BO147" s="89"/>
      <c r="BP147" s="89"/>
      <c r="BQ147" s="89"/>
      <c r="BR147" s="41"/>
      <c r="BS147" s="70"/>
      <c r="BT147" s="70"/>
    </row>
    <row r="148" ht="16.5" customHeight="1">
      <c r="A148" s="70"/>
      <c r="B148" s="53"/>
      <c r="J148" s="131" t="s">
        <v>117</v>
      </c>
      <c r="K148" s="128"/>
      <c r="L148" s="131" t="s">
        <v>118</v>
      </c>
      <c r="M148" s="128"/>
      <c r="N148" s="131" t="s">
        <v>120</v>
      </c>
      <c r="O148" s="199"/>
      <c r="W148" s="131" t="s">
        <v>117</v>
      </c>
      <c r="X148" s="128"/>
      <c r="Y148" s="131" t="s">
        <v>118</v>
      </c>
      <c r="Z148" s="128"/>
      <c r="AA148" s="131" t="s">
        <v>120</v>
      </c>
      <c r="AB148" s="128"/>
      <c r="AC148" s="48"/>
      <c r="AD148" s="70"/>
      <c r="AE148" s="70"/>
      <c r="AF148" s="70"/>
      <c r="AG148" s="53"/>
      <c r="AH148" s="199"/>
      <c r="AO148" s="226"/>
      <c r="AQ148" s="227" t="s">
        <v>122</v>
      </c>
      <c r="AR148" s="199"/>
      <c r="AS148" s="227" t="s">
        <v>123</v>
      </c>
      <c r="AT148" s="199"/>
      <c r="AU148" s="199"/>
      <c r="BB148" s="215"/>
      <c r="BD148" s="131" t="s">
        <v>122</v>
      </c>
      <c r="BE148" s="128"/>
      <c r="BF148" s="131" t="s">
        <v>123</v>
      </c>
      <c r="BG148" s="128"/>
      <c r="BH148" s="48"/>
      <c r="BI148" s="89"/>
      <c r="BJ148" s="89"/>
      <c r="BK148" s="89"/>
      <c r="BL148" s="89"/>
      <c r="BM148" s="89"/>
      <c r="BN148" s="89"/>
      <c r="BO148" s="89"/>
      <c r="BP148" s="89"/>
      <c r="BQ148" s="89"/>
      <c r="BR148" s="41"/>
      <c r="BS148" s="70"/>
      <c r="BT148" s="70"/>
    </row>
    <row r="149" ht="16.5" customHeight="1">
      <c r="A149" s="70"/>
      <c r="B149" s="162"/>
      <c r="C149" s="145" t="s">
        <v>128</v>
      </c>
      <c r="AC149" s="48"/>
      <c r="AD149" s="70"/>
      <c r="AE149" s="70"/>
      <c r="AF149" s="70"/>
      <c r="AG149" s="162"/>
      <c r="AO149" s="227" t="s">
        <v>117</v>
      </c>
      <c r="AP149" s="199"/>
      <c r="AQ149" s="227" t="s">
        <v>118</v>
      </c>
      <c r="AR149" s="199"/>
      <c r="AS149" s="227" t="s">
        <v>120</v>
      </c>
      <c r="AT149" s="199"/>
      <c r="BB149" s="131" t="s">
        <v>117</v>
      </c>
      <c r="BC149" s="128"/>
      <c r="BD149" s="131" t="s">
        <v>118</v>
      </c>
      <c r="BE149" s="128"/>
      <c r="BF149" s="131" t="s">
        <v>120</v>
      </c>
      <c r="BG149" s="128"/>
      <c r="BH149" s="48"/>
      <c r="BI149" s="89"/>
      <c r="BJ149" s="89"/>
      <c r="BK149" s="89"/>
      <c r="BL149" s="89"/>
      <c r="BM149" s="89"/>
      <c r="BN149" s="89"/>
      <c r="BO149" s="89"/>
      <c r="BP149" s="89"/>
      <c r="BQ149" s="89"/>
      <c r="BR149" s="41"/>
      <c r="BS149" s="70"/>
      <c r="BT149" s="70"/>
    </row>
    <row r="150" ht="16.5" customHeight="1">
      <c r="A150" s="70"/>
      <c r="B150" s="162"/>
      <c r="C150" s="116" t="b">
        <v>0</v>
      </c>
      <c r="D150" s="147" t="s">
        <v>129</v>
      </c>
      <c r="F150" s="120"/>
      <c r="M150" s="149"/>
      <c r="P150" s="116" t="b">
        <v>0</v>
      </c>
      <c r="Q150" s="147" t="s">
        <v>129</v>
      </c>
      <c r="S150" s="120"/>
      <c r="Z150" s="149"/>
      <c r="AC150" s="48"/>
      <c r="AD150" s="70"/>
      <c r="AE150" s="70"/>
      <c r="AF150" s="70"/>
      <c r="AG150" s="162"/>
      <c r="AH150" s="145" t="s">
        <v>135</v>
      </c>
      <c r="BH150" s="48"/>
      <c r="BI150" s="89"/>
      <c r="BJ150" s="89"/>
      <c r="BK150" s="89"/>
      <c r="BL150" s="89"/>
      <c r="BM150" s="89"/>
      <c r="BN150" s="89"/>
      <c r="BO150" s="89"/>
      <c r="BP150" s="89"/>
      <c r="BQ150" s="89"/>
      <c r="BR150" s="41"/>
      <c r="BS150" s="70"/>
      <c r="BT150" s="70"/>
    </row>
    <row r="151" ht="16.5" customHeight="1">
      <c r="A151" s="70"/>
      <c r="B151" s="162"/>
      <c r="C151" s="199"/>
      <c r="J151" s="215"/>
      <c r="L151" s="131" t="s">
        <v>122</v>
      </c>
      <c r="M151" s="128"/>
      <c r="N151" s="131" t="s">
        <v>123</v>
      </c>
      <c r="O151" s="128"/>
      <c r="P151" s="199"/>
      <c r="W151" s="215"/>
      <c r="Y151" s="131" t="s">
        <v>122</v>
      </c>
      <c r="Z151" s="128"/>
      <c r="AA151" s="131" t="s">
        <v>123</v>
      </c>
      <c r="AB151" s="128"/>
      <c r="AC151" s="48"/>
      <c r="AD151" s="70"/>
      <c r="AE151" s="70"/>
      <c r="AF151" s="70"/>
      <c r="AG151" s="162"/>
      <c r="AH151" s="116" t="b">
        <v>0</v>
      </c>
      <c r="AI151" s="118" t="s">
        <v>138</v>
      </c>
      <c r="AK151" s="120"/>
      <c r="AR151" s="149"/>
      <c r="AU151" s="116" t="b">
        <v>0</v>
      </c>
      <c r="AV151" s="118" t="s">
        <v>138</v>
      </c>
      <c r="AX151" s="120"/>
      <c r="BE151" s="149"/>
      <c r="BH151" s="48"/>
      <c r="BI151" s="89"/>
      <c r="BJ151" s="89"/>
      <c r="BK151" s="89"/>
      <c r="BL151" s="89"/>
      <c r="BM151" s="89"/>
      <c r="BN151" s="89"/>
      <c r="BO151" s="89"/>
      <c r="BP151" s="89"/>
      <c r="BQ151" s="89"/>
      <c r="BR151" s="41"/>
      <c r="BS151" s="70"/>
      <c r="BT151" s="70"/>
    </row>
    <row r="152" ht="16.5" customHeight="1">
      <c r="A152" s="70"/>
      <c r="B152" s="162"/>
      <c r="J152" s="131" t="s">
        <v>117</v>
      </c>
      <c r="K152" s="128"/>
      <c r="L152" s="131" t="s">
        <v>118</v>
      </c>
      <c r="M152" s="128"/>
      <c r="N152" s="131" t="s">
        <v>120</v>
      </c>
      <c r="O152" s="128"/>
      <c r="W152" s="131" t="s">
        <v>117</v>
      </c>
      <c r="X152" s="128"/>
      <c r="Y152" s="131" t="s">
        <v>118</v>
      </c>
      <c r="Z152" s="128"/>
      <c r="AA152" s="131" t="s">
        <v>120</v>
      </c>
      <c r="AB152" s="128"/>
      <c r="AC152" s="48"/>
      <c r="AD152" s="70"/>
      <c r="AE152" s="70"/>
      <c r="AF152" s="70"/>
      <c r="AG152" s="162"/>
      <c r="AH152" s="199"/>
      <c r="AO152" s="215"/>
      <c r="AQ152" s="131" t="s">
        <v>122</v>
      </c>
      <c r="AR152" s="128"/>
      <c r="AS152" s="131" t="s">
        <v>123</v>
      </c>
      <c r="AT152" s="199"/>
      <c r="AU152" s="199"/>
      <c r="BB152" s="215"/>
      <c r="BD152" s="131" t="s">
        <v>122</v>
      </c>
      <c r="BE152" s="128"/>
      <c r="BF152" s="131" t="s">
        <v>123</v>
      </c>
      <c r="BG152" s="128"/>
      <c r="BH152" s="48"/>
      <c r="BI152" s="89"/>
      <c r="BJ152" s="89"/>
      <c r="BK152" s="89"/>
      <c r="BL152" s="89"/>
      <c r="BM152" s="89"/>
      <c r="BN152" s="89"/>
      <c r="BO152" s="89"/>
      <c r="BP152" s="89"/>
      <c r="BQ152" s="89"/>
      <c r="BR152" s="41"/>
      <c r="BS152" s="70"/>
      <c r="BT152" s="70"/>
    </row>
    <row r="153" ht="16.5" customHeight="1">
      <c r="A153" s="70"/>
      <c r="B153" s="162"/>
      <c r="C153" s="116" t="b">
        <v>0</v>
      </c>
      <c r="D153" s="147" t="s">
        <v>129</v>
      </c>
      <c r="F153" s="120"/>
      <c r="M153" s="149"/>
      <c r="P153" s="116" t="b">
        <v>0</v>
      </c>
      <c r="Q153" s="147" t="s">
        <v>129</v>
      </c>
      <c r="S153" s="120"/>
      <c r="Z153" s="149"/>
      <c r="AC153" s="48"/>
      <c r="AD153" s="70"/>
      <c r="AE153" s="70"/>
      <c r="AF153" s="70"/>
      <c r="AG153" s="162"/>
      <c r="AO153" s="131" t="s">
        <v>117</v>
      </c>
      <c r="AP153" s="128"/>
      <c r="AQ153" s="131" t="s">
        <v>118</v>
      </c>
      <c r="AR153" s="128"/>
      <c r="AS153" s="131" t="s">
        <v>120</v>
      </c>
      <c r="AT153" s="199"/>
      <c r="BB153" s="131" t="s">
        <v>117</v>
      </c>
      <c r="BC153" s="128"/>
      <c r="BD153" s="131" t="s">
        <v>118</v>
      </c>
      <c r="BE153" s="128"/>
      <c r="BF153" s="131" t="s">
        <v>120</v>
      </c>
      <c r="BG153" s="128"/>
      <c r="BH153" s="48"/>
      <c r="BI153" s="89"/>
      <c r="BJ153" s="89"/>
      <c r="BK153" s="89"/>
      <c r="BL153" s="89"/>
      <c r="BM153" s="89"/>
      <c r="BN153" s="89"/>
      <c r="BO153" s="89"/>
      <c r="BP153" s="89"/>
      <c r="BQ153" s="89"/>
      <c r="BR153" s="41"/>
      <c r="BS153" s="70"/>
      <c r="BT153" s="70"/>
    </row>
    <row r="154" ht="16.5" customHeight="1">
      <c r="A154" s="70"/>
      <c r="B154" s="162"/>
      <c r="C154" s="199"/>
      <c r="J154" s="215"/>
      <c r="L154" s="131" t="s">
        <v>122</v>
      </c>
      <c r="M154" s="128"/>
      <c r="N154" s="131" t="s">
        <v>123</v>
      </c>
      <c r="O154" s="128"/>
      <c r="P154" s="199"/>
      <c r="W154" s="215"/>
      <c r="Y154" s="131" t="s">
        <v>122</v>
      </c>
      <c r="Z154" s="128"/>
      <c r="AA154" s="131" t="s">
        <v>123</v>
      </c>
      <c r="AB154" s="128"/>
      <c r="AC154" s="48"/>
      <c r="AD154" s="70"/>
      <c r="AE154" s="70"/>
      <c r="AF154" s="70"/>
      <c r="AG154" s="162"/>
      <c r="AH154" s="116" t="b">
        <v>0</v>
      </c>
      <c r="AI154" s="118" t="s">
        <v>138</v>
      </c>
      <c r="AK154" s="120"/>
      <c r="AR154" s="149"/>
      <c r="AU154" s="116" t="b">
        <v>0</v>
      </c>
      <c r="AV154" s="118" t="s">
        <v>138</v>
      </c>
      <c r="AX154" s="120"/>
      <c r="BE154" s="149"/>
      <c r="BH154" s="48"/>
      <c r="BI154" s="89"/>
      <c r="BJ154" s="89"/>
      <c r="BK154" s="89"/>
      <c r="BL154" s="89"/>
      <c r="BM154" s="89"/>
      <c r="BN154" s="89"/>
      <c r="BO154" s="89"/>
      <c r="BP154" s="89"/>
      <c r="BQ154" s="89"/>
      <c r="BR154" s="41"/>
      <c r="BS154" s="70"/>
      <c r="BT154" s="70"/>
    </row>
    <row r="155" ht="16.5" customHeight="1">
      <c r="A155" s="70"/>
      <c r="B155" s="162"/>
      <c r="J155" s="131" t="s">
        <v>117</v>
      </c>
      <c r="K155" s="128"/>
      <c r="L155" s="131" t="s">
        <v>118</v>
      </c>
      <c r="M155" s="128"/>
      <c r="N155" s="131" t="s">
        <v>120</v>
      </c>
      <c r="O155" s="128"/>
      <c r="W155" s="131" t="s">
        <v>117</v>
      </c>
      <c r="X155" s="128"/>
      <c r="Y155" s="131" t="s">
        <v>118</v>
      </c>
      <c r="Z155" s="128"/>
      <c r="AA155" s="131" t="s">
        <v>120</v>
      </c>
      <c r="AB155" s="128"/>
      <c r="AC155" s="48"/>
      <c r="AD155" s="70"/>
      <c r="AE155" s="70"/>
      <c r="AF155" s="70"/>
      <c r="AG155" s="162"/>
      <c r="AH155" s="199"/>
      <c r="AO155" s="215"/>
      <c r="AQ155" s="131" t="s">
        <v>122</v>
      </c>
      <c r="AR155" s="128"/>
      <c r="AS155" s="131" t="s">
        <v>123</v>
      </c>
      <c r="AT155" s="199"/>
      <c r="AU155" s="199"/>
      <c r="BB155" s="215"/>
      <c r="BD155" s="131" t="s">
        <v>122</v>
      </c>
      <c r="BE155" s="128"/>
      <c r="BF155" s="131" t="s">
        <v>123</v>
      </c>
      <c r="BG155" s="128"/>
      <c r="BH155" s="48"/>
      <c r="BI155" s="89"/>
      <c r="BJ155" s="89"/>
      <c r="BK155" s="89"/>
      <c r="BL155" s="89"/>
      <c r="BM155" s="89"/>
      <c r="BN155" s="89"/>
      <c r="BO155" s="89"/>
      <c r="BP155" s="89"/>
      <c r="BQ155" s="89"/>
      <c r="BR155" s="41"/>
      <c r="BS155" s="70"/>
      <c r="BT155" s="70"/>
    </row>
    <row r="156" ht="16.5" customHeight="1">
      <c r="A156" s="70"/>
      <c r="B156" s="162"/>
      <c r="C156" s="116" t="b">
        <v>0</v>
      </c>
      <c r="D156" s="147" t="s">
        <v>129</v>
      </c>
      <c r="F156" s="120"/>
      <c r="M156" s="149"/>
      <c r="P156" s="116" t="b">
        <v>0</v>
      </c>
      <c r="Q156" s="147" t="s">
        <v>129</v>
      </c>
      <c r="S156" s="120"/>
      <c r="Z156" s="149"/>
      <c r="AC156" s="48"/>
      <c r="AD156" s="70"/>
      <c r="AE156" s="70"/>
      <c r="AF156" s="70"/>
      <c r="AG156" s="162"/>
      <c r="AO156" s="131" t="s">
        <v>117</v>
      </c>
      <c r="AP156" s="128"/>
      <c r="AQ156" s="131" t="s">
        <v>118</v>
      </c>
      <c r="AR156" s="128"/>
      <c r="AS156" s="131" t="s">
        <v>120</v>
      </c>
      <c r="AT156" s="199"/>
      <c r="BB156" s="131" t="s">
        <v>117</v>
      </c>
      <c r="BC156" s="128"/>
      <c r="BD156" s="131" t="s">
        <v>118</v>
      </c>
      <c r="BE156" s="128"/>
      <c r="BF156" s="131" t="s">
        <v>120</v>
      </c>
      <c r="BG156" s="128"/>
      <c r="BH156" s="48"/>
      <c r="BI156" s="89"/>
      <c r="BJ156" s="89"/>
      <c r="BK156" s="89"/>
      <c r="BL156" s="89"/>
      <c r="BM156" s="89"/>
      <c r="BN156" s="89"/>
      <c r="BO156" s="89"/>
      <c r="BP156" s="89"/>
      <c r="BQ156" s="89"/>
      <c r="BR156" s="41"/>
      <c r="BS156" s="70"/>
      <c r="BT156" s="70"/>
    </row>
    <row r="157" ht="16.5" customHeight="1">
      <c r="A157" s="70"/>
      <c r="B157" s="162"/>
      <c r="C157" s="199"/>
      <c r="J157" s="215"/>
      <c r="L157" s="131" t="s">
        <v>122</v>
      </c>
      <c r="M157" s="128"/>
      <c r="N157" s="131" t="s">
        <v>123</v>
      </c>
      <c r="O157" s="128"/>
      <c r="P157" s="199"/>
      <c r="W157" s="215"/>
      <c r="Y157" s="131" t="s">
        <v>122</v>
      </c>
      <c r="Z157" s="128"/>
      <c r="AA157" s="131" t="s">
        <v>123</v>
      </c>
      <c r="AB157" s="128"/>
      <c r="AC157" s="48"/>
      <c r="AD157" s="70"/>
      <c r="AE157" s="70"/>
      <c r="AF157" s="70"/>
      <c r="AG157" s="26"/>
      <c r="AH157" s="186"/>
      <c r="AI157" s="186"/>
      <c r="AJ157" s="186"/>
      <c r="AK157" s="186"/>
      <c r="AL157" s="186"/>
      <c r="AM157" s="186"/>
      <c r="AN157" s="186"/>
      <c r="AO157" s="186"/>
      <c r="AP157" s="186"/>
      <c r="AQ157" s="186"/>
      <c r="AR157" s="186"/>
      <c r="AS157" s="186"/>
      <c r="AT157" s="186"/>
      <c r="AU157" s="186"/>
      <c r="AV157" s="186"/>
      <c r="AW157" s="186"/>
      <c r="AX157" s="186"/>
      <c r="AY157" s="186"/>
      <c r="AZ157" s="186"/>
      <c r="BA157" s="186"/>
      <c r="BB157" s="186"/>
      <c r="BC157" s="186"/>
      <c r="BD157" s="186"/>
      <c r="BE157" s="186"/>
      <c r="BF157" s="186"/>
      <c r="BG157" s="186"/>
      <c r="BH157" s="186"/>
      <c r="BI157" s="89"/>
      <c r="BJ157" s="89"/>
      <c r="BK157" s="89"/>
      <c r="BL157" s="89"/>
      <c r="BM157" s="89"/>
      <c r="BN157" s="89"/>
      <c r="BO157" s="89"/>
      <c r="BP157" s="89"/>
      <c r="BQ157" s="89"/>
      <c r="BR157" s="41"/>
      <c r="BS157" s="70"/>
      <c r="BT157" s="70"/>
    </row>
    <row r="158" ht="16.5" customHeight="1">
      <c r="A158" s="70"/>
      <c r="B158" s="162"/>
      <c r="J158" s="131" t="s">
        <v>117</v>
      </c>
      <c r="K158" s="128"/>
      <c r="L158" s="131" t="s">
        <v>118</v>
      </c>
      <c r="M158" s="128"/>
      <c r="N158" s="131" t="s">
        <v>120</v>
      </c>
      <c r="O158" s="128"/>
      <c r="W158" s="131" t="s">
        <v>117</v>
      </c>
      <c r="X158" s="128"/>
      <c r="Y158" s="131" t="s">
        <v>118</v>
      </c>
      <c r="Z158" s="128"/>
      <c r="AA158" s="131" t="s">
        <v>120</v>
      </c>
      <c r="AB158" s="128"/>
      <c r="AC158" s="48"/>
      <c r="AD158" s="70"/>
      <c r="AE158" s="70"/>
      <c r="AF158" s="70"/>
      <c r="AG158" s="70"/>
      <c r="AH158" s="70"/>
      <c r="AI158" s="70"/>
      <c r="AJ158" s="70"/>
      <c r="AK158" s="89"/>
      <c r="AL158" s="89"/>
      <c r="AM158" s="89"/>
      <c r="AN158" s="89"/>
      <c r="AO158" s="89"/>
      <c r="AP158" s="89"/>
      <c r="AQ158" s="89"/>
      <c r="AR158" s="89"/>
      <c r="AS158" s="89"/>
      <c r="AT158" s="89"/>
      <c r="AU158" s="89"/>
      <c r="AV158" s="89"/>
      <c r="AW158" s="89"/>
      <c r="AX158" s="89"/>
      <c r="AY158" s="89"/>
      <c r="AZ158" s="89"/>
      <c r="BA158" s="89"/>
      <c r="BB158" s="89"/>
      <c r="BC158" s="89"/>
      <c r="BD158" s="89"/>
      <c r="BE158" s="89"/>
      <c r="BF158" s="89"/>
      <c r="BG158" s="89"/>
      <c r="BH158" s="89"/>
      <c r="BI158" s="89"/>
      <c r="BJ158" s="89"/>
      <c r="BK158" s="89"/>
      <c r="BL158" s="89"/>
      <c r="BM158" s="89"/>
      <c r="BN158" s="89"/>
      <c r="BO158" s="89"/>
      <c r="BP158" s="89"/>
      <c r="BQ158" s="89"/>
      <c r="BR158" s="41"/>
      <c r="BS158" s="70"/>
      <c r="BT158" s="70"/>
    </row>
    <row r="159" ht="16.5" customHeight="1">
      <c r="A159" s="70"/>
      <c r="B159" s="162"/>
      <c r="C159" s="116" t="b">
        <v>0</v>
      </c>
      <c r="D159" s="147" t="s">
        <v>129</v>
      </c>
      <c r="F159" s="120"/>
      <c r="M159" s="149"/>
      <c r="P159" s="116" t="b">
        <v>0</v>
      </c>
      <c r="Q159" s="147" t="s">
        <v>129</v>
      </c>
      <c r="S159" s="120"/>
      <c r="Z159" s="149"/>
      <c r="AC159" s="48"/>
      <c r="AD159" s="70"/>
      <c r="AE159" s="70"/>
      <c r="AF159" s="70"/>
      <c r="AG159" s="45" t="s">
        <v>150</v>
      </c>
      <c r="AH159" s="70"/>
      <c r="AI159" s="70"/>
      <c r="AJ159" s="70"/>
      <c r="AK159" s="89"/>
      <c r="AL159" s="89"/>
      <c r="AM159" s="89"/>
      <c r="AN159" s="89"/>
      <c r="AO159" s="89"/>
      <c r="AP159" s="89"/>
      <c r="AQ159" s="89"/>
      <c r="AR159" s="89"/>
      <c r="AS159" s="89"/>
      <c r="AT159" s="89"/>
      <c r="AU159" s="89"/>
      <c r="AV159" s="89"/>
      <c r="AW159" s="89"/>
      <c r="AX159" s="89"/>
      <c r="AY159" s="89"/>
      <c r="AZ159" s="89"/>
      <c r="BA159" s="89"/>
      <c r="BB159" s="89"/>
      <c r="BC159" s="89"/>
      <c r="BD159" s="89"/>
      <c r="BE159" s="89"/>
      <c r="BF159" s="89"/>
      <c r="BG159" s="89"/>
      <c r="BH159" s="89"/>
      <c r="BI159" s="89"/>
      <c r="BJ159" s="89"/>
      <c r="BK159" s="89"/>
      <c r="BL159" s="89"/>
      <c r="BM159" s="89"/>
      <c r="BN159" s="89"/>
      <c r="BO159" s="89"/>
      <c r="BP159" s="89"/>
      <c r="BQ159" s="89"/>
      <c r="BR159" s="41"/>
      <c r="BS159" s="70"/>
      <c r="BT159" s="70"/>
    </row>
    <row r="160" ht="16.5" customHeight="1">
      <c r="A160" s="70"/>
      <c r="B160" s="162"/>
      <c r="C160" s="199"/>
      <c r="J160" s="215"/>
      <c r="L160" s="131" t="s">
        <v>122</v>
      </c>
      <c r="M160" s="128"/>
      <c r="N160" s="131" t="s">
        <v>123</v>
      </c>
      <c r="O160" s="128"/>
      <c r="P160" s="199"/>
      <c r="W160" s="215"/>
      <c r="Y160" s="131" t="s">
        <v>122</v>
      </c>
      <c r="Z160" s="128"/>
      <c r="AA160" s="131" t="s">
        <v>123</v>
      </c>
      <c r="AB160" s="128"/>
      <c r="AC160" s="48"/>
      <c r="AD160" s="70"/>
      <c r="AE160" s="70"/>
      <c r="AF160" s="70"/>
      <c r="AG160" s="101" t="s">
        <v>102</v>
      </c>
      <c r="AH160" s="103" t="s">
        <v>107</v>
      </c>
      <c r="AI160" s="66"/>
      <c r="AJ160" s="66"/>
      <c r="AK160" s="66"/>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108"/>
      <c r="BI160" s="89"/>
      <c r="BJ160" s="89"/>
      <c r="BK160" s="89"/>
      <c r="BL160" s="89"/>
      <c r="BM160" s="89"/>
      <c r="BN160" s="89"/>
      <c r="BO160" s="89"/>
      <c r="BP160" s="89"/>
      <c r="BQ160" s="89"/>
      <c r="BR160" s="41"/>
      <c r="BS160" s="70"/>
      <c r="BT160" s="70"/>
    </row>
    <row r="161" ht="16.5" customHeight="1">
      <c r="A161" s="70"/>
      <c r="B161" s="162"/>
      <c r="J161" s="131" t="s">
        <v>117</v>
      </c>
      <c r="K161" s="128"/>
      <c r="L161" s="131" t="s">
        <v>118</v>
      </c>
      <c r="M161" s="128"/>
      <c r="N161" s="131" t="s">
        <v>120</v>
      </c>
      <c r="O161" s="128"/>
      <c r="W161" s="131" t="s">
        <v>117</v>
      </c>
      <c r="X161" s="128"/>
      <c r="Y161" s="131" t="s">
        <v>118</v>
      </c>
      <c r="Z161" s="128"/>
      <c r="AA161" s="131" t="s">
        <v>120</v>
      </c>
      <c r="AB161" s="128"/>
      <c r="AC161" s="48"/>
      <c r="AD161" s="70"/>
      <c r="AE161" s="70"/>
      <c r="AF161" s="70"/>
      <c r="AG161" s="51"/>
      <c r="AH161" s="116" t="b">
        <v>0</v>
      </c>
      <c r="AI161" s="118" t="s">
        <v>112</v>
      </c>
      <c r="AK161" s="120"/>
      <c r="AU161" s="116" t="b">
        <v>0</v>
      </c>
      <c r="AV161" s="118" t="s">
        <v>112</v>
      </c>
      <c r="AX161" s="120"/>
      <c r="BH161" s="48"/>
      <c r="BI161" s="89"/>
      <c r="BJ161" s="89"/>
      <c r="BK161" s="89"/>
      <c r="BL161" s="89"/>
      <c r="BM161" s="89"/>
      <c r="BN161" s="89"/>
      <c r="BO161" s="89"/>
      <c r="BP161" s="89"/>
      <c r="BQ161" s="89"/>
      <c r="BR161" s="41"/>
      <c r="BS161" s="70"/>
      <c r="BT161" s="70"/>
    </row>
    <row r="162" ht="16.5" customHeight="1">
      <c r="A162" s="70"/>
      <c r="B162" s="162"/>
      <c r="C162" s="192" t="s">
        <v>135</v>
      </c>
      <c r="AC162" s="48"/>
      <c r="AD162" s="70"/>
      <c r="AE162" s="70"/>
      <c r="AF162" s="70"/>
      <c r="AG162" s="51"/>
      <c r="AH162" s="199"/>
      <c r="AO162" s="215"/>
      <c r="AQ162" s="131" t="s">
        <v>122</v>
      </c>
      <c r="AR162" s="128"/>
      <c r="AS162" s="131" t="s">
        <v>123</v>
      </c>
      <c r="AT162" s="199"/>
      <c r="AU162" s="199"/>
      <c r="BB162" s="215"/>
      <c r="BD162" s="131" t="s">
        <v>122</v>
      </c>
      <c r="BE162" s="128"/>
      <c r="BF162" s="131" t="s">
        <v>123</v>
      </c>
      <c r="BG162" s="128"/>
      <c r="BH162" s="48"/>
      <c r="BI162" s="89"/>
      <c r="BJ162" s="89"/>
      <c r="BK162" s="89"/>
      <c r="BL162" s="89"/>
      <c r="BM162" s="89"/>
      <c r="BN162" s="89"/>
      <c r="BO162" s="89"/>
      <c r="BP162" s="89"/>
      <c r="BQ162" s="89"/>
      <c r="BR162" s="41"/>
      <c r="BS162" s="70"/>
      <c r="BT162" s="70"/>
    </row>
    <row r="163" ht="16.5" customHeight="1">
      <c r="A163" s="70"/>
      <c r="B163" s="162"/>
      <c r="C163" s="116" t="b">
        <v>0</v>
      </c>
      <c r="D163" s="118" t="s">
        <v>138</v>
      </c>
      <c r="F163" s="120"/>
      <c r="M163" s="149"/>
      <c r="P163" s="116" t="b">
        <v>0</v>
      </c>
      <c r="Q163" s="118" t="s">
        <v>138</v>
      </c>
      <c r="S163" s="120"/>
      <c r="Z163" s="149"/>
      <c r="AC163" s="48"/>
      <c r="AD163" s="70"/>
      <c r="AE163" s="70"/>
      <c r="AF163" s="70"/>
      <c r="AG163" s="51"/>
      <c r="AO163" s="131" t="s">
        <v>117</v>
      </c>
      <c r="AP163" s="128"/>
      <c r="AQ163" s="131" t="s">
        <v>118</v>
      </c>
      <c r="AR163" s="128"/>
      <c r="AS163" s="131" t="s">
        <v>120</v>
      </c>
      <c r="AT163" s="199"/>
      <c r="BB163" s="131" t="s">
        <v>117</v>
      </c>
      <c r="BC163" s="128"/>
      <c r="BD163" s="131" t="s">
        <v>118</v>
      </c>
      <c r="BE163" s="128"/>
      <c r="BF163" s="131" t="s">
        <v>120</v>
      </c>
      <c r="BG163" s="128"/>
      <c r="BH163" s="48"/>
      <c r="BI163" s="89"/>
      <c r="BJ163" s="89"/>
      <c r="BK163" s="89"/>
      <c r="BL163" s="89"/>
      <c r="BM163" s="89"/>
      <c r="BN163" s="89"/>
      <c r="BO163" s="89"/>
      <c r="BP163" s="89"/>
      <c r="BQ163" s="89"/>
      <c r="BR163" s="41"/>
      <c r="BS163" s="70"/>
      <c r="BT163" s="70"/>
    </row>
    <row r="164" ht="16.5" customHeight="1">
      <c r="A164" s="70"/>
      <c r="B164" s="162"/>
      <c r="C164" s="199"/>
      <c r="J164" s="215"/>
      <c r="L164" s="131" t="s">
        <v>122</v>
      </c>
      <c r="M164" s="128"/>
      <c r="N164" s="131" t="s">
        <v>123</v>
      </c>
      <c r="O164" s="128"/>
      <c r="P164" s="199"/>
      <c r="W164" s="215"/>
      <c r="Y164" s="131" t="s">
        <v>122</v>
      </c>
      <c r="Z164" s="128"/>
      <c r="AA164" s="131" t="s">
        <v>123</v>
      </c>
      <c r="AB164" s="128"/>
      <c r="AC164" s="48"/>
      <c r="AD164" s="70"/>
      <c r="AE164" s="70"/>
      <c r="AF164" s="70"/>
      <c r="AG164" s="51"/>
      <c r="AH164" s="145" t="s">
        <v>128</v>
      </c>
      <c r="BH164" s="48"/>
      <c r="BI164" s="89"/>
      <c r="BJ164" s="89"/>
      <c r="BK164" s="89"/>
      <c r="BL164" s="89"/>
      <c r="BM164" s="89"/>
      <c r="BN164" s="89"/>
      <c r="BO164" s="89"/>
      <c r="BP164" s="89"/>
      <c r="BQ164" s="89"/>
      <c r="BR164" s="41"/>
      <c r="BS164" s="70"/>
      <c r="BT164" s="70"/>
    </row>
    <row r="165" ht="16.5" customHeight="1">
      <c r="A165" s="70"/>
      <c r="B165" s="162"/>
      <c r="J165" s="131" t="s">
        <v>117</v>
      </c>
      <c r="K165" s="128"/>
      <c r="L165" s="131" t="s">
        <v>118</v>
      </c>
      <c r="M165" s="128"/>
      <c r="N165" s="131" t="s">
        <v>120</v>
      </c>
      <c r="O165" s="128"/>
      <c r="W165" s="131" t="s">
        <v>117</v>
      </c>
      <c r="X165" s="128"/>
      <c r="Y165" s="131" t="s">
        <v>118</v>
      </c>
      <c r="Z165" s="128"/>
      <c r="AA165" s="131" t="s">
        <v>120</v>
      </c>
      <c r="AB165" s="128"/>
      <c r="AC165" s="48"/>
      <c r="AD165" s="70"/>
      <c r="AE165" s="70"/>
      <c r="AF165" s="70"/>
      <c r="AG165" s="51"/>
      <c r="AH165" s="116" t="b">
        <v>0</v>
      </c>
      <c r="AI165" s="147" t="s">
        <v>129</v>
      </c>
      <c r="AK165" s="120"/>
      <c r="AR165" s="149"/>
      <c r="AU165" s="116" t="b">
        <v>0</v>
      </c>
      <c r="AV165" s="147" t="s">
        <v>129</v>
      </c>
      <c r="AX165" s="120"/>
      <c r="BE165" s="149"/>
      <c r="BH165" s="48"/>
      <c r="BI165" s="89"/>
      <c r="BJ165" s="89"/>
      <c r="BK165" s="89"/>
      <c r="BL165" s="89"/>
      <c r="BM165" s="89"/>
      <c r="BN165" s="89"/>
      <c r="BO165" s="89"/>
      <c r="BP165" s="89"/>
      <c r="BQ165" s="89"/>
      <c r="BR165" s="41"/>
      <c r="BS165" s="70"/>
      <c r="BT165" s="70"/>
    </row>
    <row r="166" ht="16.5" customHeight="1">
      <c r="A166" s="70"/>
      <c r="B166" s="162"/>
      <c r="C166" s="116" t="b">
        <v>0</v>
      </c>
      <c r="D166" s="118" t="s">
        <v>138</v>
      </c>
      <c r="F166" s="120"/>
      <c r="M166" s="149"/>
      <c r="P166" s="116" t="b">
        <v>0</v>
      </c>
      <c r="Q166" s="118" t="s">
        <v>138</v>
      </c>
      <c r="S166" s="120"/>
      <c r="Z166" s="149"/>
      <c r="AC166" s="48"/>
      <c r="AD166" s="70"/>
      <c r="AE166" s="70"/>
      <c r="AF166" s="70"/>
      <c r="AG166" s="51"/>
      <c r="AH166" s="199"/>
      <c r="AO166" s="215"/>
      <c r="AQ166" s="131" t="s">
        <v>122</v>
      </c>
      <c r="AR166" s="128"/>
      <c r="AS166" s="131" t="s">
        <v>123</v>
      </c>
      <c r="AT166" s="199"/>
      <c r="AU166" s="199"/>
      <c r="BB166" s="215"/>
      <c r="BD166" s="131" t="s">
        <v>122</v>
      </c>
      <c r="BE166" s="128"/>
      <c r="BF166" s="131" t="s">
        <v>123</v>
      </c>
      <c r="BG166" s="128"/>
      <c r="BH166" s="48"/>
      <c r="BI166" s="89"/>
      <c r="BJ166" s="89"/>
      <c r="BK166" s="89"/>
      <c r="BL166" s="89"/>
      <c r="BM166" s="89"/>
      <c r="BN166" s="89"/>
      <c r="BO166" s="89"/>
      <c r="BP166" s="89"/>
      <c r="BQ166" s="89"/>
      <c r="BR166" s="41"/>
      <c r="BS166" s="70"/>
      <c r="BT166" s="70"/>
    </row>
    <row r="167" ht="16.5" customHeight="1">
      <c r="A167" s="70"/>
      <c r="B167" s="162"/>
      <c r="C167" s="199"/>
      <c r="J167" s="215"/>
      <c r="L167" s="131" t="s">
        <v>122</v>
      </c>
      <c r="M167" s="128"/>
      <c r="N167" s="131" t="s">
        <v>123</v>
      </c>
      <c r="O167" s="128"/>
      <c r="P167" s="199"/>
      <c r="W167" s="215"/>
      <c r="Y167" s="131" t="s">
        <v>122</v>
      </c>
      <c r="Z167" s="128"/>
      <c r="AA167" s="131" t="s">
        <v>123</v>
      </c>
      <c r="AB167" s="128"/>
      <c r="AC167" s="48"/>
      <c r="AD167" s="70"/>
      <c r="AE167" s="70"/>
      <c r="AF167" s="70"/>
      <c r="AG167" s="51"/>
      <c r="AO167" s="131" t="s">
        <v>117</v>
      </c>
      <c r="AP167" s="128"/>
      <c r="AQ167" s="131" t="s">
        <v>118</v>
      </c>
      <c r="AR167" s="128"/>
      <c r="AS167" s="131" t="s">
        <v>120</v>
      </c>
      <c r="AT167" s="199"/>
      <c r="BB167" s="131" t="s">
        <v>117</v>
      </c>
      <c r="BC167" s="128"/>
      <c r="BD167" s="131" t="s">
        <v>118</v>
      </c>
      <c r="BE167" s="128"/>
      <c r="BF167" s="131" t="s">
        <v>120</v>
      </c>
      <c r="BG167" s="128"/>
      <c r="BH167" s="48"/>
      <c r="BI167" s="89"/>
      <c r="BJ167" s="89"/>
      <c r="BK167" s="89"/>
      <c r="BL167" s="89"/>
      <c r="BM167" s="89"/>
      <c r="BN167" s="89"/>
      <c r="BO167" s="89"/>
      <c r="BP167" s="89"/>
      <c r="BQ167" s="89"/>
      <c r="BR167" s="41"/>
      <c r="BS167" s="70"/>
      <c r="BT167" s="70"/>
    </row>
    <row r="168" ht="16.5" customHeight="1">
      <c r="A168" s="70"/>
      <c r="B168" s="162"/>
      <c r="J168" s="131" t="s">
        <v>117</v>
      </c>
      <c r="K168" s="128"/>
      <c r="L168" s="131" t="s">
        <v>118</v>
      </c>
      <c r="M168" s="128"/>
      <c r="N168" s="131" t="s">
        <v>120</v>
      </c>
      <c r="O168" s="128"/>
      <c r="W168" s="131" t="s">
        <v>117</v>
      </c>
      <c r="X168" s="128"/>
      <c r="Y168" s="131" t="s">
        <v>118</v>
      </c>
      <c r="Z168" s="128"/>
      <c r="AA168" s="131" t="s">
        <v>120</v>
      </c>
      <c r="AB168" s="128"/>
      <c r="AC168" s="48"/>
      <c r="AD168" s="70"/>
      <c r="AE168" s="70"/>
      <c r="AF168" s="70"/>
      <c r="AG168" s="51"/>
      <c r="AH168" s="145" t="s">
        <v>135</v>
      </c>
      <c r="BH168" s="48"/>
      <c r="BI168" s="89"/>
      <c r="BJ168" s="89"/>
      <c r="BK168" s="89"/>
      <c r="BL168" s="89"/>
      <c r="BM168" s="89"/>
      <c r="BN168" s="89"/>
      <c r="BO168" s="89"/>
      <c r="BP168" s="89"/>
      <c r="BQ168" s="89"/>
      <c r="BR168" s="41"/>
      <c r="BS168" s="70"/>
      <c r="BT168" s="70"/>
    </row>
    <row r="169" ht="16.5" customHeight="1">
      <c r="A169" s="70"/>
      <c r="B169" s="162"/>
      <c r="C169" s="116" t="b">
        <v>0</v>
      </c>
      <c r="D169" s="118" t="s">
        <v>138</v>
      </c>
      <c r="F169" s="120"/>
      <c r="M169" s="149"/>
      <c r="P169" s="116" t="b">
        <v>0</v>
      </c>
      <c r="Q169" s="118" t="s">
        <v>138</v>
      </c>
      <c r="S169" s="120"/>
      <c r="Z169" s="149"/>
      <c r="AC169" s="48"/>
      <c r="AD169" s="70"/>
      <c r="AE169" s="70"/>
      <c r="AF169" s="70"/>
      <c r="AG169" s="53"/>
      <c r="AH169" s="116" t="b">
        <v>0</v>
      </c>
      <c r="AI169" s="118" t="s">
        <v>138</v>
      </c>
      <c r="AK169" s="120"/>
      <c r="AR169" s="149"/>
      <c r="AU169" s="116" t="b">
        <v>0</v>
      </c>
      <c r="AV169" s="118" t="s">
        <v>138</v>
      </c>
      <c r="AX169" s="120"/>
      <c r="BE169" s="149"/>
      <c r="BH169" s="48"/>
      <c r="BI169" s="89"/>
      <c r="BJ169" s="89"/>
      <c r="BK169" s="89"/>
      <c r="BL169" s="89"/>
      <c r="BM169" s="89"/>
      <c r="BN169" s="89"/>
      <c r="BO169" s="89"/>
      <c r="BP169" s="89"/>
      <c r="BQ169" s="89"/>
      <c r="BR169" s="41"/>
      <c r="BS169" s="70"/>
      <c r="BT169" s="70"/>
    </row>
    <row r="170" ht="16.5" customHeight="1">
      <c r="A170" s="70"/>
      <c r="B170" s="162"/>
      <c r="C170" s="199"/>
      <c r="J170" s="215"/>
      <c r="L170" s="131" t="s">
        <v>122</v>
      </c>
      <c r="M170" s="128"/>
      <c r="N170" s="131" t="s">
        <v>123</v>
      </c>
      <c r="O170" s="128"/>
      <c r="P170" s="199"/>
      <c r="W170" s="215"/>
      <c r="Y170" s="131" t="s">
        <v>122</v>
      </c>
      <c r="Z170" s="128"/>
      <c r="AA170" s="131" t="s">
        <v>123</v>
      </c>
      <c r="AB170" s="128"/>
      <c r="AC170" s="48"/>
      <c r="AD170" s="70"/>
      <c r="AE170" s="70"/>
      <c r="AF170" s="70"/>
      <c r="AG170" s="162"/>
      <c r="AH170" s="199"/>
      <c r="AO170" s="215"/>
      <c r="AQ170" s="131" t="s">
        <v>122</v>
      </c>
      <c r="AR170" s="128"/>
      <c r="AS170" s="131" t="s">
        <v>123</v>
      </c>
      <c r="AT170" s="199"/>
      <c r="AU170" s="199"/>
      <c r="BB170" s="215"/>
      <c r="BD170" s="131" t="s">
        <v>122</v>
      </c>
      <c r="BE170" s="128"/>
      <c r="BF170" s="131" t="s">
        <v>123</v>
      </c>
      <c r="BG170" s="128"/>
      <c r="BH170" s="48"/>
      <c r="BI170" s="89"/>
      <c r="BJ170" s="89"/>
      <c r="BK170" s="89"/>
      <c r="BL170" s="89"/>
      <c r="BM170" s="89"/>
      <c r="BN170" s="89"/>
      <c r="BO170" s="89"/>
      <c r="BP170" s="89"/>
      <c r="BQ170" s="89"/>
      <c r="BR170" s="41"/>
      <c r="BS170" s="70"/>
      <c r="BT170" s="70"/>
    </row>
    <row r="171" ht="16.5" customHeight="1">
      <c r="A171" s="70"/>
      <c r="B171" s="162"/>
      <c r="J171" s="131" t="s">
        <v>117</v>
      </c>
      <c r="K171" s="128"/>
      <c r="L171" s="131" t="s">
        <v>118</v>
      </c>
      <c r="M171" s="128"/>
      <c r="N171" s="131" t="s">
        <v>120</v>
      </c>
      <c r="O171" s="128"/>
      <c r="W171" s="131" t="s">
        <v>117</v>
      </c>
      <c r="X171" s="128"/>
      <c r="Y171" s="131" t="s">
        <v>118</v>
      </c>
      <c r="Z171" s="128"/>
      <c r="AA171" s="131" t="s">
        <v>120</v>
      </c>
      <c r="AB171" s="128"/>
      <c r="AC171" s="48"/>
      <c r="AD171" s="70"/>
      <c r="AE171" s="70"/>
      <c r="AF171" s="70"/>
      <c r="AG171" s="162"/>
      <c r="AO171" s="131" t="s">
        <v>117</v>
      </c>
      <c r="AP171" s="128"/>
      <c r="AQ171" s="131" t="s">
        <v>118</v>
      </c>
      <c r="AR171" s="128"/>
      <c r="AS171" s="131" t="s">
        <v>120</v>
      </c>
      <c r="AT171" s="199"/>
      <c r="BB171" s="131" t="s">
        <v>117</v>
      </c>
      <c r="BC171" s="128"/>
      <c r="BD171" s="131" t="s">
        <v>118</v>
      </c>
      <c r="BE171" s="128"/>
      <c r="BF171" s="131" t="s">
        <v>120</v>
      </c>
      <c r="BG171" s="128"/>
      <c r="BH171" s="48"/>
      <c r="BI171" s="89"/>
      <c r="BJ171" s="89"/>
      <c r="BK171" s="89"/>
      <c r="BL171" s="89"/>
      <c r="BM171" s="89"/>
      <c r="BN171" s="89"/>
      <c r="BO171" s="89"/>
      <c r="BP171" s="89"/>
      <c r="BQ171" s="89"/>
      <c r="BR171" s="41"/>
      <c r="BS171" s="70"/>
      <c r="BT171" s="70"/>
    </row>
    <row r="172" ht="16.5" customHeight="1">
      <c r="A172" s="70"/>
      <c r="B172" s="162"/>
      <c r="C172" s="116" t="b">
        <v>0</v>
      </c>
      <c r="D172" s="118" t="s">
        <v>138</v>
      </c>
      <c r="F172" s="120"/>
      <c r="M172" s="149"/>
      <c r="P172" s="116" t="b">
        <v>0</v>
      </c>
      <c r="Q172" s="118" t="s">
        <v>138</v>
      </c>
      <c r="S172" s="120"/>
      <c r="Z172" s="149"/>
      <c r="AC172" s="48"/>
      <c r="AD172" s="70"/>
      <c r="AE172" s="70"/>
      <c r="AF172" s="70"/>
      <c r="AG172" s="26"/>
      <c r="AH172" s="186"/>
      <c r="AI172" s="186"/>
      <c r="AJ172" s="186"/>
      <c r="AK172" s="186"/>
      <c r="AL172" s="186"/>
      <c r="AM172" s="186"/>
      <c r="AN172" s="186"/>
      <c r="AO172" s="186"/>
      <c r="AP172" s="186"/>
      <c r="AQ172" s="186"/>
      <c r="AR172" s="186"/>
      <c r="AS172" s="186"/>
      <c r="AT172" s="186"/>
      <c r="AU172" s="186"/>
      <c r="AV172" s="186"/>
      <c r="AW172" s="186"/>
      <c r="AX172" s="186"/>
      <c r="AY172" s="186"/>
      <c r="AZ172" s="186"/>
      <c r="BA172" s="186"/>
      <c r="BB172" s="186"/>
      <c r="BC172" s="186"/>
      <c r="BD172" s="186"/>
      <c r="BE172" s="186"/>
      <c r="BF172" s="186"/>
      <c r="BG172" s="186"/>
      <c r="BH172" s="186"/>
      <c r="BI172" s="89"/>
      <c r="BJ172" s="89"/>
      <c r="BK172" s="89"/>
      <c r="BL172" s="89"/>
      <c r="BM172" s="89"/>
      <c r="BN172" s="89"/>
      <c r="BO172" s="89"/>
      <c r="BP172" s="89"/>
      <c r="BQ172" s="89"/>
      <c r="BR172" s="41"/>
      <c r="BS172" s="70"/>
      <c r="BT172" s="70"/>
    </row>
    <row r="173" ht="16.5" customHeight="1">
      <c r="A173" s="70"/>
      <c r="B173" s="162"/>
      <c r="C173" s="199"/>
      <c r="J173" s="215"/>
      <c r="L173" s="131" t="s">
        <v>122</v>
      </c>
      <c r="M173" s="128"/>
      <c r="N173" s="131" t="s">
        <v>123</v>
      </c>
      <c r="O173" s="128"/>
      <c r="P173" s="199"/>
      <c r="W173" s="215"/>
      <c r="Y173" s="131" t="s">
        <v>122</v>
      </c>
      <c r="Z173" s="128"/>
      <c r="AA173" s="131" t="s">
        <v>123</v>
      </c>
      <c r="AB173" s="128"/>
      <c r="AC173" s="48"/>
      <c r="AD173" s="70"/>
      <c r="AE173" s="70"/>
      <c r="AF173" s="70"/>
      <c r="AG173" s="70"/>
      <c r="AH173" s="70"/>
      <c r="AI173" s="70"/>
      <c r="AJ173" s="70"/>
      <c r="AK173" s="89"/>
      <c r="AL173" s="89"/>
      <c r="AM173" s="89"/>
      <c r="AN173" s="89"/>
      <c r="AO173" s="89"/>
      <c r="AP173" s="89"/>
      <c r="AQ173" s="89"/>
      <c r="AR173" s="89"/>
      <c r="AS173" s="89"/>
      <c r="AT173" s="89"/>
      <c r="AU173" s="89"/>
      <c r="AV173" s="89"/>
      <c r="AW173" s="89"/>
      <c r="AX173" s="89"/>
      <c r="AY173" s="89"/>
      <c r="AZ173" s="89"/>
      <c r="BA173" s="89"/>
      <c r="BB173" s="89"/>
      <c r="BC173" s="89"/>
      <c r="BD173" s="89"/>
      <c r="BE173" s="89"/>
      <c r="BF173" s="89"/>
      <c r="BG173" s="89"/>
      <c r="BH173" s="89"/>
      <c r="BI173" s="89"/>
      <c r="BJ173" s="89"/>
      <c r="BK173" s="89"/>
      <c r="BL173" s="89"/>
      <c r="BM173" s="89"/>
      <c r="BN173" s="89"/>
      <c r="BO173" s="89"/>
      <c r="BP173" s="89"/>
      <c r="BQ173" s="89"/>
      <c r="BR173" s="41"/>
      <c r="BS173" s="70"/>
      <c r="BT173" s="70"/>
    </row>
    <row r="174" ht="16.5" customHeight="1">
      <c r="A174" s="70"/>
      <c r="B174" s="162"/>
      <c r="J174" s="131" t="s">
        <v>117</v>
      </c>
      <c r="K174" s="128"/>
      <c r="L174" s="131" t="s">
        <v>118</v>
      </c>
      <c r="M174" s="128"/>
      <c r="N174" s="131" t="s">
        <v>120</v>
      </c>
      <c r="O174" s="128"/>
      <c r="W174" s="131" t="s">
        <v>117</v>
      </c>
      <c r="X174" s="128"/>
      <c r="Y174" s="131" t="s">
        <v>118</v>
      </c>
      <c r="Z174" s="128"/>
      <c r="AA174" s="131" t="s">
        <v>120</v>
      </c>
      <c r="AB174" s="128"/>
      <c r="AC174" s="48"/>
      <c r="AD174" s="70"/>
      <c r="AE174" s="70"/>
      <c r="AF174" s="70"/>
      <c r="AG174" s="70"/>
      <c r="AH174" s="70"/>
      <c r="AI174" s="70"/>
      <c r="AJ174" s="70"/>
      <c r="AK174" s="89"/>
      <c r="AL174" s="89"/>
      <c r="AM174" s="89"/>
      <c r="AN174" s="89"/>
      <c r="AO174" s="89"/>
      <c r="AP174" s="89"/>
      <c r="AQ174" s="89"/>
      <c r="AR174" s="89"/>
      <c r="AS174" s="89"/>
      <c r="AT174" s="89"/>
      <c r="AU174" s="89"/>
      <c r="AV174" s="89"/>
      <c r="AW174" s="89"/>
      <c r="AX174" s="89"/>
      <c r="AY174" s="89"/>
      <c r="AZ174" s="89"/>
      <c r="BA174" s="89"/>
      <c r="BB174" s="89"/>
      <c r="BC174" s="89"/>
      <c r="BD174" s="89"/>
      <c r="BE174" s="89"/>
      <c r="BF174" s="89"/>
      <c r="BG174" s="89"/>
      <c r="BH174" s="89"/>
      <c r="BI174" s="89"/>
      <c r="BJ174" s="89"/>
      <c r="BK174" s="89"/>
      <c r="BL174" s="89"/>
      <c r="BM174" s="89"/>
      <c r="BN174" s="89"/>
      <c r="BO174" s="89"/>
      <c r="BP174" s="89"/>
      <c r="BQ174" s="89"/>
      <c r="BR174" s="41"/>
      <c r="BS174" s="70"/>
      <c r="BT174" s="70"/>
    </row>
    <row r="175" ht="16.5" customHeight="1">
      <c r="A175" s="70"/>
      <c r="B175" s="26"/>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c r="AA175" s="186"/>
      <c r="AB175" s="186"/>
      <c r="AC175" s="186"/>
      <c r="AD175" s="70"/>
      <c r="AE175" s="70"/>
      <c r="AF175" s="70"/>
      <c r="AG175" s="70"/>
      <c r="AH175" s="70"/>
      <c r="AI175" s="70"/>
      <c r="AJ175" s="70"/>
      <c r="AK175" s="89"/>
      <c r="AL175" s="89"/>
      <c r="AM175" s="89"/>
      <c r="AN175" s="89"/>
      <c r="AO175" s="89"/>
      <c r="AP175" s="89"/>
      <c r="AQ175" s="89"/>
      <c r="AR175" s="89"/>
      <c r="AS175" s="89"/>
      <c r="AT175" s="89"/>
      <c r="AU175" s="89"/>
      <c r="AV175" s="89"/>
      <c r="AW175" s="89"/>
      <c r="AX175" s="89"/>
      <c r="AY175" s="89"/>
      <c r="AZ175" s="89"/>
      <c r="BA175" s="89"/>
      <c r="BB175" s="89"/>
      <c r="BC175" s="89"/>
      <c r="BD175" s="89"/>
      <c r="BE175" s="89"/>
      <c r="BF175" s="89"/>
      <c r="BG175" s="89"/>
      <c r="BH175" s="89"/>
      <c r="BI175" s="89"/>
      <c r="BJ175" s="89"/>
      <c r="BK175" s="89"/>
      <c r="BL175" s="89"/>
      <c r="BM175" s="89"/>
      <c r="BN175" s="89"/>
      <c r="BO175" s="89"/>
      <c r="BP175" s="89"/>
      <c r="BQ175" s="89"/>
      <c r="BR175" s="41"/>
      <c r="BS175" s="70"/>
      <c r="BT175" s="70"/>
    </row>
    <row r="176" ht="16.5" customHeight="1">
      <c r="A176" s="85"/>
      <c r="B176" s="85"/>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268"/>
      <c r="AH176" s="87"/>
      <c r="AI176" s="269"/>
      <c r="AJ176" s="85"/>
      <c r="AK176" s="87"/>
      <c r="AL176" s="87"/>
      <c r="AM176" s="87"/>
      <c r="AN176" s="87"/>
      <c r="AO176" s="87"/>
      <c r="AP176" s="87"/>
      <c r="AQ176" s="87"/>
      <c r="AR176" s="87"/>
      <c r="AS176" s="87"/>
      <c r="AT176" s="87"/>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269"/>
      <c r="BS176" s="85"/>
      <c r="BT176" s="85"/>
    </row>
    <row r="177" ht="16.5" customHeight="1">
      <c r="A177" s="70"/>
      <c r="B177" s="70"/>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c r="AC177" s="89"/>
      <c r="AD177" s="89"/>
      <c r="AE177" s="89"/>
      <c r="AF177" s="89"/>
      <c r="AG177" s="89"/>
      <c r="AH177" s="89"/>
      <c r="AI177" s="41"/>
      <c r="AJ177" s="70"/>
      <c r="AK177" s="89"/>
      <c r="AL177" s="89"/>
      <c r="AM177" s="89"/>
      <c r="AN177" s="89"/>
      <c r="AO177" s="89"/>
      <c r="AP177" s="89"/>
      <c r="AQ177" s="89"/>
      <c r="AR177" s="89"/>
      <c r="AS177" s="89"/>
      <c r="AT177" s="89"/>
      <c r="AU177" s="89"/>
      <c r="AV177" s="89"/>
      <c r="AW177" s="89"/>
      <c r="AX177" s="89"/>
      <c r="AY177" s="89"/>
      <c r="AZ177" s="89"/>
      <c r="BA177" s="89"/>
      <c r="BB177" s="89"/>
      <c r="BC177" s="89"/>
      <c r="BD177" s="89"/>
      <c r="BE177" s="89"/>
      <c r="BF177" s="89"/>
      <c r="BG177" s="89"/>
      <c r="BH177" s="89"/>
      <c r="BI177" s="89"/>
      <c r="BJ177" s="89"/>
      <c r="BK177" s="89"/>
      <c r="BL177" s="89"/>
      <c r="BM177" s="89"/>
      <c r="BN177" s="89"/>
      <c r="BO177" s="89"/>
      <c r="BP177" s="89"/>
      <c r="BQ177" s="89"/>
      <c r="BR177" s="41"/>
      <c r="BS177" s="70"/>
      <c r="BT177" s="70"/>
    </row>
    <row r="178" ht="16.5" customHeight="1">
      <c r="A178" s="70"/>
      <c r="B178" s="45" t="s">
        <v>206</v>
      </c>
      <c r="C178" s="70"/>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89"/>
      <c r="AC178" s="89"/>
      <c r="AD178" s="89"/>
      <c r="AE178" s="89"/>
      <c r="AF178" s="89"/>
      <c r="AG178" s="45" t="s">
        <v>99</v>
      </c>
      <c r="AH178" s="70"/>
      <c r="AI178" s="89"/>
      <c r="AJ178" s="89"/>
      <c r="AK178" s="89"/>
      <c r="AL178" s="89"/>
      <c r="AM178" s="89"/>
      <c r="AN178" s="89"/>
      <c r="AO178" s="89"/>
      <c r="AP178" s="89"/>
      <c r="AQ178" s="89"/>
      <c r="AR178" s="89"/>
      <c r="AS178" s="89"/>
      <c r="AT178" s="89"/>
      <c r="AU178" s="89"/>
      <c r="AV178" s="89"/>
      <c r="AW178" s="89"/>
      <c r="AX178" s="89"/>
      <c r="AY178" s="89"/>
      <c r="AZ178" s="89"/>
      <c r="BA178" s="89"/>
      <c r="BB178" s="89"/>
      <c r="BC178" s="89"/>
      <c r="BD178" s="89"/>
      <c r="BE178" s="89"/>
      <c r="BF178" s="89"/>
      <c r="BG178" s="89"/>
      <c r="BH178" s="89"/>
      <c r="BI178" s="89"/>
      <c r="BJ178" s="89"/>
      <c r="BK178" s="89"/>
      <c r="BL178" s="89"/>
      <c r="BM178" s="89"/>
      <c r="BN178" s="89"/>
      <c r="BO178" s="89"/>
      <c r="BP178" s="89"/>
      <c r="BQ178" s="89"/>
      <c r="BR178" s="41"/>
      <c r="BS178" s="70"/>
      <c r="BT178" s="70"/>
    </row>
    <row r="179" ht="16.5" customHeight="1">
      <c r="A179" s="70"/>
      <c r="B179" s="101" t="s">
        <v>19</v>
      </c>
      <c r="C179" s="273" t="s">
        <v>207</v>
      </c>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9"/>
      <c r="AD179" s="89"/>
      <c r="AE179" s="89"/>
      <c r="AF179" s="89"/>
      <c r="AG179" s="101" t="s">
        <v>19</v>
      </c>
      <c r="AH179" s="273" t="s">
        <v>207</v>
      </c>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9"/>
      <c r="BI179" s="89"/>
      <c r="BJ179" s="89"/>
      <c r="BK179" s="89"/>
      <c r="BL179" s="89"/>
      <c r="BM179" s="89"/>
      <c r="BN179" s="89"/>
      <c r="BO179" s="89"/>
      <c r="BP179" s="89"/>
      <c r="BQ179" s="89"/>
      <c r="BR179" s="41"/>
      <c r="BS179" s="70"/>
      <c r="BT179" s="70"/>
    </row>
    <row r="180" ht="16.5" customHeight="1">
      <c r="A180" s="70"/>
      <c r="B180" s="51"/>
      <c r="C180" s="274"/>
      <c r="AC180" s="48"/>
      <c r="AD180" s="89"/>
      <c r="AE180" s="89"/>
      <c r="AF180" s="89"/>
      <c r="AG180" s="51"/>
      <c r="AH180" s="274"/>
      <c r="BH180" s="48"/>
      <c r="BI180" s="89"/>
      <c r="BJ180" s="89"/>
      <c r="BK180" s="89"/>
      <c r="BL180" s="89"/>
      <c r="BM180" s="89"/>
      <c r="BN180" s="89"/>
      <c r="BO180" s="89"/>
      <c r="BP180" s="89"/>
      <c r="BQ180" s="89"/>
      <c r="BR180" s="41"/>
      <c r="BS180" s="70"/>
      <c r="BT180" s="70"/>
    </row>
    <row r="181" ht="16.5" customHeight="1">
      <c r="A181" s="70"/>
      <c r="B181" s="51"/>
      <c r="AC181" s="48"/>
      <c r="AD181" s="89"/>
      <c r="AE181" s="89"/>
      <c r="AF181" s="89"/>
      <c r="AG181" s="51"/>
      <c r="BH181" s="48"/>
      <c r="BI181" s="89"/>
      <c r="BJ181" s="89"/>
      <c r="BK181" s="89"/>
      <c r="BL181" s="89"/>
      <c r="BM181" s="89"/>
      <c r="BN181" s="89"/>
      <c r="BO181" s="89"/>
      <c r="BP181" s="89"/>
      <c r="BQ181" s="89"/>
      <c r="BR181" s="41"/>
      <c r="BS181" s="70"/>
      <c r="BT181" s="70"/>
    </row>
    <row r="182" ht="16.5" customHeight="1">
      <c r="A182" s="70"/>
      <c r="B182" s="51"/>
      <c r="AC182" s="48"/>
      <c r="AD182" s="89"/>
      <c r="AE182" s="89"/>
      <c r="AF182" s="89"/>
      <c r="AG182" s="51"/>
      <c r="BH182" s="48"/>
      <c r="BI182" s="89"/>
      <c r="BJ182" s="89"/>
      <c r="BK182" s="89"/>
      <c r="BL182" s="89"/>
      <c r="BM182" s="89"/>
      <c r="BN182" s="89"/>
      <c r="BO182" s="89"/>
      <c r="BP182" s="89"/>
      <c r="BQ182" s="89"/>
      <c r="BR182" s="41"/>
      <c r="BS182" s="70"/>
      <c r="BT182" s="70"/>
    </row>
    <row r="183" ht="16.5" customHeight="1">
      <c r="A183" s="70"/>
      <c r="B183" s="51"/>
      <c r="AC183" s="48"/>
      <c r="AD183" s="89"/>
      <c r="AE183" s="89"/>
      <c r="AF183" s="89"/>
      <c r="AG183" s="51"/>
      <c r="BH183" s="48"/>
      <c r="BI183" s="89"/>
      <c r="BJ183" s="89"/>
      <c r="BK183" s="89"/>
      <c r="BL183" s="89"/>
      <c r="BM183" s="89"/>
      <c r="BN183" s="89"/>
      <c r="BO183" s="89"/>
      <c r="BP183" s="89"/>
      <c r="BQ183" s="89"/>
      <c r="BR183" s="41"/>
      <c r="BS183" s="70"/>
      <c r="BT183" s="70"/>
    </row>
    <row r="184" ht="16.5" customHeight="1">
      <c r="A184" s="70"/>
      <c r="B184" s="51"/>
      <c r="AC184" s="48"/>
      <c r="AD184" s="89"/>
      <c r="AE184" s="89"/>
      <c r="AF184" s="89"/>
      <c r="AG184" s="51"/>
      <c r="BH184" s="48"/>
      <c r="BI184" s="89"/>
      <c r="BJ184" s="89"/>
      <c r="BK184" s="89"/>
      <c r="BL184" s="89"/>
      <c r="BM184" s="89"/>
      <c r="BN184" s="89"/>
      <c r="BO184" s="89"/>
      <c r="BP184" s="89"/>
      <c r="BQ184" s="89"/>
      <c r="BR184" s="41"/>
      <c r="BS184" s="70"/>
      <c r="BT184" s="70"/>
    </row>
    <row r="185" ht="16.5" customHeight="1">
      <c r="A185" s="70"/>
      <c r="B185" s="51"/>
      <c r="AC185" s="48"/>
      <c r="AD185" s="89"/>
      <c r="AE185" s="89"/>
      <c r="AF185" s="89"/>
      <c r="AG185" s="51"/>
      <c r="BH185" s="48"/>
      <c r="BI185" s="89"/>
      <c r="BJ185" s="89"/>
      <c r="BK185" s="89"/>
      <c r="BL185" s="89"/>
      <c r="BM185" s="89"/>
      <c r="BN185" s="89"/>
      <c r="BO185" s="89"/>
      <c r="BP185" s="89"/>
      <c r="BQ185" s="89"/>
      <c r="BR185" s="41"/>
      <c r="BS185" s="70"/>
      <c r="BT185" s="70"/>
    </row>
    <row r="186" ht="16.5" customHeight="1">
      <c r="A186" s="70"/>
      <c r="B186" s="51"/>
      <c r="AC186" s="48"/>
      <c r="AD186" s="89"/>
      <c r="AE186" s="89"/>
      <c r="AF186" s="89"/>
      <c r="AG186" s="51"/>
      <c r="BH186" s="48"/>
      <c r="BI186" s="89"/>
      <c r="BJ186" s="89"/>
      <c r="BK186" s="89"/>
      <c r="BL186" s="89"/>
      <c r="BM186" s="89"/>
      <c r="BN186" s="89"/>
      <c r="BO186" s="89"/>
      <c r="BP186" s="89"/>
      <c r="BQ186" s="89"/>
      <c r="BR186" s="41"/>
      <c r="BS186" s="70"/>
      <c r="BT186" s="70"/>
    </row>
    <row r="187" ht="16.5" customHeight="1">
      <c r="A187" s="70"/>
      <c r="B187" s="51"/>
      <c r="AC187" s="48"/>
      <c r="AD187" s="89"/>
      <c r="AE187" s="89"/>
      <c r="AF187" s="89"/>
      <c r="AG187" s="51"/>
      <c r="BH187" s="48"/>
      <c r="BI187" s="89"/>
      <c r="BJ187" s="89"/>
      <c r="BK187" s="89"/>
      <c r="BL187" s="89"/>
      <c r="BM187" s="89"/>
      <c r="BN187" s="89"/>
      <c r="BO187" s="89"/>
      <c r="BP187" s="89"/>
      <c r="BQ187" s="89"/>
      <c r="BR187" s="41"/>
      <c r="BS187" s="70"/>
      <c r="BT187" s="70"/>
    </row>
    <row r="188" ht="16.5" customHeight="1">
      <c r="A188" s="70"/>
      <c r="B188" s="53"/>
      <c r="AC188" s="48"/>
      <c r="AD188" s="89"/>
      <c r="AE188" s="89"/>
      <c r="AF188" s="89"/>
      <c r="AG188" s="53"/>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5"/>
      <c r="BI188" s="89"/>
      <c r="BJ188" s="89"/>
      <c r="BK188" s="89"/>
      <c r="BL188" s="89"/>
      <c r="BM188" s="89"/>
      <c r="BN188" s="89"/>
      <c r="BO188" s="89"/>
      <c r="BP188" s="89"/>
      <c r="BQ188" s="89"/>
      <c r="BR188" s="41"/>
      <c r="BS188" s="70"/>
      <c r="BT188" s="70"/>
    </row>
    <row r="189" ht="16.5" customHeight="1">
      <c r="A189" s="70"/>
      <c r="B189" s="162"/>
      <c r="AC189" s="48"/>
      <c r="AD189" s="89"/>
      <c r="AE189" s="89"/>
      <c r="AF189" s="89"/>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89"/>
      <c r="BJ189" s="89"/>
      <c r="BK189" s="89"/>
      <c r="BL189" s="89"/>
      <c r="BM189" s="89"/>
      <c r="BN189" s="89"/>
      <c r="BO189" s="89"/>
      <c r="BP189" s="89"/>
      <c r="BQ189" s="89"/>
      <c r="BR189" s="41"/>
      <c r="BS189" s="70"/>
      <c r="BT189" s="70"/>
    </row>
    <row r="190" ht="16.5" customHeight="1">
      <c r="A190" s="70"/>
      <c r="B190" s="162"/>
      <c r="AC190" s="48"/>
      <c r="AD190" s="89"/>
      <c r="AE190" s="89"/>
      <c r="AF190" s="89"/>
      <c r="AG190" s="89"/>
      <c r="AH190" s="89"/>
      <c r="AI190" s="89"/>
      <c r="AJ190" s="89"/>
      <c r="AK190" s="89"/>
      <c r="AL190" s="89"/>
      <c r="AM190" s="89"/>
      <c r="AN190" s="89"/>
      <c r="AO190" s="89"/>
      <c r="AP190" s="89"/>
      <c r="AQ190" s="89"/>
      <c r="AR190" s="89"/>
      <c r="AS190" s="89"/>
      <c r="AT190" s="89"/>
      <c r="AU190" s="89"/>
      <c r="AV190" s="89"/>
      <c r="AW190" s="89"/>
      <c r="AX190" s="89"/>
      <c r="AY190" s="89"/>
      <c r="AZ190" s="89"/>
      <c r="BA190" s="89"/>
      <c r="BB190" s="89"/>
      <c r="BC190" s="89"/>
      <c r="BD190" s="89"/>
      <c r="BE190" s="89"/>
      <c r="BF190" s="89"/>
      <c r="BG190" s="89"/>
      <c r="BH190" s="89"/>
      <c r="BI190" s="89"/>
      <c r="BJ190" s="89"/>
      <c r="BK190" s="89"/>
      <c r="BL190" s="89"/>
      <c r="BM190" s="89"/>
      <c r="BN190" s="89"/>
      <c r="BO190" s="89"/>
      <c r="BP190" s="89"/>
      <c r="BQ190" s="89"/>
      <c r="BR190" s="41"/>
      <c r="BS190" s="70"/>
      <c r="BT190" s="70"/>
    </row>
    <row r="191" ht="16.5" customHeight="1">
      <c r="A191" s="70"/>
      <c r="B191" s="162"/>
      <c r="AC191" s="48"/>
      <c r="AD191" s="89"/>
      <c r="AE191" s="89"/>
      <c r="AF191" s="89"/>
      <c r="AG191" s="45" t="s">
        <v>150</v>
      </c>
      <c r="AH191" s="89"/>
      <c r="AI191" s="41"/>
      <c r="AJ191" s="70"/>
      <c r="AK191" s="89"/>
      <c r="AL191" s="89"/>
      <c r="AM191" s="89"/>
      <c r="AN191" s="89"/>
      <c r="AO191" s="89"/>
      <c r="AP191" s="89"/>
      <c r="AQ191" s="89"/>
      <c r="AR191" s="89"/>
      <c r="AS191" s="89"/>
      <c r="AT191" s="89"/>
      <c r="AU191" s="89"/>
      <c r="AV191" s="89"/>
      <c r="AW191" s="89"/>
      <c r="AX191" s="89"/>
      <c r="AY191" s="89"/>
      <c r="AZ191" s="89"/>
      <c r="BA191" s="89"/>
      <c r="BB191" s="89"/>
      <c r="BC191" s="89"/>
      <c r="BD191" s="89"/>
      <c r="BE191" s="89"/>
      <c r="BF191" s="89"/>
      <c r="BG191" s="89"/>
      <c r="BH191" s="89"/>
      <c r="BI191" s="89"/>
      <c r="BJ191" s="89"/>
      <c r="BK191" s="89"/>
      <c r="BL191" s="89"/>
      <c r="BM191" s="89"/>
      <c r="BN191" s="89"/>
      <c r="BO191" s="89"/>
      <c r="BP191" s="89"/>
      <c r="BQ191" s="89"/>
      <c r="BR191" s="41"/>
      <c r="BS191" s="70"/>
      <c r="BT191" s="70"/>
    </row>
    <row r="192" ht="16.5" customHeight="1">
      <c r="A192" s="70"/>
      <c r="B192" s="162"/>
      <c r="AC192" s="48"/>
      <c r="AD192" s="89"/>
      <c r="AE192" s="89"/>
      <c r="AF192" s="89"/>
      <c r="AG192" s="101" t="s">
        <v>19</v>
      </c>
      <c r="AH192" s="273" t="s">
        <v>207</v>
      </c>
      <c r="AI192" s="66"/>
      <c r="AJ192" s="66"/>
      <c r="AK192" s="66"/>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9"/>
      <c r="BI192" s="89"/>
      <c r="BJ192" s="89"/>
      <c r="BK192" s="89"/>
      <c r="BL192" s="89"/>
      <c r="BM192" s="89"/>
      <c r="BN192" s="89"/>
      <c r="BO192" s="89"/>
      <c r="BP192" s="89"/>
      <c r="BQ192" s="89"/>
      <c r="BR192" s="41"/>
      <c r="BS192" s="70"/>
      <c r="BT192" s="70"/>
    </row>
    <row r="193" ht="16.5" customHeight="1">
      <c r="A193" s="70"/>
      <c r="B193" s="162"/>
      <c r="AC193" s="48"/>
      <c r="AD193" s="89"/>
      <c r="AE193" s="89"/>
      <c r="AF193" s="89"/>
      <c r="AG193" s="51"/>
      <c r="AH193" s="274"/>
      <c r="BH193" s="48"/>
      <c r="BI193" s="89"/>
      <c r="BJ193" s="89"/>
      <c r="BK193" s="89"/>
      <c r="BL193" s="89"/>
      <c r="BM193" s="89"/>
      <c r="BN193" s="89"/>
      <c r="BO193" s="89"/>
      <c r="BP193" s="89"/>
      <c r="BQ193" s="89"/>
      <c r="BR193" s="41"/>
      <c r="BS193" s="70"/>
      <c r="BT193" s="70"/>
    </row>
    <row r="194" ht="16.5" customHeight="1">
      <c r="A194" s="70"/>
      <c r="B194" s="162"/>
      <c r="AC194" s="48"/>
      <c r="AD194" s="89"/>
      <c r="AE194" s="89"/>
      <c r="AF194" s="89"/>
      <c r="AG194" s="51"/>
      <c r="BH194" s="48"/>
      <c r="BI194" s="89"/>
      <c r="BJ194" s="89"/>
      <c r="BK194" s="89"/>
      <c r="BL194" s="89"/>
      <c r="BM194" s="89"/>
      <c r="BN194" s="89"/>
      <c r="BO194" s="89"/>
      <c r="BP194" s="89"/>
      <c r="BQ194" s="89"/>
      <c r="BR194" s="41"/>
      <c r="BS194" s="70"/>
      <c r="BT194" s="70"/>
    </row>
    <row r="195" ht="16.5" customHeight="1">
      <c r="A195" s="70"/>
      <c r="B195" s="162"/>
      <c r="AC195" s="48"/>
      <c r="AD195" s="89"/>
      <c r="AE195" s="89"/>
      <c r="AF195" s="89"/>
      <c r="AG195" s="53"/>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5"/>
      <c r="BI195" s="89"/>
      <c r="BJ195" s="89"/>
      <c r="BK195" s="89"/>
      <c r="BL195" s="89"/>
      <c r="BM195" s="89"/>
      <c r="BN195" s="89"/>
      <c r="BO195" s="89"/>
      <c r="BP195" s="89"/>
      <c r="BQ195" s="89"/>
      <c r="BR195" s="41"/>
      <c r="BS195" s="70"/>
      <c r="BT195" s="70"/>
    </row>
    <row r="196" ht="16.5" customHeight="1">
      <c r="A196" s="70"/>
      <c r="B196" s="162"/>
      <c r="AC196" s="48"/>
      <c r="AD196" s="89"/>
      <c r="AE196" s="89"/>
      <c r="AF196" s="89"/>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89"/>
      <c r="BJ196" s="89"/>
      <c r="BK196" s="89"/>
      <c r="BL196" s="89"/>
      <c r="BM196" s="89"/>
      <c r="BN196" s="89"/>
      <c r="BO196" s="89"/>
      <c r="BP196" s="89"/>
      <c r="BQ196" s="89"/>
      <c r="BR196" s="41"/>
      <c r="BS196" s="70"/>
      <c r="BT196" s="70"/>
    </row>
    <row r="197" ht="16.5" customHeight="1">
      <c r="A197" s="70"/>
      <c r="B197" s="162"/>
      <c r="AC197" s="48"/>
      <c r="AD197" s="89"/>
      <c r="AE197" s="89"/>
      <c r="AF197" s="89"/>
      <c r="AG197" s="89"/>
      <c r="AH197" s="89"/>
      <c r="AI197" s="89"/>
      <c r="AJ197" s="89"/>
      <c r="AK197" s="89"/>
      <c r="AL197" s="89"/>
      <c r="AM197" s="89"/>
      <c r="AN197" s="89"/>
      <c r="AO197" s="89"/>
      <c r="AP197" s="89"/>
      <c r="AQ197" s="89"/>
      <c r="AR197" s="89"/>
      <c r="AS197" s="89"/>
      <c r="AT197" s="89"/>
      <c r="AU197" s="89"/>
      <c r="AV197" s="89"/>
      <c r="AW197" s="89"/>
      <c r="AX197" s="89"/>
      <c r="AY197" s="89"/>
      <c r="AZ197" s="89"/>
      <c r="BA197" s="89"/>
      <c r="BB197" s="89"/>
      <c r="BC197" s="89"/>
      <c r="BD197" s="89"/>
      <c r="BE197" s="89"/>
      <c r="BF197" s="89"/>
      <c r="BG197" s="89"/>
      <c r="BH197" s="89"/>
      <c r="BI197" s="89"/>
      <c r="BJ197" s="89"/>
      <c r="BK197" s="89"/>
      <c r="BL197" s="89"/>
      <c r="BM197" s="89"/>
      <c r="BN197" s="89"/>
      <c r="BO197" s="89"/>
      <c r="BP197" s="89"/>
      <c r="BQ197" s="89"/>
      <c r="BR197" s="41"/>
      <c r="BS197" s="70"/>
      <c r="BT197" s="70"/>
    </row>
    <row r="198" ht="16.5" customHeight="1">
      <c r="A198" s="70"/>
      <c r="B198" s="162"/>
      <c r="AC198" s="48"/>
      <c r="AD198" s="89"/>
      <c r="AE198" s="89"/>
      <c r="AF198" s="89"/>
      <c r="AG198" s="282"/>
      <c r="AH198" s="89"/>
      <c r="AI198" s="89"/>
      <c r="AJ198" s="89"/>
      <c r="AK198" s="89"/>
      <c r="AL198" s="89"/>
      <c r="AM198" s="89"/>
      <c r="AN198" s="89"/>
      <c r="AO198" s="89"/>
      <c r="AP198" s="89"/>
      <c r="AQ198" s="89"/>
      <c r="AR198" s="89"/>
      <c r="AS198" s="89"/>
      <c r="AT198" s="89"/>
      <c r="AU198" s="89"/>
      <c r="AV198" s="89"/>
      <c r="AW198" s="89"/>
      <c r="AX198" s="89"/>
      <c r="AY198" s="89"/>
      <c r="AZ198" s="89"/>
      <c r="BA198" s="89"/>
      <c r="BB198" s="89"/>
      <c r="BC198" s="89"/>
      <c r="BD198" s="89"/>
      <c r="BE198" s="89"/>
      <c r="BF198" s="89"/>
      <c r="BG198" s="89"/>
      <c r="BH198" s="89"/>
      <c r="BI198" s="89"/>
      <c r="BJ198" s="89"/>
      <c r="BK198" s="89"/>
      <c r="BL198" s="89"/>
      <c r="BM198" s="89"/>
      <c r="BN198" s="89"/>
      <c r="BO198" s="89"/>
      <c r="BP198" s="89"/>
      <c r="BQ198" s="89"/>
      <c r="BR198" s="41"/>
      <c r="BS198" s="70"/>
      <c r="BT198" s="70"/>
    </row>
    <row r="199" ht="16.5" customHeight="1">
      <c r="A199" s="70"/>
      <c r="B199" s="162"/>
      <c r="AC199" s="48"/>
      <c r="AD199" s="89"/>
      <c r="AE199" s="89"/>
      <c r="AF199" s="89"/>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c r="BC199" s="70"/>
      <c r="BD199" s="70"/>
      <c r="BE199" s="70"/>
      <c r="BF199" s="70"/>
      <c r="BG199" s="70"/>
      <c r="BH199" s="70"/>
      <c r="BI199" s="89"/>
      <c r="BJ199" s="89"/>
      <c r="BK199" s="89"/>
      <c r="BL199" s="89"/>
      <c r="BM199" s="89"/>
      <c r="BN199" s="89"/>
      <c r="BO199" s="89"/>
      <c r="BP199" s="89"/>
      <c r="BQ199" s="89"/>
      <c r="BR199" s="41"/>
      <c r="BS199" s="70"/>
      <c r="BT199" s="70"/>
    </row>
    <row r="200" ht="16.5" customHeight="1">
      <c r="A200" s="70"/>
      <c r="B200" s="162"/>
      <c r="AC200" s="48"/>
      <c r="AD200" s="89"/>
      <c r="AE200" s="89"/>
      <c r="AF200" s="89"/>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c r="BC200" s="70"/>
      <c r="BD200" s="70"/>
      <c r="BE200" s="70"/>
      <c r="BF200" s="70"/>
      <c r="BG200" s="70"/>
      <c r="BH200" s="70"/>
      <c r="BI200" s="89"/>
      <c r="BJ200" s="89"/>
      <c r="BK200" s="89"/>
      <c r="BL200" s="89"/>
      <c r="BM200" s="89"/>
      <c r="BN200" s="89"/>
      <c r="BO200" s="89"/>
      <c r="BP200" s="89"/>
      <c r="BQ200" s="89"/>
      <c r="BR200" s="41"/>
      <c r="BS200" s="70"/>
      <c r="BT200" s="70"/>
    </row>
    <row r="201" ht="16.5" customHeight="1">
      <c r="A201" s="70"/>
      <c r="B201" s="162"/>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5"/>
      <c r="AD201" s="89"/>
      <c r="AE201" s="89"/>
      <c r="AF201" s="89"/>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c r="BC201" s="70"/>
      <c r="BD201" s="70"/>
      <c r="BE201" s="70"/>
      <c r="BF201" s="70"/>
      <c r="BG201" s="70"/>
      <c r="BH201" s="70"/>
      <c r="BI201" s="89"/>
      <c r="BJ201" s="89"/>
      <c r="BK201" s="89"/>
      <c r="BL201" s="89"/>
      <c r="BM201" s="89"/>
      <c r="BN201" s="89"/>
      <c r="BO201" s="89"/>
      <c r="BP201" s="89"/>
      <c r="BQ201" s="89"/>
      <c r="BR201" s="41"/>
      <c r="BS201" s="70"/>
      <c r="BT201" s="70"/>
    </row>
    <row r="202" ht="16.5" customHeight="1">
      <c r="A202" s="70"/>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89"/>
      <c r="AE202" s="89"/>
      <c r="AF202" s="89"/>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c r="BC202" s="70"/>
      <c r="BD202" s="70"/>
      <c r="BE202" s="70"/>
      <c r="BF202" s="70"/>
      <c r="BG202" s="70"/>
      <c r="BH202" s="70"/>
      <c r="BI202" s="89"/>
      <c r="BJ202" s="89"/>
      <c r="BK202" s="89"/>
      <c r="BL202" s="89"/>
      <c r="BM202" s="89"/>
      <c r="BN202" s="89"/>
      <c r="BO202" s="89"/>
      <c r="BP202" s="89"/>
      <c r="BQ202" s="89"/>
      <c r="BR202" s="41"/>
      <c r="BS202" s="70"/>
      <c r="BT202" s="70"/>
    </row>
    <row r="203" ht="16.5" customHeight="1">
      <c r="A203" s="85"/>
      <c r="B203" s="85"/>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269"/>
      <c r="AJ203" s="85"/>
      <c r="AK203" s="87"/>
      <c r="AL203" s="87"/>
      <c r="AM203" s="87"/>
      <c r="AN203" s="87"/>
      <c r="AO203" s="87"/>
      <c r="AP203" s="87"/>
      <c r="AQ203" s="87"/>
      <c r="AR203" s="87"/>
      <c r="AS203" s="87"/>
      <c r="AT203" s="87"/>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269"/>
      <c r="BS203" s="85"/>
      <c r="BT203" s="85"/>
    </row>
    <row r="204" ht="16.5" customHeight="1">
      <c r="A204" s="70"/>
      <c r="B204" s="70"/>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c r="AC204" s="89"/>
      <c r="AD204" s="89"/>
      <c r="AE204" s="89"/>
      <c r="AF204" s="89"/>
      <c r="AG204" s="89"/>
      <c r="AH204" s="89"/>
      <c r="AI204" s="41"/>
      <c r="AJ204" s="70"/>
      <c r="AK204" s="89"/>
      <c r="AL204" s="89"/>
      <c r="AM204" s="89"/>
      <c r="AN204" s="89"/>
      <c r="AO204" s="89"/>
      <c r="AP204" s="89"/>
      <c r="AQ204" s="89"/>
      <c r="AR204" s="89"/>
      <c r="AS204" s="89"/>
      <c r="AT204" s="89"/>
      <c r="AU204" s="89"/>
      <c r="AV204" s="89"/>
      <c r="AW204" s="89"/>
      <c r="AX204" s="89"/>
      <c r="AY204" s="89"/>
      <c r="AZ204" s="89"/>
      <c r="BA204" s="89"/>
      <c r="BB204" s="89"/>
      <c r="BC204" s="89"/>
      <c r="BD204" s="89"/>
      <c r="BE204" s="89"/>
      <c r="BF204" s="89"/>
      <c r="BG204" s="89"/>
      <c r="BH204" s="89"/>
      <c r="BI204" s="89"/>
      <c r="BJ204" s="89"/>
      <c r="BK204" s="89"/>
      <c r="BL204" s="89"/>
      <c r="BM204" s="89"/>
      <c r="BN204" s="89"/>
      <c r="BO204" s="89"/>
      <c r="BP204" s="89"/>
      <c r="BQ204" s="89"/>
      <c r="BR204" s="41"/>
      <c r="BS204" s="70"/>
      <c r="BT204" s="70"/>
    </row>
    <row r="205" ht="16.5" customHeight="1">
      <c r="A205" s="70"/>
      <c r="B205" s="45" t="s">
        <v>208</v>
      </c>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c r="AC205" s="89"/>
      <c r="AD205" s="89"/>
      <c r="AE205" s="89"/>
      <c r="AF205" s="89"/>
      <c r="AG205" s="45" t="s">
        <v>209</v>
      </c>
      <c r="AH205" s="89"/>
      <c r="AI205" s="41"/>
      <c r="AJ205" s="70"/>
      <c r="AK205" s="89"/>
      <c r="AL205" s="89"/>
      <c r="AM205" s="89"/>
      <c r="AN205" s="89"/>
      <c r="AO205" s="89"/>
      <c r="AP205" s="89"/>
      <c r="AQ205" s="89"/>
      <c r="AR205" s="89"/>
      <c r="AS205" s="89"/>
      <c r="AT205" s="89"/>
      <c r="AU205" s="89"/>
      <c r="AV205" s="89"/>
      <c r="AW205" s="89"/>
      <c r="AX205" s="89"/>
      <c r="AY205" s="89"/>
      <c r="AZ205" s="89"/>
      <c r="BA205" s="89"/>
      <c r="BB205" s="89"/>
      <c r="BC205" s="89"/>
      <c r="BD205" s="89"/>
      <c r="BE205" s="89"/>
      <c r="BF205" s="89"/>
      <c r="BG205" s="89"/>
      <c r="BH205" s="89"/>
      <c r="BI205" s="89"/>
      <c r="BJ205" s="89"/>
      <c r="BK205" s="89"/>
      <c r="BL205" s="89"/>
      <c r="BM205" s="89"/>
      <c r="BN205" s="89"/>
      <c r="BO205" s="89"/>
      <c r="BP205" s="89"/>
      <c r="BQ205" s="89"/>
      <c r="BR205" s="41"/>
      <c r="BS205" s="70"/>
      <c r="BT205" s="70"/>
    </row>
    <row r="206" ht="16.5" customHeight="1">
      <c r="A206" s="70"/>
      <c r="B206" s="101" t="s">
        <v>208</v>
      </c>
      <c r="C206" s="283" t="s">
        <v>210</v>
      </c>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9"/>
      <c r="AD206" s="89"/>
      <c r="AE206" s="89"/>
      <c r="AF206" s="89"/>
      <c r="AG206" s="101" t="s">
        <v>208</v>
      </c>
      <c r="AH206" s="283" t="s">
        <v>210</v>
      </c>
      <c r="AI206" s="66"/>
      <c r="AJ206" s="66"/>
      <c r="AK206" s="66"/>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9"/>
      <c r="BI206" s="89"/>
      <c r="BJ206" s="89"/>
      <c r="BK206" s="89"/>
      <c r="BL206" s="89"/>
      <c r="BM206" s="89"/>
      <c r="BN206" s="89"/>
      <c r="BO206" s="89"/>
      <c r="BP206" s="89"/>
      <c r="BQ206" s="89"/>
      <c r="BR206" s="41"/>
      <c r="BS206" s="70"/>
      <c r="BT206" s="70"/>
    </row>
    <row r="207" ht="16.5" customHeight="1">
      <c r="A207" s="70"/>
      <c r="B207" s="51"/>
      <c r="C207" s="284" t="s">
        <v>211</v>
      </c>
      <c r="D207" s="285" t="s">
        <v>212</v>
      </c>
      <c r="S207" s="286" t="s">
        <v>213</v>
      </c>
      <c r="W207" s="285"/>
      <c r="AC207" s="48"/>
      <c r="AD207" s="89"/>
      <c r="AE207" s="89"/>
      <c r="AF207" s="89"/>
      <c r="AG207" s="51"/>
      <c r="AH207" s="285" t="s">
        <v>211</v>
      </c>
      <c r="AK207" s="287"/>
      <c r="BH207" s="48"/>
      <c r="BI207" s="89"/>
      <c r="BJ207" s="89"/>
      <c r="BK207" s="89"/>
      <c r="BL207" s="89"/>
      <c r="BM207" s="89"/>
      <c r="BN207" s="89"/>
      <c r="BO207" s="89"/>
      <c r="BP207" s="89"/>
      <c r="BQ207" s="89"/>
      <c r="BR207" s="41"/>
      <c r="BS207" s="70"/>
      <c r="BT207" s="70"/>
    </row>
    <row r="208" ht="16.5" customHeight="1">
      <c r="A208" s="70"/>
      <c r="B208" s="51"/>
      <c r="D208" s="287"/>
      <c r="AC208" s="48"/>
      <c r="AD208" s="89"/>
      <c r="AE208" s="89"/>
      <c r="AF208" s="89"/>
      <c r="AG208" s="51"/>
      <c r="AH208" s="288" t="s">
        <v>214</v>
      </c>
      <c r="AI208" s="287"/>
      <c r="BH208" s="48"/>
      <c r="BI208" s="89"/>
      <c r="BJ208" s="89"/>
      <c r="BK208" s="89"/>
      <c r="BL208" s="89"/>
      <c r="BM208" s="89"/>
      <c r="BN208" s="89"/>
      <c r="BO208" s="89"/>
      <c r="BP208" s="89"/>
      <c r="BQ208" s="89"/>
      <c r="BR208" s="41"/>
      <c r="BS208" s="70"/>
      <c r="BT208" s="70"/>
    </row>
    <row r="209" ht="16.5" customHeight="1">
      <c r="A209" s="70"/>
      <c r="B209" s="51"/>
      <c r="AC209" s="48"/>
      <c r="AD209" s="89"/>
      <c r="AE209" s="89"/>
      <c r="AF209" s="89"/>
      <c r="AG209" s="51"/>
      <c r="BH209" s="48"/>
      <c r="BI209" s="89"/>
      <c r="BJ209" s="89"/>
      <c r="BK209" s="89"/>
      <c r="BL209" s="89"/>
      <c r="BM209" s="89"/>
      <c r="BN209" s="89"/>
      <c r="BO209" s="89"/>
      <c r="BP209" s="89"/>
      <c r="BQ209" s="89"/>
      <c r="BR209" s="41"/>
      <c r="BS209" s="70"/>
      <c r="BT209" s="70"/>
    </row>
    <row r="210" ht="16.5" customHeight="1">
      <c r="A210" s="70"/>
      <c r="B210" s="51"/>
      <c r="AC210" s="48"/>
      <c r="AD210" s="89"/>
      <c r="AE210" s="89"/>
      <c r="AF210" s="89"/>
      <c r="AG210" s="51"/>
      <c r="BH210" s="48"/>
      <c r="BI210" s="89"/>
      <c r="BJ210" s="89"/>
      <c r="BK210" s="89"/>
      <c r="BL210" s="89"/>
      <c r="BM210" s="89"/>
      <c r="BN210" s="89"/>
      <c r="BO210" s="89"/>
      <c r="BP210" s="89"/>
      <c r="BQ210" s="89"/>
      <c r="BR210" s="41"/>
      <c r="BS210" s="70"/>
      <c r="BT210" s="70"/>
    </row>
    <row r="211" ht="16.5" customHeight="1">
      <c r="A211" s="70"/>
      <c r="B211" s="51"/>
      <c r="C211" s="284" t="s">
        <v>214</v>
      </c>
      <c r="D211" s="285" t="s">
        <v>215</v>
      </c>
      <c r="AC211" s="48"/>
      <c r="AD211" s="89"/>
      <c r="AE211" s="89"/>
      <c r="AF211" s="89"/>
      <c r="AG211" s="53"/>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5"/>
      <c r="BI211" s="89"/>
      <c r="BJ211" s="89"/>
      <c r="BK211" s="89"/>
      <c r="BL211" s="89"/>
      <c r="BM211" s="89"/>
      <c r="BN211" s="89"/>
      <c r="BO211" s="89"/>
      <c r="BP211" s="89"/>
      <c r="BQ211" s="89"/>
      <c r="BR211" s="41"/>
      <c r="BS211" s="70"/>
      <c r="BT211" s="70"/>
    </row>
    <row r="212" ht="16.5" customHeight="1">
      <c r="A212" s="70"/>
      <c r="B212" s="51"/>
      <c r="D212" s="287"/>
      <c r="AC212" s="48"/>
      <c r="AD212" s="89"/>
      <c r="AE212" s="89"/>
      <c r="AF212" s="89"/>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89"/>
      <c r="BJ212" s="89"/>
      <c r="BK212" s="89"/>
      <c r="BL212" s="89"/>
      <c r="BM212" s="89"/>
      <c r="BN212" s="89"/>
      <c r="BO212" s="89"/>
      <c r="BP212" s="89"/>
      <c r="BQ212" s="89"/>
      <c r="BR212" s="41"/>
      <c r="BS212" s="70"/>
      <c r="BT212" s="70"/>
    </row>
    <row r="213" ht="16.5" customHeight="1">
      <c r="A213" s="70"/>
      <c r="B213" s="51"/>
      <c r="AC213" s="48"/>
      <c r="AD213" s="89"/>
      <c r="AE213" s="89"/>
      <c r="AF213" s="89"/>
      <c r="AG213" s="70"/>
      <c r="AH213" s="89"/>
      <c r="AI213" s="41"/>
      <c r="AJ213" s="70"/>
      <c r="AK213" s="89"/>
      <c r="AL213" s="89"/>
      <c r="AM213" s="89"/>
      <c r="AN213" s="89"/>
      <c r="AO213" s="89"/>
      <c r="AP213" s="70"/>
      <c r="AQ213" s="70"/>
      <c r="AR213" s="70"/>
      <c r="AS213" s="70"/>
      <c r="AT213" s="70"/>
      <c r="AU213" s="70"/>
      <c r="AV213" s="70"/>
      <c r="AW213" s="70"/>
      <c r="AX213" s="70"/>
      <c r="AY213" s="70"/>
      <c r="AZ213" s="70"/>
      <c r="BA213" s="89"/>
      <c r="BB213" s="89"/>
      <c r="BC213" s="89"/>
      <c r="BD213" s="89"/>
      <c r="BE213" s="89"/>
      <c r="BF213" s="89"/>
      <c r="BG213" s="89"/>
      <c r="BH213" s="89"/>
      <c r="BI213" s="89"/>
      <c r="BJ213" s="89"/>
      <c r="BK213" s="89"/>
      <c r="BL213" s="89"/>
      <c r="BM213" s="89"/>
      <c r="BN213" s="89"/>
      <c r="BO213" s="89"/>
      <c r="BP213" s="89"/>
      <c r="BQ213" s="89"/>
      <c r="BR213" s="41"/>
      <c r="BS213" s="70"/>
      <c r="BT213" s="70"/>
    </row>
    <row r="214" ht="16.5" customHeight="1">
      <c r="A214" s="70"/>
      <c r="B214" s="51"/>
      <c r="AC214" s="48"/>
      <c r="AD214" s="89"/>
      <c r="AE214" s="89"/>
      <c r="AF214" s="89"/>
      <c r="AG214" s="89"/>
      <c r="AH214" s="89"/>
      <c r="AI214" s="41"/>
      <c r="AJ214" s="70"/>
      <c r="AK214" s="89"/>
      <c r="AL214" s="89"/>
      <c r="AM214" s="89"/>
      <c r="AN214" s="89"/>
      <c r="AO214" s="89"/>
      <c r="AP214" s="89"/>
      <c r="AQ214" s="89"/>
      <c r="AR214" s="89"/>
      <c r="AS214" s="89"/>
      <c r="AT214" s="89"/>
      <c r="AU214" s="89"/>
      <c r="AV214" s="89"/>
      <c r="AW214" s="89"/>
      <c r="AX214" s="89"/>
      <c r="AY214" s="89"/>
      <c r="AZ214" s="89"/>
      <c r="BA214" s="89"/>
      <c r="BB214" s="89"/>
      <c r="BC214" s="89"/>
      <c r="BD214" s="89"/>
      <c r="BE214" s="89"/>
      <c r="BF214" s="89"/>
      <c r="BG214" s="89"/>
      <c r="BH214" s="89"/>
      <c r="BI214" s="89"/>
      <c r="BJ214" s="89"/>
      <c r="BK214" s="89"/>
      <c r="BL214" s="89"/>
      <c r="BM214" s="89"/>
      <c r="BN214" s="89"/>
      <c r="BO214" s="89"/>
      <c r="BP214" s="89"/>
      <c r="BQ214" s="89"/>
      <c r="BR214" s="41"/>
      <c r="BS214" s="70"/>
      <c r="BT214" s="70"/>
    </row>
    <row r="215" ht="16.5" customHeight="1">
      <c r="A215" s="70"/>
      <c r="B215" s="53"/>
      <c r="AC215" s="48"/>
      <c r="AD215" s="89"/>
      <c r="AE215" s="89"/>
      <c r="AF215" s="89"/>
      <c r="AG215" s="89"/>
      <c r="AH215" s="89"/>
      <c r="AI215" s="41"/>
      <c r="AJ215" s="70"/>
      <c r="AK215" s="89"/>
      <c r="AL215" s="89"/>
      <c r="AM215" s="89"/>
      <c r="AN215" s="89"/>
      <c r="AO215" s="89"/>
      <c r="AP215" s="89"/>
      <c r="AQ215" s="89"/>
      <c r="AR215" s="89"/>
      <c r="AS215" s="89"/>
      <c r="AT215" s="89"/>
      <c r="AU215" s="89"/>
      <c r="AV215" s="89"/>
      <c r="AW215" s="89"/>
      <c r="AX215" s="89"/>
      <c r="AY215" s="89"/>
      <c r="AZ215" s="89"/>
      <c r="BA215" s="89"/>
      <c r="BB215" s="89"/>
      <c r="BC215" s="89"/>
      <c r="BD215" s="89"/>
      <c r="BE215" s="89"/>
      <c r="BF215" s="89"/>
      <c r="BG215" s="89"/>
      <c r="BH215" s="89"/>
      <c r="BI215" s="89"/>
      <c r="BJ215" s="89"/>
      <c r="BK215" s="89"/>
      <c r="BL215" s="89"/>
      <c r="BM215" s="89"/>
      <c r="BN215" s="89"/>
      <c r="BO215" s="89"/>
      <c r="BP215" s="89"/>
      <c r="BQ215" s="89"/>
      <c r="BR215" s="41"/>
      <c r="BS215" s="70"/>
      <c r="BT215" s="70"/>
    </row>
    <row r="216" ht="16.5" customHeight="1">
      <c r="A216" s="70"/>
      <c r="B216" s="162"/>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5"/>
      <c r="AD216" s="89"/>
      <c r="AE216" s="89"/>
      <c r="AF216" s="89"/>
      <c r="AG216" s="89"/>
      <c r="AH216" s="89"/>
      <c r="AI216" s="41"/>
      <c r="AJ216" s="70"/>
      <c r="AK216" s="89"/>
      <c r="AL216" s="89"/>
      <c r="AM216" s="89"/>
      <c r="AN216" s="89"/>
      <c r="AO216" s="89"/>
      <c r="AP216" s="89"/>
      <c r="AQ216" s="89"/>
      <c r="AR216" s="89"/>
      <c r="AS216" s="89"/>
      <c r="AT216" s="89"/>
      <c r="AU216" s="89"/>
      <c r="AV216" s="89"/>
      <c r="AW216" s="89"/>
      <c r="AX216" s="89"/>
      <c r="AY216" s="89"/>
      <c r="AZ216" s="89"/>
      <c r="BA216" s="89"/>
      <c r="BB216" s="89"/>
      <c r="BC216" s="89"/>
      <c r="BD216" s="89"/>
      <c r="BE216" s="89"/>
      <c r="BF216" s="89"/>
      <c r="BG216" s="89"/>
      <c r="BH216" s="89"/>
      <c r="BI216" s="89"/>
      <c r="BJ216" s="89"/>
      <c r="BK216" s="89"/>
      <c r="BL216" s="89"/>
      <c r="BM216" s="89"/>
      <c r="BN216" s="89"/>
      <c r="BO216" s="89"/>
      <c r="BP216" s="89"/>
      <c r="BQ216" s="89"/>
      <c r="BR216" s="41"/>
      <c r="BS216" s="70"/>
      <c r="BT216" s="70"/>
    </row>
    <row r="217" ht="16.5" customHeight="1">
      <c r="A217" s="70"/>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89"/>
      <c r="AE217" s="89"/>
      <c r="AF217" s="89"/>
      <c r="AG217" s="89"/>
      <c r="AH217" s="89"/>
      <c r="AI217" s="41"/>
      <c r="AJ217" s="70"/>
      <c r="AK217" s="89"/>
      <c r="AL217" s="89"/>
      <c r="AM217" s="89"/>
      <c r="AN217" s="89"/>
      <c r="AO217" s="89"/>
      <c r="AP217" s="89"/>
      <c r="AQ217" s="89"/>
      <c r="AR217" s="89"/>
      <c r="AS217" s="89"/>
      <c r="AT217" s="89"/>
      <c r="AU217" s="89"/>
      <c r="AV217" s="89"/>
      <c r="AW217" s="89"/>
      <c r="AX217" s="89"/>
      <c r="AY217" s="89"/>
      <c r="AZ217" s="89"/>
      <c r="BA217" s="89"/>
      <c r="BB217" s="89"/>
      <c r="BC217" s="89"/>
      <c r="BD217" s="89"/>
      <c r="BE217" s="89"/>
      <c r="BF217" s="89"/>
      <c r="BG217" s="89"/>
      <c r="BH217" s="89"/>
      <c r="BI217" s="89"/>
      <c r="BJ217" s="89"/>
      <c r="BK217" s="89"/>
      <c r="BL217" s="89"/>
      <c r="BM217" s="89"/>
      <c r="BN217" s="89"/>
      <c r="BO217" s="89"/>
      <c r="BP217" s="89"/>
      <c r="BQ217" s="89"/>
      <c r="BR217" s="41"/>
      <c r="BS217" s="70"/>
      <c r="BT217" s="70"/>
    </row>
    <row r="218" ht="16.5" customHeight="1">
      <c r="A218" s="85"/>
      <c r="B218" s="85"/>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269"/>
      <c r="AJ218" s="85"/>
      <c r="AK218" s="87"/>
      <c r="AL218" s="87"/>
      <c r="AM218" s="87"/>
      <c r="AN218" s="87"/>
      <c r="AO218" s="87"/>
      <c r="AP218" s="87"/>
      <c r="AQ218" s="87"/>
      <c r="AR218" s="87"/>
      <c r="AS218" s="87"/>
      <c r="AT218" s="87"/>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269"/>
      <c r="BS218" s="85"/>
      <c r="BT218" s="85"/>
    </row>
    <row r="219" ht="16.5" customHeight="1">
      <c r="A219" s="70"/>
      <c r="B219" s="70"/>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c r="AC219" s="89"/>
      <c r="AD219" s="89"/>
      <c r="AE219" s="89"/>
      <c r="AF219" s="89"/>
      <c r="AG219" s="89"/>
      <c r="AH219" s="89"/>
      <c r="AI219" s="41"/>
      <c r="AJ219" s="70"/>
      <c r="AK219" s="89"/>
      <c r="AL219" s="89"/>
      <c r="AM219" s="89"/>
      <c r="AN219" s="89"/>
      <c r="AO219" s="89"/>
      <c r="AP219" s="89"/>
      <c r="AQ219" s="89"/>
      <c r="AR219" s="89"/>
      <c r="AS219" s="89"/>
      <c r="AT219" s="89"/>
      <c r="AU219" s="89"/>
      <c r="AV219" s="89"/>
      <c r="AW219" s="89"/>
      <c r="AX219" s="89"/>
      <c r="AY219" s="89"/>
      <c r="AZ219" s="89"/>
      <c r="BA219" s="89"/>
      <c r="BB219" s="89"/>
      <c r="BC219" s="89"/>
      <c r="BD219" s="89"/>
      <c r="BE219" s="89"/>
      <c r="BF219" s="89"/>
      <c r="BG219" s="89"/>
      <c r="BH219" s="89"/>
      <c r="BI219" s="89"/>
      <c r="BJ219" s="89"/>
      <c r="BK219" s="89"/>
      <c r="BL219" s="89"/>
      <c r="BM219" s="89"/>
      <c r="BN219" s="89"/>
      <c r="BO219" s="89"/>
      <c r="BP219" s="89"/>
      <c r="BQ219" s="89"/>
      <c r="BR219" s="41"/>
      <c r="BS219" s="70"/>
      <c r="BT219" s="70"/>
    </row>
    <row r="220" ht="16.5" customHeight="1">
      <c r="A220" s="70"/>
      <c r="B220" s="45" t="s">
        <v>216</v>
      </c>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c r="AD220" s="89"/>
      <c r="AE220" s="89"/>
      <c r="AF220" s="89"/>
      <c r="AG220" s="45" t="s">
        <v>217</v>
      </c>
      <c r="AH220" s="89"/>
      <c r="AI220" s="41"/>
      <c r="AJ220" s="70"/>
      <c r="AK220" s="89"/>
      <c r="AL220" s="89"/>
      <c r="AM220" s="89"/>
      <c r="AN220" s="89"/>
      <c r="AO220" s="89"/>
      <c r="AP220" s="89"/>
      <c r="AQ220" s="89"/>
      <c r="AR220" s="89"/>
      <c r="AS220" s="89"/>
      <c r="AT220" s="89"/>
      <c r="AU220" s="89"/>
      <c r="AV220" s="89"/>
      <c r="AW220" s="89"/>
      <c r="AX220" s="89"/>
      <c r="AY220" s="89"/>
      <c r="AZ220" s="89"/>
      <c r="BA220" s="89"/>
      <c r="BB220" s="89"/>
      <c r="BC220" s="89"/>
      <c r="BD220" s="89"/>
      <c r="BE220" s="89"/>
      <c r="BF220" s="89"/>
      <c r="BG220" s="89"/>
      <c r="BH220" s="89"/>
      <c r="BI220" s="89"/>
      <c r="BJ220" s="89"/>
      <c r="BK220" s="89"/>
      <c r="BL220" s="89"/>
      <c r="BM220" s="89"/>
      <c r="BN220" s="89"/>
      <c r="BO220" s="89"/>
      <c r="BP220" s="89"/>
      <c r="BQ220" s="89"/>
      <c r="BR220" s="41"/>
      <c r="BS220" s="70"/>
      <c r="BT220" s="70"/>
    </row>
    <row r="221" ht="16.5" customHeight="1">
      <c r="A221" s="70"/>
      <c r="B221" s="189"/>
      <c r="C221" s="103" t="s">
        <v>218</v>
      </c>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c r="AC221" s="69"/>
      <c r="AD221" s="89"/>
      <c r="AE221" s="89"/>
      <c r="AF221" s="89"/>
      <c r="AG221" s="189"/>
      <c r="AH221" s="103" t="s">
        <v>219</v>
      </c>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9"/>
      <c r="BI221" s="89"/>
      <c r="BJ221" s="89"/>
      <c r="BK221" s="89"/>
      <c r="BL221" s="89"/>
      <c r="BM221" s="89"/>
      <c r="BN221" s="89"/>
      <c r="BO221" s="89"/>
      <c r="BP221" s="89"/>
      <c r="BQ221" s="89"/>
      <c r="BR221" s="41"/>
      <c r="BS221" s="70"/>
      <c r="BT221" s="70"/>
    </row>
    <row r="222" ht="16.5" customHeight="1">
      <c r="A222" s="70"/>
      <c r="B222" s="53"/>
      <c r="C222" s="289"/>
      <c r="D222" s="290" t="s">
        <v>220</v>
      </c>
      <c r="E222" s="54"/>
      <c r="F222" s="289"/>
      <c r="G222" s="290" t="s">
        <v>220</v>
      </c>
      <c r="H222" s="54"/>
      <c r="I222" s="289"/>
      <c r="J222" s="290" t="s">
        <v>220</v>
      </c>
      <c r="K222" s="54"/>
      <c r="L222" s="289"/>
      <c r="M222" s="290" t="s">
        <v>220</v>
      </c>
      <c r="N222" s="54"/>
      <c r="O222" s="289"/>
      <c r="P222" s="290" t="s">
        <v>220</v>
      </c>
      <c r="Q222" s="54"/>
      <c r="R222" s="289"/>
      <c r="S222" s="290" t="s">
        <v>220</v>
      </c>
      <c r="T222" s="54"/>
      <c r="U222" s="289"/>
      <c r="V222" s="290" t="s">
        <v>220</v>
      </c>
      <c r="W222" s="54"/>
      <c r="X222" s="289"/>
      <c r="Y222" s="290" t="s">
        <v>220</v>
      </c>
      <c r="Z222" s="54"/>
      <c r="AA222" s="289"/>
      <c r="AB222" s="290" t="s">
        <v>220</v>
      </c>
      <c r="AC222" s="55"/>
      <c r="AD222" s="89"/>
      <c r="AE222" s="89"/>
      <c r="AF222" s="89"/>
      <c r="AG222" s="53"/>
      <c r="AH222" s="289"/>
      <c r="AI222" s="290" t="s">
        <v>220</v>
      </c>
      <c r="AJ222" s="54"/>
      <c r="AK222" s="289"/>
      <c r="AL222" s="290" t="s">
        <v>220</v>
      </c>
      <c r="AM222" s="54"/>
      <c r="AN222" s="289"/>
      <c r="AO222" s="290" t="s">
        <v>220</v>
      </c>
      <c r="AP222" s="54"/>
      <c r="AQ222" s="289"/>
      <c r="AR222" s="290" t="s">
        <v>220</v>
      </c>
      <c r="AS222" s="54"/>
      <c r="AT222" s="289"/>
      <c r="AU222" s="290" t="s">
        <v>220</v>
      </c>
      <c r="AV222" s="54"/>
      <c r="AW222" s="289"/>
      <c r="AX222" s="290" t="s">
        <v>220</v>
      </c>
      <c r="AY222" s="54"/>
      <c r="AZ222" s="289"/>
      <c r="BA222" s="290" t="s">
        <v>220</v>
      </c>
      <c r="BB222" s="54"/>
      <c r="BC222" s="289"/>
      <c r="BD222" s="290" t="s">
        <v>220</v>
      </c>
      <c r="BE222" s="54"/>
      <c r="BF222" s="289"/>
      <c r="BG222" s="290" t="s">
        <v>220</v>
      </c>
      <c r="BH222" s="55"/>
      <c r="BI222" s="89"/>
      <c r="BJ222" s="89"/>
      <c r="BK222" s="89"/>
      <c r="BL222" s="89"/>
      <c r="BM222" s="89"/>
      <c r="BN222" s="89"/>
      <c r="BO222" s="89"/>
      <c r="BP222" s="89"/>
      <c r="BQ222" s="89"/>
      <c r="BR222" s="41"/>
      <c r="BS222" s="70"/>
      <c r="BT222" s="70"/>
    </row>
    <row r="223" ht="16.5" customHeight="1">
      <c r="A223" s="70"/>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89"/>
      <c r="AE223" s="89"/>
      <c r="AF223" s="89"/>
      <c r="AG223" s="26"/>
      <c r="AH223" s="26"/>
      <c r="AI223" s="26"/>
      <c r="AJ223" s="26"/>
      <c r="AK223" s="26"/>
      <c r="AL223" s="26"/>
      <c r="AM223" s="26"/>
      <c r="AN223" s="26"/>
      <c r="AO223" s="26"/>
      <c r="AP223" s="26"/>
      <c r="AQ223" s="26"/>
      <c r="AR223" s="26"/>
      <c r="AS223" s="26"/>
      <c r="AT223" s="26"/>
      <c r="AU223" s="26"/>
      <c r="AV223" s="26"/>
      <c r="AW223" s="26"/>
      <c r="AX223" s="26"/>
      <c r="AY223" s="26"/>
      <c r="AZ223" s="26"/>
      <c r="BA223" s="26"/>
      <c r="BB223" s="26"/>
      <c r="BC223" s="26"/>
      <c r="BD223" s="26"/>
      <c r="BE223" s="26"/>
      <c r="BF223" s="26"/>
      <c r="BG223" s="26"/>
      <c r="BH223" s="26"/>
      <c r="BI223" s="89"/>
      <c r="BJ223" s="89"/>
      <c r="BK223" s="89"/>
      <c r="BL223" s="89"/>
      <c r="BM223" s="89"/>
      <c r="BN223" s="89"/>
      <c r="BO223" s="89"/>
      <c r="BP223" s="89"/>
      <c r="BQ223" s="89"/>
      <c r="BR223" s="41"/>
      <c r="BS223" s="70"/>
      <c r="BT223" s="70"/>
    </row>
    <row r="224" ht="16.5" customHeight="1">
      <c r="A224" s="70"/>
      <c r="B224" s="70"/>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c r="AD224" s="89"/>
      <c r="AE224" s="89"/>
      <c r="AF224" s="89"/>
      <c r="AG224" s="89"/>
      <c r="AH224" s="89"/>
      <c r="AI224" s="41"/>
      <c r="AJ224" s="70"/>
      <c r="AK224" s="89"/>
      <c r="AL224" s="89"/>
      <c r="AM224" s="89"/>
      <c r="AN224" s="89"/>
      <c r="AO224" s="89"/>
      <c r="AP224" s="89"/>
      <c r="AQ224" s="89"/>
      <c r="AR224" s="89"/>
      <c r="AS224" s="89"/>
      <c r="AT224" s="89"/>
      <c r="AU224" s="89"/>
      <c r="AV224" s="89"/>
      <c r="AW224" s="89"/>
      <c r="AX224" s="89"/>
      <c r="AY224" s="89"/>
      <c r="AZ224" s="89"/>
      <c r="BA224" s="89"/>
      <c r="BB224" s="89"/>
      <c r="BC224" s="89"/>
      <c r="BD224" s="89"/>
      <c r="BE224" s="89"/>
      <c r="BF224" s="89"/>
      <c r="BG224" s="89"/>
      <c r="BH224" s="89"/>
      <c r="BI224" s="89"/>
      <c r="BJ224" s="89"/>
      <c r="BK224" s="89"/>
      <c r="BL224" s="89"/>
      <c r="BM224" s="89"/>
      <c r="BN224" s="89"/>
      <c r="BO224" s="89"/>
      <c r="BP224" s="89"/>
      <c r="BQ224" s="89"/>
      <c r="BR224" s="41"/>
      <c r="BS224" s="70"/>
      <c r="BT224" s="70"/>
    </row>
    <row r="225" ht="16.5" customHeight="1">
      <c r="A225" s="70"/>
      <c r="B225" s="70"/>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89"/>
      <c r="AC225" s="89"/>
      <c r="AD225" s="89"/>
      <c r="AE225" s="89"/>
      <c r="AF225" s="89"/>
      <c r="AG225" s="45" t="s">
        <v>455</v>
      </c>
      <c r="AH225" s="89"/>
      <c r="AI225" s="41"/>
      <c r="AJ225" s="70"/>
      <c r="AK225" s="89"/>
      <c r="AL225" s="89"/>
      <c r="AM225" s="89"/>
      <c r="AN225" s="89"/>
      <c r="AO225" s="89"/>
      <c r="AP225" s="89"/>
      <c r="AQ225" s="89"/>
      <c r="AR225" s="89"/>
      <c r="AS225" s="89"/>
      <c r="AT225" s="89"/>
      <c r="AU225" s="89"/>
      <c r="AV225" s="89"/>
      <c r="AW225" s="89"/>
      <c r="AX225" s="89"/>
      <c r="AY225" s="89"/>
      <c r="AZ225" s="89"/>
      <c r="BA225" s="89"/>
      <c r="BB225" s="89"/>
      <c r="BC225" s="89"/>
      <c r="BD225" s="89"/>
      <c r="BE225" s="89"/>
      <c r="BF225" s="89"/>
      <c r="BG225" s="89"/>
      <c r="BH225" s="89"/>
      <c r="BI225" s="89"/>
      <c r="BJ225" s="89"/>
      <c r="BK225" s="89"/>
      <c r="BL225" s="89"/>
      <c r="BM225" s="89"/>
      <c r="BN225" s="89"/>
      <c r="BO225" s="89"/>
      <c r="BP225" s="89"/>
      <c r="BQ225" s="89"/>
      <c r="BR225" s="41"/>
      <c r="BS225" s="70"/>
      <c r="BT225" s="70"/>
    </row>
    <row r="226" ht="16.5" customHeight="1">
      <c r="A226" s="70"/>
      <c r="B226" s="70"/>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89"/>
      <c r="AC226" s="89"/>
      <c r="AD226" s="89"/>
      <c r="AE226" s="89"/>
      <c r="AF226" s="89"/>
      <c r="AG226" s="189"/>
      <c r="AH226" s="103" t="s">
        <v>219</v>
      </c>
      <c r="AI226" s="66"/>
      <c r="AJ226" s="66"/>
      <c r="AK226" s="66"/>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9"/>
      <c r="BI226" s="89"/>
      <c r="BJ226" s="89"/>
      <c r="BK226" s="89"/>
      <c r="BL226" s="89"/>
      <c r="BM226" s="89"/>
      <c r="BN226" s="89"/>
      <c r="BO226" s="89"/>
      <c r="BP226" s="89"/>
      <c r="BQ226" s="89"/>
      <c r="BR226" s="41"/>
      <c r="BS226" s="70"/>
      <c r="BT226" s="70"/>
    </row>
    <row r="227" ht="16.5" customHeight="1">
      <c r="A227" s="70"/>
      <c r="B227" s="70"/>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c r="AB227" s="89"/>
      <c r="AC227" s="89"/>
      <c r="AD227" s="89"/>
      <c r="AE227" s="89"/>
      <c r="AF227" s="89"/>
      <c r="AG227" s="53"/>
      <c r="AH227" s="289"/>
      <c r="AI227" s="290" t="s">
        <v>220</v>
      </c>
      <c r="AJ227" s="54"/>
      <c r="AK227" s="289"/>
      <c r="AL227" s="290" t="s">
        <v>220</v>
      </c>
      <c r="AM227" s="54"/>
      <c r="AN227" s="289"/>
      <c r="AO227" s="290" t="s">
        <v>220</v>
      </c>
      <c r="AP227" s="54"/>
      <c r="AQ227" s="289"/>
      <c r="AR227" s="290" t="s">
        <v>220</v>
      </c>
      <c r="AS227" s="54"/>
      <c r="AT227" s="289"/>
      <c r="AU227" s="290" t="s">
        <v>220</v>
      </c>
      <c r="AV227" s="54"/>
      <c r="AW227" s="289"/>
      <c r="AX227" s="290" t="s">
        <v>220</v>
      </c>
      <c r="AY227" s="54"/>
      <c r="AZ227" s="289"/>
      <c r="BA227" s="290" t="s">
        <v>220</v>
      </c>
      <c r="BB227" s="54"/>
      <c r="BC227" s="289"/>
      <c r="BD227" s="290" t="s">
        <v>220</v>
      </c>
      <c r="BE227" s="54"/>
      <c r="BF227" s="289"/>
      <c r="BG227" s="290" t="s">
        <v>220</v>
      </c>
      <c r="BH227" s="55"/>
      <c r="BI227" s="89"/>
      <c r="BJ227" s="89"/>
      <c r="BK227" s="89"/>
      <c r="BL227" s="89"/>
      <c r="BM227" s="89"/>
      <c r="BN227" s="89"/>
      <c r="BO227" s="89"/>
      <c r="BP227" s="89"/>
      <c r="BQ227" s="89"/>
      <c r="BR227" s="41"/>
      <c r="BS227" s="70"/>
      <c r="BT227" s="70"/>
    </row>
    <row r="228" ht="16.5" customHeight="1">
      <c r="A228" s="70"/>
      <c r="B228" s="70"/>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c r="AD228" s="89"/>
      <c r="AE228" s="89"/>
      <c r="AF228" s="89"/>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89"/>
      <c r="BJ228" s="89"/>
      <c r="BK228" s="89"/>
      <c r="BL228" s="89"/>
      <c r="BM228" s="89"/>
      <c r="BN228" s="89"/>
      <c r="BO228" s="89"/>
      <c r="BP228" s="89"/>
      <c r="BQ228" s="89"/>
      <c r="BR228" s="41"/>
      <c r="BS228" s="70"/>
      <c r="BT228" s="70"/>
    </row>
    <row r="229" ht="16.5" customHeight="1">
      <c r="A229" s="85"/>
      <c r="B229" s="85"/>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269"/>
      <c r="AJ229" s="85"/>
      <c r="AK229" s="87"/>
      <c r="AL229" s="87"/>
      <c r="AM229" s="87"/>
      <c r="AN229" s="87"/>
      <c r="AO229" s="87"/>
      <c r="AP229" s="87"/>
      <c r="AQ229" s="87"/>
      <c r="AR229" s="87"/>
      <c r="AS229" s="87"/>
      <c r="AT229" s="87"/>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269"/>
      <c r="BS229" s="85"/>
      <c r="BT229" s="85"/>
    </row>
    <row r="230" ht="16.5" customHeight="1">
      <c r="A230" s="70"/>
      <c r="B230" s="70"/>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c r="AC230" s="89"/>
      <c r="AD230" s="89"/>
      <c r="AE230" s="89"/>
      <c r="AF230" s="89"/>
      <c r="AG230" s="89"/>
      <c r="AH230" s="89"/>
      <c r="AI230" s="41"/>
      <c r="AJ230" s="70"/>
      <c r="AK230" s="89"/>
      <c r="AL230" s="89"/>
      <c r="AM230" s="89"/>
      <c r="AN230" s="89"/>
      <c r="AO230" s="89"/>
      <c r="AP230" s="89"/>
      <c r="AQ230" s="89"/>
      <c r="AR230" s="89"/>
      <c r="AS230" s="89"/>
      <c r="AT230" s="89"/>
      <c r="AU230" s="89"/>
      <c r="AV230" s="89"/>
      <c r="AW230" s="89"/>
      <c r="AX230" s="89"/>
      <c r="AY230" s="89"/>
      <c r="AZ230" s="89"/>
      <c r="BA230" s="89"/>
      <c r="BB230" s="89"/>
      <c r="BC230" s="89"/>
      <c r="BD230" s="89"/>
      <c r="BE230" s="89"/>
      <c r="BF230" s="89"/>
      <c r="BG230" s="89"/>
      <c r="BH230" s="89"/>
      <c r="BI230" s="89"/>
      <c r="BJ230" s="89"/>
      <c r="BK230" s="89"/>
      <c r="BL230" s="89"/>
      <c r="BM230" s="89"/>
      <c r="BN230" s="89"/>
      <c r="BO230" s="89"/>
      <c r="BP230" s="89"/>
      <c r="BQ230" s="89"/>
      <c r="BR230" s="41"/>
      <c r="BS230" s="70"/>
      <c r="BT230" s="70"/>
    </row>
    <row r="231" ht="16.5" customHeight="1">
      <c r="A231" s="70"/>
      <c r="B231" s="45" t="s">
        <v>456</v>
      </c>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c r="AC231" s="89"/>
      <c r="AD231" s="89"/>
      <c r="AE231" s="89"/>
      <c r="AF231" s="89"/>
      <c r="AG231" s="45" t="s">
        <v>99</v>
      </c>
      <c r="AH231" s="89"/>
      <c r="AI231" s="41"/>
      <c r="AJ231" s="70"/>
      <c r="AK231" s="89"/>
      <c r="AL231" s="89"/>
      <c r="AM231" s="89"/>
      <c r="AN231" s="89"/>
      <c r="AO231" s="89"/>
      <c r="AP231" s="89"/>
      <c r="AQ231" s="89"/>
      <c r="AR231" s="89"/>
      <c r="AS231" s="89"/>
      <c r="AT231" s="89"/>
      <c r="AU231" s="89"/>
      <c r="AV231" s="89"/>
      <c r="AW231" s="89"/>
      <c r="AX231" s="89"/>
      <c r="AY231" s="89"/>
      <c r="AZ231" s="89"/>
      <c r="BA231" s="89"/>
      <c r="BB231" s="89"/>
      <c r="BC231" s="89"/>
      <c r="BD231" s="89"/>
      <c r="BE231" s="89"/>
      <c r="BF231" s="89"/>
      <c r="BG231" s="89"/>
      <c r="BH231" s="89"/>
      <c r="BI231" s="89"/>
      <c r="BJ231" s="89"/>
      <c r="BK231" s="89"/>
      <c r="BL231" s="89"/>
      <c r="BM231" s="89"/>
      <c r="BN231" s="89"/>
      <c r="BO231" s="89"/>
      <c r="BP231" s="89"/>
      <c r="BQ231" s="89"/>
      <c r="BR231" s="41"/>
      <c r="BS231" s="70"/>
      <c r="BT231" s="70"/>
    </row>
    <row r="232" ht="16.5" customHeight="1">
      <c r="A232" s="70"/>
      <c r="B232" s="101" t="s">
        <v>456</v>
      </c>
      <c r="C232" s="350">
        <v>1.0</v>
      </c>
      <c r="D232" s="273"/>
      <c r="E232" s="66"/>
      <c r="F232" s="66"/>
      <c r="G232" s="66"/>
      <c r="H232" s="66"/>
      <c r="I232" s="66"/>
      <c r="J232" s="66"/>
      <c r="K232" s="351" t="s">
        <v>118</v>
      </c>
      <c r="L232" s="273"/>
      <c r="M232" s="66"/>
      <c r="N232" s="351" t="s">
        <v>461</v>
      </c>
      <c r="O232" s="66"/>
      <c r="P232" s="273"/>
      <c r="Q232" s="66"/>
      <c r="R232" s="66"/>
      <c r="S232" s="66"/>
      <c r="T232" s="66"/>
      <c r="U232" s="66"/>
      <c r="V232" s="352" t="s">
        <v>462</v>
      </c>
      <c r="W232" s="66"/>
      <c r="X232" s="353"/>
      <c r="Y232" s="66"/>
      <c r="Z232" s="66"/>
      <c r="AA232" s="66"/>
      <c r="AB232" s="66"/>
      <c r="AC232" s="69"/>
      <c r="AD232" s="89"/>
      <c r="AE232" s="89"/>
      <c r="AF232" s="89"/>
      <c r="AG232" s="101" t="s">
        <v>456</v>
      </c>
      <c r="AH232" s="350">
        <v>1.0</v>
      </c>
      <c r="AI232" s="273"/>
      <c r="AJ232" s="66"/>
      <c r="AK232" s="66"/>
      <c r="AL232" s="66"/>
      <c r="AM232" s="66"/>
      <c r="AN232" s="66"/>
      <c r="AO232" s="66"/>
      <c r="AP232" s="351" t="s">
        <v>118</v>
      </c>
      <c r="AQ232" s="273"/>
      <c r="AR232" s="66"/>
      <c r="AS232" s="351" t="s">
        <v>461</v>
      </c>
      <c r="AT232" s="66"/>
      <c r="AU232" s="273"/>
      <c r="AV232" s="66"/>
      <c r="AW232" s="66"/>
      <c r="AX232" s="66"/>
      <c r="AY232" s="66"/>
      <c r="AZ232" s="66"/>
      <c r="BA232" s="354" t="s">
        <v>462</v>
      </c>
      <c r="BB232" s="66"/>
      <c r="BC232" s="353"/>
      <c r="BD232" s="66"/>
      <c r="BE232" s="66"/>
      <c r="BF232" s="66"/>
      <c r="BG232" s="66"/>
      <c r="BH232" s="69"/>
      <c r="BI232" s="89"/>
      <c r="BJ232" s="89"/>
      <c r="BK232" s="89"/>
      <c r="BL232" s="89"/>
      <c r="BM232" s="89"/>
      <c r="BN232" s="89"/>
      <c r="BO232" s="89"/>
      <c r="BP232" s="89"/>
      <c r="BQ232" s="89"/>
      <c r="BR232" s="70"/>
      <c r="BS232" s="70"/>
      <c r="BT232" s="70"/>
    </row>
    <row r="233" ht="16.5" customHeight="1">
      <c r="A233" s="70"/>
      <c r="B233" s="51"/>
      <c r="D233" s="287"/>
      <c r="AC233" s="48"/>
      <c r="AD233" s="89"/>
      <c r="AE233" s="89"/>
      <c r="AF233" s="89"/>
      <c r="AG233" s="51"/>
      <c r="AI233" s="287"/>
      <c r="BH233" s="48"/>
      <c r="BI233" s="89"/>
      <c r="BJ233" s="89"/>
      <c r="BK233" s="89"/>
      <c r="BL233" s="89"/>
      <c r="BM233" s="89"/>
      <c r="BN233" s="89"/>
      <c r="BO233" s="89"/>
      <c r="BP233" s="89"/>
      <c r="BQ233" s="89"/>
      <c r="BR233" s="70"/>
      <c r="BS233" s="70"/>
      <c r="BT233" s="70"/>
    </row>
    <row r="234" ht="16.5" customHeight="1">
      <c r="A234" s="70"/>
      <c r="B234" s="51"/>
      <c r="C234" s="355">
        <v>2.0</v>
      </c>
      <c r="D234" s="356"/>
      <c r="K234" s="286" t="s">
        <v>118</v>
      </c>
      <c r="L234" s="356"/>
      <c r="N234" s="286" t="s">
        <v>461</v>
      </c>
      <c r="P234" s="356"/>
      <c r="V234" s="357" t="s">
        <v>462</v>
      </c>
      <c r="X234" s="358"/>
      <c r="AC234" s="48"/>
      <c r="AD234" s="89"/>
      <c r="AE234" s="89"/>
      <c r="AF234" s="89"/>
      <c r="AG234" s="51"/>
      <c r="AH234" s="355">
        <v>2.0</v>
      </c>
      <c r="AI234" s="356"/>
      <c r="AP234" s="286" t="s">
        <v>118</v>
      </c>
      <c r="AQ234" s="356"/>
      <c r="AS234" s="286" t="s">
        <v>461</v>
      </c>
      <c r="AU234" s="356"/>
      <c r="BA234" s="357" t="s">
        <v>462</v>
      </c>
      <c r="BC234" s="358"/>
      <c r="BH234" s="48"/>
      <c r="BI234" s="89"/>
      <c r="BJ234" s="89"/>
      <c r="BK234" s="89"/>
      <c r="BL234" s="89"/>
      <c r="BM234" s="89"/>
      <c r="BN234" s="89"/>
      <c r="BO234" s="89"/>
      <c r="BP234" s="89"/>
      <c r="BQ234" s="89"/>
      <c r="BR234" s="70"/>
      <c r="BS234" s="70"/>
      <c r="BT234" s="70"/>
    </row>
    <row r="235" ht="16.5" customHeight="1">
      <c r="A235" s="70"/>
      <c r="B235" s="51"/>
      <c r="D235" s="287"/>
      <c r="AC235" s="48"/>
      <c r="AD235" s="89"/>
      <c r="AE235" s="89"/>
      <c r="AF235" s="89"/>
      <c r="AG235" s="51"/>
      <c r="AI235" s="287"/>
      <c r="BH235" s="48"/>
      <c r="BI235" s="89"/>
      <c r="BJ235" s="89"/>
      <c r="BK235" s="89"/>
      <c r="BL235" s="89"/>
      <c r="BM235" s="89"/>
      <c r="BN235" s="89"/>
      <c r="BO235" s="89"/>
      <c r="BP235" s="89"/>
      <c r="BQ235" s="89"/>
      <c r="BR235" s="70"/>
      <c r="BS235" s="70"/>
      <c r="BT235" s="70"/>
    </row>
    <row r="236" ht="16.5" customHeight="1">
      <c r="A236" s="70"/>
      <c r="B236" s="51"/>
      <c r="C236" s="355">
        <v>3.0</v>
      </c>
      <c r="D236" s="356"/>
      <c r="K236" s="286" t="s">
        <v>118</v>
      </c>
      <c r="L236" s="356"/>
      <c r="N236" s="286" t="s">
        <v>461</v>
      </c>
      <c r="P236" s="356"/>
      <c r="V236" s="357" t="s">
        <v>462</v>
      </c>
      <c r="X236" s="358"/>
      <c r="AC236" s="48"/>
      <c r="AD236" s="70"/>
      <c r="AE236" s="70"/>
      <c r="AF236" s="70"/>
      <c r="AG236" s="51"/>
      <c r="AH236" s="355">
        <v>3.0</v>
      </c>
      <c r="AI236" s="356"/>
      <c r="AP236" s="286" t="s">
        <v>118</v>
      </c>
      <c r="AQ236" s="356"/>
      <c r="AS236" s="286" t="s">
        <v>461</v>
      </c>
      <c r="AU236" s="356"/>
      <c r="BA236" s="357" t="s">
        <v>462</v>
      </c>
      <c r="BC236" s="358"/>
      <c r="BH236" s="48"/>
      <c r="BI236" s="89"/>
      <c r="BJ236" s="89"/>
      <c r="BK236" s="89"/>
      <c r="BL236" s="89"/>
      <c r="BM236" s="89"/>
      <c r="BN236" s="89"/>
      <c r="BO236" s="89"/>
      <c r="BP236" s="89"/>
      <c r="BQ236" s="89"/>
      <c r="BR236" s="70"/>
      <c r="BS236" s="70"/>
      <c r="BT236" s="70"/>
    </row>
    <row r="237" ht="16.5" customHeight="1">
      <c r="A237" s="70"/>
      <c r="B237" s="51"/>
      <c r="D237" s="287"/>
      <c r="AC237" s="48"/>
      <c r="AD237" s="70"/>
      <c r="AE237" s="70"/>
      <c r="AF237" s="70"/>
      <c r="AG237" s="51"/>
      <c r="AI237" s="287"/>
      <c r="BH237" s="48"/>
      <c r="BI237" s="89"/>
      <c r="BJ237" s="89"/>
      <c r="BK237" s="89"/>
      <c r="BL237" s="89"/>
      <c r="BM237" s="89"/>
      <c r="BN237" s="89"/>
      <c r="BO237" s="89"/>
      <c r="BP237" s="89"/>
      <c r="BQ237" s="89"/>
      <c r="BR237" s="70"/>
      <c r="BS237" s="70"/>
      <c r="BT237" s="70"/>
    </row>
    <row r="238" ht="16.5" customHeight="1">
      <c r="A238" s="70"/>
      <c r="B238" s="51"/>
      <c r="C238" s="355">
        <v>4.0</v>
      </c>
      <c r="D238" s="356"/>
      <c r="K238" s="286" t="s">
        <v>118</v>
      </c>
      <c r="L238" s="356"/>
      <c r="N238" s="286" t="s">
        <v>461</v>
      </c>
      <c r="P238" s="356"/>
      <c r="V238" s="357" t="s">
        <v>462</v>
      </c>
      <c r="X238" s="358"/>
      <c r="AC238" s="48"/>
      <c r="AD238" s="70"/>
      <c r="AE238" s="70"/>
      <c r="AF238" s="70"/>
      <c r="AG238" s="51"/>
      <c r="AH238" s="355">
        <v>4.0</v>
      </c>
      <c r="AI238" s="356"/>
      <c r="AP238" s="286" t="s">
        <v>118</v>
      </c>
      <c r="AQ238" s="356"/>
      <c r="AS238" s="286" t="s">
        <v>461</v>
      </c>
      <c r="AU238" s="356"/>
      <c r="BA238" s="357" t="s">
        <v>462</v>
      </c>
      <c r="BC238" s="358"/>
      <c r="BH238" s="48"/>
      <c r="BI238" s="89"/>
      <c r="BJ238" s="89"/>
      <c r="BK238" s="89"/>
      <c r="BL238" s="89"/>
      <c r="BM238" s="89"/>
      <c r="BN238" s="89"/>
      <c r="BO238" s="89"/>
      <c r="BP238" s="89"/>
      <c r="BQ238" s="89"/>
      <c r="BR238" s="70"/>
      <c r="BS238" s="70"/>
      <c r="BT238" s="70"/>
    </row>
    <row r="239" ht="16.5" customHeight="1">
      <c r="A239" s="70"/>
      <c r="B239" s="51"/>
      <c r="D239" s="287"/>
      <c r="AC239" s="48"/>
      <c r="AD239" s="70"/>
      <c r="AE239" s="70"/>
      <c r="AF239" s="70"/>
      <c r="AG239" s="51"/>
      <c r="AI239" s="287"/>
      <c r="BH239" s="48"/>
      <c r="BI239" s="89"/>
      <c r="BJ239" s="89"/>
      <c r="BK239" s="89"/>
      <c r="BL239" s="89"/>
      <c r="BM239" s="89"/>
      <c r="BN239" s="89"/>
      <c r="BO239" s="89"/>
      <c r="BP239" s="89"/>
      <c r="BQ239" s="89"/>
      <c r="BR239" s="70"/>
      <c r="BS239" s="70"/>
      <c r="BT239" s="70"/>
    </row>
    <row r="240" ht="16.5" customHeight="1">
      <c r="A240" s="70"/>
      <c r="B240" s="51"/>
      <c r="C240" s="355">
        <v>5.0</v>
      </c>
      <c r="D240" s="356"/>
      <c r="K240" s="286" t="s">
        <v>118</v>
      </c>
      <c r="L240" s="356"/>
      <c r="N240" s="286" t="s">
        <v>461</v>
      </c>
      <c r="P240" s="356"/>
      <c r="V240" s="357" t="s">
        <v>462</v>
      </c>
      <c r="X240" s="358"/>
      <c r="AC240" s="48"/>
      <c r="AD240" s="70"/>
      <c r="AE240" s="70"/>
      <c r="AF240" s="70"/>
      <c r="AG240" s="51"/>
      <c r="AH240" s="355">
        <v>5.0</v>
      </c>
      <c r="AI240" s="356"/>
      <c r="AP240" s="286" t="s">
        <v>118</v>
      </c>
      <c r="AQ240" s="356"/>
      <c r="AS240" s="286" t="s">
        <v>461</v>
      </c>
      <c r="AU240" s="356"/>
      <c r="BA240" s="357" t="s">
        <v>462</v>
      </c>
      <c r="BC240" s="358"/>
      <c r="BH240" s="48"/>
      <c r="BI240" s="89"/>
      <c r="BJ240" s="89"/>
      <c r="BK240" s="89"/>
      <c r="BL240" s="89"/>
      <c r="BM240" s="89"/>
      <c r="BN240" s="89"/>
      <c r="BO240" s="89"/>
      <c r="BP240" s="89"/>
      <c r="BQ240" s="89"/>
      <c r="BR240" s="70"/>
      <c r="BS240" s="70"/>
      <c r="BT240" s="70"/>
    </row>
    <row r="241" ht="16.5" customHeight="1">
      <c r="A241" s="70"/>
      <c r="B241" s="53"/>
      <c r="D241" s="287"/>
      <c r="AC241" s="48"/>
      <c r="AD241" s="70"/>
      <c r="AE241" s="70"/>
      <c r="AF241" s="70"/>
      <c r="AG241" s="53"/>
      <c r="AI241" s="287"/>
      <c r="BH241" s="48"/>
      <c r="BI241" s="89"/>
      <c r="BJ241" s="89"/>
      <c r="BK241" s="89"/>
      <c r="BL241" s="89"/>
      <c r="BM241" s="89"/>
      <c r="BN241" s="89"/>
      <c r="BO241" s="89"/>
      <c r="BP241" s="89"/>
      <c r="BQ241" s="89"/>
      <c r="BR241" s="70"/>
      <c r="BS241" s="70"/>
      <c r="BT241" s="70"/>
    </row>
    <row r="242" ht="16.5" customHeight="1">
      <c r="A242" s="70"/>
      <c r="B242" s="26"/>
      <c r="C242" s="359">
        <v>6.0</v>
      </c>
      <c r="D242" s="356"/>
      <c r="K242" s="286" t="s">
        <v>118</v>
      </c>
      <c r="L242" s="356"/>
      <c r="N242" s="286" t="s">
        <v>461</v>
      </c>
      <c r="P242" s="356"/>
      <c r="V242" s="357" t="s">
        <v>462</v>
      </c>
      <c r="X242" s="358"/>
      <c r="AC242" s="48"/>
      <c r="AD242" s="70"/>
      <c r="AE242" s="70"/>
      <c r="AF242" s="70"/>
      <c r="AG242" s="26"/>
      <c r="AH242" s="359">
        <v>6.0</v>
      </c>
      <c r="AI242" s="356"/>
      <c r="AP242" s="286" t="s">
        <v>118</v>
      </c>
      <c r="AQ242" s="356"/>
      <c r="AS242" s="286" t="s">
        <v>461</v>
      </c>
      <c r="AU242" s="356"/>
      <c r="BA242" s="357" t="s">
        <v>462</v>
      </c>
      <c r="BC242" s="358"/>
      <c r="BH242" s="48"/>
      <c r="BI242" s="89"/>
      <c r="BJ242" s="89"/>
      <c r="BK242" s="89"/>
      <c r="BL242" s="89"/>
      <c r="BM242" s="89"/>
      <c r="BN242" s="89"/>
      <c r="BO242" s="89"/>
      <c r="BP242" s="89"/>
      <c r="BQ242" s="89"/>
      <c r="BR242" s="70"/>
      <c r="BS242" s="70"/>
      <c r="BT242" s="70"/>
    </row>
    <row r="243" ht="16.5" customHeight="1">
      <c r="A243" s="70"/>
      <c r="B243" s="26"/>
      <c r="C243" s="51"/>
      <c r="D243" s="287"/>
      <c r="AC243" s="48"/>
      <c r="AD243" s="70"/>
      <c r="AE243" s="70"/>
      <c r="AF243" s="70"/>
      <c r="AG243" s="26"/>
      <c r="AH243" s="51"/>
      <c r="AI243" s="287"/>
      <c r="BH243" s="48"/>
      <c r="BI243" s="89"/>
      <c r="BJ243" s="89"/>
      <c r="BK243" s="89"/>
      <c r="BL243" s="89"/>
      <c r="BM243" s="89"/>
      <c r="BN243" s="89"/>
      <c r="BO243" s="89"/>
      <c r="BP243" s="89"/>
      <c r="BQ243" s="89"/>
      <c r="BR243" s="70"/>
      <c r="BS243" s="70"/>
      <c r="BT243" s="70"/>
    </row>
    <row r="244" ht="16.5" customHeight="1">
      <c r="A244" s="70"/>
      <c r="B244" s="26"/>
      <c r="C244" s="359">
        <v>7.0</v>
      </c>
      <c r="D244" s="356"/>
      <c r="K244" s="286" t="s">
        <v>118</v>
      </c>
      <c r="L244" s="356"/>
      <c r="N244" s="286" t="s">
        <v>461</v>
      </c>
      <c r="P244" s="356"/>
      <c r="V244" s="357" t="s">
        <v>462</v>
      </c>
      <c r="X244" s="358"/>
      <c r="AC244" s="48"/>
      <c r="AD244" s="70"/>
      <c r="AE244" s="70"/>
      <c r="AF244" s="70"/>
      <c r="AG244" s="26"/>
      <c r="AH244" s="359">
        <v>7.0</v>
      </c>
      <c r="AI244" s="356"/>
      <c r="AP244" s="286" t="s">
        <v>118</v>
      </c>
      <c r="AQ244" s="356"/>
      <c r="AS244" s="286" t="s">
        <v>461</v>
      </c>
      <c r="AU244" s="356"/>
      <c r="BA244" s="357" t="s">
        <v>462</v>
      </c>
      <c r="BC244" s="358"/>
      <c r="BH244" s="48"/>
      <c r="BI244" s="89"/>
      <c r="BJ244" s="89"/>
      <c r="BK244" s="89"/>
      <c r="BL244" s="89"/>
      <c r="BM244" s="89"/>
      <c r="BN244" s="89"/>
      <c r="BO244" s="89"/>
      <c r="BP244" s="89"/>
      <c r="BQ244" s="89"/>
      <c r="BR244" s="70"/>
      <c r="BS244" s="70"/>
      <c r="BT244" s="70"/>
    </row>
    <row r="245" ht="16.5" customHeight="1">
      <c r="A245" s="70"/>
      <c r="B245" s="26"/>
      <c r="C245" s="51"/>
      <c r="D245" s="287"/>
      <c r="AC245" s="48"/>
      <c r="AD245" s="70"/>
      <c r="AE245" s="70"/>
      <c r="AF245" s="70"/>
      <c r="AG245" s="26"/>
      <c r="AH245" s="51"/>
      <c r="AI245" s="287"/>
      <c r="BH245" s="48"/>
      <c r="BI245" s="89"/>
      <c r="BJ245" s="89"/>
      <c r="BK245" s="89"/>
      <c r="BL245" s="89"/>
      <c r="BM245" s="89"/>
      <c r="BN245" s="89"/>
      <c r="BO245" s="89"/>
      <c r="BP245" s="89"/>
      <c r="BQ245" s="89"/>
      <c r="BR245" s="70"/>
      <c r="BS245" s="70"/>
      <c r="BT245" s="70"/>
    </row>
    <row r="246" ht="16.5" customHeight="1">
      <c r="A246" s="70"/>
      <c r="B246" s="26"/>
      <c r="C246" s="359">
        <v>8.0</v>
      </c>
      <c r="D246" s="356"/>
      <c r="K246" s="286" t="s">
        <v>118</v>
      </c>
      <c r="L246" s="356"/>
      <c r="N246" s="286" t="s">
        <v>461</v>
      </c>
      <c r="P246" s="356"/>
      <c r="V246" s="357" t="s">
        <v>462</v>
      </c>
      <c r="X246" s="358"/>
      <c r="AC246" s="48"/>
      <c r="AD246" s="70"/>
      <c r="AE246" s="70"/>
      <c r="AF246" s="70"/>
      <c r="AG246" s="26"/>
      <c r="AH246" s="359">
        <v>8.0</v>
      </c>
      <c r="AI246" s="356"/>
      <c r="AP246" s="286" t="s">
        <v>118</v>
      </c>
      <c r="AQ246" s="356"/>
      <c r="AS246" s="286" t="s">
        <v>461</v>
      </c>
      <c r="AU246" s="356"/>
      <c r="BA246" s="357" t="s">
        <v>462</v>
      </c>
      <c r="BC246" s="358"/>
      <c r="BH246" s="48"/>
      <c r="BI246" s="89"/>
      <c r="BJ246" s="89"/>
      <c r="BK246" s="89"/>
      <c r="BL246" s="89"/>
      <c r="BM246" s="89"/>
      <c r="BN246" s="89"/>
      <c r="BO246" s="89"/>
      <c r="BP246" s="89"/>
      <c r="BQ246" s="89"/>
      <c r="BR246" s="70"/>
      <c r="BS246" s="70"/>
      <c r="BT246" s="70"/>
    </row>
    <row r="247" ht="16.5" customHeight="1">
      <c r="A247" s="70"/>
      <c r="B247" s="26"/>
      <c r="C247" s="51"/>
      <c r="D247" s="287"/>
      <c r="AC247" s="48"/>
      <c r="AD247" s="70"/>
      <c r="AE247" s="70"/>
      <c r="AF247" s="70"/>
      <c r="AG247" s="26"/>
      <c r="AH247" s="51"/>
      <c r="AI247" s="287"/>
      <c r="BH247" s="48"/>
      <c r="BI247" s="89"/>
      <c r="BJ247" s="89"/>
      <c r="BK247" s="89"/>
      <c r="BL247" s="89"/>
      <c r="BM247" s="89"/>
      <c r="BN247" s="89"/>
      <c r="BO247" s="89"/>
      <c r="BP247" s="89"/>
      <c r="BQ247" s="89"/>
      <c r="BR247" s="70"/>
      <c r="BS247" s="70"/>
      <c r="BT247" s="70"/>
    </row>
    <row r="248" ht="16.5" customHeight="1">
      <c r="A248" s="70"/>
      <c r="B248" s="26"/>
      <c r="C248" s="359">
        <v>9.0</v>
      </c>
      <c r="D248" s="356"/>
      <c r="K248" s="286" t="s">
        <v>118</v>
      </c>
      <c r="L248" s="356"/>
      <c r="N248" s="286" t="s">
        <v>461</v>
      </c>
      <c r="P248" s="356"/>
      <c r="V248" s="357" t="s">
        <v>462</v>
      </c>
      <c r="X248" s="358"/>
      <c r="AC248" s="48"/>
      <c r="AD248" s="70"/>
      <c r="AE248" s="70"/>
      <c r="AF248" s="70"/>
      <c r="AG248" s="26"/>
      <c r="AH248" s="359">
        <v>9.0</v>
      </c>
      <c r="AI248" s="356"/>
      <c r="AP248" s="286" t="s">
        <v>118</v>
      </c>
      <c r="AQ248" s="356"/>
      <c r="AS248" s="286" t="s">
        <v>461</v>
      </c>
      <c r="AU248" s="356"/>
      <c r="BA248" s="357" t="s">
        <v>462</v>
      </c>
      <c r="BC248" s="358"/>
      <c r="BH248" s="48"/>
      <c r="BI248" s="89"/>
      <c r="BJ248" s="89"/>
      <c r="BK248" s="89"/>
      <c r="BL248" s="89"/>
      <c r="BM248" s="89"/>
      <c r="BN248" s="89"/>
      <c r="BO248" s="89"/>
      <c r="BP248" s="89"/>
      <c r="BQ248" s="89"/>
      <c r="BR248" s="70"/>
      <c r="BS248" s="70"/>
      <c r="BT248" s="70"/>
    </row>
    <row r="249" ht="16.5" customHeight="1">
      <c r="A249" s="70"/>
      <c r="B249" s="26"/>
      <c r="C249" s="51"/>
      <c r="D249" s="287"/>
      <c r="AC249" s="48"/>
      <c r="AD249" s="70"/>
      <c r="AE249" s="70"/>
      <c r="AF249" s="70"/>
      <c r="AG249" s="26"/>
      <c r="AH249" s="51"/>
      <c r="AI249" s="287"/>
      <c r="BH249" s="48"/>
      <c r="BI249" s="89"/>
      <c r="BJ249" s="89"/>
      <c r="BK249" s="89"/>
      <c r="BL249" s="89"/>
      <c r="BM249" s="89"/>
      <c r="BN249" s="89"/>
      <c r="BO249" s="89"/>
      <c r="BP249" s="89"/>
      <c r="BQ249" s="89"/>
      <c r="BR249" s="70"/>
      <c r="BS249" s="70"/>
      <c r="BT249" s="70"/>
    </row>
    <row r="250" ht="16.5" customHeight="1">
      <c r="A250" s="70"/>
      <c r="B250" s="26"/>
      <c r="C250" s="359">
        <v>10.0</v>
      </c>
      <c r="D250" s="356"/>
      <c r="K250" s="286" t="s">
        <v>118</v>
      </c>
      <c r="L250" s="356"/>
      <c r="N250" s="286" t="s">
        <v>461</v>
      </c>
      <c r="P250" s="356"/>
      <c r="V250" s="357" t="s">
        <v>462</v>
      </c>
      <c r="X250" s="358"/>
      <c r="AC250" s="48"/>
      <c r="AD250" s="70"/>
      <c r="AE250" s="70"/>
      <c r="AF250" s="70"/>
      <c r="AG250" s="26"/>
      <c r="AH250" s="359">
        <v>10.0</v>
      </c>
      <c r="AI250" s="356"/>
      <c r="AP250" s="286" t="s">
        <v>118</v>
      </c>
      <c r="AQ250" s="356"/>
      <c r="AS250" s="286" t="s">
        <v>461</v>
      </c>
      <c r="AU250" s="356"/>
      <c r="BA250" s="357" t="s">
        <v>462</v>
      </c>
      <c r="BC250" s="358"/>
      <c r="BH250" s="48"/>
      <c r="BI250" s="89"/>
      <c r="BJ250" s="89"/>
      <c r="BK250" s="89"/>
      <c r="BL250" s="89"/>
      <c r="BM250" s="89"/>
      <c r="BN250" s="89"/>
      <c r="BO250" s="89"/>
      <c r="BP250" s="89"/>
      <c r="BQ250" s="89"/>
      <c r="BR250" s="70"/>
      <c r="BS250" s="70"/>
      <c r="BT250" s="70"/>
    </row>
    <row r="251" ht="16.5" customHeight="1">
      <c r="A251" s="70"/>
      <c r="B251" s="26"/>
      <c r="C251" s="51"/>
      <c r="D251" s="287"/>
      <c r="AC251" s="48"/>
      <c r="AD251" s="70"/>
      <c r="AE251" s="70"/>
      <c r="AF251" s="70"/>
      <c r="AG251" s="26"/>
      <c r="AH251" s="51"/>
      <c r="AI251" s="287"/>
      <c r="BH251" s="48"/>
      <c r="BI251" s="89"/>
      <c r="BJ251" s="89"/>
      <c r="BK251" s="89"/>
      <c r="BL251" s="89"/>
      <c r="BM251" s="89"/>
      <c r="BN251" s="89"/>
      <c r="BO251" s="89"/>
      <c r="BP251" s="89"/>
      <c r="BQ251" s="89"/>
      <c r="BR251" s="70"/>
      <c r="BS251" s="70"/>
      <c r="BT251" s="70"/>
    </row>
    <row r="252" ht="16.5" customHeight="1">
      <c r="A252" s="70"/>
      <c r="B252" s="26"/>
      <c r="C252" s="359">
        <v>11.0</v>
      </c>
      <c r="D252" s="356"/>
      <c r="K252" s="286" t="s">
        <v>118</v>
      </c>
      <c r="L252" s="356"/>
      <c r="N252" s="286" t="s">
        <v>461</v>
      </c>
      <c r="P252" s="356"/>
      <c r="V252" s="357" t="s">
        <v>462</v>
      </c>
      <c r="X252" s="358"/>
      <c r="AC252" s="48"/>
      <c r="AD252" s="70"/>
      <c r="AE252" s="70"/>
      <c r="AF252" s="70"/>
      <c r="AG252" s="26"/>
      <c r="AH252" s="359">
        <v>11.0</v>
      </c>
      <c r="AI252" s="356"/>
      <c r="AP252" s="286" t="s">
        <v>118</v>
      </c>
      <c r="AQ252" s="356"/>
      <c r="AS252" s="286" t="s">
        <v>461</v>
      </c>
      <c r="AU252" s="356"/>
      <c r="BA252" s="357" t="s">
        <v>462</v>
      </c>
      <c r="BC252" s="358"/>
      <c r="BH252" s="48"/>
      <c r="BI252" s="89"/>
      <c r="BJ252" s="89"/>
      <c r="BK252" s="89"/>
      <c r="BL252" s="89"/>
      <c r="BM252" s="89"/>
      <c r="BN252" s="89"/>
      <c r="BO252" s="89"/>
      <c r="BP252" s="89"/>
      <c r="BQ252" s="89"/>
      <c r="BR252" s="70"/>
      <c r="BS252" s="70"/>
      <c r="BT252" s="70"/>
    </row>
    <row r="253" ht="16.5" customHeight="1">
      <c r="A253" s="70"/>
      <c r="B253" s="26"/>
      <c r="C253" s="51"/>
      <c r="D253" s="287"/>
      <c r="AC253" s="48"/>
      <c r="AD253" s="70"/>
      <c r="AE253" s="70"/>
      <c r="AF253" s="70"/>
      <c r="AG253" s="26"/>
      <c r="AH253" s="51"/>
      <c r="AI253" s="287"/>
      <c r="BH253" s="48"/>
      <c r="BI253" s="89"/>
      <c r="BJ253" s="89"/>
      <c r="BK253" s="89"/>
      <c r="BL253" s="89"/>
      <c r="BM253" s="89"/>
      <c r="BN253" s="89"/>
      <c r="BO253" s="89"/>
      <c r="BP253" s="89"/>
      <c r="BQ253" s="89"/>
      <c r="BR253" s="70"/>
      <c r="BS253" s="70"/>
      <c r="BT253" s="70"/>
    </row>
    <row r="254" ht="16.5" customHeight="1">
      <c r="A254" s="70"/>
      <c r="B254" s="26"/>
      <c r="C254" s="359">
        <v>12.0</v>
      </c>
      <c r="D254" s="356"/>
      <c r="K254" s="286" t="s">
        <v>118</v>
      </c>
      <c r="L254" s="356"/>
      <c r="N254" s="286" t="s">
        <v>461</v>
      </c>
      <c r="P254" s="356"/>
      <c r="V254" s="357" t="s">
        <v>462</v>
      </c>
      <c r="X254" s="358"/>
      <c r="AC254" s="48"/>
      <c r="AD254" s="70"/>
      <c r="AE254" s="70"/>
      <c r="AF254" s="70"/>
      <c r="AG254" s="26"/>
      <c r="AH254" s="359">
        <v>12.0</v>
      </c>
      <c r="AI254" s="356"/>
      <c r="AP254" s="286" t="s">
        <v>118</v>
      </c>
      <c r="AQ254" s="356"/>
      <c r="AS254" s="286" t="s">
        <v>461</v>
      </c>
      <c r="AU254" s="356"/>
      <c r="BA254" s="357" t="s">
        <v>462</v>
      </c>
      <c r="BC254" s="358"/>
      <c r="BH254" s="48"/>
      <c r="BI254" s="89"/>
      <c r="BJ254" s="89"/>
      <c r="BK254" s="89"/>
      <c r="BL254" s="89"/>
      <c r="BM254" s="89"/>
      <c r="BN254" s="89"/>
      <c r="BO254" s="89"/>
      <c r="BP254" s="89"/>
      <c r="BQ254" s="89"/>
      <c r="BR254" s="70"/>
      <c r="BS254" s="70"/>
      <c r="BT254" s="70"/>
    </row>
    <row r="255" ht="16.5" customHeight="1">
      <c r="A255" s="70"/>
      <c r="B255" s="26"/>
      <c r="C255" s="51"/>
      <c r="D255" s="287"/>
      <c r="AC255" s="48"/>
      <c r="AD255" s="70"/>
      <c r="AE255" s="70"/>
      <c r="AF255" s="70"/>
      <c r="AG255" s="26"/>
      <c r="AH255" s="51"/>
      <c r="AI255" s="287"/>
      <c r="BH255" s="48"/>
      <c r="BI255" s="89"/>
      <c r="BJ255" s="89"/>
      <c r="BK255" s="89"/>
      <c r="BL255" s="89"/>
      <c r="BM255" s="89"/>
      <c r="BN255" s="89"/>
      <c r="BO255" s="89"/>
      <c r="BP255" s="89"/>
      <c r="BQ255" s="89"/>
      <c r="BR255" s="70"/>
      <c r="BS255" s="70"/>
      <c r="BT255" s="70"/>
    </row>
    <row r="256" ht="16.5" customHeight="1">
      <c r="A256" s="70"/>
      <c r="B256" s="26"/>
      <c r="C256" s="359">
        <v>13.0</v>
      </c>
      <c r="D256" s="356"/>
      <c r="K256" s="286" t="s">
        <v>118</v>
      </c>
      <c r="L256" s="356"/>
      <c r="N256" s="286" t="s">
        <v>461</v>
      </c>
      <c r="P256" s="356"/>
      <c r="V256" s="357" t="s">
        <v>462</v>
      </c>
      <c r="X256" s="358"/>
      <c r="AC256" s="48"/>
      <c r="AD256" s="70"/>
      <c r="AE256" s="70"/>
      <c r="AF256" s="70"/>
      <c r="AG256" s="26"/>
      <c r="AH256" s="359">
        <v>13.0</v>
      </c>
      <c r="AI256" s="356"/>
      <c r="AP256" s="286" t="s">
        <v>118</v>
      </c>
      <c r="AQ256" s="356"/>
      <c r="AS256" s="286" t="s">
        <v>461</v>
      </c>
      <c r="AU256" s="356"/>
      <c r="BA256" s="357" t="s">
        <v>462</v>
      </c>
      <c r="BC256" s="358"/>
      <c r="BH256" s="48"/>
      <c r="BI256" s="89"/>
      <c r="BJ256" s="89"/>
      <c r="BK256" s="89"/>
      <c r="BL256" s="89"/>
      <c r="BM256" s="89"/>
      <c r="BN256" s="89"/>
      <c r="BO256" s="89"/>
      <c r="BP256" s="89"/>
      <c r="BQ256" s="89"/>
      <c r="BR256" s="70"/>
      <c r="BS256" s="70"/>
      <c r="BT256" s="70"/>
    </row>
    <row r="257" ht="16.5" customHeight="1">
      <c r="A257" s="70"/>
      <c r="B257" s="26"/>
      <c r="C257" s="51"/>
      <c r="D257" s="287"/>
      <c r="AC257" s="48"/>
      <c r="AD257" s="70"/>
      <c r="AE257" s="70"/>
      <c r="AF257" s="70"/>
      <c r="AG257" s="26"/>
      <c r="AH257" s="51"/>
      <c r="AI257" s="287"/>
      <c r="BH257" s="48"/>
      <c r="BI257" s="89"/>
      <c r="BJ257" s="89"/>
      <c r="BK257" s="89"/>
      <c r="BL257" s="89"/>
      <c r="BM257" s="89"/>
      <c r="BN257" s="89"/>
      <c r="BO257" s="89"/>
      <c r="BP257" s="89"/>
      <c r="BQ257" s="89"/>
      <c r="BR257" s="70"/>
      <c r="BS257" s="70"/>
      <c r="BT257" s="70"/>
    </row>
    <row r="258" ht="16.5" customHeight="1">
      <c r="A258" s="70"/>
      <c r="B258" s="26"/>
      <c r="C258" s="359">
        <v>14.0</v>
      </c>
      <c r="D258" s="356"/>
      <c r="K258" s="286" t="s">
        <v>118</v>
      </c>
      <c r="L258" s="356"/>
      <c r="N258" s="286" t="s">
        <v>461</v>
      </c>
      <c r="P258" s="356"/>
      <c r="V258" s="357" t="s">
        <v>462</v>
      </c>
      <c r="X258" s="358"/>
      <c r="AC258" s="48"/>
      <c r="AD258" s="70"/>
      <c r="AE258" s="70"/>
      <c r="AF258" s="70"/>
      <c r="AG258" s="26"/>
      <c r="AH258" s="359">
        <v>14.0</v>
      </c>
      <c r="AI258" s="356"/>
      <c r="AP258" s="286" t="s">
        <v>118</v>
      </c>
      <c r="AQ258" s="356"/>
      <c r="AS258" s="286" t="s">
        <v>461</v>
      </c>
      <c r="AU258" s="356"/>
      <c r="BA258" s="357" t="s">
        <v>462</v>
      </c>
      <c r="BC258" s="358"/>
      <c r="BH258" s="48"/>
      <c r="BI258" s="89"/>
      <c r="BJ258" s="89"/>
      <c r="BK258" s="89"/>
      <c r="BL258" s="89"/>
      <c r="BM258" s="89"/>
      <c r="BN258" s="89"/>
      <c r="BO258" s="89"/>
      <c r="BP258" s="89"/>
      <c r="BQ258" s="89"/>
      <c r="BR258" s="70"/>
      <c r="BS258" s="70"/>
      <c r="BT258" s="70"/>
    </row>
    <row r="259" ht="16.5" customHeight="1">
      <c r="A259" s="70"/>
      <c r="B259" s="26"/>
      <c r="C259" s="51"/>
      <c r="D259" s="287"/>
      <c r="AC259" s="48"/>
      <c r="AD259" s="70"/>
      <c r="AE259" s="70"/>
      <c r="AF259" s="70"/>
      <c r="AG259" s="26"/>
      <c r="AH259" s="51"/>
      <c r="AI259" s="287"/>
      <c r="BH259" s="48"/>
      <c r="BI259" s="89"/>
      <c r="BJ259" s="89"/>
      <c r="BK259" s="89"/>
      <c r="BL259" s="89"/>
      <c r="BM259" s="89"/>
      <c r="BN259" s="89"/>
      <c r="BO259" s="89"/>
      <c r="BP259" s="89"/>
      <c r="BQ259" s="89"/>
      <c r="BR259" s="70"/>
      <c r="BS259" s="70"/>
      <c r="BT259" s="70"/>
    </row>
    <row r="260" ht="16.5" customHeight="1">
      <c r="A260" s="70"/>
      <c r="B260" s="26"/>
      <c r="C260" s="359">
        <v>15.0</v>
      </c>
      <c r="D260" s="356"/>
      <c r="K260" s="286" t="s">
        <v>118</v>
      </c>
      <c r="L260" s="356"/>
      <c r="N260" s="286" t="s">
        <v>461</v>
      </c>
      <c r="P260" s="356"/>
      <c r="V260" s="357" t="s">
        <v>462</v>
      </c>
      <c r="X260" s="358"/>
      <c r="AC260" s="48"/>
      <c r="AD260" s="70"/>
      <c r="AE260" s="70"/>
      <c r="AF260" s="70"/>
      <c r="AG260" s="26"/>
      <c r="AH260" s="359">
        <v>15.0</v>
      </c>
      <c r="AI260" s="356"/>
      <c r="AP260" s="286" t="s">
        <v>118</v>
      </c>
      <c r="AQ260" s="356"/>
      <c r="AS260" s="286" t="s">
        <v>461</v>
      </c>
      <c r="AU260" s="356"/>
      <c r="BA260" s="357" t="s">
        <v>462</v>
      </c>
      <c r="BC260" s="358"/>
      <c r="BH260" s="48"/>
      <c r="BI260" s="89"/>
      <c r="BJ260" s="89"/>
      <c r="BK260" s="89"/>
      <c r="BL260" s="89"/>
      <c r="BM260" s="89"/>
      <c r="BN260" s="89"/>
      <c r="BO260" s="89"/>
      <c r="BP260" s="89"/>
      <c r="BQ260" s="89"/>
      <c r="BR260" s="70"/>
      <c r="BS260" s="70"/>
      <c r="BT260" s="70"/>
    </row>
    <row r="261" ht="16.5" customHeight="1">
      <c r="A261" s="70"/>
      <c r="B261" s="26"/>
      <c r="C261" s="51"/>
      <c r="D261" s="287"/>
      <c r="AC261" s="48"/>
      <c r="AD261" s="70"/>
      <c r="AE261" s="70"/>
      <c r="AF261" s="70"/>
      <c r="AG261" s="26"/>
      <c r="AH261" s="53"/>
      <c r="AI261" s="361"/>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5"/>
      <c r="BI261" s="89"/>
      <c r="BJ261" s="89"/>
      <c r="BK261" s="89"/>
      <c r="BL261" s="89"/>
      <c r="BM261" s="89"/>
      <c r="BN261" s="89"/>
      <c r="BO261" s="89"/>
      <c r="BP261" s="89"/>
      <c r="BQ261" s="89"/>
      <c r="BR261" s="70"/>
      <c r="BS261" s="70"/>
      <c r="BT261" s="70"/>
    </row>
    <row r="262" ht="16.5" customHeight="1">
      <c r="A262" s="70"/>
      <c r="B262" s="26"/>
      <c r="C262" s="359">
        <v>16.0</v>
      </c>
      <c r="D262" s="356"/>
      <c r="K262" s="286" t="s">
        <v>118</v>
      </c>
      <c r="L262" s="356"/>
      <c r="N262" s="286" t="s">
        <v>461</v>
      </c>
      <c r="P262" s="356"/>
      <c r="V262" s="357" t="s">
        <v>462</v>
      </c>
      <c r="X262" s="358"/>
      <c r="AC262" s="48"/>
      <c r="AD262" s="70"/>
      <c r="AE262" s="70"/>
      <c r="AF262" s="70"/>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89"/>
      <c r="BJ262" s="89"/>
      <c r="BK262" s="89"/>
      <c r="BL262" s="89"/>
      <c r="BM262" s="89"/>
      <c r="BN262" s="89"/>
      <c r="BO262" s="89"/>
      <c r="BP262" s="89"/>
      <c r="BQ262" s="89"/>
      <c r="BR262" s="70"/>
      <c r="BS262" s="70"/>
      <c r="BT262" s="70"/>
    </row>
    <row r="263" ht="16.5" customHeight="1">
      <c r="A263" s="70"/>
      <c r="B263" s="26"/>
      <c r="C263" s="51"/>
      <c r="D263" s="287"/>
      <c r="AC263" s="48"/>
      <c r="AD263" s="70"/>
      <c r="AE263" s="70"/>
      <c r="AF263" s="70"/>
      <c r="AG263" s="70"/>
      <c r="AH263" s="70"/>
      <c r="AI263" s="70"/>
      <c r="AJ263" s="70"/>
      <c r="AK263" s="70"/>
      <c r="AL263" s="70"/>
      <c r="AM263" s="70"/>
      <c r="AN263" s="70"/>
      <c r="AO263" s="70"/>
      <c r="AP263" s="70"/>
      <c r="AQ263" s="70"/>
      <c r="AR263" s="70"/>
      <c r="AS263" s="70"/>
      <c r="AT263" s="70"/>
      <c r="AU263" s="70"/>
      <c r="AV263" s="70"/>
      <c r="AW263" s="70"/>
      <c r="AX263" s="70"/>
      <c r="AY263" s="70"/>
      <c r="AZ263" s="70"/>
      <c r="BA263" s="70"/>
      <c r="BB263" s="70"/>
      <c r="BC263" s="70"/>
      <c r="BD263" s="70"/>
      <c r="BE263" s="70"/>
      <c r="BF263" s="70"/>
      <c r="BG263" s="70"/>
      <c r="BH263" s="70"/>
      <c r="BI263" s="89"/>
      <c r="BJ263" s="89"/>
      <c r="BK263" s="89"/>
      <c r="BL263" s="89"/>
      <c r="BM263" s="89"/>
      <c r="BN263" s="89"/>
      <c r="BO263" s="89"/>
      <c r="BP263" s="89"/>
      <c r="BQ263" s="89"/>
      <c r="BR263" s="70"/>
      <c r="BS263" s="70"/>
      <c r="BT263" s="70"/>
    </row>
    <row r="264" ht="16.5" customHeight="1">
      <c r="A264" s="70"/>
      <c r="B264" s="26"/>
      <c r="C264" s="359">
        <v>17.0</v>
      </c>
      <c r="D264" s="356"/>
      <c r="K264" s="286" t="s">
        <v>118</v>
      </c>
      <c r="L264" s="356"/>
      <c r="N264" s="286" t="s">
        <v>461</v>
      </c>
      <c r="P264" s="356"/>
      <c r="V264" s="357" t="s">
        <v>462</v>
      </c>
      <c r="X264" s="358"/>
      <c r="AC264" s="48"/>
      <c r="AD264" s="70"/>
      <c r="AE264" s="70"/>
      <c r="AF264" s="70"/>
      <c r="AG264" s="45" t="s">
        <v>150</v>
      </c>
      <c r="AH264" s="70"/>
      <c r="AI264" s="70"/>
      <c r="AJ264" s="70"/>
      <c r="AK264" s="89"/>
      <c r="AL264" s="89"/>
      <c r="AM264" s="89"/>
      <c r="AN264" s="89"/>
      <c r="AO264" s="89"/>
      <c r="AP264" s="89"/>
      <c r="AQ264" s="89"/>
      <c r="AR264" s="89"/>
      <c r="AS264" s="89"/>
      <c r="AT264" s="89"/>
      <c r="AU264" s="89"/>
      <c r="AV264" s="89"/>
      <c r="AW264" s="89"/>
      <c r="AX264" s="89"/>
      <c r="AY264" s="89"/>
      <c r="AZ264" s="89"/>
      <c r="BA264" s="89"/>
      <c r="BB264" s="89"/>
      <c r="BC264" s="89"/>
      <c r="BD264" s="89"/>
      <c r="BE264" s="89"/>
      <c r="BF264" s="89"/>
      <c r="BG264" s="89"/>
      <c r="BH264" s="89"/>
      <c r="BI264" s="89"/>
      <c r="BJ264" s="89"/>
      <c r="BK264" s="89"/>
      <c r="BL264" s="89"/>
      <c r="BM264" s="89"/>
      <c r="BN264" s="89"/>
      <c r="BO264" s="89"/>
      <c r="BP264" s="89"/>
      <c r="BQ264" s="89"/>
      <c r="BR264" s="70"/>
      <c r="BS264" s="70"/>
      <c r="BT264" s="70"/>
    </row>
    <row r="265" ht="16.5" customHeight="1">
      <c r="A265" s="70"/>
      <c r="B265" s="26"/>
      <c r="C265" s="51"/>
      <c r="D265" s="287"/>
      <c r="AC265" s="48"/>
      <c r="AD265" s="70"/>
      <c r="AE265" s="70"/>
      <c r="AF265" s="70"/>
      <c r="AG265" s="101" t="s">
        <v>456</v>
      </c>
      <c r="AH265" s="350">
        <v>1.0</v>
      </c>
      <c r="AI265" s="273"/>
      <c r="AJ265" s="66"/>
      <c r="AK265" s="66"/>
      <c r="AL265" s="66"/>
      <c r="AM265" s="66"/>
      <c r="AN265" s="66"/>
      <c r="AO265" s="66"/>
      <c r="AP265" s="351" t="s">
        <v>118</v>
      </c>
      <c r="AQ265" s="273"/>
      <c r="AR265" s="66"/>
      <c r="AS265" s="351" t="s">
        <v>461</v>
      </c>
      <c r="AT265" s="66"/>
      <c r="AU265" s="273"/>
      <c r="AV265" s="66"/>
      <c r="AW265" s="66"/>
      <c r="AX265" s="66"/>
      <c r="AY265" s="66"/>
      <c r="AZ265" s="66"/>
      <c r="BA265" s="354" t="s">
        <v>462</v>
      </c>
      <c r="BB265" s="66"/>
      <c r="BC265" s="353"/>
      <c r="BD265" s="66"/>
      <c r="BE265" s="66"/>
      <c r="BF265" s="66"/>
      <c r="BG265" s="66"/>
      <c r="BH265" s="69"/>
      <c r="BI265" s="89"/>
      <c r="BJ265" s="89"/>
      <c r="BK265" s="89"/>
      <c r="BL265" s="89"/>
      <c r="BM265" s="89"/>
      <c r="BN265" s="89"/>
      <c r="BO265" s="89"/>
      <c r="BP265" s="89"/>
      <c r="BQ265" s="89"/>
      <c r="BR265" s="70"/>
      <c r="BS265" s="70"/>
      <c r="BT265" s="70"/>
    </row>
    <row r="266" ht="16.5" customHeight="1">
      <c r="A266" s="70"/>
      <c r="B266" s="26"/>
      <c r="C266" s="359">
        <v>18.0</v>
      </c>
      <c r="D266" s="356"/>
      <c r="K266" s="286" t="s">
        <v>118</v>
      </c>
      <c r="L266" s="356"/>
      <c r="N266" s="286" t="s">
        <v>461</v>
      </c>
      <c r="P266" s="356"/>
      <c r="V266" s="357" t="s">
        <v>462</v>
      </c>
      <c r="X266" s="358"/>
      <c r="AC266" s="48"/>
      <c r="AD266" s="70"/>
      <c r="AE266" s="70"/>
      <c r="AF266" s="70"/>
      <c r="AG266" s="51"/>
      <c r="AI266" s="287"/>
      <c r="BH266" s="48"/>
      <c r="BI266" s="89"/>
      <c r="BJ266" s="89"/>
      <c r="BK266" s="89"/>
      <c r="BL266" s="89"/>
      <c r="BM266" s="89"/>
      <c r="BN266" s="89"/>
      <c r="BO266" s="89"/>
      <c r="BP266" s="89"/>
      <c r="BQ266" s="89"/>
      <c r="BR266" s="70"/>
      <c r="BS266" s="70"/>
      <c r="BT266" s="70"/>
    </row>
    <row r="267" ht="16.5" customHeight="1">
      <c r="A267" s="70"/>
      <c r="B267" s="26"/>
      <c r="C267" s="51"/>
      <c r="D267" s="287"/>
      <c r="AC267" s="48"/>
      <c r="AD267" s="70"/>
      <c r="AE267" s="70"/>
      <c r="AF267" s="70"/>
      <c r="AG267" s="51"/>
      <c r="AH267" s="355">
        <v>2.0</v>
      </c>
      <c r="AI267" s="356"/>
      <c r="AP267" s="286" t="s">
        <v>118</v>
      </c>
      <c r="AQ267" s="356"/>
      <c r="AS267" s="286" t="s">
        <v>461</v>
      </c>
      <c r="AU267" s="356"/>
      <c r="BA267" s="357" t="s">
        <v>462</v>
      </c>
      <c r="BC267" s="358"/>
      <c r="BH267" s="48"/>
      <c r="BI267" s="89"/>
      <c r="BJ267" s="89"/>
      <c r="BK267" s="89"/>
      <c r="BL267" s="89"/>
      <c r="BM267" s="89"/>
      <c r="BN267" s="89"/>
      <c r="BO267" s="89"/>
      <c r="BP267" s="89"/>
      <c r="BQ267" s="89"/>
      <c r="BR267" s="70"/>
      <c r="BS267" s="70"/>
      <c r="BT267" s="70"/>
    </row>
    <row r="268" ht="16.5" customHeight="1">
      <c r="A268" s="70"/>
      <c r="B268" s="26"/>
      <c r="C268" s="359">
        <v>19.0</v>
      </c>
      <c r="D268" s="356"/>
      <c r="K268" s="286" t="s">
        <v>118</v>
      </c>
      <c r="L268" s="356"/>
      <c r="N268" s="286" t="s">
        <v>461</v>
      </c>
      <c r="P268" s="356"/>
      <c r="V268" s="357" t="s">
        <v>462</v>
      </c>
      <c r="X268" s="358"/>
      <c r="AC268" s="48"/>
      <c r="AD268" s="70"/>
      <c r="AE268" s="70"/>
      <c r="AF268" s="70"/>
      <c r="AG268" s="51"/>
      <c r="AI268" s="287"/>
      <c r="BH268" s="48"/>
      <c r="BI268" s="89"/>
      <c r="BJ268" s="89"/>
      <c r="BK268" s="89"/>
      <c r="BL268" s="89"/>
      <c r="BM268" s="89"/>
      <c r="BN268" s="89"/>
      <c r="BO268" s="89"/>
      <c r="BP268" s="89"/>
      <c r="BQ268" s="89"/>
      <c r="BR268" s="70"/>
      <c r="BS268" s="70"/>
      <c r="BT268" s="70"/>
    </row>
    <row r="269" ht="16.5" customHeight="1">
      <c r="A269" s="70"/>
      <c r="B269" s="26"/>
      <c r="C269" s="51"/>
      <c r="D269" s="287"/>
      <c r="AC269" s="48"/>
      <c r="AD269" s="70"/>
      <c r="AE269" s="70"/>
      <c r="AF269" s="70"/>
      <c r="AG269" s="51"/>
      <c r="AH269" s="355">
        <v>3.0</v>
      </c>
      <c r="AI269" s="356"/>
      <c r="AP269" s="286" t="s">
        <v>118</v>
      </c>
      <c r="AQ269" s="356"/>
      <c r="AS269" s="286" t="s">
        <v>461</v>
      </c>
      <c r="AU269" s="356"/>
      <c r="BA269" s="357" t="s">
        <v>462</v>
      </c>
      <c r="BC269" s="358"/>
      <c r="BH269" s="48"/>
      <c r="BI269" s="89"/>
      <c r="BJ269" s="89"/>
      <c r="BK269" s="89"/>
      <c r="BL269" s="89"/>
      <c r="BM269" s="89"/>
      <c r="BN269" s="89"/>
      <c r="BO269" s="89"/>
      <c r="BP269" s="89"/>
      <c r="BQ269" s="89"/>
      <c r="BR269" s="70"/>
      <c r="BS269" s="70"/>
      <c r="BT269" s="70"/>
    </row>
    <row r="270" ht="16.5" customHeight="1">
      <c r="A270" s="70"/>
      <c r="B270" s="26"/>
      <c r="C270" s="359">
        <v>20.0</v>
      </c>
      <c r="D270" s="356"/>
      <c r="K270" s="286" t="s">
        <v>118</v>
      </c>
      <c r="L270" s="356"/>
      <c r="N270" s="286" t="s">
        <v>461</v>
      </c>
      <c r="P270" s="356"/>
      <c r="V270" s="357" t="s">
        <v>462</v>
      </c>
      <c r="X270" s="358"/>
      <c r="AC270" s="48"/>
      <c r="AD270" s="70"/>
      <c r="AE270" s="70"/>
      <c r="AF270" s="70"/>
      <c r="AG270" s="51"/>
      <c r="AI270" s="287"/>
      <c r="BH270" s="48"/>
      <c r="BI270" s="89"/>
      <c r="BJ270" s="89"/>
      <c r="BK270" s="89"/>
      <c r="BL270" s="89"/>
      <c r="BM270" s="89"/>
      <c r="BN270" s="89"/>
      <c r="BO270" s="89"/>
      <c r="BP270" s="89"/>
      <c r="BQ270" s="89"/>
      <c r="BR270" s="70"/>
      <c r="BS270" s="70"/>
      <c r="BT270" s="70"/>
    </row>
    <row r="271" ht="16.5" customHeight="1">
      <c r="A271" s="70"/>
      <c r="B271" s="26"/>
      <c r="C271" s="51"/>
      <c r="D271" s="287"/>
      <c r="AC271" s="48"/>
      <c r="AD271" s="70"/>
      <c r="AE271" s="70"/>
      <c r="AF271" s="70"/>
      <c r="AG271" s="51"/>
      <c r="AH271" s="355">
        <v>4.0</v>
      </c>
      <c r="AI271" s="356"/>
      <c r="AP271" s="286" t="s">
        <v>118</v>
      </c>
      <c r="AQ271" s="356"/>
      <c r="AS271" s="286" t="s">
        <v>461</v>
      </c>
      <c r="AU271" s="356"/>
      <c r="BA271" s="357" t="s">
        <v>462</v>
      </c>
      <c r="BC271" s="358"/>
      <c r="BH271" s="48"/>
      <c r="BI271" s="89"/>
      <c r="BJ271" s="89"/>
      <c r="BK271" s="89"/>
      <c r="BL271" s="89"/>
      <c r="BM271" s="89"/>
      <c r="BN271" s="89"/>
      <c r="BO271" s="89"/>
      <c r="BP271" s="89"/>
      <c r="BQ271" s="89"/>
      <c r="BR271" s="70"/>
      <c r="BS271" s="70"/>
      <c r="BT271" s="70"/>
    </row>
    <row r="272" ht="16.5" customHeight="1">
      <c r="A272" s="70"/>
      <c r="B272" s="26"/>
      <c r="C272" s="359">
        <v>21.0</v>
      </c>
      <c r="D272" s="356"/>
      <c r="K272" s="286" t="s">
        <v>118</v>
      </c>
      <c r="L272" s="356"/>
      <c r="N272" s="286" t="s">
        <v>461</v>
      </c>
      <c r="P272" s="356"/>
      <c r="V272" s="357" t="s">
        <v>462</v>
      </c>
      <c r="X272" s="358"/>
      <c r="AC272" s="48"/>
      <c r="AD272" s="70"/>
      <c r="AE272" s="70"/>
      <c r="AF272" s="70"/>
      <c r="AG272" s="51"/>
      <c r="AI272" s="287"/>
      <c r="BH272" s="48"/>
      <c r="BI272" s="89"/>
      <c r="BJ272" s="89"/>
      <c r="BK272" s="89"/>
      <c r="BL272" s="89"/>
      <c r="BM272" s="89"/>
      <c r="BN272" s="89"/>
      <c r="BO272" s="89"/>
      <c r="BP272" s="89"/>
      <c r="BQ272" s="89"/>
      <c r="BR272" s="70"/>
      <c r="BS272" s="70"/>
      <c r="BT272" s="70"/>
    </row>
    <row r="273" ht="16.5" customHeight="1">
      <c r="A273" s="70"/>
      <c r="B273" s="26"/>
      <c r="C273" s="51"/>
      <c r="D273" s="287"/>
      <c r="AC273" s="48"/>
      <c r="AD273" s="70"/>
      <c r="AE273" s="70"/>
      <c r="AF273" s="70"/>
      <c r="AG273" s="51"/>
      <c r="AH273" s="355">
        <v>5.0</v>
      </c>
      <c r="AI273" s="356"/>
      <c r="AP273" s="286" t="s">
        <v>118</v>
      </c>
      <c r="AQ273" s="356"/>
      <c r="AS273" s="286" t="s">
        <v>461</v>
      </c>
      <c r="AU273" s="356"/>
      <c r="BA273" s="357" t="s">
        <v>462</v>
      </c>
      <c r="BC273" s="358"/>
      <c r="BH273" s="48"/>
      <c r="BI273" s="89"/>
      <c r="BJ273" s="89"/>
      <c r="BK273" s="89"/>
      <c r="BL273" s="89"/>
      <c r="BM273" s="89"/>
      <c r="BN273" s="89"/>
      <c r="BO273" s="89"/>
      <c r="BP273" s="89"/>
      <c r="BQ273" s="89"/>
      <c r="BR273" s="70"/>
      <c r="BS273" s="70"/>
      <c r="BT273" s="70"/>
    </row>
    <row r="274" ht="16.5" customHeight="1">
      <c r="A274" s="70"/>
      <c r="B274" s="26"/>
      <c r="C274" s="359">
        <v>22.0</v>
      </c>
      <c r="D274" s="356"/>
      <c r="K274" s="286" t="s">
        <v>118</v>
      </c>
      <c r="L274" s="356"/>
      <c r="N274" s="286" t="s">
        <v>461</v>
      </c>
      <c r="P274" s="356"/>
      <c r="V274" s="357" t="s">
        <v>462</v>
      </c>
      <c r="X274" s="358"/>
      <c r="AC274" s="48"/>
      <c r="AD274" s="70"/>
      <c r="AE274" s="70"/>
      <c r="AF274" s="70"/>
      <c r="AG274" s="53"/>
      <c r="AI274" s="287"/>
      <c r="BH274" s="48"/>
      <c r="BI274" s="89"/>
      <c r="BJ274" s="89"/>
      <c r="BK274" s="89"/>
      <c r="BL274" s="89"/>
      <c r="BM274" s="89"/>
      <c r="BN274" s="89"/>
      <c r="BO274" s="89"/>
      <c r="BP274" s="89"/>
      <c r="BQ274" s="89"/>
      <c r="BR274" s="70"/>
      <c r="BS274" s="70"/>
      <c r="BT274" s="70"/>
    </row>
    <row r="275" ht="16.5" customHeight="1">
      <c r="A275" s="70"/>
      <c r="B275" s="26"/>
      <c r="C275" s="51"/>
      <c r="D275" s="287"/>
      <c r="AC275" s="48"/>
      <c r="AD275" s="70"/>
      <c r="AE275" s="70"/>
      <c r="AF275" s="70"/>
      <c r="AG275" s="26"/>
      <c r="AH275" s="359">
        <v>6.0</v>
      </c>
      <c r="AI275" s="356"/>
      <c r="AP275" s="286" t="s">
        <v>118</v>
      </c>
      <c r="AQ275" s="356"/>
      <c r="AS275" s="286" t="s">
        <v>461</v>
      </c>
      <c r="AU275" s="356"/>
      <c r="BA275" s="357" t="s">
        <v>462</v>
      </c>
      <c r="BC275" s="358"/>
      <c r="BH275" s="48"/>
      <c r="BI275" s="89"/>
      <c r="BJ275" s="89"/>
      <c r="BK275" s="89"/>
      <c r="BL275" s="89"/>
      <c r="BM275" s="89"/>
      <c r="BN275" s="89"/>
      <c r="BO275" s="89"/>
      <c r="BP275" s="89"/>
      <c r="BQ275" s="89"/>
      <c r="BR275" s="70"/>
      <c r="BS275" s="70"/>
      <c r="BT275" s="70"/>
    </row>
    <row r="276" ht="16.5" customHeight="1">
      <c r="A276" s="70"/>
      <c r="B276" s="26"/>
      <c r="C276" s="359">
        <v>23.0</v>
      </c>
      <c r="D276" s="356"/>
      <c r="K276" s="286" t="s">
        <v>118</v>
      </c>
      <c r="L276" s="356"/>
      <c r="N276" s="286" t="s">
        <v>461</v>
      </c>
      <c r="P276" s="356"/>
      <c r="V276" s="357" t="s">
        <v>462</v>
      </c>
      <c r="X276" s="358"/>
      <c r="AC276" s="48"/>
      <c r="AD276" s="70"/>
      <c r="AE276" s="70"/>
      <c r="AF276" s="70"/>
      <c r="AG276" s="26"/>
      <c r="AH276" s="51"/>
      <c r="AI276" s="287"/>
      <c r="BH276" s="48"/>
      <c r="BI276" s="89"/>
      <c r="BJ276" s="89"/>
      <c r="BK276" s="89"/>
      <c r="BL276" s="89"/>
      <c r="BM276" s="89"/>
      <c r="BN276" s="89"/>
      <c r="BO276" s="89"/>
      <c r="BP276" s="89"/>
      <c r="BQ276" s="89"/>
      <c r="BR276" s="70"/>
      <c r="BS276" s="70"/>
      <c r="BT276" s="70"/>
    </row>
    <row r="277" ht="16.5" customHeight="1">
      <c r="A277" s="70"/>
      <c r="B277" s="26"/>
      <c r="C277" s="51"/>
      <c r="D277" s="287"/>
      <c r="AC277" s="48"/>
      <c r="AD277" s="70"/>
      <c r="AE277" s="70"/>
      <c r="AF277" s="70"/>
      <c r="AG277" s="26"/>
      <c r="AH277" s="359">
        <v>7.0</v>
      </c>
      <c r="AI277" s="356"/>
      <c r="AP277" s="286" t="s">
        <v>118</v>
      </c>
      <c r="AQ277" s="356"/>
      <c r="AS277" s="286" t="s">
        <v>461</v>
      </c>
      <c r="AU277" s="356"/>
      <c r="BA277" s="357" t="s">
        <v>462</v>
      </c>
      <c r="BC277" s="358"/>
      <c r="BH277" s="48"/>
      <c r="BI277" s="89"/>
      <c r="BJ277" s="89"/>
      <c r="BK277" s="89"/>
      <c r="BL277" s="89"/>
      <c r="BM277" s="89"/>
      <c r="BN277" s="89"/>
      <c r="BO277" s="89"/>
      <c r="BP277" s="89"/>
      <c r="BQ277" s="89"/>
      <c r="BR277" s="70"/>
      <c r="BS277" s="70"/>
      <c r="BT277" s="70"/>
    </row>
    <row r="278" ht="16.5" customHeight="1">
      <c r="A278" s="70"/>
      <c r="B278" s="26"/>
      <c r="C278" s="359">
        <v>24.0</v>
      </c>
      <c r="D278" s="356"/>
      <c r="K278" s="286" t="s">
        <v>118</v>
      </c>
      <c r="L278" s="356"/>
      <c r="N278" s="286" t="s">
        <v>461</v>
      </c>
      <c r="P278" s="356"/>
      <c r="V278" s="357" t="s">
        <v>462</v>
      </c>
      <c r="X278" s="358"/>
      <c r="AC278" s="48"/>
      <c r="AD278" s="70"/>
      <c r="AE278" s="70"/>
      <c r="AF278" s="70"/>
      <c r="AG278" s="26"/>
      <c r="AH278" s="51"/>
      <c r="AI278" s="287"/>
      <c r="BH278" s="48"/>
      <c r="BI278" s="89"/>
      <c r="BJ278" s="89"/>
      <c r="BK278" s="89"/>
      <c r="BL278" s="89"/>
      <c r="BM278" s="89"/>
      <c r="BN278" s="89"/>
      <c r="BO278" s="89"/>
      <c r="BP278" s="89"/>
      <c r="BQ278" s="89"/>
      <c r="BR278" s="70"/>
      <c r="BS278" s="70"/>
      <c r="BT278" s="70"/>
    </row>
    <row r="279" ht="16.5" customHeight="1">
      <c r="A279" s="70"/>
      <c r="B279" s="26"/>
      <c r="C279" s="51"/>
      <c r="D279" s="287"/>
      <c r="AC279" s="48"/>
      <c r="AD279" s="70"/>
      <c r="AE279" s="70"/>
      <c r="AF279" s="70"/>
      <c r="AG279" s="26"/>
      <c r="AH279" s="359">
        <v>8.0</v>
      </c>
      <c r="AI279" s="356"/>
      <c r="AP279" s="286" t="s">
        <v>118</v>
      </c>
      <c r="AQ279" s="356"/>
      <c r="AS279" s="286" t="s">
        <v>461</v>
      </c>
      <c r="AU279" s="356"/>
      <c r="BA279" s="357" t="s">
        <v>462</v>
      </c>
      <c r="BC279" s="358"/>
      <c r="BH279" s="48"/>
      <c r="BI279" s="89"/>
      <c r="BJ279" s="89"/>
      <c r="BK279" s="89"/>
      <c r="BL279" s="89"/>
      <c r="BM279" s="89"/>
      <c r="BN279" s="89"/>
      <c r="BO279" s="89"/>
      <c r="BP279" s="89"/>
      <c r="BQ279" s="89"/>
      <c r="BR279" s="70"/>
      <c r="BS279" s="70"/>
      <c r="BT279" s="70"/>
    </row>
    <row r="280" ht="16.5" customHeight="1">
      <c r="A280" s="70"/>
      <c r="B280" s="26"/>
      <c r="C280" s="359">
        <v>25.0</v>
      </c>
      <c r="D280" s="356"/>
      <c r="K280" s="286" t="s">
        <v>118</v>
      </c>
      <c r="L280" s="356"/>
      <c r="N280" s="286" t="s">
        <v>461</v>
      </c>
      <c r="P280" s="356"/>
      <c r="V280" s="357" t="s">
        <v>462</v>
      </c>
      <c r="X280" s="358"/>
      <c r="AC280" s="48"/>
      <c r="AD280" s="70"/>
      <c r="AE280" s="70"/>
      <c r="AF280" s="70"/>
      <c r="AG280" s="26"/>
      <c r="AH280" s="51"/>
      <c r="AI280" s="287"/>
      <c r="BH280" s="48"/>
      <c r="BI280" s="89"/>
      <c r="BJ280" s="89"/>
      <c r="BK280" s="89"/>
      <c r="BL280" s="89"/>
      <c r="BM280" s="89"/>
      <c r="BN280" s="89"/>
      <c r="BO280" s="89"/>
      <c r="BP280" s="89"/>
      <c r="BQ280" s="89"/>
      <c r="BR280" s="70"/>
      <c r="BS280" s="70"/>
      <c r="BT280" s="70"/>
    </row>
    <row r="281" ht="16.5" customHeight="1">
      <c r="A281" s="70"/>
      <c r="B281" s="26"/>
      <c r="C281" s="51"/>
      <c r="D281" s="287"/>
      <c r="AC281" s="48"/>
      <c r="AD281" s="70"/>
      <c r="AE281" s="70"/>
      <c r="AF281" s="70"/>
      <c r="AG281" s="26"/>
      <c r="AH281" s="359">
        <v>9.0</v>
      </c>
      <c r="AI281" s="356"/>
      <c r="AP281" s="286" t="s">
        <v>118</v>
      </c>
      <c r="AQ281" s="356"/>
      <c r="AS281" s="286" t="s">
        <v>461</v>
      </c>
      <c r="AU281" s="356"/>
      <c r="BA281" s="357" t="s">
        <v>462</v>
      </c>
      <c r="BC281" s="358"/>
      <c r="BH281" s="48"/>
      <c r="BI281" s="89"/>
      <c r="BJ281" s="89"/>
      <c r="BK281" s="89"/>
      <c r="BL281" s="89"/>
      <c r="BM281" s="89"/>
      <c r="BN281" s="89"/>
      <c r="BO281" s="89"/>
      <c r="BP281" s="89"/>
      <c r="BQ281" s="89"/>
      <c r="BR281" s="70"/>
      <c r="BS281" s="70"/>
      <c r="BT281" s="70"/>
    </row>
    <row r="282" ht="16.5" customHeight="1">
      <c r="A282" s="70"/>
      <c r="B282" s="26"/>
      <c r="C282" s="359">
        <v>26.0</v>
      </c>
      <c r="D282" s="356"/>
      <c r="K282" s="286" t="s">
        <v>118</v>
      </c>
      <c r="L282" s="356"/>
      <c r="N282" s="286" t="s">
        <v>461</v>
      </c>
      <c r="P282" s="356"/>
      <c r="V282" s="357" t="s">
        <v>462</v>
      </c>
      <c r="X282" s="358"/>
      <c r="AC282" s="48"/>
      <c r="AD282" s="70"/>
      <c r="AE282" s="70"/>
      <c r="AF282" s="70"/>
      <c r="AG282" s="26"/>
      <c r="AH282" s="51"/>
      <c r="AI282" s="287"/>
      <c r="BH282" s="48"/>
      <c r="BI282" s="89"/>
      <c r="BJ282" s="89"/>
      <c r="BK282" s="89"/>
      <c r="BL282" s="89"/>
      <c r="BM282" s="89"/>
      <c r="BN282" s="89"/>
      <c r="BO282" s="89"/>
      <c r="BP282" s="89"/>
      <c r="BQ282" s="89"/>
      <c r="BR282" s="70"/>
      <c r="BS282" s="70"/>
      <c r="BT282" s="70"/>
    </row>
    <row r="283" ht="16.5" customHeight="1">
      <c r="A283" s="70"/>
      <c r="B283" s="26"/>
      <c r="C283" s="51"/>
      <c r="D283" s="287"/>
      <c r="AC283" s="48"/>
      <c r="AD283" s="70"/>
      <c r="AE283" s="70"/>
      <c r="AF283" s="70"/>
      <c r="AG283" s="26"/>
      <c r="AH283" s="359">
        <v>10.0</v>
      </c>
      <c r="AI283" s="356"/>
      <c r="AP283" s="286" t="s">
        <v>118</v>
      </c>
      <c r="AQ283" s="356"/>
      <c r="AS283" s="286" t="s">
        <v>461</v>
      </c>
      <c r="AU283" s="356"/>
      <c r="BA283" s="357" t="s">
        <v>462</v>
      </c>
      <c r="BC283" s="358"/>
      <c r="BH283" s="48"/>
      <c r="BI283" s="89"/>
      <c r="BJ283" s="89"/>
      <c r="BK283" s="89"/>
      <c r="BL283" s="89"/>
      <c r="BM283" s="89"/>
      <c r="BN283" s="89"/>
      <c r="BO283" s="89"/>
      <c r="BP283" s="89"/>
      <c r="BQ283" s="89"/>
      <c r="BR283" s="70"/>
      <c r="BS283" s="70"/>
      <c r="BT283" s="70"/>
    </row>
    <row r="284" ht="16.5" customHeight="1">
      <c r="A284" s="70"/>
      <c r="B284" s="26"/>
      <c r="C284" s="359">
        <v>27.0</v>
      </c>
      <c r="D284" s="356"/>
      <c r="K284" s="286" t="s">
        <v>118</v>
      </c>
      <c r="L284" s="356"/>
      <c r="N284" s="286" t="s">
        <v>461</v>
      </c>
      <c r="P284" s="356"/>
      <c r="V284" s="357" t="s">
        <v>462</v>
      </c>
      <c r="X284" s="358"/>
      <c r="AC284" s="48"/>
      <c r="AD284" s="70"/>
      <c r="AE284" s="70"/>
      <c r="AF284" s="70"/>
      <c r="AG284" s="26"/>
      <c r="AH284" s="53"/>
      <c r="AI284" s="361"/>
      <c r="AJ284" s="54"/>
      <c r="AK284" s="54"/>
      <c r="AL284" s="54"/>
      <c r="AM284" s="54"/>
      <c r="AN284" s="54"/>
      <c r="AO284" s="54"/>
      <c r="AP284" s="54"/>
      <c r="AQ284" s="54"/>
      <c r="AR284" s="54"/>
      <c r="AS284" s="54"/>
      <c r="AT284" s="54"/>
      <c r="AU284" s="54"/>
      <c r="AV284" s="54"/>
      <c r="AW284" s="54"/>
      <c r="AX284" s="54"/>
      <c r="AY284" s="54"/>
      <c r="AZ284" s="54"/>
      <c r="BA284" s="54"/>
      <c r="BB284" s="54"/>
      <c r="BC284" s="54"/>
      <c r="BD284" s="54"/>
      <c r="BE284" s="54"/>
      <c r="BF284" s="54"/>
      <c r="BG284" s="54"/>
      <c r="BH284" s="55"/>
      <c r="BI284" s="89"/>
      <c r="BJ284" s="89"/>
      <c r="BK284" s="89"/>
      <c r="BL284" s="89"/>
      <c r="BM284" s="89"/>
      <c r="BN284" s="89"/>
      <c r="BO284" s="89"/>
      <c r="BP284" s="89"/>
      <c r="BQ284" s="89"/>
      <c r="BR284" s="70"/>
      <c r="BS284" s="70"/>
      <c r="BT284" s="70"/>
    </row>
    <row r="285" ht="16.5" customHeight="1">
      <c r="A285" s="70"/>
      <c r="B285" s="26"/>
      <c r="C285" s="51"/>
      <c r="D285" s="287"/>
      <c r="AC285" s="48"/>
      <c r="AD285" s="70"/>
      <c r="AE285" s="70"/>
      <c r="AF285" s="70"/>
      <c r="AG285" s="26"/>
      <c r="AH285" s="26"/>
      <c r="AI285" s="26"/>
      <c r="AJ285" s="26"/>
      <c r="AK285" s="26"/>
      <c r="AL285" s="26"/>
      <c r="AM285" s="26"/>
      <c r="AN285" s="26"/>
      <c r="AO285" s="26"/>
      <c r="AP285" s="26"/>
      <c r="AQ285" s="26"/>
      <c r="AR285" s="26"/>
      <c r="AS285" s="26"/>
      <c r="AT285" s="26"/>
      <c r="AU285" s="26"/>
      <c r="AV285" s="26"/>
      <c r="AW285" s="26"/>
      <c r="AX285" s="26"/>
      <c r="AY285" s="26"/>
      <c r="AZ285" s="26"/>
      <c r="BA285" s="26"/>
      <c r="BB285" s="26"/>
      <c r="BC285" s="26"/>
      <c r="BD285" s="26"/>
      <c r="BE285" s="26"/>
      <c r="BF285" s="26"/>
      <c r="BG285" s="26"/>
      <c r="BH285" s="26"/>
      <c r="BI285" s="89"/>
      <c r="BJ285" s="89"/>
      <c r="BK285" s="89"/>
      <c r="BL285" s="89"/>
      <c r="BM285" s="89"/>
      <c r="BN285" s="89"/>
      <c r="BO285" s="89"/>
      <c r="BP285" s="89"/>
      <c r="BQ285" s="89"/>
      <c r="BR285" s="70"/>
      <c r="BS285" s="70"/>
      <c r="BT285" s="70"/>
    </row>
    <row r="286" ht="16.5" customHeight="1">
      <c r="A286" s="70"/>
      <c r="B286" s="26"/>
      <c r="C286" s="359">
        <v>28.0</v>
      </c>
      <c r="D286" s="356"/>
      <c r="K286" s="286" t="s">
        <v>118</v>
      </c>
      <c r="L286" s="356"/>
      <c r="N286" s="286" t="s">
        <v>461</v>
      </c>
      <c r="P286" s="356"/>
      <c r="V286" s="357" t="s">
        <v>462</v>
      </c>
      <c r="X286" s="358"/>
      <c r="AC286" s="48"/>
      <c r="AD286" s="70"/>
      <c r="AE286" s="70"/>
      <c r="AF286" s="70"/>
      <c r="AG286" s="70"/>
      <c r="AH286" s="70"/>
      <c r="AI286" s="70"/>
      <c r="AJ286" s="70"/>
      <c r="AK286" s="70"/>
      <c r="AL286" s="70"/>
      <c r="AM286" s="70"/>
      <c r="AN286" s="70"/>
      <c r="AO286" s="70"/>
      <c r="AP286" s="70"/>
      <c r="AQ286" s="70"/>
      <c r="AR286" s="70"/>
      <c r="AS286" s="70"/>
      <c r="AT286" s="70"/>
      <c r="AU286" s="70"/>
      <c r="AV286" s="70"/>
      <c r="AW286" s="70"/>
      <c r="AX286" s="70"/>
      <c r="AY286" s="70"/>
      <c r="AZ286" s="70"/>
      <c r="BA286" s="70"/>
      <c r="BB286" s="70"/>
      <c r="BC286" s="70"/>
      <c r="BD286" s="70"/>
      <c r="BE286" s="70"/>
      <c r="BF286" s="70"/>
      <c r="BG286" s="70"/>
      <c r="BH286" s="70"/>
      <c r="BI286" s="89"/>
      <c r="BJ286" s="89"/>
      <c r="BK286" s="89"/>
      <c r="BL286" s="89"/>
      <c r="BM286" s="89"/>
      <c r="BN286" s="89"/>
      <c r="BO286" s="89"/>
      <c r="BP286" s="89"/>
      <c r="BQ286" s="89"/>
      <c r="BR286" s="70"/>
      <c r="BS286" s="70"/>
      <c r="BT286" s="70"/>
    </row>
    <row r="287" ht="16.5" customHeight="1">
      <c r="A287" s="70"/>
      <c r="B287" s="26"/>
      <c r="C287" s="51"/>
      <c r="D287" s="287"/>
      <c r="AC287" s="48"/>
      <c r="AD287" s="70"/>
      <c r="AE287" s="70"/>
      <c r="AF287" s="70"/>
      <c r="AG287" s="45" t="s">
        <v>585</v>
      </c>
      <c r="AH287" s="70"/>
      <c r="AI287" s="70"/>
      <c r="AJ287" s="70"/>
      <c r="AK287" s="89"/>
      <c r="AL287" s="89"/>
      <c r="AM287" s="89"/>
      <c r="AN287" s="89"/>
      <c r="AO287" s="89"/>
      <c r="AP287" s="89"/>
      <c r="AQ287" s="89"/>
      <c r="AR287" s="89"/>
      <c r="AS287" s="89"/>
      <c r="AT287" s="89"/>
      <c r="AU287" s="89"/>
      <c r="AV287" s="89"/>
      <c r="AW287" s="89"/>
      <c r="AX287" s="89"/>
      <c r="AY287" s="89"/>
      <c r="AZ287" s="89"/>
      <c r="BA287" s="89"/>
      <c r="BB287" s="89"/>
      <c r="BC287" s="89"/>
      <c r="BD287" s="89"/>
      <c r="BE287" s="89"/>
      <c r="BF287" s="89"/>
      <c r="BG287" s="89"/>
      <c r="BH287" s="89"/>
      <c r="BI287" s="89"/>
      <c r="BJ287" s="89"/>
      <c r="BK287" s="89"/>
      <c r="BL287" s="89"/>
      <c r="BM287" s="89"/>
      <c r="BN287" s="89"/>
      <c r="BO287" s="89"/>
      <c r="BP287" s="89"/>
      <c r="BQ287" s="89"/>
      <c r="BR287" s="70"/>
      <c r="BS287" s="70"/>
      <c r="BT287" s="70"/>
    </row>
    <row r="288" ht="16.5" customHeight="1">
      <c r="A288" s="70"/>
      <c r="B288" s="26"/>
      <c r="C288" s="359">
        <v>29.0</v>
      </c>
      <c r="D288" s="356"/>
      <c r="K288" s="286" t="s">
        <v>118</v>
      </c>
      <c r="L288" s="356"/>
      <c r="N288" s="286" t="s">
        <v>461</v>
      </c>
      <c r="P288" s="356"/>
      <c r="V288" s="357" t="s">
        <v>462</v>
      </c>
      <c r="X288" s="358"/>
      <c r="AC288" s="48"/>
      <c r="AD288" s="70"/>
      <c r="AE288" s="70"/>
      <c r="AF288" s="70"/>
      <c r="AG288" s="101" t="s">
        <v>456</v>
      </c>
      <c r="AH288" s="350">
        <v>1.0</v>
      </c>
      <c r="AI288" s="273"/>
      <c r="AJ288" s="66"/>
      <c r="AK288" s="66"/>
      <c r="AL288" s="66"/>
      <c r="AM288" s="66"/>
      <c r="AN288" s="66"/>
      <c r="AO288" s="66"/>
      <c r="AP288" s="351" t="s">
        <v>118</v>
      </c>
      <c r="AQ288" s="273"/>
      <c r="AR288" s="66"/>
      <c r="AS288" s="351" t="s">
        <v>461</v>
      </c>
      <c r="AT288" s="66"/>
      <c r="AU288" s="273"/>
      <c r="AV288" s="66"/>
      <c r="AW288" s="66"/>
      <c r="AX288" s="66"/>
      <c r="AY288" s="66"/>
      <c r="AZ288" s="66"/>
      <c r="BA288" s="354" t="s">
        <v>462</v>
      </c>
      <c r="BB288" s="66"/>
      <c r="BC288" s="353"/>
      <c r="BD288" s="66"/>
      <c r="BE288" s="66"/>
      <c r="BF288" s="66"/>
      <c r="BG288" s="66"/>
      <c r="BH288" s="69"/>
      <c r="BI288" s="89"/>
      <c r="BJ288" s="89"/>
      <c r="BK288" s="89"/>
      <c r="BL288" s="89"/>
      <c r="BM288" s="89"/>
      <c r="BN288" s="89"/>
      <c r="BO288" s="89"/>
      <c r="BP288" s="89"/>
      <c r="BQ288" s="89"/>
      <c r="BR288" s="70"/>
      <c r="BS288" s="70"/>
      <c r="BT288" s="70"/>
    </row>
    <row r="289" ht="16.5" customHeight="1">
      <c r="A289" s="70"/>
      <c r="B289" s="26"/>
      <c r="C289" s="51"/>
      <c r="D289" s="287"/>
      <c r="AC289" s="48"/>
      <c r="AD289" s="70"/>
      <c r="AE289" s="70"/>
      <c r="AF289" s="70"/>
      <c r="AG289" s="51"/>
      <c r="AI289" s="287"/>
      <c r="BH289" s="48"/>
      <c r="BI289" s="89"/>
      <c r="BJ289" s="89"/>
      <c r="BK289" s="89"/>
      <c r="BL289" s="89"/>
      <c r="BM289" s="89"/>
      <c r="BN289" s="89"/>
      <c r="BO289" s="89"/>
      <c r="BP289" s="89"/>
      <c r="BQ289" s="89"/>
      <c r="BR289" s="70"/>
      <c r="BS289" s="70"/>
      <c r="BT289" s="70"/>
    </row>
    <row r="290" ht="16.5" customHeight="1">
      <c r="A290" s="70"/>
      <c r="B290" s="26"/>
      <c r="C290" s="359">
        <v>30.0</v>
      </c>
      <c r="D290" s="356"/>
      <c r="K290" s="286" t="s">
        <v>118</v>
      </c>
      <c r="L290" s="356"/>
      <c r="N290" s="286" t="s">
        <v>461</v>
      </c>
      <c r="P290" s="356"/>
      <c r="V290" s="357" t="s">
        <v>462</v>
      </c>
      <c r="X290" s="358"/>
      <c r="AC290" s="48"/>
      <c r="AD290" s="70"/>
      <c r="AE290" s="70"/>
      <c r="AF290" s="70"/>
      <c r="AG290" s="51"/>
      <c r="AH290" s="355">
        <v>2.0</v>
      </c>
      <c r="AI290" s="356"/>
      <c r="AP290" s="286" t="s">
        <v>118</v>
      </c>
      <c r="AQ290" s="356"/>
      <c r="AS290" s="286" t="s">
        <v>461</v>
      </c>
      <c r="AU290" s="356"/>
      <c r="BA290" s="357" t="s">
        <v>462</v>
      </c>
      <c r="BC290" s="358"/>
      <c r="BH290" s="48"/>
      <c r="BI290" s="89"/>
      <c r="BJ290" s="89"/>
      <c r="BK290" s="89"/>
      <c r="BL290" s="89"/>
      <c r="BM290" s="89"/>
      <c r="BN290" s="89"/>
      <c r="BO290" s="89"/>
      <c r="BP290" s="89"/>
      <c r="BQ290" s="89"/>
      <c r="BR290" s="70"/>
      <c r="BS290" s="70"/>
      <c r="BT290" s="70"/>
    </row>
    <row r="291" ht="16.5" customHeight="1">
      <c r="A291" s="70"/>
      <c r="B291" s="26"/>
      <c r="C291" s="53"/>
      <c r="D291" s="361"/>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5"/>
      <c r="AD291" s="70"/>
      <c r="AE291" s="70"/>
      <c r="AF291" s="70"/>
      <c r="AG291" s="51"/>
      <c r="AI291" s="287"/>
      <c r="BH291" s="48"/>
      <c r="BI291" s="89"/>
      <c r="BJ291" s="89"/>
      <c r="BK291" s="89"/>
      <c r="BL291" s="89"/>
      <c r="BM291" s="89"/>
      <c r="BN291" s="89"/>
      <c r="BO291" s="89"/>
      <c r="BP291" s="89"/>
      <c r="BQ291" s="89"/>
      <c r="BR291" s="70"/>
      <c r="BS291" s="70"/>
      <c r="BT291" s="70"/>
    </row>
    <row r="292" ht="16.5" customHeight="1">
      <c r="A292" s="70"/>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70"/>
      <c r="AE292" s="70"/>
      <c r="AF292" s="70"/>
      <c r="AG292" s="51"/>
      <c r="AH292" s="355">
        <v>3.0</v>
      </c>
      <c r="AI292" s="356"/>
      <c r="AP292" s="286" t="s">
        <v>118</v>
      </c>
      <c r="AQ292" s="356"/>
      <c r="AS292" s="286" t="s">
        <v>461</v>
      </c>
      <c r="AU292" s="356"/>
      <c r="BA292" s="357" t="s">
        <v>462</v>
      </c>
      <c r="BC292" s="358"/>
      <c r="BH292" s="48"/>
      <c r="BI292" s="89"/>
      <c r="BJ292" s="89"/>
      <c r="BK292" s="89"/>
      <c r="BL292" s="89"/>
      <c r="BM292" s="89"/>
      <c r="BN292" s="89"/>
      <c r="BO292" s="89"/>
      <c r="BP292" s="89"/>
      <c r="BQ292" s="89"/>
      <c r="BR292" s="70"/>
      <c r="BS292" s="70"/>
      <c r="BT292" s="70"/>
    </row>
    <row r="293" ht="16.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c r="AA293" s="70"/>
      <c r="AB293" s="70"/>
      <c r="AC293" s="70"/>
      <c r="AD293" s="70"/>
      <c r="AE293" s="70"/>
      <c r="AF293" s="70"/>
      <c r="AG293" s="53"/>
      <c r="AI293" s="287"/>
      <c r="BH293" s="48"/>
      <c r="BI293" s="89"/>
      <c r="BJ293" s="89"/>
      <c r="BK293" s="89"/>
      <c r="BL293" s="89"/>
      <c r="BM293" s="89"/>
      <c r="BN293" s="89"/>
      <c r="BO293" s="89"/>
      <c r="BP293" s="89"/>
      <c r="BQ293" s="89"/>
      <c r="BR293" s="70"/>
      <c r="BS293" s="70"/>
      <c r="BT293" s="70"/>
    </row>
    <row r="294" ht="16.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c r="AA294" s="70"/>
      <c r="AB294" s="70"/>
      <c r="AC294" s="70"/>
      <c r="AD294" s="70"/>
      <c r="AE294" s="70"/>
      <c r="AF294" s="70"/>
      <c r="AG294" s="26"/>
      <c r="AH294" s="359">
        <v>4.0</v>
      </c>
      <c r="AI294" s="356"/>
      <c r="AP294" s="286" t="s">
        <v>118</v>
      </c>
      <c r="AQ294" s="356"/>
      <c r="AS294" s="286" t="s">
        <v>461</v>
      </c>
      <c r="AU294" s="356"/>
      <c r="BA294" s="357" t="s">
        <v>462</v>
      </c>
      <c r="BC294" s="358"/>
      <c r="BH294" s="48"/>
      <c r="BI294" s="89"/>
      <c r="BJ294" s="89"/>
      <c r="BK294" s="89"/>
      <c r="BL294" s="89"/>
      <c r="BM294" s="89"/>
      <c r="BN294" s="89"/>
      <c r="BO294" s="89"/>
      <c r="BP294" s="89"/>
      <c r="BQ294" s="89"/>
      <c r="BR294" s="70"/>
      <c r="BS294" s="70"/>
      <c r="BT294" s="70"/>
    </row>
    <row r="295" ht="16.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c r="AA295" s="70"/>
      <c r="AB295" s="70"/>
      <c r="AC295" s="70"/>
      <c r="AD295" s="70"/>
      <c r="AE295" s="70"/>
      <c r="AF295" s="70"/>
      <c r="AG295" s="26"/>
      <c r="AH295" s="51"/>
      <c r="AI295" s="287"/>
      <c r="BH295" s="48"/>
      <c r="BI295" s="89"/>
      <c r="BJ295" s="89"/>
      <c r="BK295" s="89"/>
      <c r="BL295" s="89"/>
      <c r="BM295" s="89"/>
      <c r="BN295" s="89"/>
      <c r="BO295" s="89"/>
      <c r="BP295" s="89"/>
      <c r="BQ295" s="89"/>
      <c r="BR295" s="70"/>
      <c r="BS295" s="70"/>
      <c r="BT295" s="70"/>
    </row>
    <row r="296" ht="16.5"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c r="AA296" s="70"/>
      <c r="AB296" s="70"/>
      <c r="AC296" s="70"/>
      <c r="AD296" s="70"/>
      <c r="AE296" s="70"/>
      <c r="AF296" s="70"/>
      <c r="AG296" s="26"/>
      <c r="AH296" s="359">
        <v>5.0</v>
      </c>
      <c r="AI296" s="356"/>
      <c r="AP296" s="286" t="s">
        <v>118</v>
      </c>
      <c r="AQ296" s="356"/>
      <c r="AS296" s="286" t="s">
        <v>461</v>
      </c>
      <c r="AU296" s="356"/>
      <c r="BA296" s="357" t="s">
        <v>462</v>
      </c>
      <c r="BC296" s="358"/>
      <c r="BH296" s="48"/>
      <c r="BI296" s="89"/>
      <c r="BJ296" s="89"/>
      <c r="BK296" s="89"/>
      <c r="BL296" s="89"/>
      <c r="BM296" s="89"/>
      <c r="BN296" s="89"/>
      <c r="BO296" s="89"/>
      <c r="BP296" s="89"/>
      <c r="BQ296" s="89"/>
      <c r="BR296" s="70"/>
      <c r="BS296" s="70"/>
      <c r="BT296" s="70"/>
    </row>
    <row r="297" ht="16.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c r="AA297" s="70"/>
      <c r="AB297" s="70"/>
      <c r="AC297" s="70"/>
      <c r="AD297" s="70"/>
      <c r="AE297" s="70"/>
      <c r="AF297" s="70"/>
      <c r="AG297" s="26"/>
      <c r="AH297" s="53"/>
      <c r="AI297" s="361"/>
      <c r="AJ297" s="54"/>
      <c r="AK297" s="54"/>
      <c r="AL297" s="54"/>
      <c r="AM297" s="54"/>
      <c r="AN297" s="54"/>
      <c r="AO297" s="54"/>
      <c r="AP297" s="54"/>
      <c r="AQ297" s="54"/>
      <c r="AR297" s="54"/>
      <c r="AS297" s="54"/>
      <c r="AT297" s="54"/>
      <c r="AU297" s="54"/>
      <c r="AV297" s="54"/>
      <c r="AW297" s="54"/>
      <c r="AX297" s="54"/>
      <c r="AY297" s="54"/>
      <c r="AZ297" s="54"/>
      <c r="BA297" s="54"/>
      <c r="BB297" s="54"/>
      <c r="BC297" s="54"/>
      <c r="BD297" s="54"/>
      <c r="BE297" s="54"/>
      <c r="BF297" s="54"/>
      <c r="BG297" s="54"/>
      <c r="BH297" s="55"/>
      <c r="BI297" s="89"/>
      <c r="BJ297" s="89"/>
      <c r="BK297" s="89"/>
      <c r="BL297" s="89"/>
      <c r="BM297" s="89"/>
      <c r="BN297" s="89"/>
      <c r="BO297" s="89"/>
      <c r="BP297" s="89"/>
      <c r="BQ297" s="89"/>
      <c r="BR297" s="70"/>
      <c r="BS297" s="70"/>
      <c r="BT297" s="70"/>
    </row>
    <row r="298" ht="16.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c r="AA298" s="70"/>
      <c r="AB298" s="70"/>
      <c r="AC298" s="70"/>
      <c r="AD298" s="70"/>
      <c r="AE298" s="70"/>
      <c r="AF298" s="70"/>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89"/>
      <c r="BJ298" s="89"/>
      <c r="BK298" s="89"/>
      <c r="BL298" s="89"/>
      <c r="BM298" s="89"/>
      <c r="BN298" s="89"/>
      <c r="BO298" s="89"/>
      <c r="BP298" s="89"/>
      <c r="BQ298" s="89"/>
      <c r="BR298" s="70"/>
      <c r="BS298" s="70"/>
      <c r="BT298" s="70"/>
    </row>
    <row r="299" ht="16.5" customHeight="1">
      <c r="A299" s="85"/>
      <c r="B299" s="85"/>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269"/>
      <c r="AJ299" s="85"/>
      <c r="AK299" s="87"/>
      <c r="AL299" s="87"/>
      <c r="AM299" s="87"/>
      <c r="AN299" s="87"/>
      <c r="AO299" s="87"/>
      <c r="AP299" s="87"/>
      <c r="AQ299" s="87"/>
      <c r="AR299" s="87"/>
      <c r="AS299" s="87"/>
      <c r="AT299" s="87"/>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269"/>
      <c r="BS299" s="85"/>
      <c r="BT299" s="85"/>
    </row>
    <row r="300" ht="16.5" customHeight="1">
      <c r="A300" s="70"/>
      <c r="B300" s="70"/>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c r="AB300" s="89"/>
      <c r="AC300" s="89"/>
      <c r="AD300" s="89"/>
      <c r="AE300" s="89"/>
      <c r="AF300" s="89"/>
      <c r="AG300" s="89"/>
      <c r="AH300" s="89"/>
      <c r="AI300" s="41"/>
      <c r="AJ300" s="70"/>
      <c r="AK300" s="89"/>
      <c r="AL300" s="89"/>
      <c r="AM300" s="89"/>
      <c r="AN300" s="89"/>
      <c r="AO300" s="89"/>
      <c r="AP300" s="89"/>
      <c r="AQ300" s="89"/>
      <c r="AR300" s="89"/>
      <c r="AS300" s="89"/>
      <c r="AT300" s="89"/>
      <c r="AU300" s="89"/>
      <c r="AV300" s="89"/>
      <c r="AW300" s="89"/>
      <c r="AX300" s="89"/>
      <c r="AY300" s="89"/>
      <c r="AZ300" s="89"/>
      <c r="BA300" s="89"/>
      <c r="BB300" s="89"/>
      <c r="BC300" s="89"/>
      <c r="BD300" s="89"/>
      <c r="BE300" s="89"/>
      <c r="BF300" s="89"/>
      <c r="BG300" s="89"/>
      <c r="BH300" s="89"/>
      <c r="BI300" s="89"/>
      <c r="BJ300" s="89"/>
      <c r="BK300" s="89"/>
      <c r="BL300" s="89"/>
      <c r="BM300" s="89"/>
      <c r="BN300" s="89"/>
      <c r="BO300" s="89"/>
      <c r="BP300" s="89"/>
      <c r="BQ300" s="89"/>
      <c r="BR300" s="41"/>
      <c r="BS300" s="70"/>
      <c r="BT300" s="70"/>
    </row>
    <row r="301" ht="16.5" customHeight="1">
      <c r="A301" s="70"/>
      <c r="B301" s="45" t="s">
        <v>649</v>
      </c>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c r="AA301" s="70"/>
      <c r="AB301" s="70"/>
      <c r="AC301" s="70"/>
      <c r="AD301" s="70"/>
      <c r="AE301" s="70"/>
      <c r="AF301" s="70"/>
      <c r="AG301" s="45" t="s">
        <v>150</v>
      </c>
      <c r="AH301" s="70"/>
      <c r="AI301" s="70"/>
      <c r="AJ301" s="70"/>
      <c r="AK301" s="89"/>
      <c r="AL301" s="89"/>
      <c r="AM301" s="89"/>
      <c r="AN301" s="89"/>
      <c r="AO301" s="89"/>
      <c r="AP301" s="89"/>
      <c r="AQ301" s="89"/>
      <c r="AR301" s="89"/>
      <c r="AS301" s="89"/>
      <c r="AT301" s="89"/>
      <c r="AU301" s="89"/>
      <c r="AV301" s="89"/>
      <c r="AW301" s="89"/>
      <c r="AX301" s="89"/>
      <c r="AY301" s="89"/>
      <c r="AZ301" s="89"/>
      <c r="BA301" s="89"/>
      <c r="BB301" s="89"/>
      <c r="BC301" s="89"/>
      <c r="BD301" s="89"/>
      <c r="BE301" s="89"/>
      <c r="BF301" s="89"/>
      <c r="BG301" s="89"/>
      <c r="BH301" s="89"/>
      <c r="BI301" s="89"/>
      <c r="BJ301" s="89"/>
      <c r="BK301" s="89"/>
      <c r="BL301" s="89"/>
      <c r="BM301" s="89"/>
      <c r="BN301" s="89"/>
      <c r="BO301" s="89"/>
      <c r="BP301" s="89"/>
      <c r="BQ301" s="89"/>
      <c r="BR301" s="70"/>
      <c r="BS301" s="70"/>
      <c r="BT301" s="70"/>
    </row>
    <row r="302" ht="16.5" customHeight="1">
      <c r="A302" s="70"/>
      <c r="B302" s="101" t="s">
        <v>655</v>
      </c>
      <c r="C302" s="375" t="s">
        <v>658</v>
      </c>
      <c r="D302" s="66"/>
      <c r="E302" s="66"/>
      <c r="F302" s="66"/>
      <c r="G302" s="376" t="s">
        <v>660</v>
      </c>
      <c r="H302" s="66"/>
      <c r="I302" s="66"/>
      <c r="J302" s="66"/>
      <c r="K302" s="66"/>
      <c r="L302" s="66"/>
      <c r="M302" s="66"/>
      <c r="N302" s="66"/>
      <c r="O302" s="66"/>
      <c r="P302" s="66"/>
      <c r="Q302" s="66"/>
      <c r="R302" s="66"/>
      <c r="S302" s="66"/>
      <c r="T302" s="66"/>
      <c r="U302" s="66"/>
      <c r="V302" s="66"/>
      <c r="W302" s="66"/>
      <c r="X302" s="66"/>
      <c r="Y302" s="66"/>
      <c r="Z302" s="66"/>
      <c r="AA302" s="66"/>
      <c r="AB302" s="66"/>
      <c r="AC302" s="69"/>
      <c r="AD302" s="89"/>
      <c r="AE302" s="89"/>
      <c r="AF302" s="89"/>
      <c r="AG302" s="101" t="s">
        <v>655</v>
      </c>
      <c r="AH302" s="375" t="s">
        <v>658</v>
      </c>
      <c r="AI302" s="66"/>
      <c r="AJ302" s="66"/>
      <c r="AK302" s="66"/>
      <c r="AL302" s="376" t="s">
        <v>660</v>
      </c>
      <c r="AM302" s="66"/>
      <c r="AN302" s="66"/>
      <c r="AO302" s="66"/>
      <c r="AP302" s="66"/>
      <c r="AQ302" s="66"/>
      <c r="AR302" s="66"/>
      <c r="AS302" s="66"/>
      <c r="AT302" s="66"/>
      <c r="AU302" s="66"/>
      <c r="AV302" s="66"/>
      <c r="AW302" s="66"/>
      <c r="AX302" s="66"/>
      <c r="AY302" s="66"/>
      <c r="AZ302" s="66"/>
      <c r="BA302" s="66"/>
      <c r="BB302" s="66"/>
      <c r="BC302" s="66"/>
      <c r="BD302" s="66"/>
      <c r="BE302" s="66"/>
      <c r="BF302" s="66"/>
      <c r="BG302" s="66"/>
      <c r="BH302" s="69"/>
      <c r="BI302" s="89"/>
      <c r="BJ302" s="89"/>
      <c r="BK302" s="89"/>
      <c r="BL302" s="89"/>
      <c r="BM302" s="89"/>
      <c r="BN302" s="89"/>
      <c r="BO302" s="89"/>
      <c r="BP302" s="89"/>
      <c r="BQ302" s="89"/>
      <c r="BR302" s="70"/>
      <c r="BS302" s="70"/>
      <c r="BT302" s="70"/>
    </row>
    <row r="303" ht="16.5" customHeight="1">
      <c r="A303" s="70"/>
      <c r="B303" s="51"/>
      <c r="C303" s="149"/>
      <c r="G303" s="287"/>
      <c r="AC303" s="48"/>
      <c r="AD303" s="70"/>
      <c r="AE303" s="70"/>
      <c r="AF303" s="70"/>
      <c r="AG303" s="51"/>
      <c r="AH303" s="149"/>
      <c r="AL303" s="287"/>
      <c r="BH303" s="48"/>
      <c r="BI303" s="89"/>
      <c r="BJ303" s="89"/>
      <c r="BK303" s="89"/>
      <c r="BL303" s="89"/>
      <c r="BM303" s="89"/>
      <c r="BN303" s="89"/>
      <c r="BO303" s="89"/>
      <c r="BP303" s="89"/>
      <c r="BQ303" s="89"/>
      <c r="BR303" s="70"/>
      <c r="BS303" s="70"/>
      <c r="BT303" s="70"/>
    </row>
    <row r="304" ht="16.5" customHeight="1">
      <c r="A304" s="70"/>
      <c r="B304" s="51"/>
      <c r="C304" s="149"/>
      <c r="G304" s="287"/>
      <c r="AC304" s="48"/>
      <c r="AD304" s="70"/>
      <c r="AE304" s="70"/>
      <c r="AF304" s="70"/>
      <c r="AG304" s="51"/>
      <c r="AH304" s="149"/>
      <c r="AL304" s="287"/>
      <c r="BH304" s="48"/>
      <c r="BI304" s="89"/>
      <c r="BJ304" s="89"/>
      <c r="BK304" s="89"/>
      <c r="BL304" s="89"/>
      <c r="BM304" s="89"/>
      <c r="BN304" s="89"/>
      <c r="BO304" s="89"/>
      <c r="BP304" s="89"/>
      <c r="BQ304" s="89"/>
      <c r="BR304" s="70"/>
      <c r="BS304" s="70"/>
      <c r="BT304" s="70"/>
    </row>
    <row r="305" ht="16.5" customHeight="1">
      <c r="A305" s="70"/>
      <c r="B305" s="51"/>
      <c r="C305" s="149"/>
      <c r="G305" s="287"/>
      <c r="AC305" s="48"/>
      <c r="AD305" s="70"/>
      <c r="AE305" s="70"/>
      <c r="AF305" s="70"/>
      <c r="AG305" s="51"/>
      <c r="AH305" s="149"/>
      <c r="AL305" s="287"/>
      <c r="BH305" s="48"/>
      <c r="BI305" s="89"/>
      <c r="BJ305" s="89"/>
      <c r="BK305" s="89"/>
      <c r="BL305" s="89"/>
      <c r="BM305" s="89"/>
      <c r="BN305" s="89"/>
      <c r="BO305" s="89"/>
      <c r="BP305" s="89"/>
      <c r="BQ305" s="89"/>
      <c r="BR305" s="70"/>
      <c r="BS305" s="70"/>
      <c r="BT305" s="70"/>
    </row>
    <row r="306" ht="16.5" customHeight="1">
      <c r="A306" s="70"/>
      <c r="B306" s="51"/>
      <c r="C306" s="149"/>
      <c r="G306" s="287"/>
      <c r="AC306" s="48"/>
      <c r="AD306" s="70"/>
      <c r="AE306" s="70"/>
      <c r="AF306" s="70"/>
      <c r="AG306" s="51"/>
      <c r="AH306" s="149"/>
      <c r="AL306" s="287"/>
      <c r="BH306" s="48"/>
      <c r="BI306" s="89"/>
      <c r="BJ306" s="89"/>
      <c r="BK306" s="89"/>
      <c r="BL306" s="89"/>
      <c r="BM306" s="89"/>
      <c r="BN306" s="89"/>
      <c r="BO306" s="89"/>
      <c r="BP306" s="89"/>
      <c r="BQ306" s="89"/>
      <c r="BR306" s="70"/>
      <c r="BS306" s="70"/>
      <c r="BT306" s="70"/>
    </row>
    <row r="307" ht="16.5" customHeight="1">
      <c r="A307" s="70"/>
      <c r="B307" s="51"/>
      <c r="C307" s="149"/>
      <c r="G307" s="287"/>
      <c r="AC307" s="48"/>
      <c r="AD307" s="70"/>
      <c r="AE307" s="70"/>
      <c r="AF307" s="70"/>
      <c r="AG307" s="51"/>
      <c r="AH307" s="149"/>
      <c r="AL307" s="287"/>
      <c r="BH307" s="48"/>
      <c r="BI307" s="89"/>
      <c r="BJ307" s="89"/>
      <c r="BK307" s="89"/>
      <c r="BL307" s="89"/>
      <c r="BM307" s="89"/>
      <c r="BN307" s="89"/>
      <c r="BO307" s="89"/>
      <c r="BP307" s="89"/>
      <c r="BQ307" s="89"/>
      <c r="BR307" s="70"/>
      <c r="BS307" s="70"/>
      <c r="BT307" s="70"/>
    </row>
    <row r="308" ht="16.5" customHeight="1">
      <c r="A308" s="70"/>
      <c r="B308" s="51"/>
      <c r="C308" s="149"/>
      <c r="G308" s="287"/>
      <c r="AC308" s="48"/>
      <c r="AD308" s="70"/>
      <c r="AE308" s="70"/>
      <c r="AF308" s="70"/>
      <c r="AG308" s="53"/>
      <c r="AH308" s="149"/>
      <c r="AL308" s="287"/>
      <c r="BH308" s="48"/>
      <c r="BI308" s="89"/>
      <c r="BJ308" s="89"/>
      <c r="BK308" s="89"/>
      <c r="BL308" s="89"/>
      <c r="BM308" s="89"/>
      <c r="BN308" s="89"/>
      <c r="BO308" s="89"/>
      <c r="BP308" s="89"/>
      <c r="BQ308" s="89"/>
      <c r="BR308" s="70"/>
      <c r="BS308" s="70"/>
      <c r="BT308" s="70"/>
    </row>
    <row r="309" ht="16.5" customHeight="1">
      <c r="A309" s="70"/>
      <c r="B309" s="51"/>
      <c r="C309" s="149"/>
      <c r="G309" s="287"/>
      <c r="AC309" s="48"/>
      <c r="AD309" s="70"/>
      <c r="AE309" s="70"/>
      <c r="AF309" s="70"/>
      <c r="AG309" s="26"/>
      <c r="AH309" s="377"/>
      <c r="AL309" s="287"/>
      <c r="BH309" s="48"/>
      <c r="BI309" s="89"/>
      <c r="BJ309" s="89"/>
      <c r="BK309" s="89"/>
      <c r="BL309" s="89"/>
      <c r="BM309" s="89"/>
      <c r="BN309" s="89"/>
      <c r="BO309" s="89"/>
      <c r="BP309" s="89"/>
      <c r="BQ309" s="89"/>
      <c r="BR309" s="70"/>
      <c r="BS309" s="70"/>
      <c r="BT309" s="70"/>
    </row>
    <row r="310" ht="16.5" customHeight="1">
      <c r="A310" s="70"/>
      <c r="B310" s="51"/>
      <c r="C310" s="149"/>
      <c r="G310" s="287"/>
      <c r="AC310" s="48"/>
      <c r="AD310" s="70"/>
      <c r="AE310" s="70"/>
      <c r="AF310" s="70"/>
      <c r="AG310" s="26"/>
      <c r="AH310" s="377"/>
      <c r="AL310" s="287"/>
      <c r="BH310" s="48"/>
      <c r="BI310" s="89"/>
      <c r="BJ310" s="89"/>
      <c r="BK310" s="89"/>
      <c r="BL310" s="89"/>
      <c r="BM310" s="89"/>
      <c r="BN310" s="89"/>
      <c r="BO310" s="89"/>
      <c r="BP310" s="89"/>
      <c r="BQ310" s="89"/>
      <c r="BR310" s="70"/>
      <c r="BS310" s="70"/>
      <c r="BT310" s="70"/>
    </row>
    <row r="311" ht="16.5" customHeight="1">
      <c r="A311" s="70"/>
      <c r="B311" s="53"/>
      <c r="C311" s="149"/>
      <c r="G311" s="287"/>
      <c r="AC311" s="48"/>
      <c r="AD311" s="70"/>
      <c r="AE311" s="70"/>
      <c r="AF311" s="70"/>
      <c r="AG311" s="26"/>
      <c r="AH311" s="378"/>
      <c r="AI311" s="54"/>
      <c r="AJ311" s="54"/>
      <c r="AK311" s="54"/>
      <c r="AL311" s="361"/>
      <c r="AM311" s="54"/>
      <c r="AN311" s="54"/>
      <c r="AO311" s="54"/>
      <c r="AP311" s="54"/>
      <c r="AQ311" s="54"/>
      <c r="AR311" s="54"/>
      <c r="AS311" s="54"/>
      <c r="AT311" s="54"/>
      <c r="AU311" s="54"/>
      <c r="AV311" s="54"/>
      <c r="AW311" s="54"/>
      <c r="AX311" s="54"/>
      <c r="AY311" s="54"/>
      <c r="AZ311" s="54"/>
      <c r="BA311" s="54"/>
      <c r="BB311" s="54"/>
      <c r="BC311" s="54"/>
      <c r="BD311" s="54"/>
      <c r="BE311" s="54"/>
      <c r="BF311" s="54"/>
      <c r="BG311" s="54"/>
      <c r="BH311" s="55"/>
      <c r="BI311" s="89"/>
      <c r="BJ311" s="89"/>
      <c r="BK311" s="89"/>
      <c r="BL311" s="89"/>
      <c r="BM311" s="89"/>
      <c r="BN311" s="89"/>
      <c r="BO311" s="89"/>
      <c r="BP311" s="89"/>
      <c r="BQ311" s="89"/>
      <c r="BR311" s="70"/>
      <c r="BS311" s="70"/>
      <c r="BT311" s="70"/>
    </row>
    <row r="312" ht="16.5" customHeight="1">
      <c r="A312" s="70"/>
      <c r="B312" s="26"/>
      <c r="C312" s="377"/>
      <c r="G312" s="287"/>
      <c r="AC312" s="48"/>
      <c r="AD312" s="70"/>
      <c r="AE312" s="70"/>
      <c r="AF312" s="70"/>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89"/>
      <c r="BJ312" s="89"/>
      <c r="BK312" s="89"/>
      <c r="BL312" s="89"/>
      <c r="BM312" s="89"/>
      <c r="BN312" s="89"/>
      <c r="BO312" s="89"/>
      <c r="BP312" s="89"/>
      <c r="BQ312" s="89"/>
      <c r="BR312" s="70"/>
      <c r="BS312" s="70"/>
      <c r="BT312" s="70"/>
    </row>
    <row r="313" ht="16.5" customHeight="1">
      <c r="A313" s="70"/>
      <c r="B313" s="26"/>
      <c r="C313" s="377"/>
      <c r="G313" s="287"/>
      <c r="AC313" s="48"/>
      <c r="AD313" s="70"/>
      <c r="AE313" s="70"/>
      <c r="AF313" s="70"/>
      <c r="AG313" s="70"/>
      <c r="AH313" s="70"/>
      <c r="AI313" s="70"/>
      <c r="AJ313" s="70"/>
      <c r="AK313" s="89"/>
      <c r="AL313" s="89"/>
      <c r="AM313" s="89"/>
      <c r="AN313" s="89"/>
      <c r="AO313" s="89"/>
      <c r="AP313" s="89"/>
      <c r="AQ313" s="89"/>
      <c r="AR313" s="89"/>
      <c r="AS313" s="89"/>
      <c r="AT313" s="89"/>
      <c r="AU313" s="89"/>
      <c r="AV313" s="89"/>
      <c r="AW313" s="89"/>
      <c r="AX313" s="89"/>
      <c r="AY313" s="89"/>
      <c r="AZ313" s="89"/>
      <c r="BA313" s="89"/>
      <c r="BB313" s="89"/>
      <c r="BC313" s="89"/>
      <c r="BD313" s="89"/>
      <c r="BE313" s="89"/>
      <c r="BF313" s="89"/>
      <c r="BG313" s="89"/>
      <c r="BH313" s="89"/>
      <c r="BI313" s="89"/>
      <c r="BJ313" s="89"/>
      <c r="BK313" s="89"/>
      <c r="BL313" s="89"/>
      <c r="BM313" s="89"/>
      <c r="BN313" s="89"/>
      <c r="BO313" s="89"/>
      <c r="BP313" s="89"/>
      <c r="BQ313" s="89"/>
      <c r="BR313" s="70"/>
      <c r="BS313" s="70"/>
      <c r="BT313" s="70"/>
    </row>
    <row r="314" ht="16.5" customHeight="1">
      <c r="A314" s="70"/>
      <c r="B314" s="26"/>
      <c r="C314" s="377"/>
      <c r="G314" s="287"/>
      <c r="AC314" s="48"/>
      <c r="AD314" s="70"/>
      <c r="AE314" s="70"/>
      <c r="AF314" s="70"/>
      <c r="AG314" s="45" t="s">
        <v>209</v>
      </c>
      <c r="AH314" s="70"/>
      <c r="AI314" s="70"/>
      <c r="AJ314" s="70"/>
      <c r="AK314" s="89"/>
      <c r="AL314" s="89"/>
      <c r="AM314" s="89"/>
      <c r="AN314" s="89"/>
      <c r="AO314" s="89"/>
      <c r="AP314" s="89"/>
      <c r="AQ314" s="89"/>
      <c r="AR314" s="89"/>
      <c r="AS314" s="89"/>
      <c r="AT314" s="89"/>
      <c r="AU314" s="89"/>
      <c r="AV314" s="89"/>
      <c r="AW314" s="89"/>
      <c r="AX314" s="89"/>
      <c r="AY314" s="89"/>
      <c r="AZ314" s="89"/>
      <c r="BA314" s="89"/>
      <c r="BB314" s="89"/>
      <c r="BC314" s="89"/>
      <c r="BD314" s="89"/>
      <c r="BE314" s="89"/>
      <c r="BF314" s="89"/>
      <c r="BG314" s="89"/>
      <c r="BH314" s="89"/>
      <c r="BI314" s="89"/>
      <c r="BJ314" s="89"/>
      <c r="BK314" s="89"/>
      <c r="BL314" s="89"/>
      <c r="BM314" s="89"/>
      <c r="BN314" s="89"/>
      <c r="BO314" s="89"/>
      <c r="BP314" s="89"/>
      <c r="BQ314" s="89"/>
      <c r="BR314" s="70"/>
      <c r="BS314" s="70"/>
      <c r="BT314" s="70"/>
    </row>
    <row r="315" ht="16.5" customHeight="1">
      <c r="A315" s="70"/>
      <c r="B315" s="26"/>
      <c r="C315" s="377"/>
      <c r="G315" s="287"/>
      <c r="AC315" s="48"/>
      <c r="AD315" s="70"/>
      <c r="AE315" s="70"/>
      <c r="AF315" s="70"/>
      <c r="AG315" s="101" t="s">
        <v>655</v>
      </c>
      <c r="AH315" s="375">
        <v>1.0</v>
      </c>
      <c r="AI315" s="376" t="s">
        <v>660</v>
      </c>
      <c r="AJ315" s="66"/>
      <c r="AK315" s="66"/>
      <c r="AL315" s="66"/>
      <c r="AM315" s="66"/>
      <c r="AN315" s="66"/>
      <c r="AO315" s="66"/>
      <c r="AP315" s="66"/>
      <c r="AQ315" s="66"/>
      <c r="AR315" s="66"/>
      <c r="AS315" s="66"/>
      <c r="AT315" s="66"/>
      <c r="AU315" s="375">
        <v>11.0</v>
      </c>
      <c r="AV315" s="376"/>
      <c r="AW315" s="66"/>
      <c r="AX315" s="66"/>
      <c r="AY315" s="66"/>
      <c r="AZ315" s="66"/>
      <c r="BA315" s="66"/>
      <c r="BB315" s="66"/>
      <c r="BC315" s="66"/>
      <c r="BD315" s="66"/>
      <c r="BE315" s="66"/>
      <c r="BF315" s="66"/>
      <c r="BG315" s="66"/>
      <c r="BH315" s="69"/>
      <c r="BI315" s="89"/>
      <c r="BJ315" s="89"/>
      <c r="BK315" s="89"/>
      <c r="BL315" s="89"/>
      <c r="BM315" s="89"/>
      <c r="BN315" s="89"/>
      <c r="BO315" s="89"/>
      <c r="BP315" s="89"/>
      <c r="BQ315" s="89"/>
      <c r="BR315" s="70"/>
      <c r="BS315" s="70"/>
      <c r="BT315" s="70"/>
    </row>
    <row r="316" ht="16.5" customHeight="1">
      <c r="A316" s="70"/>
      <c r="B316" s="26"/>
      <c r="C316" s="377"/>
      <c r="G316" s="287"/>
      <c r="AC316" s="48"/>
      <c r="AD316" s="70"/>
      <c r="AE316" s="70"/>
      <c r="AF316" s="70"/>
      <c r="AG316" s="51"/>
      <c r="AH316" s="149">
        <v>2.0</v>
      </c>
      <c r="AI316" s="287"/>
      <c r="AU316" s="149">
        <v>12.0</v>
      </c>
      <c r="AV316" s="287"/>
      <c r="BH316" s="48"/>
      <c r="BI316" s="89"/>
      <c r="BJ316" s="89"/>
      <c r="BK316" s="89"/>
      <c r="BL316" s="89"/>
      <c r="BM316" s="89"/>
      <c r="BN316" s="89"/>
      <c r="BO316" s="89"/>
      <c r="BP316" s="89"/>
      <c r="BQ316" s="89"/>
      <c r="BR316" s="70"/>
      <c r="BS316" s="70"/>
      <c r="BT316" s="70"/>
    </row>
    <row r="317" ht="16.5" customHeight="1">
      <c r="A317" s="70"/>
      <c r="B317" s="26"/>
      <c r="C317" s="377"/>
      <c r="G317" s="287"/>
      <c r="AC317" s="48"/>
      <c r="AD317" s="70"/>
      <c r="AE317" s="70"/>
      <c r="AF317" s="70"/>
      <c r="AG317" s="51"/>
      <c r="AH317" s="149">
        <v>3.0</v>
      </c>
      <c r="AI317" s="287"/>
      <c r="AU317" s="149">
        <v>13.0</v>
      </c>
      <c r="AV317" s="287"/>
      <c r="BH317" s="48"/>
      <c r="BI317" s="89"/>
      <c r="BJ317" s="89"/>
      <c r="BK317" s="89"/>
      <c r="BL317" s="89"/>
      <c r="BM317" s="89"/>
      <c r="BN317" s="89"/>
      <c r="BO317" s="89"/>
      <c r="BP317" s="89"/>
      <c r="BQ317" s="89"/>
      <c r="BR317" s="70"/>
      <c r="BS317" s="70"/>
      <c r="BT317" s="70"/>
    </row>
    <row r="318" ht="16.5" customHeight="1">
      <c r="A318" s="70"/>
      <c r="B318" s="26"/>
      <c r="C318" s="377"/>
      <c r="G318" s="287"/>
      <c r="AC318" s="48"/>
      <c r="AD318" s="70"/>
      <c r="AE318" s="70"/>
      <c r="AF318" s="70"/>
      <c r="AG318" s="51"/>
      <c r="AH318" s="149">
        <v>4.0</v>
      </c>
      <c r="AI318" s="287"/>
      <c r="AU318" s="149">
        <v>14.0</v>
      </c>
      <c r="AV318" s="287"/>
      <c r="BH318" s="48"/>
      <c r="BI318" s="89"/>
      <c r="BJ318" s="89"/>
      <c r="BK318" s="89"/>
      <c r="BL318" s="89"/>
      <c r="BM318" s="89"/>
      <c r="BN318" s="89"/>
      <c r="BO318" s="89"/>
      <c r="BP318" s="89"/>
      <c r="BQ318" s="89"/>
      <c r="BR318" s="70"/>
      <c r="BS318" s="70"/>
      <c r="BT318" s="70"/>
    </row>
    <row r="319" ht="16.5" customHeight="1">
      <c r="A319" s="70"/>
      <c r="B319" s="26"/>
      <c r="C319" s="377"/>
      <c r="G319" s="287"/>
      <c r="AC319" s="48"/>
      <c r="AD319" s="70"/>
      <c r="AE319" s="70"/>
      <c r="AF319" s="70"/>
      <c r="AG319" s="51"/>
      <c r="AH319" s="149">
        <v>5.0</v>
      </c>
      <c r="AI319" s="287"/>
      <c r="AU319" s="149">
        <v>15.0</v>
      </c>
      <c r="AV319" s="287"/>
      <c r="BH319" s="48"/>
      <c r="BI319" s="89"/>
      <c r="BJ319" s="89"/>
      <c r="BK319" s="89"/>
      <c r="BL319" s="89"/>
      <c r="BM319" s="89"/>
      <c r="BN319" s="89"/>
      <c r="BO319" s="89"/>
      <c r="BP319" s="89"/>
      <c r="BQ319" s="89"/>
      <c r="BR319" s="70"/>
      <c r="BS319" s="70"/>
      <c r="BT319" s="70"/>
    </row>
    <row r="320" ht="16.5" customHeight="1">
      <c r="A320" s="70"/>
      <c r="B320" s="26"/>
      <c r="C320" s="377"/>
      <c r="G320" s="287"/>
      <c r="AC320" s="48"/>
      <c r="AD320" s="70"/>
      <c r="AE320" s="70"/>
      <c r="AF320" s="70"/>
      <c r="AG320" s="51"/>
      <c r="AH320" s="149">
        <v>6.0</v>
      </c>
      <c r="AI320" s="287"/>
      <c r="AU320" s="149">
        <v>16.0</v>
      </c>
      <c r="AV320" s="287"/>
      <c r="BH320" s="48"/>
      <c r="BI320" s="89"/>
      <c r="BJ320" s="89"/>
      <c r="BK320" s="89"/>
      <c r="BL320" s="89"/>
      <c r="BM320" s="89"/>
      <c r="BN320" s="89"/>
      <c r="BO320" s="89"/>
      <c r="BP320" s="89"/>
      <c r="BQ320" s="89"/>
      <c r="BR320" s="70"/>
      <c r="BS320" s="70"/>
      <c r="BT320" s="70"/>
    </row>
    <row r="321" ht="16.5" customHeight="1">
      <c r="A321" s="70"/>
      <c r="B321" s="26"/>
      <c r="C321" s="378"/>
      <c r="D321" s="54"/>
      <c r="E321" s="54"/>
      <c r="F321" s="54"/>
      <c r="G321" s="361"/>
      <c r="H321" s="54"/>
      <c r="I321" s="54"/>
      <c r="J321" s="54"/>
      <c r="K321" s="54"/>
      <c r="L321" s="54"/>
      <c r="M321" s="54"/>
      <c r="N321" s="54"/>
      <c r="O321" s="54"/>
      <c r="P321" s="54"/>
      <c r="Q321" s="54"/>
      <c r="R321" s="54"/>
      <c r="S321" s="54"/>
      <c r="T321" s="54"/>
      <c r="U321" s="54"/>
      <c r="V321" s="54"/>
      <c r="W321" s="54"/>
      <c r="X321" s="54"/>
      <c r="Y321" s="54"/>
      <c r="Z321" s="54"/>
      <c r="AA321" s="54"/>
      <c r="AB321" s="54"/>
      <c r="AC321" s="55"/>
      <c r="AD321" s="70"/>
      <c r="AE321" s="70"/>
      <c r="AF321" s="70"/>
      <c r="AG321" s="53"/>
      <c r="AH321" s="149">
        <v>7.0</v>
      </c>
      <c r="AI321" s="287"/>
      <c r="AU321" s="149">
        <v>17.0</v>
      </c>
      <c r="AV321" s="287"/>
      <c r="BH321" s="48"/>
      <c r="BI321" s="89"/>
      <c r="BJ321" s="89"/>
      <c r="BK321" s="89"/>
      <c r="BL321" s="89"/>
      <c r="BM321" s="89"/>
      <c r="BN321" s="89"/>
      <c r="BO321" s="89"/>
      <c r="BP321" s="89"/>
      <c r="BQ321" s="89"/>
      <c r="BR321" s="70"/>
      <c r="BS321" s="70"/>
      <c r="BT321" s="70"/>
    </row>
    <row r="322" ht="16.5" customHeight="1">
      <c r="A322" s="70"/>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70"/>
      <c r="AE322" s="70"/>
      <c r="AF322" s="70"/>
      <c r="AG322" s="26"/>
      <c r="AH322" s="377">
        <v>8.0</v>
      </c>
      <c r="AI322" s="287"/>
      <c r="AU322" s="149">
        <v>18.0</v>
      </c>
      <c r="AV322" s="287"/>
      <c r="BH322" s="48"/>
      <c r="BI322" s="89"/>
      <c r="BJ322" s="89"/>
      <c r="BK322" s="89"/>
      <c r="BL322" s="89"/>
      <c r="BM322" s="89"/>
      <c r="BN322" s="89"/>
      <c r="BO322" s="89"/>
      <c r="BP322" s="89"/>
      <c r="BQ322" s="89"/>
      <c r="BR322" s="70"/>
      <c r="BS322" s="70"/>
      <c r="BT322" s="70"/>
    </row>
    <row r="323" ht="16.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c r="AA323" s="70"/>
      <c r="AB323" s="70"/>
      <c r="AC323" s="70"/>
      <c r="AD323" s="70"/>
      <c r="AE323" s="70"/>
      <c r="AF323" s="70"/>
      <c r="AG323" s="26"/>
      <c r="AH323" s="377">
        <v>9.0</v>
      </c>
      <c r="AI323" s="287"/>
      <c r="AU323" s="149">
        <v>19.0</v>
      </c>
      <c r="AV323" s="287"/>
      <c r="BH323" s="48"/>
      <c r="BI323" s="89"/>
      <c r="BJ323" s="89"/>
      <c r="BK323" s="89"/>
      <c r="BL323" s="89"/>
      <c r="BM323" s="89"/>
      <c r="BN323" s="89"/>
      <c r="BO323" s="89"/>
      <c r="BP323" s="89"/>
      <c r="BQ323" s="89"/>
      <c r="BR323" s="70"/>
      <c r="BS323" s="70"/>
      <c r="BT323" s="70"/>
    </row>
    <row r="324" ht="16.5" customHeight="1">
      <c r="A324" s="70"/>
      <c r="B324" s="45" t="s">
        <v>725</v>
      </c>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c r="AA324" s="70"/>
      <c r="AB324" s="70"/>
      <c r="AC324" s="70"/>
      <c r="AD324" s="70"/>
      <c r="AE324" s="70"/>
      <c r="AF324" s="70"/>
      <c r="AG324" s="26"/>
      <c r="AH324" s="378">
        <v>10.0</v>
      </c>
      <c r="AI324" s="361"/>
      <c r="AJ324" s="54"/>
      <c r="AK324" s="54"/>
      <c r="AL324" s="54"/>
      <c r="AM324" s="54"/>
      <c r="AN324" s="54"/>
      <c r="AO324" s="54"/>
      <c r="AP324" s="54"/>
      <c r="AQ324" s="54"/>
      <c r="AR324" s="54"/>
      <c r="AS324" s="54"/>
      <c r="AT324" s="54"/>
      <c r="AU324" s="381">
        <v>20.0</v>
      </c>
      <c r="AV324" s="361"/>
      <c r="AW324" s="54"/>
      <c r="AX324" s="54"/>
      <c r="AY324" s="54"/>
      <c r="AZ324" s="54"/>
      <c r="BA324" s="54"/>
      <c r="BB324" s="54"/>
      <c r="BC324" s="54"/>
      <c r="BD324" s="54"/>
      <c r="BE324" s="54"/>
      <c r="BF324" s="54"/>
      <c r="BG324" s="54"/>
      <c r="BH324" s="55"/>
      <c r="BI324" s="89"/>
      <c r="BJ324" s="89"/>
      <c r="BK324" s="89"/>
      <c r="BL324" s="89"/>
      <c r="BM324" s="89"/>
      <c r="BN324" s="89"/>
      <c r="BO324" s="89"/>
      <c r="BP324" s="89"/>
      <c r="BQ324" s="89"/>
      <c r="BR324" s="70"/>
      <c r="BS324" s="70"/>
      <c r="BT324" s="70"/>
    </row>
    <row r="325" ht="16.5" customHeight="1">
      <c r="A325" s="70"/>
      <c r="B325" s="101" t="s">
        <v>655</v>
      </c>
      <c r="C325" s="375">
        <v>1.0</v>
      </c>
      <c r="D325" s="376" t="s">
        <v>729</v>
      </c>
      <c r="E325" s="66"/>
      <c r="F325" s="66"/>
      <c r="G325" s="66"/>
      <c r="H325" s="66"/>
      <c r="I325" s="66"/>
      <c r="J325" s="66"/>
      <c r="K325" s="66"/>
      <c r="L325" s="66"/>
      <c r="M325" s="66"/>
      <c r="N325" s="66"/>
      <c r="O325" s="66"/>
      <c r="P325" s="375">
        <v>6.0</v>
      </c>
      <c r="Q325" s="376"/>
      <c r="R325" s="66"/>
      <c r="S325" s="66"/>
      <c r="T325" s="66"/>
      <c r="U325" s="66"/>
      <c r="V325" s="66"/>
      <c r="W325" s="66"/>
      <c r="X325" s="66"/>
      <c r="Y325" s="66"/>
      <c r="Z325" s="66"/>
      <c r="AA325" s="66"/>
      <c r="AB325" s="66"/>
      <c r="AC325" s="69"/>
      <c r="AD325" s="70"/>
      <c r="AE325" s="70"/>
      <c r="AF325" s="70"/>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89"/>
      <c r="BJ325" s="89"/>
      <c r="BK325" s="89"/>
      <c r="BL325" s="89"/>
      <c r="BM325" s="89"/>
      <c r="BN325" s="89"/>
      <c r="BO325" s="89"/>
      <c r="BP325" s="89"/>
      <c r="BQ325" s="89"/>
      <c r="BR325" s="70"/>
      <c r="BS325" s="70"/>
      <c r="BT325" s="70"/>
    </row>
    <row r="326" ht="16.5" customHeight="1">
      <c r="A326" s="70"/>
      <c r="B326" s="51"/>
      <c r="C326" s="149">
        <v>2.0</v>
      </c>
      <c r="D326" s="287"/>
      <c r="P326" s="149">
        <v>7.0</v>
      </c>
      <c r="Q326" s="287"/>
      <c r="AC326" s="48"/>
      <c r="AD326" s="70"/>
      <c r="AE326" s="70"/>
      <c r="AF326" s="70"/>
      <c r="AG326" s="70"/>
      <c r="AH326" s="70"/>
      <c r="AI326" s="70"/>
      <c r="AJ326" s="70"/>
      <c r="AK326" s="89"/>
      <c r="AL326" s="89"/>
      <c r="AM326" s="89"/>
      <c r="AN326" s="89"/>
      <c r="AO326" s="89"/>
      <c r="AP326" s="89"/>
      <c r="AQ326" s="89"/>
      <c r="AR326" s="89"/>
      <c r="AS326" s="89"/>
      <c r="AT326" s="89"/>
      <c r="AU326" s="89"/>
      <c r="AV326" s="89"/>
      <c r="AW326" s="89"/>
      <c r="AX326" s="89"/>
      <c r="AY326" s="89"/>
      <c r="AZ326" s="89"/>
      <c r="BA326" s="89"/>
      <c r="BB326" s="89"/>
      <c r="BC326" s="89"/>
      <c r="BD326" s="89"/>
      <c r="BE326" s="89"/>
      <c r="BF326" s="89"/>
      <c r="BG326" s="89"/>
      <c r="BH326" s="89"/>
      <c r="BI326" s="89"/>
      <c r="BJ326" s="89"/>
      <c r="BK326" s="89"/>
      <c r="BL326" s="89"/>
      <c r="BM326" s="89"/>
      <c r="BN326" s="89"/>
      <c r="BO326" s="89"/>
      <c r="BP326" s="89"/>
      <c r="BQ326" s="89"/>
      <c r="BR326" s="70"/>
      <c r="BS326" s="70"/>
      <c r="BT326" s="70"/>
    </row>
    <row r="327" ht="16.5" customHeight="1">
      <c r="A327" s="70"/>
      <c r="B327" s="51"/>
      <c r="C327" s="149">
        <v>3.0</v>
      </c>
      <c r="D327" s="287"/>
      <c r="P327" s="149">
        <v>8.0</v>
      </c>
      <c r="Q327" s="287"/>
      <c r="AC327" s="48"/>
      <c r="AD327" s="70"/>
      <c r="AE327" s="70"/>
      <c r="AF327" s="70"/>
      <c r="AG327" s="70"/>
      <c r="AH327" s="70"/>
      <c r="AI327" s="70"/>
      <c r="AJ327" s="70"/>
      <c r="AK327" s="89"/>
      <c r="AL327" s="89"/>
      <c r="AM327" s="89"/>
      <c r="AN327" s="89"/>
      <c r="AO327" s="89"/>
      <c r="AP327" s="89"/>
      <c r="AQ327" s="89"/>
      <c r="AR327" s="89"/>
      <c r="AS327" s="89"/>
      <c r="AT327" s="89"/>
      <c r="AU327" s="89"/>
      <c r="AV327" s="89"/>
      <c r="AW327" s="89"/>
      <c r="AX327" s="89"/>
      <c r="AY327" s="89"/>
      <c r="AZ327" s="89"/>
      <c r="BA327" s="89"/>
      <c r="BB327" s="89"/>
      <c r="BC327" s="89"/>
      <c r="BD327" s="89"/>
      <c r="BE327" s="89"/>
      <c r="BF327" s="89"/>
      <c r="BG327" s="89"/>
      <c r="BH327" s="89"/>
      <c r="BI327" s="89"/>
      <c r="BJ327" s="89"/>
      <c r="BK327" s="89"/>
      <c r="BL327" s="89"/>
      <c r="BM327" s="89"/>
      <c r="BN327" s="89"/>
      <c r="BO327" s="89"/>
      <c r="BP327" s="89"/>
      <c r="BQ327" s="89"/>
      <c r="BR327" s="70"/>
      <c r="BS327" s="70"/>
      <c r="BT327" s="70"/>
    </row>
    <row r="328" ht="16.5" customHeight="1">
      <c r="A328" s="70"/>
      <c r="B328" s="53"/>
      <c r="C328" s="149">
        <v>4.0</v>
      </c>
      <c r="D328" s="287"/>
      <c r="P328" s="149">
        <v>9.0</v>
      </c>
      <c r="Q328" s="287"/>
      <c r="AC328" s="48"/>
      <c r="AD328" s="70"/>
      <c r="AE328" s="70"/>
      <c r="AF328" s="70"/>
      <c r="AG328" s="70"/>
      <c r="AH328" s="70"/>
      <c r="AI328" s="70"/>
      <c r="AJ328" s="70"/>
      <c r="AK328" s="89"/>
      <c r="AL328" s="89"/>
      <c r="AM328" s="89"/>
      <c r="AN328" s="89"/>
      <c r="AO328" s="89"/>
      <c r="AP328" s="89"/>
      <c r="AQ328" s="89"/>
      <c r="AR328" s="89"/>
      <c r="AS328" s="89"/>
      <c r="AT328" s="89"/>
      <c r="AU328" s="89"/>
      <c r="AV328" s="89"/>
      <c r="AW328" s="89"/>
      <c r="AX328" s="89"/>
      <c r="AY328" s="89"/>
      <c r="AZ328" s="89"/>
      <c r="BA328" s="89"/>
      <c r="BB328" s="89"/>
      <c r="BC328" s="89"/>
      <c r="BD328" s="89"/>
      <c r="BE328" s="89"/>
      <c r="BF328" s="89"/>
      <c r="BG328" s="89"/>
      <c r="BH328" s="89"/>
      <c r="BI328" s="89"/>
      <c r="BJ328" s="89"/>
      <c r="BK328" s="89"/>
      <c r="BL328" s="89"/>
      <c r="BM328" s="89"/>
      <c r="BN328" s="89"/>
      <c r="BO328" s="89"/>
      <c r="BP328" s="89"/>
      <c r="BQ328" s="89"/>
      <c r="BR328" s="70"/>
      <c r="BS328" s="70"/>
      <c r="BT328" s="70"/>
    </row>
    <row r="329" ht="16.5" customHeight="1">
      <c r="A329" s="70"/>
      <c r="B329" s="26"/>
      <c r="C329" s="378">
        <v>5.0</v>
      </c>
      <c r="D329" s="361"/>
      <c r="E329" s="54"/>
      <c r="F329" s="54"/>
      <c r="G329" s="54"/>
      <c r="H329" s="54"/>
      <c r="I329" s="54"/>
      <c r="J329" s="54"/>
      <c r="K329" s="54"/>
      <c r="L329" s="54"/>
      <c r="M329" s="54"/>
      <c r="N329" s="54"/>
      <c r="O329" s="54"/>
      <c r="P329" s="381">
        <v>10.0</v>
      </c>
      <c r="Q329" s="361"/>
      <c r="R329" s="54"/>
      <c r="S329" s="54"/>
      <c r="T329" s="54"/>
      <c r="U329" s="54"/>
      <c r="V329" s="54"/>
      <c r="W329" s="54"/>
      <c r="X329" s="54"/>
      <c r="Y329" s="54"/>
      <c r="Z329" s="54"/>
      <c r="AA329" s="54"/>
      <c r="AB329" s="54"/>
      <c r="AC329" s="55"/>
      <c r="AD329" s="70"/>
      <c r="AE329" s="70"/>
      <c r="AF329" s="70"/>
      <c r="AG329" s="70"/>
      <c r="AH329" s="70"/>
      <c r="AI329" s="70"/>
      <c r="AJ329" s="70"/>
      <c r="AK329" s="89"/>
      <c r="AL329" s="89"/>
      <c r="AM329" s="89"/>
      <c r="AN329" s="89"/>
      <c r="AO329" s="89"/>
      <c r="AP329" s="89"/>
      <c r="AQ329" s="89"/>
      <c r="AR329" s="89"/>
      <c r="AS329" s="89"/>
      <c r="AT329" s="89"/>
      <c r="AU329" s="89"/>
      <c r="AV329" s="89"/>
      <c r="AW329" s="89"/>
      <c r="AX329" s="89"/>
      <c r="AY329" s="89"/>
      <c r="AZ329" s="89"/>
      <c r="BA329" s="89"/>
      <c r="BB329" s="89"/>
      <c r="BC329" s="89"/>
      <c r="BD329" s="89"/>
      <c r="BE329" s="89"/>
      <c r="BF329" s="89"/>
      <c r="BG329" s="89"/>
      <c r="BH329" s="89"/>
      <c r="BI329" s="89"/>
      <c r="BJ329" s="89"/>
      <c r="BK329" s="89"/>
      <c r="BL329" s="89"/>
      <c r="BM329" s="89"/>
      <c r="BN329" s="89"/>
      <c r="BO329" s="89"/>
      <c r="BP329" s="89"/>
      <c r="BQ329" s="89"/>
      <c r="BR329" s="70"/>
      <c r="BS329" s="70"/>
      <c r="BT329" s="70"/>
    </row>
    <row r="330" ht="16.5" customHeight="1">
      <c r="A330" s="70"/>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70"/>
      <c r="AE330" s="70"/>
      <c r="AF330" s="70"/>
      <c r="AG330" s="70"/>
      <c r="AH330" s="70"/>
      <c r="AI330" s="70"/>
      <c r="AJ330" s="70"/>
      <c r="AK330" s="89"/>
      <c r="AL330" s="89"/>
      <c r="AM330" s="89"/>
      <c r="AN330" s="89"/>
      <c r="AO330" s="89"/>
      <c r="AP330" s="89"/>
      <c r="AQ330" s="89"/>
      <c r="AR330" s="89"/>
      <c r="AS330" s="89"/>
      <c r="AT330" s="89"/>
      <c r="AU330" s="89"/>
      <c r="AV330" s="89"/>
      <c r="AW330" s="89"/>
      <c r="AX330" s="89"/>
      <c r="AY330" s="89"/>
      <c r="AZ330" s="89"/>
      <c r="BA330" s="89"/>
      <c r="BB330" s="89"/>
      <c r="BC330" s="89"/>
      <c r="BD330" s="89"/>
      <c r="BE330" s="89"/>
      <c r="BF330" s="89"/>
      <c r="BG330" s="89"/>
      <c r="BH330" s="89"/>
      <c r="BI330" s="89"/>
      <c r="BJ330" s="89"/>
      <c r="BK330" s="89"/>
      <c r="BL330" s="89"/>
      <c r="BM330" s="89"/>
      <c r="BN330" s="89"/>
      <c r="BO330" s="89"/>
      <c r="BP330" s="89"/>
      <c r="BQ330" s="89"/>
      <c r="BR330" s="70"/>
      <c r="BS330" s="70"/>
      <c r="BT330" s="70"/>
    </row>
    <row r="331" ht="16.5" customHeight="1">
      <c r="A331" s="85"/>
      <c r="B331" s="85"/>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269"/>
      <c r="AJ331" s="85"/>
      <c r="AK331" s="87"/>
      <c r="AL331" s="87"/>
      <c r="AM331" s="87"/>
      <c r="AN331" s="87"/>
      <c r="AO331" s="87"/>
      <c r="AP331" s="87"/>
      <c r="AQ331" s="87"/>
      <c r="AR331" s="87"/>
      <c r="AS331" s="87"/>
      <c r="AT331" s="87"/>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269"/>
      <c r="BS331" s="85"/>
      <c r="BT331" s="85"/>
    </row>
    <row r="332" ht="16.5" customHeight="1">
      <c r="A332" s="70"/>
      <c r="B332" s="70"/>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c r="AA332" s="89"/>
      <c r="AB332" s="89"/>
      <c r="AC332" s="89"/>
      <c r="AD332" s="89"/>
      <c r="AE332" s="89"/>
      <c r="AF332" s="89"/>
      <c r="AG332" s="89"/>
      <c r="AH332" s="89"/>
      <c r="AI332" s="41"/>
      <c r="AJ332" s="70"/>
      <c r="AK332" s="89"/>
      <c r="AL332" s="89"/>
      <c r="AM332" s="89"/>
      <c r="AN332" s="89"/>
      <c r="AO332" s="89"/>
      <c r="AP332" s="89"/>
      <c r="AQ332" s="89"/>
      <c r="AR332" s="89"/>
      <c r="AS332" s="89"/>
      <c r="AT332" s="89"/>
      <c r="AU332" s="89"/>
      <c r="AV332" s="89"/>
      <c r="AW332" s="89"/>
      <c r="AX332" s="89"/>
      <c r="AY332" s="89"/>
      <c r="AZ332" s="89"/>
      <c r="BA332" s="89"/>
      <c r="BB332" s="89"/>
      <c r="BC332" s="89"/>
      <c r="BD332" s="89"/>
      <c r="BE332" s="89"/>
      <c r="BF332" s="89"/>
      <c r="BG332" s="89"/>
      <c r="BH332" s="89"/>
      <c r="BI332" s="89"/>
      <c r="BJ332" s="89"/>
      <c r="BK332" s="89"/>
      <c r="BL332" s="89"/>
      <c r="BM332" s="89"/>
      <c r="BN332" s="89"/>
      <c r="BO332" s="89"/>
      <c r="BP332" s="89"/>
      <c r="BQ332" s="89"/>
      <c r="BR332" s="41"/>
      <c r="BS332" s="70"/>
      <c r="BT332" s="70"/>
    </row>
    <row r="333" ht="16.5" customHeight="1">
      <c r="A333" s="70"/>
      <c r="B333" s="45" t="s">
        <v>746</v>
      </c>
      <c r="C333" s="70"/>
      <c r="D333" s="70"/>
      <c r="E333" s="70"/>
      <c r="F333" s="89"/>
      <c r="G333" s="89"/>
      <c r="H333" s="89"/>
      <c r="I333" s="89"/>
      <c r="J333" s="89"/>
      <c r="K333" s="89"/>
      <c r="L333" s="89"/>
      <c r="M333" s="89"/>
      <c r="N333" s="89"/>
      <c r="O333" s="89"/>
      <c r="P333" s="89"/>
      <c r="Q333" s="89"/>
      <c r="R333" s="89"/>
      <c r="S333" s="89"/>
      <c r="T333" s="89"/>
      <c r="U333" s="89"/>
      <c r="V333" s="89"/>
      <c r="W333" s="89"/>
      <c r="X333" s="89"/>
      <c r="Y333" s="89"/>
      <c r="Z333" s="89"/>
      <c r="AA333" s="89"/>
      <c r="AB333" s="89"/>
      <c r="AC333" s="89"/>
      <c r="AD333" s="70"/>
      <c r="AE333" s="70"/>
      <c r="AF333" s="70"/>
      <c r="AG333" s="45" t="s">
        <v>209</v>
      </c>
      <c r="AH333" s="70"/>
      <c r="AI333" s="70"/>
      <c r="AJ333" s="70"/>
      <c r="AK333" s="89"/>
      <c r="AL333" s="89"/>
      <c r="AM333" s="89"/>
      <c r="AN333" s="89"/>
      <c r="AO333" s="89"/>
      <c r="AP333" s="89"/>
      <c r="AQ333" s="89"/>
      <c r="AR333" s="89"/>
      <c r="AS333" s="89"/>
      <c r="AT333" s="89"/>
      <c r="AU333" s="89"/>
      <c r="AV333" s="89"/>
      <c r="AW333" s="89"/>
      <c r="AX333" s="89"/>
      <c r="AY333" s="89"/>
      <c r="AZ333" s="89"/>
      <c r="BA333" s="89"/>
      <c r="BB333" s="89"/>
      <c r="BC333" s="89"/>
      <c r="BD333" s="89"/>
      <c r="BE333" s="89"/>
      <c r="BF333" s="89"/>
      <c r="BG333" s="89"/>
      <c r="BH333" s="89"/>
      <c r="BI333" s="89"/>
      <c r="BJ333" s="89"/>
      <c r="BK333" s="89"/>
      <c r="BL333" s="89"/>
      <c r="BM333" s="89"/>
      <c r="BN333" s="89"/>
      <c r="BO333" s="89"/>
      <c r="BP333" s="89"/>
      <c r="BQ333" s="89"/>
      <c r="BR333" s="70"/>
      <c r="BS333" s="70"/>
      <c r="BT333" s="70"/>
    </row>
    <row r="334" ht="16.5" customHeight="1">
      <c r="A334" s="70"/>
      <c r="B334" s="101" t="s">
        <v>749</v>
      </c>
      <c r="C334" s="383"/>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c r="AC334" s="69"/>
      <c r="AD334" s="70"/>
      <c r="AE334" s="70"/>
      <c r="AF334" s="70"/>
      <c r="AG334" s="101" t="s">
        <v>749</v>
      </c>
      <c r="AH334" s="383"/>
      <c r="AI334" s="66"/>
      <c r="AJ334" s="66"/>
      <c r="AK334" s="66"/>
      <c r="AL334" s="66"/>
      <c r="AM334" s="66"/>
      <c r="AN334" s="66"/>
      <c r="AO334" s="66"/>
      <c r="AP334" s="66"/>
      <c r="AQ334" s="383"/>
      <c r="AR334" s="66"/>
      <c r="AS334" s="66"/>
      <c r="AT334" s="66"/>
      <c r="AU334" s="66"/>
      <c r="AV334" s="66"/>
      <c r="AW334" s="66"/>
      <c r="AX334" s="66"/>
      <c r="AY334" s="66"/>
      <c r="AZ334" s="383"/>
      <c r="BA334" s="66"/>
      <c r="BB334" s="66"/>
      <c r="BC334" s="66"/>
      <c r="BD334" s="66"/>
      <c r="BE334" s="66"/>
      <c r="BF334" s="66"/>
      <c r="BG334" s="66"/>
      <c r="BH334" s="69"/>
      <c r="BI334" s="89"/>
      <c r="BJ334" s="89"/>
      <c r="BK334" s="89"/>
      <c r="BL334" s="89"/>
      <c r="BM334" s="89"/>
      <c r="BN334" s="89"/>
      <c r="BO334" s="89"/>
      <c r="BP334" s="89"/>
      <c r="BQ334" s="89"/>
      <c r="BR334" s="70"/>
      <c r="BS334" s="70"/>
      <c r="BT334" s="70"/>
    </row>
    <row r="335" ht="16.5" customHeight="1">
      <c r="A335" s="70"/>
      <c r="B335" s="51"/>
      <c r="C335" s="384"/>
      <c r="AC335" s="48"/>
      <c r="AD335" s="70"/>
      <c r="AE335" s="70"/>
      <c r="AF335" s="70"/>
      <c r="AG335" s="51"/>
      <c r="AH335" s="384"/>
      <c r="AQ335" s="384"/>
      <c r="AZ335" s="384"/>
      <c r="BH335" s="48"/>
      <c r="BI335" s="89"/>
      <c r="BJ335" s="89"/>
      <c r="BK335" s="89"/>
      <c r="BL335" s="89"/>
      <c r="BM335" s="89"/>
      <c r="BN335" s="89"/>
      <c r="BO335" s="89"/>
      <c r="BP335" s="89"/>
      <c r="BQ335" s="89"/>
      <c r="BR335" s="70"/>
      <c r="BS335" s="70"/>
      <c r="BT335" s="70"/>
    </row>
    <row r="336" ht="16.5" customHeight="1">
      <c r="A336" s="70"/>
      <c r="B336" s="51"/>
      <c r="C336" s="388"/>
      <c r="AC336" s="48"/>
      <c r="AD336" s="70"/>
      <c r="AE336" s="70"/>
      <c r="AF336" s="70"/>
      <c r="AG336" s="51"/>
      <c r="AH336" s="388"/>
      <c r="AQ336" s="388"/>
      <c r="AZ336" s="388"/>
      <c r="BH336" s="48"/>
      <c r="BI336" s="89"/>
      <c r="BJ336" s="89"/>
      <c r="BK336" s="89"/>
      <c r="BL336" s="89"/>
      <c r="BM336" s="89"/>
      <c r="BN336" s="89"/>
      <c r="BO336" s="89"/>
      <c r="BP336" s="89"/>
      <c r="BQ336" s="89"/>
      <c r="BR336" s="70"/>
      <c r="BS336" s="70"/>
      <c r="BT336" s="70"/>
    </row>
    <row r="337" ht="16.5" customHeight="1">
      <c r="A337" s="70"/>
      <c r="B337" s="51"/>
      <c r="C337" s="384"/>
      <c r="AC337" s="48"/>
      <c r="AD337" s="70"/>
      <c r="AE337" s="70"/>
      <c r="AF337" s="70"/>
      <c r="AG337" s="51"/>
      <c r="AH337" s="384"/>
      <c r="AQ337" s="384"/>
      <c r="AZ337" s="384"/>
      <c r="BH337" s="48"/>
      <c r="BI337" s="89"/>
      <c r="BJ337" s="89"/>
      <c r="BK337" s="89"/>
      <c r="BL337" s="89"/>
      <c r="BM337" s="89"/>
      <c r="BN337" s="89"/>
      <c r="BO337" s="89"/>
      <c r="BP337" s="89"/>
      <c r="BQ337" s="89"/>
      <c r="BR337" s="70"/>
      <c r="BS337" s="70"/>
      <c r="BT337" s="70"/>
    </row>
    <row r="338" ht="16.5" customHeight="1">
      <c r="A338" s="70"/>
      <c r="B338" s="51"/>
      <c r="C338" s="388"/>
      <c r="AC338" s="48"/>
      <c r="AD338" s="70"/>
      <c r="AE338" s="70"/>
      <c r="AF338" s="70"/>
      <c r="AG338" s="51"/>
      <c r="AH338" s="388"/>
      <c r="AQ338" s="388"/>
      <c r="AZ338" s="388"/>
      <c r="BH338" s="48"/>
      <c r="BI338" s="89"/>
      <c r="BJ338" s="89"/>
      <c r="BK338" s="89"/>
      <c r="BL338" s="89"/>
      <c r="BM338" s="89"/>
      <c r="BN338" s="89"/>
      <c r="BO338" s="89"/>
      <c r="BP338" s="89"/>
      <c r="BQ338" s="89"/>
      <c r="BR338" s="70"/>
      <c r="BS338" s="70"/>
      <c r="BT338" s="70"/>
    </row>
    <row r="339" ht="16.5" customHeight="1">
      <c r="A339" s="70"/>
      <c r="B339" s="51"/>
      <c r="C339" s="384"/>
      <c r="AC339" s="48"/>
      <c r="AD339" s="70"/>
      <c r="AE339" s="70"/>
      <c r="AF339" s="70"/>
      <c r="AG339" s="51"/>
      <c r="AH339" s="384"/>
      <c r="AQ339" s="384"/>
      <c r="AZ339" s="384"/>
      <c r="BH339" s="48"/>
      <c r="BI339" s="89"/>
      <c r="BJ339" s="89"/>
      <c r="BK339" s="89"/>
      <c r="BL339" s="89"/>
      <c r="BM339" s="89"/>
      <c r="BN339" s="89"/>
      <c r="BO339" s="89"/>
      <c r="BP339" s="89"/>
      <c r="BQ339" s="89"/>
      <c r="BR339" s="70"/>
      <c r="BS339" s="70"/>
      <c r="BT339" s="70"/>
    </row>
    <row r="340" ht="16.5" customHeight="1">
      <c r="A340" s="70"/>
      <c r="B340" s="53"/>
      <c r="C340" s="388"/>
      <c r="AC340" s="48"/>
      <c r="AD340" s="70"/>
      <c r="AE340" s="70"/>
      <c r="AF340" s="70"/>
      <c r="AG340" s="53"/>
      <c r="AH340" s="388"/>
      <c r="AQ340" s="388"/>
      <c r="AZ340" s="388"/>
      <c r="BH340" s="48"/>
      <c r="BI340" s="89"/>
      <c r="BJ340" s="89"/>
      <c r="BK340" s="89"/>
      <c r="BL340" s="89"/>
      <c r="BM340" s="89"/>
      <c r="BN340" s="89"/>
      <c r="BO340" s="89"/>
      <c r="BP340" s="89"/>
      <c r="BQ340" s="89"/>
      <c r="BR340" s="70"/>
      <c r="BS340" s="70"/>
      <c r="BT340" s="70"/>
    </row>
    <row r="341" ht="16.5" customHeight="1">
      <c r="A341" s="70"/>
      <c r="B341" s="26"/>
      <c r="C341" s="389"/>
      <c r="AC341" s="48"/>
      <c r="AD341" s="70"/>
      <c r="AE341" s="70"/>
      <c r="AF341" s="70"/>
      <c r="AG341" s="26"/>
      <c r="AH341" s="389"/>
      <c r="AQ341" s="384"/>
      <c r="AZ341" s="384"/>
      <c r="BH341" s="48"/>
      <c r="BI341" s="89"/>
      <c r="BJ341" s="89"/>
      <c r="BK341" s="89"/>
      <c r="BL341" s="89"/>
      <c r="BM341" s="89"/>
      <c r="BN341" s="89"/>
      <c r="BO341" s="89"/>
      <c r="BP341" s="89"/>
      <c r="BQ341" s="89"/>
      <c r="BR341" s="70"/>
      <c r="BS341" s="70"/>
      <c r="BT341" s="70"/>
    </row>
    <row r="342" ht="16.5" customHeight="1">
      <c r="A342" s="70"/>
      <c r="B342" s="26"/>
      <c r="C342" s="390"/>
      <c r="AC342" s="48"/>
      <c r="AD342" s="70"/>
      <c r="AE342" s="70"/>
      <c r="AF342" s="70"/>
      <c r="AG342" s="26"/>
      <c r="AH342" s="390"/>
      <c r="AQ342" s="388"/>
      <c r="AZ342" s="388"/>
      <c r="BH342" s="48"/>
      <c r="BI342" s="89"/>
      <c r="BJ342" s="89"/>
      <c r="BK342" s="89"/>
      <c r="BL342" s="89"/>
      <c r="BM342" s="89"/>
      <c r="BN342" s="89"/>
      <c r="BO342" s="89"/>
      <c r="BP342" s="89"/>
      <c r="BQ342" s="89"/>
      <c r="BR342" s="70"/>
      <c r="BS342" s="70"/>
      <c r="BT342" s="70"/>
    </row>
    <row r="343" ht="16.5" customHeight="1">
      <c r="A343" s="70"/>
      <c r="B343" s="26"/>
      <c r="C343" s="389"/>
      <c r="AC343" s="48"/>
      <c r="AD343" s="70"/>
      <c r="AE343" s="70"/>
      <c r="AF343" s="70"/>
      <c r="AG343" s="26"/>
      <c r="AH343" s="389"/>
      <c r="AQ343" s="384"/>
      <c r="AZ343" s="384"/>
      <c r="BH343" s="48"/>
      <c r="BI343" s="89"/>
      <c r="BJ343" s="89"/>
      <c r="BK343" s="89"/>
      <c r="BL343" s="89"/>
      <c r="BM343" s="89"/>
      <c r="BN343" s="89"/>
      <c r="BO343" s="89"/>
      <c r="BP343" s="89"/>
      <c r="BQ343" s="89"/>
      <c r="BR343" s="70"/>
      <c r="BS343" s="70"/>
      <c r="BT343" s="70"/>
    </row>
    <row r="344" ht="16.5" customHeight="1">
      <c r="A344" s="70"/>
      <c r="B344" s="26"/>
      <c r="C344" s="390"/>
      <c r="AC344" s="48"/>
      <c r="AD344" s="70"/>
      <c r="AE344" s="70"/>
      <c r="AF344" s="70"/>
      <c r="AG344" s="26"/>
      <c r="AH344" s="390"/>
      <c r="AQ344" s="388"/>
      <c r="AZ344" s="388"/>
      <c r="BH344" s="48"/>
      <c r="BI344" s="89"/>
      <c r="BJ344" s="89"/>
      <c r="BK344" s="89"/>
      <c r="BL344" s="89"/>
      <c r="BM344" s="89"/>
      <c r="BN344" s="89"/>
      <c r="BO344" s="89"/>
      <c r="BP344" s="89"/>
      <c r="BQ344" s="89"/>
      <c r="BR344" s="70"/>
      <c r="BS344" s="70"/>
      <c r="BT344" s="70"/>
    </row>
    <row r="345" ht="16.5" customHeight="1">
      <c r="A345" s="70"/>
      <c r="B345" s="26"/>
      <c r="C345" s="389"/>
      <c r="AC345" s="48"/>
      <c r="AD345" s="70"/>
      <c r="AE345" s="70"/>
      <c r="AF345" s="70"/>
      <c r="AG345" s="26"/>
      <c r="AH345" s="389"/>
      <c r="AQ345" s="384"/>
      <c r="AZ345" s="384"/>
      <c r="BH345" s="48"/>
      <c r="BI345" s="89"/>
      <c r="BJ345" s="89"/>
      <c r="BK345" s="89"/>
      <c r="BL345" s="89"/>
      <c r="BM345" s="89"/>
      <c r="BN345" s="89"/>
      <c r="BO345" s="89"/>
      <c r="BP345" s="89"/>
      <c r="BQ345" s="89"/>
      <c r="BR345" s="70"/>
      <c r="BS345" s="70"/>
      <c r="BT345" s="70"/>
    </row>
    <row r="346" ht="16.5" customHeight="1">
      <c r="A346" s="70"/>
      <c r="B346" s="26"/>
      <c r="C346" s="390"/>
      <c r="AC346" s="48"/>
      <c r="AD346" s="70"/>
      <c r="AE346" s="70"/>
      <c r="AF346" s="70"/>
      <c r="AG346" s="26"/>
      <c r="AH346" s="390"/>
      <c r="AQ346" s="388"/>
      <c r="AZ346" s="388"/>
      <c r="BH346" s="48"/>
      <c r="BI346" s="89"/>
      <c r="BJ346" s="89"/>
      <c r="BK346" s="89"/>
      <c r="BL346" s="89"/>
      <c r="BM346" s="89"/>
      <c r="BN346" s="89"/>
      <c r="BO346" s="89"/>
      <c r="BP346" s="89"/>
      <c r="BQ346" s="89"/>
      <c r="BR346" s="70"/>
      <c r="BS346" s="70"/>
      <c r="BT346" s="70"/>
    </row>
    <row r="347" ht="16.5" customHeight="1">
      <c r="A347" s="70"/>
      <c r="B347" s="26"/>
      <c r="C347" s="389"/>
      <c r="AC347" s="48"/>
      <c r="AD347" s="70"/>
      <c r="AE347" s="70"/>
      <c r="AF347" s="70"/>
      <c r="AG347" s="26"/>
      <c r="AH347" s="389"/>
      <c r="AQ347" s="384"/>
      <c r="AZ347" s="384"/>
      <c r="BH347" s="48"/>
      <c r="BI347" s="89"/>
      <c r="BJ347" s="89"/>
      <c r="BK347" s="89"/>
      <c r="BL347" s="89"/>
      <c r="BM347" s="89"/>
      <c r="BN347" s="89"/>
      <c r="BO347" s="89"/>
      <c r="BP347" s="89"/>
      <c r="BQ347" s="89"/>
      <c r="BR347" s="70"/>
      <c r="BS347" s="70"/>
      <c r="BT347" s="70"/>
    </row>
    <row r="348" ht="16.5" customHeight="1">
      <c r="A348" s="70"/>
      <c r="B348" s="26"/>
      <c r="C348" s="390"/>
      <c r="AC348" s="48"/>
      <c r="AD348" s="70"/>
      <c r="AE348" s="70"/>
      <c r="AF348" s="70"/>
      <c r="AG348" s="26"/>
      <c r="AH348" s="390"/>
      <c r="AQ348" s="388"/>
      <c r="AZ348" s="388"/>
      <c r="BH348" s="48"/>
      <c r="BI348" s="89"/>
      <c r="BJ348" s="89"/>
      <c r="BK348" s="89"/>
      <c r="BL348" s="89"/>
      <c r="BM348" s="89"/>
      <c r="BN348" s="89"/>
      <c r="BO348" s="89"/>
      <c r="BP348" s="89"/>
      <c r="BQ348" s="89"/>
      <c r="BR348" s="70"/>
      <c r="BS348" s="70"/>
      <c r="BT348" s="70"/>
    </row>
    <row r="349" ht="16.5" customHeight="1">
      <c r="A349" s="70"/>
      <c r="B349" s="26"/>
      <c r="C349" s="389"/>
      <c r="AC349" s="48"/>
      <c r="AD349" s="70"/>
      <c r="AE349" s="70"/>
      <c r="AF349" s="70"/>
      <c r="AG349" s="26"/>
      <c r="AH349" s="389"/>
      <c r="AQ349" s="384"/>
      <c r="AZ349" s="384"/>
      <c r="BH349" s="48"/>
      <c r="BI349" s="89"/>
      <c r="BJ349" s="89"/>
      <c r="BK349" s="89"/>
      <c r="BL349" s="89"/>
      <c r="BM349" s="89"/>
      <c r="BN349" s="89"/>
      <c r="BO349" s="89"/>
      <c r="BP349" s="89"/>
      <c r="BQ349" s="89"/>
      <c r="BR349" s="70"/>
      <c r="BS349" s="70"/>
      <c r="BT349" s="70"/>
    </row>
    <row r="350" ht="16.5" customHeight="1">
      <c r="A350" s="70"/>
      <c r="B350" s="26"/>
      <c r="C350" s="390"/>
      <c r="AC350" s="48"/>
      <c r="AD350" s="70"/>
      <c r="AE350" s="70"/>
      <c r="AF350" s="70"/>
      <c r="AG350" s="26"/>
      <c r="AH350" s="390"/>
      <c r="AQ350" s="388"/>
      <c r="AZ350" s="388"/>
      <c r="BH350" s="48"/>
      <c r="BI350" s="89"/>
      <c r="BJ350" s="89"/>
      <c r="BK350" s="89"/>
      <c r="BL350" s="89"/>
      <c r="BM350" s="89"/>
      <c r="BN350" s="89"/>
      <c r="BO350" s="89"/>
      <c r="BP350" s="89"/>
      <c r="BQ350" s="89"/>
      <c r="BR350" s="70"/>
      <c r="BS350" s="70"/>
      <c r="BT350" s="70"/>
    </row>
    <row r="351" ht="16.5" customHeight="1">
      <c r="A351" s="70"/>
      <c r="B351" s="26"/>
      <c r="C351" s="392"/>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c r="AC351" s="55"/>
      <c r="AD351" s="70"/>
      <c r="AE351" s="70"/>
      <c r="AF351" s="70"/>
      <c r="AG351" s="26"/>
      <c r="AH351" s="392"/>
      <c r="AI351" s="54"/>
      <c r="AJ351" s="54"/>
      <c r="AK351" s="54"/>
      <c r="AL351" s="54"/>
      <c r="AM351" s="54"/>
      <c r="AN351" s="54"/>
      <c r="AO351" s="54"/>
      <c r="AP351" s="54"/>
      <c r="AQ351" s="393"/>
      <c r="AR351" s="54"/>
      <c r="AS351" s="54"/>
      <c r="AT351" s="54"/>
      <c r="AU351" s="54"/>
      <c r="AV351" s="54"/>
      <c r="AW351" s="54"/>
      <c r="AX351" s="54"/>
      <c r="AY351" s="54"/>
      <c r="AZ351" s="393"/>
      <c r="BA351" s="54"/>
      <c r="BB351" s="54"/>
      <c r="BC351" s="54"/>
      <c r="BD351" s="54"/>
      <c r="BE351" s="54"/>
      <c r="BF351" s="54"/>
      <c r="BG351" s="54"/>
      <c r="BH351" s="55"/>
      <c r="BI351" s="89"/>
      <c r="BJ351" s="89"/>
      <c r="BK351" s="89"/>
      <c r="BL351" s="89"/>
      <c r="BM351" s="89"/>
      <c r="BN351" s="89"/>
      <c r="BO351" s="89"/>
      <c r="BP351" s="89"/>
      <c r="BQ351" s="89"/>
      <c r="BR351" s="70"/>
      <c r="BS351" s="70"/>
      <c r="BT351" s="70"/>
    </row>
    <row r="352" ht="16.5" customHeight="1">
      <c r="A352" s="70"/>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70"/>
      <c r="AE352" s="70"/>
      <c r="AF352" s="70"/>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89"/>
      <c r="BJ352" s="89"/>
      <c r="BK352" s="89"/>
      <c r="BL352" s="89"/>
      <c r="BM352" s="89"/>
      <c r="BN352" s="89"/>
      <c r="BO352" s="89"/>
      <c r="BP352" s="89"/>
      <c r="BQ352" s="89"/>
      <c r="BR352" s="70"/>
      <c r="BS352" s="70"/>
      <c r="BT352" s="70"/>
    </row>
    <row r="353" ht="16.5"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c r="AA353" s="70"/>
      <c r="AB353" s="70"/>
      <c r="AC353" s="70"/>
      <c r="AD353" s="70"/>
      <c r="AE353" s="70"/>
      <c r="AF353" s="70"/>
      <c r="AG353" s="70"/>
      <c r="AH353" s="70"/>
      <c r="AI353" s="70"/>
      <c r="AJ353" s="70"/>
      <c r="AK353" s="89"/>
      <c r="AL353" s="89"/>
      <c r="AM353" s="89"/>
      <c r="AN353" s="89"/>
      <c r="AO353" s="89"/>
      <c r="AP353" s="89"/>
      <c r="AQ353" s="89"/>
      <c r="AR353" s="89"/>
      <c r="AS353" s="89"/>
      <c r="AT353" s="89"/>
      <c r="AU353" s="89"/>
      <c r="AV353" s="89"/>
      <c r="AW353" s="89"/>
      <c r="AX353" s="89"/>
      <c r="AY353" s="89"/>
      <c r="AZ353" s="89"/>
      <c r="BA353" s="89"/>
      <c r="BB353" s="89"/>
      <c r="BC353" s="89"/>
      <c r="BD353" s="89"/>
      <c r="BE353" s="89"/>
      <c r="BF353" s="89"/>
      <c r="BG353" s="89"/>
      <c r="BH353" s="89"/>
      <c r="BI353" s="89"/>
      <c r="BJ353" s="89"/>
      <c r="BK353" s="89"/>
      <c r="BL353" s="89"/>
      <c r="BM353" s="89"/>
      <c r="BN353" s="89"/>
      <c r="BO353" s="89"/>
      <c r="BP353" s="89"/>
      <c r="BQ353" s="89"/>
      <c r="BR353" s="70"/>
      <c r="BS353" s="70"/>
      <c r="BT353" s="70"/>
    </row>
    <row r="354" ht="16.5" customHeight="1">
      <c r="A354" s="70"/>
      <c r="B354" s="45" t="s">
        <v>150</v>
      </c>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c r="AA354" s="70"/>
      <c r="AB354" s="70"/>
      <c r="AC354" s="70"/>
      <c r="AD354" s="70"/>
      <c r="AE354" s="70"/>
      <c r="AF354" s="70"/>
      <c r="AG354" s="45" t="s">
        <v>209</v>
      </c>
      <c r="AH354" s="70"/>
      <c r="AI354" s="70"/>
      <c r="AJ354" s="70"/>
      <c r="AK354" s="89"/>
      <c r="AL354" s="89"/>
      <c r="AM354" s="89"/>
      <c r="AN354" s="89"/>
      <c r="AO354" s="89"/>
      <c r="AP354" s="89"/>
      <c r="AQ354" s="89"/>
      <c r="AR354" s="89"/>
      <c r="AS354" s="89"/>
      <c r="AT354" s="89"/>
      <c r="AU354" s="89"/>
      <c r="AV354" s="89"/>
      <c r="AW354" s="89"/>
      <c r="AX354" s="89"/>
      <c r="AY354" s="89"/>
      <c r="AZ354" s="89"/>
      <c r="BA354" s="89"/>
      <c r="BB354" s="89"/>
      <c r="BC354" s="89"/>
      <c r="BD354" s="89"/>
      <c r="BE354" s="89"/>
      <c r="BF354" s="89"/>
      <c r="BG354" s="89"/>
      <c r="BH354" s="89"/>
      <c r="BI354" s="89"/>
      <c r="BJ354" s="89"/>
      <c r="BK354" s="89"/>
      <c r="BL354" s="89"/>
      <c r="BM354" s="89"/>
      <c r="BN354" s="89"/>
      <c r="BO354" s="89"/>
      <c r="BP354" s="89"/>
      <c r="BQ354" s="89"/>
      <c r="BR354" s="70"/>
      <c r="BS354" s="70"/>
      <c r="BT354" s="70"/>
    </row>
    <row r="355" ht="16.5" customHeight="1">
      <c r="A355" s="70"/>
      <c r="B355" s="101" t="s">
        <v>749</v>
      </c>
      <c r="C355" s="383"/>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c r="AC355" s="69"/>
      <c r="AD355" s="70"/>
      <c r="AE355" s="70"/>
      <c r="AF355" s="70"/>
      <c r="AG355" s="101" t="s">
        <v>749</v>
      </c>
      <c r="AH355" s="383"/>
      <c r="AI355" s="66"/>
      <c r="AJ355" s="66"/>
      <c r="AK355" s="66"/>
      <c r="AL355" s="66"/>
      <c r="AM355" s="66"/>
      <c r="AN355" s="66"/>
      <c r="AO355" s="66"/>
      <c r="AP355" s="66"/>
      <c r="AQ355" s="383"/>
      <c r="AR355" s="66"/>
      <c r="AS355" s="66"/>
      <c r="AT355" s="66"/>
      <c r="AU355" s="66"/>
      <c r="AV355" s="66"/>
      <c r="AW355" s="66"/>
      <c r="AX355" s="66"/>
      <c r="AY355" s="66"/>
      <c r="AZ355" s="383"/>
      <c r="BA355" s="66"/>
      <c r="BB355" s="66"/>
      <c r="BC355" s="66"/>
      <c r="BD355" s="66"/>
      <c r="BE355" s="66"/>
      <c r="BF355" s="66"/>
      <c r="BG355" s="66"/>
      <c r="BH355" s="69"/>
      <c r="BI355" s="89"/>
      <c r="BJ355" s="89"/>
      <c r="BK355" s="89"/>
      <c r="BL355" s="89"/>
      <c r="BM355" s="89"/>
      <c r="BN355" s="89"/>
      <c r="BO355" s="89"/>
      <c r="BP355" s="89"/>
      <c r="BQ355" s="89"/>
      <c r="BR355" s="70"/>
      <c r="BS355" s="70"/>
      <c r="BT355" s="70"/>
    </row>
    <row r="356" ht="16.5" customHeight="1">
      <c r="A356" s="70"/>
      <c r="B356" s="51"/>
      <c r="C356" s="384"/>
      <c r="AC356" s="48"/>
      <c r="AD356" s="70"/>
      <c r="AE356" s="70"/>
      <c r="AF356" s="70"/>
      <c r="AG356" s="51"/>
      <c r="AH356" s="384"/>
      <c r="AQ356" s="384"/>
      <c r="AZ356" s="384"/>
      <c r="BH356" s="48"/>
      <c r="BI356" s="89"/>
      <c r="BJ356" s="89"/>
      <c r="BK356" s="89"/>
      <c r="BL356" s="89"/>
      <c r="BM356" s="89"/>
      <c r="BN356" s="89"/>
      <c r="BO356" s="89"/>
      <c r="BP356" s="89"/>
      <c r="BQ356" s="89"/>
      <c r="BR356" s="70"/>
      <c r="BS356" s="70"/>
      <c r="BT356" s="70"/>
    </row>
    <row r="357" ht="16.5" customHeight="1">
      <c r="A357" s="70"/>
      <c r="B357" s="51"/>
      <c r="C357" s="388"/>
      <c r="AC357" s="48"/>
      <c r="AD357" s="70"/>
      <c r="AE357" s="70"/>
      <c r="AF357" s="70"/>
      <c r="AG357" s="51"/>
      <c r="AH357" s="388"/>
      <c r="AQ357" s="388"/>
      <c r="AZ357" s="388"/>
      <c r="BH357" s="48"/>
      <c r="BI357" s="89"/>
      <c r="BJ357" s="89"/>
      <c r="BK357" s="89"/>
      <c r="BL357" s="89"/>
      <c r="BM357" s="89"/>
      <c r="BN357" s="89"/>
      <c r="BO357" s="89"/>
      <c r="BP357" s="89"/>
      <c r="BQ357" s="89"/>
      <c r="BR357" s="70"/>
      <c r="BS357" s="70"/>
      <c r="BT357" s="70"/>
    </row>
    <row r="358" ht="16.5" customHeight="1">
      <c r="A358" s="70"/>
      <c r="B358" s="51"/>
      <c r="C358" s="384"/>
      <c r="AC358" s="48"/>
      <c r="AD358" s="70"/>
      <c r="AE358" s="70"/>
      <c r="AF358" s="70"/>
      <c r="AG358" s="51"/>
      <c r="AH358" s="384"/>
      <c r="AQ358" s="384"/>
      <c r="AZ358" s="384"/>
      <c r="BH358" s="48"/>
      <c r="BI358" s="89"/>
      <c r="BJ358" s="89"/>
      <c r="BK358" s="89"/>
      <c r="BL358" s="89"/>
      <c r="BM358" s="89"/>
      <c r="BN358" s="89"/>
      <c r="BO358" s="89"/>
      <c r="BP358" s="89"/>
      <c r="BQ358" s="89"/>
      <c r="BR358" s="70"/>
      <c r="BS358" s="70"/>
      <c r="BT358" s="70"/>
    </row>
    <row r="359" ht="16.5" customHeight="1">
      <c r="A359" s="70"/>
      <c r="B359" s="51"/>
      <c r="C359" s="388"/>
      <c r="AC359" s="48"/>
      <c r="AD359" s="70"/>
      <c r="AE359" s="70"/>
      <c r="AF359" s="70"/>
      <c r="AG359" s="51"/>
      <c r="AH359" s="388"/>
      <c r="AQ359" s="388"/>
      <c r="AZ359" s="388"/>
      <c r="BH359" s="48"/>
      <c r="BI359" s="89"/>
      <c r="BJ359" s="89"/>
      <c r="BK359" s="89"/>
      <c r="BL359" s="89"/>
      <c r="BM359" s="89"/>
      <c r="BN359" s="89"/>
      <c r="BO359" s="89"/>
      <c r="BP359" s="89"/>
      <c r="BQ359" s="89"/>
      <c r="BR359" s="70"/>
      <c r="BS359" s="70"/>
      <c r="BT359" s="70"/>
    </row>
    <row r="360" ht="16.5" customHeight="1">
      <c r="A360" s="70"/>
      <c r="B360" s="51"/>
      <c r="C360" s="384"/>
      <c r="AC360" s="48"/>
      <c r="AD360" s="70"/>
      <c r="AE360" s="70"/>
      <c r="AF360" s="70"/>
      <c r="AG360" s="51"/>
      <c r="AH360" s="384"/>
      <c r="AQ360" s="384"/>
      <c r="AZ360" s="384"/>
      <c r="BH360" s="48"/>
      <c r="BI360" s="89"/>
      <c r="BJ360" s="89"/>
      <c r="BK360" s="89"/>
      <c r="BL360" s="89"/>
      <c r="BM360" s="89"/>
      <c r="BN360" s="89"/>
      <c r="BO360" s="89"/>
      <c r="BP360" s="89"/>
      <c r="BQ360" s="89"/>
      <c r="BR360" s="70"/>
      <c r="BS360" s="70"/>
      <c r="BT360" s="70"/>
    </row>
    <row r="361" ht="16.5" customHeight="1">
      <c r="A361" s="70"/>
      <c r="B361" s="53"/>
      <c r="C361" s="388"/>
      <c r="AC361" s="48"/>
      <c r="AD361" s="70"/>
      <c r="AE361" s="70"/>
      <c r="AF361" s="70"/>
      <c r="AG361" s="53"/>
      <c r="AH361" s="388"/>
      <c r="AQ361" s="388"/>
      <c r="AZ361" s="388"/>
      <c r="BH361" s="48"/>
      <c r="BI361" s="89"/>
      <c r="BJ361" s="89"/>
      <c r="BK361" s="89"/>
      <c r="BL361" s="89"/>
      <c r="BM361" s="89"/>
      <c r="BN361" s="89"/>
      <c r="BO361" s="89"/>
      <c r="BP361" s="89"/>
      <c r="BQ361" s="89"/>
      <c r="BR361" s="70"/>
      <c r="BS361" s="70"/>
      <c r="BT361" s="70"/>
    </row>
    <row r="362" ht="16.5" customHeight="1">
      <c r="A362" s="70"/>
      <c r="B362" s="26"/>
      <c r="C362" s="389"/>
      <c r="AC362" s="48"/>
      <c r="AD362" s="70"/>
      <c r="AE362" s="70"/>
      <c r="AF362" s="70"/>
      <c r="AG362" s="26"/>
      <c r="AH362" s="389"/>
      <c r="AQ362" s="384"/>
      <c r="AZ362" s="384"/>
      <c r="BH362" s="48"/>
      <c r="BI362" s="89"/>
      <c r="BJ362" s="89"/>
      <c r="BK362" s="89"/>
      <c r="BL362" s="89"/>
      <c r="BM362" s="89"/>
      <c r="BN362" s="89"/>
      <c r="BO362" s="89"/>
      <c r="BP362" s="89"/>
      <c r="BQ362" s="89"/>
      <c r="BR362" s="70"/>
      <c r="BS362" s="70"/>
      <c r="BT362" s="70"/>
    </row>
    <row r="363" ht="16.5" customHeight="1">
      <c r="A363" s="70"/>
      <c r="B363" s="26"/>
      <c r="C363" s="39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5"/>
      <c r="AD363" s="70"/>
      <c r="AE363" s="70"/>
      <c r="AF363" s="70"/>
      <c r="AG363" s="26"/>
      <c r="AH363" s="394"/>
      <c r="AI363" s="54"/>
      <c r="AJ363" s="54"/>
      <c r="AK363" s="54"/>
      <c r="AL363" s="54"/>
      <c r="AM363" s="54"/>
      <c r="AN363" s="54"/>
      <c r="AO363" s="54"/>
      <c r="AP363" s="54"/>
      <c r="AQ363" s="395"/>
      <c r="AR363" s="54"/>
      <c r="AS363" s="54"/>
      <c r="AT363" s="54"/>
      <c r="AU363" s="54"/>
      <c r="AV363" s="54"/>
      <c r="AW363" s="54"/>
      <c r="AX363" s="54"/>
      <c r="AY363" s="54"/>
      <c r="AZ363" s="395"/>
      <c r="BA363" s="54"/>
      <c r="BB363" s="54"/>
      <c r="BC363" s="54"/>
      <c r="BD363" s="54"/>
      <c r="BE363" s="54"/>
      <c r="BF363" s="54"/>
      <c r="BG363" s="54"/>
      <c r="BH363" s="55"/>
      <c r="BI363" s="89"/>
      <c r="BJ363" s="89"/>
      <c r="BK363" s="89"/>
      <c r="BL363" s="89"/>
      <c r="BM363" s="89"/>
      <c r="BN363" s="89"/>
      <c r="BO363" s="89"/>
      <c r="BP363" s="89"/>
      <c r="BQ363" s="89"/>
      <c r="BR363" s="70"/>
      <c r="BS363" s="70"/>
      <c r="BT363" s="70"/>
    </row>
    <row r="364" ht="16.5" customHeight="1">
      <c r="A364" s="70"/>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70"/>
      <c r="AE364" s="70"/>
      <c r="AF364" s="70"/>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89"/>
      <c r="BJ364" s="89"/>
      <c r="BK364" s="89"/>
      <c r="BL364" s="89"/>
      <c r="BM364" s="89"/>
      <c r="BN364" s="89"/>
      <c r="BO364" s="89"/>
      <c r="BP364" s="89"/>
      <c r="BQ364" s="89"/>
      <c r="BR364" s="70"/>
      <c r="BS364" s="70"/>
      <c r="BT364" s="70"/>
    </row>
    <row r="365" ht="16.5" customHeight="1">
      <c r="A365" s="85"/>
      <c r="B365" s="85"/>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269"/>
      <c r="AJ365" s="85"/>
      <c r="AK365" s="87"/>
      <c r="AL365" s="87"/>
      <c r="AM365" s="87"/>
      <c r="AN365" s="87"/>
      <c r="AO365" s="87"/>
      <c r="AP365" s="87"/>
      <c r="AQ365" s="87"/>
      <c r="AR365" s="87"/>
      <c r="AS365" s="87"/>
      <c r="AT365" s="87"/>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269"/>
      <c r="BS365" s="85"/>
      <c r="BT365" s="85"/>
    </row>
    <row r="366" ht="16.5" customHeight="1">
      <c r="A366" s="70"/>
      <c r="B366" s="70"/>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c r="AE366" s="89"/>
      <c r="AF366" s="89"/>
      <c r="AG366" s="89"/>
      <c r="AH366" s="89"/>
      <c r="AI366" s="41"/>
      <c r="AJ366" s="70"/>
      <c r="AK366" s="89"/>
      <c r="AL366" s="89"/>
      <c r="AM366" s="89"/>
      <c r="AN366" s="89"/>
      <c r="AO366" s="89"/>
      <c r="AP366" s="89"/>
      <c r="AQ366" s="89"/>
      <c r="AR366" s="89"/>
      <c r="AS366" s="89"/>
      <c r="AT366" s="89"/>
      <c r="AU366" s="89"/>
      <c r="AV366" s="89"/>
      <c r="AW366" s="89"/>
      <c r="AX366" s="89"/>
      <c r="AY366" s="89"/>
      <c r="AZ366" s="89"/>
      <c r="BA366" s="89"/>
      <c r="BB366" s="89"/>
      <c r="BC366" s="89"/>
      <c r="BD366" s="89"/>
      <c r="BE366" s="89"/>
      <c r="BF366" s="89"/>
      <c r="BG366" s="89"/>
      <c r="BH366" s="89"/>
      <c r="BI366" s="89"/>
      <c r="BJ366" s="89"/>
      <c r="BK366" s="89"/>
      <c r="BL366" s="89"/>
      <c r="BM366" s="89"/>
      <c r="BN366" s="89"/>
      <c r="BO366" s="89"/>
      <c r="BP366" s="89"/>
      <c r="BQ366" s="89"/>
      <c r="BR366" s="41"/>
      <c r="BS366" s="70"/>
      <c r="BT366" s="70"/>
    </row>
    <row r="367" ht="16.5" customHeight="1">
      <c r="A367" s="70"/>
      <c r="B367" s="45" t="s">
        <v>789</v>
      </c>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c r="AA367" s="70"/>
      <c r="AB367" s="70"/>
      <c r="AC367" s="70"/>
      <c r="AD367" s="70"/>
      <c r="AE367" s="70"/>
      <c r="AF367" s="70"/>
      <c r="AG367" s="45" t="s">
        <v>150</v>
      </c>
      <c r="AH367" s="70"/>
      <c r="AI367" s="70"/>
      <c r="AJ367" s="70"/>
      <c r="AK367" s="70"/>
      <c r="AL367" s="70"/>
      <c r="AM367" s="70"/>
      <c r="AN367" s="70"/>
      <c r="AO367" s="70"/>
      <c r="AP367" s="70"/>
      <c r="AQ367" s="70"/>
      <c r="AR367" s="70"/>
      <c r="AS367" s="70"/>
      <c r="AT367" s="70"/>
      <c r="AU367" s="70"/>
      <c r="AV367" s="70"/>
      <c r="AW367" s="70"/>
      <c r="AX367" s="70"/>
      <c r="AY367" s="70"/>
      <c r="AZ367" s="70"/>
      <c r="BA367" s="70"/>
      <c r="BB367" s="70"/>
      <c r="BC367" s="70"/>
      <c r="BD367" s="70"/>
      <c r="BE367" s="70"/>
      <c r="BF367" s="70"/>
      <c r="BG367" s="70"/>
      <c r="BH367" s="70"/>
      <c r="BI367" s="70"/>
      <c r="BJ367" s="70"/>
      <c r="BK367" s="70"/>
      <c r="BL367" s="70"/>
      <c r="BM367" s="70"/>
      <c r="BN367" s="70"/>
      <c r="BO367" s="70"/>
      <c r="BP367" s="89"/>
      <c r="BQ367" s="89"/>
      <c r="BR367" s="70"/>
      <c r="BS367" s="70"/>
      <c r="BT367" s="70"/>
    </row>
    <row r="368" ht="16.5" customHeight="1">
      <c r="A368" s="70"/>
      <c r="B368" s="101" t="s">
        <v>790</v>
      </c>
      <c r="C368" s="396"/>
      <c r="D368" s="397"/>
      <c r="E368" s="398" t="s">
        <v>791</v>
      </c>
      <c r="F368" s="399"/>
      <c r="G368" s="66"/>
      <c r="H368" s="66"/>
      <c r="I368" s="397"/>
      <c r="J368" s="398" t="s">
        <v>792</v>
      </c>
      <c r="K368" s="399"/>
      <c r="L368" s="66"/>
      <c r="M368" s="396"/>
      <c r="N368" s="397"/>
      <c r="O368" s="398" t="s">
        <v>793</v>
      </c>
      <c r="P368" s="399"/>
      <c r="Q368" s="66"/>
      <c r="R368" s="396"/>
      <c r="S368" s="397"/>
      <c r="T368" s="398" t="s">
        <v>794</v>
      </c>
      <c r="U368" s="399"/>
      <c r="V368" s="66"/>
      <c r="W368" s="400"/>
      <c r="X368" s="400"/>
      <c r="Y368" s="400"/>
      <c r="Z368" s="401" t="s">
        <v>795</v>
      </c>
      <c r="AA368" s="399"/>
      <c r="AB368" s="66"/>
      <c r="AC368" s="69"/>
      <c r="AD368" s="89"/>
      <c r="AE368" s="70"/>
      <c r="AF368" s="70"/>
      <c r="AG368" s="101" t="s">
        <v>790</v>
      </c>
      <c r="AH368" s="396"/>
      <c r="AI368" s="397"/>
      <c r="AJ368" s="398" t="s">
        <v>791</v>
      </c>
      <c r="AK368" s="399"/>
      <c r="AL368" s="66"/>
      <c r="AM368" s="66"/>
      <c r="AN368" s="397"/>
      <c r="AO368" s="398" t="s">
        <v>792</v>
      </c>
      <c r="AP368" s="399"/>
      <c r="AQ368" s="66"/>
      <c r="AR368" s="396"/>
      <c r="AS368" s="397"/>
      <c r="AT368" s="398" t="s">
        <v>793</v>
      </c>
      <c r="AU368" s="399"/>
      <c r="AV368" s="66"/>
      <c r="AW368" s="396"/>
      <c r="AX368" s="397"/>
      <c r="AY368" s="398" t="s">
        <v>794</v>
      </c>
      <c r="AZ368" s="399"/>
      <c r="BA368" s="66"/>
      <c r="BB368" s="400"/>
      <c r="BC368" s="400"/>
      <c r="BD368" s="400"/>
      <c r="BE368" s="401" t="s">
        <v>795</v>
      </c>
      <c r="BF368" s="402"/>
      <c r="BG368" s="66"/>
      <c r="BH368" s="69"/>
      <c r="BI368" s="70"/>
      <c r="BJ368" s="70"/>
      <c r="BK368" s="70"/>
      <c r="BL368" s="70"/>
      <c r="BM368" s="70"/>
      <c r="BN368" s="70"/>
      <c r="BO368" s="70"/>
      <c r="BP368" s="89"/>
      <c r="BQ368" s="89"/>
      <c r="BR368" s="70"/>
      <c r="BS368" s="70"/>
      <c r="BT368" s="70"/>
    </row>
    <row r="369" ht="16.5" customHeight="1">
      <c r="A369" s="70"/>
      <c r="B369" s="51"/>
      <c r="C369" s="403" t="s">
        <v>796</v>
      </c>
      <c r="AC369" s="48"/>
      <c r="AD369" s="70"/>
      <c r="AE369" s="70"/>
      <c r="AF369" s="70"/>
      <c r="AG369" s="51"/>
      <c r="AH369" s="403" t="s">
        <v>796</v>
      </c>
      <c r="BH369" s="48"/>
      <c r="BI369" s="70"/>
      <c r="BJ369" s="70"/>
      <c r="BK369" s="70"/>
      <c r="BL369" s="70"/>
      <c r="BM369" s="70"/>
      <c r="BN369" s="70"/>
      <c r="BO369" s="70"/>
      <c r="BP369" s="89"/>
      <c r="BQ369" s="89"/>
      <c r="BR369" s="70"/>
      <c r="BS369" s="70"/>
      <c r="BT369" s="70"/>
    </row>
    <row r="370" ht="16.5" customHeight="1">
      <c r="A370" s="70"/>
      <c r="B370" s="51"/>
      <c r="AC370" s="48"/>
      <c r="AD370" s="70"/>
      <c r="AE370" s="70"/>
      <c r="AF370" s="70"/>
      <c r="AG370" s="51"/>
      <c r="BH370" s="48"/>
      <c r="BI370" s="70"/>
      <c r="BJ370" s="70"/>
      <c r="BK370" s="70"/>
      <c r="BL370" s="70"/>
      <c r="BM370" s="70"/>
      <c r="BN370" s="70"/>
      <c r="BO370" s="70"/>
      <c r="BP370" s="89"/>
      <c r="BQ370" s="89"/>
      <c r="BR370" s="70"/>
      <c r="BS370" s="70"/>
      <c r="BT370" s="70"/>
    </row>
    <row r="371" ht="16.5" customHeight="1">
      <c r="A371" s="70"/>
      <c r="B371" s="53"/>
      <c r="AC371" s="48"/>
      <c r="AD371" s="70"/>
      <c r="AE371" s="70"/>
      <c r="AF371" s="70"/>
      <c r="AG371" s="53"/>
      <c r="BH371" s="48"/>
      <c r="BI371" s="70"/>
      <c r="BJ371" s="70"/>
      <c r="BK371" s="70"/>
      <c r="BL371" s="70"/>
      <c r="BM371" s="70"/>
      <c r="BN371" s="70"/>
      <c r="BO371" s="70"/>
      <c r="BP371" s="89"/>
      <c r="BQ371" s="89"/>
      <c r="BR371" s="70"/>
      <c r="BS371" s="70"/>
      <c r="BT371" s="70"/>
    </row>
    <row r="372" ht="16.5" customHeight="1">
      <c r="A372" s="70"/>
      <c r="B372" s="162"/>
      <c r="AC372" s="48"/>
      <c r="AD372" s="70"/>
      <c r="AE372" s="70"/>
      <c r="AF372" s="70"/>
      <c r="AG372" s="162"/>
      <c r="AH372" s="54"/>
      <c r="AI372" s="54"/>
      <c r="AJ372" s="54"/>
      <c r="AK372" s="54"/>
      <c r="AL372" s="54"/>
      <c r="AM372" s="54"/>
      <c r="AN372" s="54"/>
      <c r="AO372" s="54"/>
      <c r="AP372" s="54"/>
      <c r="AQ372" s="54"/>
      <c r="AR372" s="54"/>
      <c r="AS372" s="54"/>
      <c r="AT372" s="54"/>
      <c r="AU372" s="54"/>
      <c r="AV372" s="54"/>
      <c r="AW372" s="54"/>
      <c r="AX372" s="54"/>
      <c r="AY372" s="54"/>
      <c r="AZ372" s="54"/>
      <c r="BA372" s="54"/>
      <c r="BB372" s="54"/>
      <c r="BC372" s="54"/>
      <c r="BD372" s="54"/>
      <c r="BE372" s="54"/>
      <c r="BF372" s="54"/>
      <c r="BG372" s="54"/>
      <c r="BH372" s="55"/>
      <c r="BI372" s="70"/>
      <c r="BJ372" s="70"/>
      <c r="BK372" s="70"/>
      <c r="BL372" s="70"/>
      <c r="BM372" s="70"/>
      <c r="BN372" s="70"/>
      <c r="BO372" s="70"/>
      <c r="BP372" s="89"/>
      <c r="BQ372" s="89"/>
      <c r="BR372" s="70"/>
      <c r="BS372" s="70"/>
      <c r="BT372" s="70"/>
    </row>
    <row r="373" ht="16.5" customHeight="1">
      <c r="A373" s="70"/>
      <c r="B373" s="162"/>
      <c r="AC373" s="48"/>
      <c r="AD373" s="70"/>
      <c r="AE373" s="70"/>
      <c r="AF373" s="70"/>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70"/>
      <c r="BJ373" s="70"/>
      <c r="BK373" s="70"/>
      <c r="BL373" s="70"/>
      <c r="BM373" s="70"/>
      <c r="BN373" s="70"/>
      <c r="BO373" s="70"/>
      <c r="BP373" s="89"/>
      <c r="BQ373" s="89"/>
      <c r="BR373" s="70"/>
      <c r="BS373" s="70"/>
      <c r="BT373" s="70"/>
    </row>
    <row r="374" ht="16.5" customHeight="1">
      <c r="A374" s="70"/>
      <c r="B374" s="162"/>
      <c r="AC374" s="48"/>
      <c r="AD374" s="70"/>
      <c r="AE374" s="70"/>
      <c r="AF374" s="70"/>
      <c r="AG374" s="70"/>
      <c r="AH374" s="89"/>
      <c r="AI374" s="89"/>
      <c r="AJ374" s="89"/>
      <c r="AK374" s="89"/>
      <c r="AL374" s="89"/>
      <c r="AM374" s="89"/>
      <c r="AN374" s="89"/>
      <c r="AO374" s="89"/>
      <c r="AP374" s="89"/>
      <c r="AQ374" s="89"/>
      <c r="AR374" s="89"/>
      <c r="AS374" s="89"/>
      <c r="AT374" s="89"/>
      <c r="AU374" s="89"/>
      <c r="AV374" s="89"/>
      <c r="AW374" s="89"/>
      <c r="AX374" s="89"/>
      <c r="AY374" s="89"/>
      <c r="AZ374" s="89"/>
      <c r="BA374" s="89"/>
      <c r="BB374" s="89"/>
      <c r="BC374" s="89"/>
      <c r="BD374" s="89"/>
      <c r="BE374" s="89"/>
      <c r="BF374" s="89"/>
      <c r="BG374" s="89"/>
      <c r="BH374" s="89"/>
      <c r="BI374" s="70"/>
      <c r="BJ374" s="70"/>
      <c r="BK374" s="70"/>
      <c r="BL374" s="70"/>
      <c r="BM374" s="70"/>
      <c r="BN374" s="70"/>
      <c r="BO374" s="70"/>
      <c r="BP374" s="89"/>
      <c r="BQ374" s="89"/>
      <c r="BR374" s="70"/>
      <c r="BS374" s="70"/>
      <c r="BT374" s="70"/>
    </row>
    <row r="375" ht="16.5" customHeight="1">
      <c r="A375" s="70"/>
      <c r="B375" s="162"/>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c r="AC375" s="55"/>
      <c r="AD375" s="70"/>
      <c r="AE375" s="70"/>
      <c r="AF375" s="70"/>
      <c r="AG375" s="70"/>
      <c r="AH375" s="89"/>
      <c r="AI375" s="89"/>
      <c r="AJ375" s="89"/>
      <c r="AK375" s="89"/>
      <c r="AL375" s="89"/>
      <c r="AM375" s="89"/>
      <c r="AN375" s="89"/>
      <c r="AO375" s="89"/>
      <c r="AP375" s="89"/>
      <c r="AQ375" s="89"/>
      <c r="AR375" s="89"/>
      <c r="AS375" s="89"/>
      <c r="AT375" s="89"/>
      <c r="AU375" s="89"/>
      <c r="AV375" s="89"/>
      <c r="AW375" s="89"/>
      <c r="AX375" s="89"/>
      <c r="AY375" s="89"/>
      <c r="AZ375" s="89"/>
      <c r="BA375" s="89"/>
      <c r="BB375" s="89"/>
      <c r="BC375" s="89"/>
      <c r="BD375" s="89"/>
      <c r="BE375" s="89"/>
      <c r="BF375" s="89"/>
      <c r="BG375" s="89"/>
      <c r="BH375" s="89"/>
      <c r="BI375" s="70"/>
      <c r="BJ375" s="70"/>
      <c r="BK375" s="70"/>
      <c r="BL375" s="70"/>
      <c r="BM375" s="70"/>
      <c r="BN375" s="70"/>
      <c r="BO375" s="70"/>
      <c r="BP375" s="89"/>
      <c r="BQ375" s="89"/>
      <c r="BR375" s="70"/>
      <c r="BS375" s="70"/>
      <c r="BT375" s="70"/>
    </row>
    <row r="376" ht="16.5" customHeight="1">
      <c r="A376" s="70"/>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70"/>
      <c r="AE376" s="70"/>
      <c r="AF376" s="70"/>
      <c r="AG376" s="70"/>
      <c r="AH376" s="70"/>
      <c r="AI376" s="70"/>
      <c r="AJ376" s="70"/>
      <c r="AK376" s="70"/>
      <c r="AL376" s="70"/>
      <c r="AM376" s="70"/>
      <c r="AN376" s="70"/>
      <c r="AO376" s="70"/>
      <c r="AP376" s="70"/>
      <c r="AQ376" s="70"/>
      <c r="AR376" s="70"/>
      <c r="AS376" s="70"/>
      <c r="AT376" s="70"/>
      <c r="AU376" s="70"/>
      <c r="AV376" s="70"/>
      <c r="AW376" s="70"/>
      <c r="AX376" s="70"/>
      <c r="AY376" s="70"/>
      <c r="AZ376" s="70"/>
      <c r="BA376" s="70"/>
      <c r="BB376" s="70"/>
      <c r="BC376" s="70"/>
      <c r="BD376" s="70"/>
      <c r="BE376" s="70"/>
      <c r="BF376" s="70"/>
      <c r="BG376" s="70"/>
      <c r="BH376" s="70"/>
      <c r="BI376" s="70"/>
      <c r="BJ376" s="70"/>
      <c r="BK376" s="70"/>
      <c r="BL376" s="70"/>
      <c r="BM376" s="70"/>
      <c r="BN376" s="70"/>
      <c r="BO376" s="70"/>
      <c r="BP376" s="89"/>
      <c r="BQ376" s="89"/>
      <c r="BR376" s="70"/>
      <c r="BS376" s="70"/>
      <c r="BT376" s="70"/>
    </row>
    <row r="377" ht="16.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c r="AA377" s="70"/>
      <c r="AB377" s="70"/>
      <c r="AC377" s="70"/>
      <c r="AD377" s="70"/>
      <c r="AE377" s="70"/>
      <c r="AF377" s="70"/>
      <c r="AG377" s="70"/>
      <c r="AH377" s="70"/>
      <c r="AI377" s="70"/>
      <c r="AJ377" s="70"/>
      <c r="AK377" s="89"/>
      <c r="AL377" s="89"/>
      <c r="AM377" s="89"/>
      <c r="AN377" s="89"/>
      <c r="AO377" s="89"/>
      <c r="AP377" s="89"/>
      <c r="AQ377" s="89"/>
      <c r="AR377" s="89"/>
      <c r="AS377" s="89"/>
      <c r="AT377" s="89"/>
      <c r="AU377" s="89"/>
      <c r="AV377" s="89"/>
      <c r="AW377" s="89"/>
      <c r="AX377" s="89"/>
      <c r="AY377" s="89"/>
      <c r="AZ377" s="89"/>
      <c r="BA377" s="89"/>
      <c r="BB377" s="89"/>
      <c r="BC377" s="89"/>
      <c r="BD377" s="89"/>
      <c r="BE377" s="89"/>
      <c r="BF377" s="89"/>
      <c r="BG377" s="89"/>
      <c r="BH377" s="89"/>
      <c r="BI377" s="89"/>
      <c r="BJ377" s="89"/>
      <c r="BK377" s="89"/>
      <c r="BL377" s="89"/>
      <c r="BM377" s="89"/>
      <c r="BN377" s="89"/>
      <c r="BO377" s="89"/>
      <c r="BP377" s="89"/>
      <c r="BQ377" s="89"/>
      <c r="BR377" s="70"/>
      <c r="BS377" s="70"/>
      <c r="BT377" s="70"/>
    </row>
    <row r="378" ht="16.5" customHeight="1">
      <c r="A378" s="70"/>
      <c r="B378" s="45" t="s">
        <v>797</v>
      </c>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c r="AA378" s="70"/>
      <c r="AB378" s="70"/>
      <c r="AC378" s="70"/>
      <c r="AD378" s="70"/>
      <c r="AE378" s="70"/>
      <c r="AF378" s="70"/>
      <c r="AG378" s="45" t="s">
        <v>150</v>
      </c>
      <c r="AH378" s="70"/>
      <c r="AI378" s="70"/>
      <c r="AJ378" s="70"/>
      <c r="AK378" s="70"/>
      <c r="AL378" s="70"/>
      <c r="AM378" s="70"/>
      <c r="AN378" s="70"/>
      <c r="AO378" s="70"/>
      <c r="AP378" s="70"/>
      <c r="AQ378" s="70"/>
      <c r="AR378" s="70"/>
      <c r="AS378" s="70"/>
      <c r="AT378" s="70"/>
      <c r="AU378" s="70"/>
      <c r="AV378" s="70"/>
      <c r="AW378" s="70"/>
      <c r="AX378" s="70"/>
      <c r="AY378" s="70"/>
      <c r="AZ378" s="70"/>
      <c r="BA378" s="70"/>
      <c r="BB378" s="70"/>
      <c r="BC378" s="70"/>
      <c r="BD378" s="70"/>
      <c r="BE378" s="70"/>
      <c r="BF378" s="70"/>
      <c r="BG378" s="70"/>
      <c r="BH378" s="70"/>
      <c r="BI378" s="89"/>
      <c r="BJ378" s="89"/>
      <c r="BK378" s="89"/>
      <c r="BL378" s="89"/>
      <c r="BM378" s="89"/>
      <c r="BN378" s="89"/>
      <c r="BO378" s="89"/>
      <c r="BP378" s="89"/>
      <c r="BQ378" s="89"/>
      <c r="BR378" s="70"/>
      <c r="BS378" s="70"/>
      <c r="BT378" s="70"/>
    </row>
    <row r="379" ht="16.5" customHeight="1">
      <c r="A379" s="70"/>
      <c r="B379" s="101" t="s">
        <v>790</v>
      </c>
      <c r="C379" s="404" t="s">
        <v>796</v>
      </c>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c r="AC379" s="69"/>
      <c r="AD379" s="70"/>
      <c r="AE379" s="70"/>
      <c r="AF379" s="70"/>
      <c r="AG379" s="101" t="s">
        <v>790</v>
      </c>
      <c r="AH379" s="404" t="s">
        <v>796</v>
      </c>
      <c r="AI379" s="66"/>
      <c r="AJ379" s="66"/>
      <c r="AK379" s="66"/>
      <c r="AL379" s="66"/>
      <c r="AM379" s="66"/>
      <c r="AN379" s="66"/>
      <c r="AO379" s="66"/>
      <c r="AP379" s="66"/>
      <c r="AQ379" s="66"/>
      <c r="AR379" s="66"/>
      <c r="AS379" s="66"/>
      <c r="AT379" s="66"/>
      <c r="AU379" s="66"/>
      <c r="AV379" s="66"/>
      <c r="AW379" s="66"/>
      <c r="AX379" s="66"/>
      <c r="AY379" s="66"/>
      <c r="AZ379" s="66"/>
      <c r="BA379" s="66"/>
      <c r="BB379" s="66"/>
      <c r="BC379" s="66"/>
      <c r="BD379" s="66"/>
      <c r="BE379" s="66"/>
      <c r="BF379" s="66"/>
      <c r="BG379" s="66"/>
      <c r="BH379" s="69"/>
      <c r="BI379" s="89"/>
      <c r="BJ379" s="89"/>
      <c r="BK379" s="89"/>
      <c r="BL379" s="89"/>
      <c r="BM379" s="89"/>
      <c r="BN379" s="89"/>
      <c r="BO379" s="89"/>
      <c r="BP379" s="89"/>
      <c r="BQ379" s="89"/>
      <c r="BR379" s="70"/>
      <c r="BS379" s="70"/>
      <c r="BT379" s="70"/>
    </row>
    <row r="380" ht="16.5" customHeight="1">
      <c r="A380" s="70"/>
      <c r="B380" s="51"/>
      <c r="AC380" s="48"/>
      <c r="AD380" s="70"/>
      <c r="AE380" s="70"/>
      <c r="AF380" s="70"/>
      <c r="AG380" s="51"/>
      <c r="BH380" s="48"/>
      <c r="BI380" s="89"/>
      <c r="BJ380" s="89"/>
      <c r="BK380" s="89"/>
      <c r="BL380" s="89"/>
      <c r="BM380" s="89"/>
      <c r="BN380" s="89"/>
      <c r="BO380" s="89"/>
      <c r="BP380" s="89"/>
      <c r="BQ380" s="89"/>
      <c r="BR380" s="70"/>
      <c r="BS380" s="70"/>
      <c r="BT380" s="70"/>
    </row>
    <row r="381" ht="16.5" customHeight="1">
      <c r="A381" s="70"/>
      <c r="B381" s="51"/>
      <c r="AC381" s="48"/>
      <c r="AD381" s="70"/>
      <c r="AE381" s="70"/>
      <c r="AF381" s="70"/>
      <c r="AG381" s="53"/>
      <c r="BH381" s="48"/>
      <c r="BI381" s="89"/>
      <c r="BJ381" s="89"/>
      <c r="BK381" s="89"/>
      <c r="BL381" s="89"/>
      <c r="BM381" s="89"/>
      <c r="BN381" s="89"/>
      <c r="BO381" s="89"/>
      <c r="BP381" s="89"/>
      <c r="BQ381" s="89"/>
      <c r="BR381" s="70"/>
      <c r="BS381" s="70"/>
      <c r="BT381" s="70"/>
    </row>
    <row r="382" ht="16.5" customHeight="1">
      <c r="A382" s="70"/>
      <c r="B382" s="53"/>
      <c r="AC382" s="48"/>
      <c r="AD382" s="70"/>
      <c r="AE382" s="70"/>
      <c r="AF382" s="70"/>
      <c r="AG382" s="162"/>
      <c r="AH382" s="54"/>
      <c r="AI382" s="54"/>
      <c r="AJ382" s="54"/>
      <c r="AK382" s="54"/>
      <c r="AL382" s="54"/>
      <c r="AM382" s="54"/>
      <c r="AN382" s="54"/>
      <c r="AO382" s="54"/>
      <c r="AP382" s="54"/>
      <c r="AQ382" s="54"/>
      <c r="AR382" s="54"/>
      <c r="AS382" s="54"/>
      <c r="AT382" s="54"/>
      <c r="AU382" s="54"/>
      <c r="AV382" s="54"/>
      <c r="AW382" s="54"/>
      <c r="AX382" s="54"/>
      <c r="AY382" s="54"/>
      <c r="AZ382" s="54"/>
      <c r="BA382" s="54"/>
      <c r="BB382" s="54"/>
      <c r="BC382" s="54"/>
      <c r="BD382" s="54"/>
      <c r="BE382" s="54"/>
      <c r="BF382" s="54"/>
      <c r="BG382" s="54"/>
      <c r="BH382" s="55"/>
      <c r="BI382" s="89"/>
      <c r="BJ382" s="89"/>
      <c r="BK382" s="89"/>
      <c r="BL382" s="89"/>
      <c r="BM382" s="89"/>
      <c r="BN382" s="89"/>
      <c r="BO382" s="89"/>
      <c r="BP382" s="89"/>
      <c r="BQ382" s="89"/>
      <c r="BR382" s="70"/>
      <c r="BS382" s="70"/>
      <c r="BT382" s="70"/>
    </row>
    <row r="383" ht="16.5" customHeight="1">
      <c r="A383" s="70"/>
      <c r="B383" s="162"/>
      <c r="AC383" s="48"/>
      <c r="AD383" s="70"/>
      <c r="AE383" s="70"/>
      <c r="AF383" s="70"/>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89"/>
      <c r="BJ383" s="89"/>
      <c r="BK383" s="89"/>
      <c r="BL383" s="89"/>
      <c r="BM383" s="89"/>
      <c r="BN383" s="89"/>
      <c r="BO383" s="89"/>
      <c r="BP383" s="89"/>
      <c r="BQ383" s="89"/>
      <c r="BR383" s="70"/>
      <c r="BS383" s="70"/>
      <c r="BT383" s="70"/>
    </row>
    <row r="384" ht="16.5" customHeight="1">
      <c r="A384" s="70"/>
      <c r="B384" s="162"/>
      <c r="AC384" s="48"/>
      <c r="AD384" s="70"/>
      <c r="AE384" s="70"/>
      <c r="AF384" s="70"/>
      <c r="AG384" s="70"/>
      <c r="AH384" s="70"/>
      <c r="AI384" s="70"/>
      <c r="AJ384" s="70"/>
      <c r="AK384" s="70"/>
      <c r="AL384" s="70"/>
      <c r="AM384" s="70"/>
      <c r="AN384" s="70"/>
      <c r="AO384" s="70"/>
      <c r="AP384" s="70"/>
      <c r="AQ384" s="70"/>
      <c r="AR384" s="70"/>
      <c r="AS384" s="70"/>
      <c r="AT384" s="70"/>
      <c r="AU384" s="70"/>
      <c r="AV384" s="70"/>
      <c r="AW384" s="70"/>
      <c r="AX384" s="70"/>
      <c r="AY384" s="70"/>
      <c r="AZ384" s="70"/>
      <c r="BA384" s="70"/>
      <c r="BB384" s="70"/>
      <c r="BC384" s="70"/>
      <c r="BD384" s="70"/>
      <c r="BE384" s="70"/>
      <c r="BF384" s="70"/>
      <c r="BG384" s="70"/>
      <c r="BH384" s="70"/>
      <c r="BI384" s="89"/>
      <c r="BJ384" s="89"/>
      <c r="BK384" s="89"/>
      <c r="BL384" s="89"/>
      <c r="BM384" s="89"/>
      <c r="BN384" s="89"/>
      <c r="BO384" s="89"/>
      <c r="BP384" s="89"/>
      <c r="BQ384" s="89"/>
      <c r="BR384" s="70"/>
      <c r="BS384" s="70"/>
      <c r="BT384" s="70"/>
    </row>
    <row r="385" ht="16.5" customHeight="1">
      <c r="A385" s="70"/>
      <c r="B385" s="162"/>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c r="AC385" s="55"/>
      <c r="AD385" s="70"/>
      <c r="AE385" s="70"/>
      <c r="AF385" s="70"/>
      <c r="AG385" s="70"/>
      <c r="AH385" s="70"/>
      <c r="AI385" s="70"/>
      <c r="AJ385" s="70"/>
      <c r="AK385" s="89"/>
      <c r="AL385" s="89"/>
      <c r="AM385" s="89"/>
      <c r="AN385" s="89"/>
      <c r="AO385" s="89"/>
      <c r="AP385" s="89"/>
      <c r="AQ385" s="89"/>
      <c r="AR385" s="89"/>
      <c r="AS385" s="89"/>
      <c r="AT385" s="89"/>
      <c r="AU385" s="89"/>
      <c r="AV385" s="89"/>
      <c r="AW385" s="89"/>
      <c r="AX385" s="89"/>
      <c r="AY385" s="89"/>
      <c r="AZ385" s="89"/>
      <c r="BA385" s="89"/>
      <c r="BB385" s="89"/>
      <c r="BC385" s="89"/>
      <c r="BD385" s="89"/>
      <c r="BE385" s="89"/>
      <c r="BF385" s="89"/>
      <c r="BG385" s="89"/>
      <c r="BH385" s="89"/>
      <c r="BI385" s="89"/>
      <c r="BJ385" s="89"/>
      <c r="BK385" s="89"/>
      <c r="BL385" s="89"/>
      <c r="BM385" s="89"/>
      <c r="BN385" s="89"/>
      <c r="BO385" s="89"/>
      <c r="BP385" s="89"/>
      <c r="BQ385" s="89"/>
      <c r="BR385" s="70"/>
      <c r="BS385" s="70"/>
      <c r="BT385" s="70"/>
    </row>
    <row r="386" ht="16.5" customHeight="1">
      <c r="A386" s="70"/>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70"/>
      <c r="AE386" s="70"/>
      <c r="AF386" s="70"/>
      <c r="AG386" s="70"/>
      <c r="AH386" s="70"/>
      <c r="AI386" s="70"/>
      <c r="AJ386" s="70"/>
      <c r="AK386" s="89"/>
      <c r="AL386" s="89"/>
      <c r="AM386" s="89"/>
      <c r="AN386" s="89"/>
      <c r="AO386" s="89"/>
      <c r="AP386" s="89"/>
      <c r="AQ386" s="89"/>
      <c r="AR386" s="89"/>
      <c r="AS386" s="89"/>
      <c r="AT386" s="89"/>
      <c r="AU386" s="89"/>
      <c r="AV386" s="89"/>
      <c r="AW386" s="89"/>
      <c r="AX386" s="89"/>
      <c r="AY386" s="89"/>
      <c r="AZ386" s="89"/>
      <c r="BA386" s="89"/>
      <c r="BB386" s="89"/>
      <c r="BC386" s="89"/>
      <c r="BD386" s="89"/>
      <c r="BE386" s="89"/>
      <c r="BF386" s="89"/>
      <c r="BG386" s="89"/>
      <c r="BH386" s="89"/>
      <c r="BI386" s="89"/>
      <c r="BJ386" s="89"/>
      <c r="BK386" s="89"/>
      <c r="BL386" s="89"/>
      <c r="BM386" s="89"/>
      <c r="BN386" s="89"/>
      <c r="BO386" s="89"/>
      <c r="BP386" s="89"/>
      <c r="BQ386" s="89"/>
      <c r="BR386" s="70"/>
      <c r="BS386" s="70"/>
      <c r="BT386" s="70"/>
    </row>
    <row r="387" ht="16.5" customHeight="1">
      <c r="A387" s="85"/>
      <c r="B387" s="85"/>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269"/>
      <c r="AJ387" s="85"/>
      <c r="AK387" s="87"/>
      <c r="AL387" s="87"/>
      <c r="AM387" s="87"/>
      <c r="AN387" s="87"/>
      <c r="AO387" s="87"/>
      <c r="AP387" s="87"/>
      <c r="AQ387" s="87"/>
      <c r="AR387" s="87"/>
      <c r="AS387" s="87"/>
      <c r="AT387" s="87"/>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269"/>
      <c r="BS387" s="85"/>
      <c r="BT387" s="85"/>
    </row>
    <row r="388" ht="16.5" customHeight="1">
      <c r="A388" s="70"/>
      <c r="B388" s="70"/>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c r="AA388" s="89"/>
      <c r="AB388" s="89"/>
      <c r="AC388" s="89"/>
      <c r="AD388" s="89"/>
      <c r="AE388" s="89"/>
      <c r="AF388" s="89"/>
      <c r="AG388" s="89"/>
      <c r="AH388" s="89"/>
      <c r="AI388" s="41"/>
      <c r="AJ388" s="70"/>
      <c r="AK388" s="89"/>
      <c r="AL388" s="89"/>
      <c r="AM388" s="89"/>
      <c r="AN388" s="89"/>
      <c r="AO388" s="89"/>
      <c r="AP388" s="89"/>
      <c r="AQ388" s="89"/>
      <c r="AR388" s="89"/>
      <c r="AS388" s="89"/>
      <c r="AT388" s="89"/>
      <c r="AU388" s="89"/>
      <c r="AV388" s="89"/>
      <c r="AW388" s="89"/>
      <c r="AX388" s="89"/>
      <c r="AY388" s="89"/>
      <c r="AZ388" s="89"/>
      <c r="BA388" s="89"/>
      <c r="BB388" s="89"/>
      <c r="BC388" s="89"/>
      <c r="BD388" s="89"/>
      <c r="BE388" s="89"/>
      <c r="BF388" s="89"/>
      <c r="BG388" s="89"/>
      <c r="BH388" s="89"/>
      <c r="BI388" s="89"/>
      <c r="BJ388" s="89"/>
      <c r="BK388" s="89"/>
      <c r="BL388" s="89"/>
      <c r="BM388" s="89"/>
      <c r="BN388" s="89"/>
      <c r="BO388" s="89"/>
      <c r="BP388" s="89"/>
      <c r="BQ388" s="89"/>
      <c r="BR388" s="41"/>
      <c r="BS388" s="70"/>
      <c r="BT388" s="70"/>
    </row>
    <row r="389" ht="16.5" customHeight="1">
      <c r="A389" s="70"/>
      <c r="B389" s="45" t="s">
        <v>798</v>
      </c>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c r="AA389" s="70"/>
      <c r="AB389" s="70"/>
      <c r="AC389" s="70"/>
      <c r="AD389" s="70"/>
      <c r="AE389" s="70"/>
      <c r="AF389" s="70"/>
      <c r="AG389" s="70"/>
      <c r="AH389" s="70"/>
      <c r="AI389" s="70"/>
      <c r="AJ389" s="70"/>
      <c r="AK389" s="89"/>
      <c r="AL389" s="89"/>
      <c r="AM389" s="89"/>
      <c r="AN389" s="89"/>
      <c r="AO389" s="89"/>
      <c r="AP389" s="89"/>
      <c r="AQ389" s="89"/>
      <c r="AR389" s="89"/>
      <c r="AS389" s="89"/>
      <c r="AT389" s="89"/>
      <c r="AU389" s="89"/>
      <c r="AV389" s="89"/>
      <c r="AW389" s="89"/>
      <c r="AX389" s="89"/>
      <c r="AY389" s="89"/>
      <c r="AZ389" s="89"/>
      <c r="BA389" s="89"/>
      <c r="BB389" s="89"/>
      <c r="BC389" s="89"/>
      <c r="BD389" s="89"/>
      <c r="BE389" s="89"/>
      <c r="BF389" s="89"/>
      <c r="BG389" s="89"/>
      <c r="BH389" s="89"/>
      <c r="BI389" s="89"/>
      <c r="BJ389" s="89"/>
      <c r="BK389" s="89"/>
      <c r="BL389" s="89"/>
      <c r="BM389" s="89"/>
      <c r="BN389" s="89"/>
      <c r="BO389" s="89"/>
      <c r="BP389" s="89"/>
      <c r="BQ389" s="89"/>
      <c r="BR389" s="70"/>
      <c r="BS389" s="70"/>
      <c r="BT389" s="70"/>
    </row>
    <row r="390" ht="16.5" customHeight="1">
      <c r="A390" s="70"/>
      <c r="B390" s="101" t="s">
        <v>799</v>
      </c>
      <c r="C390" s="405">
        <v>1.0</v>
      </c>
      <c r="D390" s="406"/>
      <c r="E390" s="66"/>
      <c r="F390" s="66"/>
      <c r="G390" s="66"/>
      <c r="H390" s="66"/>
      <c r="I390" s="66"/>
      <c r="J390" s="66"/>
      <c r="K390" s="66"/>
      <c r="L390" s="66"/>
      <c r="M390" s="66"/>
      <c r="N390" s="66"/>
      <c r="O390" s="66"/>
      <c r="P390" s="405">
        <v>11.0</v>
      </c>
      <c r="Q390" s="406"/>
      <c r="R390" s="66"/>
      <c r="S390" s="66"/>
      <c r="T390" s="66"/>
      <c r="U390" s="66"/>
      <c r="V390" s="66"/>
      <c r="W390" s="66"/>
      <c r="X390" s="66"/>
      <c r="Y390" s="66"/>
      <c r="Z390" s="66"/>
      <c r="AA390" s="66"/>
      <c r="AB390" s="66"/>
      <c r="AC390" s="108"/>
      <c r="AD390" s="70"/>
      <c r="AE390" s="70"/>
      <c r="AF390" s="70"/>
      <c r="AG390" s="70"/>
      <c r="AH390" s="70"/>
      <c r="AI390" s="70"/>
      <c r="AJ390" s="70"/>
      <c r="AK390" s="89"/>
      <c r="AL390" s="89"/>
      <c r="AM390" s="89"/>
      <c r="AN390" s="89"/>
      <c r="AO390" s="89"/>
      <c r="AP390" s="89"/>
      <c r="AQ390" s="89"/>
      <c r="AR390" s="89"/>
      <c r="AS390" s="89"/>
      <c r="AT390" s="89"/>
      <c r="AU390" s="89"/>
      <c r="AV390" s="89"/>
      <c r="AW390" s="89"/>
      <c r="AX390" s="89"/>
      <c r="AY390" s="89"/>
      <c r="AZ390" s="89"/>
      <c r="BA390" s="89"/>
      <c r="BB390" s="89"/>
      <c r="BC390" s="89"/>
      <c r="BD390" s="89"/>
      <c r="BE390" s="89"/>
      <c r="BF390" s="89"/>
      <c r="BG390" s="89"/>
      <c r="BH390" s="89"/>
      <c r="BI390" s="89"/>
      <c r="BJ390" s="89"/>
      <c r="BK390" s="89"/>
      <c r="BL390" s="89"/>
      <c r="BM390" s="89"/>
      <c r="BN390" s="89"/>
      <c r="BO390" s="89"/>
      <c r="BP390" s="89"/>
      <c r="BQ390" s="89"/>
      <c r="BR390" s="70"/>
      <c r="BS390" s="70"/>
      <c r="BT390" s="70"/>
    </row>
    <row r="391" ht="16.5" customHeight="1">
      <c r="A391" s="70"/>
      <c r="B391" s="51"/>
      <c r="D391" s="407"/>
      <c r="H391" s="407"/>
      <c r="L391" s="407"/>
      <c r="Q391" s="407"/>
      <c r="U391" s="407"/>
      <c r="Y391" s="407"/>
      <c r="AC391" s="48"/>
      <c r="AD391" s="70"/>
      <c r="AE391" s="70"/>
      <c r="AF391" s="70"/>
      <c r="AG391" s="45" t="s">
        <v>150</v>
      </c>
      <c r="AH391" s="70"/>
      <c r="AI391" s="70"/>
      <c r="AJ391" s="70"/>
      <c r="AK391" s="89"/>
      <c r="AL391" s="89"/>
      <c r="AM391" s="89"/>
      <c r="AN391" s="89"/>
      <c r="AO391" s="89"/>
      <c r="AP391" s="89"/>
      <c r="AQ391" s="89"/>
      <c r="AR391" s="89"/>
      <c r="AS391" s="89"/>
      <c r="AT391" s="89"/>
      <c r="AU391" s="89"/>
      <c r="AV391" s="89"/>
      <c r="AW391" s="89"/>
      <c r="AX391" s="89"/>
      <c r="AY391" s="89"/>
      <c r="AZ391" s="89"/>
      <c r="BA391" s="89"/>
      <c r="BB391" s="89"/>
      <c r="BC391" s="89"/>
      <c r="BD391" s="89"/>
      <c r="BE391" s="89"/>
      <c r="BF391" s="89"/>
      <c r="BG391" s="89"/>
      <c r="BH391" s="89"/>
      <c r="BI391" s="89"/>
      <c r="BJ391" s="89"/>
      <c r="BK391" s="89"/>
      <c r="BL391" s="89"/>
      <c r="BM391" s="89"/>
      <c r="BN391" s="89"/>
      <c r="BO391" s="89"/>
      <c r="BP391" s="89"/>
      <c r="BQ391" s="89"/>
      <c r="BR391" s="70"/>
      <c r="BS391" s="70"/>
      <c r="BT391" s="70"/>
    </row>
    <row r="392" ht="16.5" customHeight="1">
      <c r="A392" s="70"/>
      <c r="B392" s="51"/>
      <c r="C392" s="408">
        <v>2.0</v>
      </c>
      <c r="D392" s="409"/>
      <c r="P392" s="408">
        <v>12.0</v>
      </c>
      <c r="Q392" s="409"/>
      <c r="AC392" s="48"/>
      <c r="AD392" s="70"/>
      <c r="AE392" s="70"/>
      <c r="AF392" s="70"/>
      <c r="AG392" s="101" t="s">
        <v>799</v>
      </c>
      <c r="AH392" s="405">
        <v>1.0</v>
      </c>
      <c r="AI392" s="406"/>
      <c r="AJ392" s="66"/>
      <c r="AK392" s="66"/>
      <c r="AL392" s="66"/>
      <c r="AM392" s="66"/>
      <c r="AN392" s="66"/>
      <c r="AO392" s="66"/>
      <c r="AP392" s="66"/>
      <c r="AQ392" s="66"/>
      <c r="AR392" s="66"/>
      <c r="AS392" s="66"/>
      <c r="AT392" s="66"/>
      <c r="AU392" s="405">
        <v>6.0</v>
      </c>
      <c r="AV392" s="406"/>
      <c r="AW392" s="66"/>
      <c r="AX392" s="66"/>
      <c r="AY392" s="66"/>
      <c r="AZ392" s="66"/>
      <c r="BA392" s="66"/>
      <c r="BB392" s="66"/>
      <c r="BC392" s="66"/>
      <c r="BD392" s="66"/>
      <c r="BE392" s="66"/>
      <c r="BF392" s="66"/>
      <c r="BG392" s="66"/>
      <c r="BH392" s="108"/>
      <c r="BI392" s="89"/>
      <c r="BJ392" s="89"/>
      <c r="BK392" s="89"/>
      <c r="BL392" s="89"/>
      <c r="BM392" s="89"/>
      <c r="BN392" s="89"/>
      <c r="BO392" s="89"/>
      <c r="BP392" s="89"/>
      <c r="BQ392" s="89"/>
      <c r="BR392" s="70"/>
      <c r="BS392" s="70"/>
      <c r="BT392" s="70"/>
    </row>
    <row r="393" ht="16.5" customHeight="1">
      <c r="A393" s="70"/>
      <c r="B393" s="51"/>
      <c r="D393" s="407"/>
      <c r="H393" s="407"/>
      <c r="L393" s="407"/>
      <c r="Q393" s="407"/>
      <c r="U393" s="407"/>
      <c r="Y393" s="407"/>
      <c r="AC393" s="48"/>
      <c r="AD393" s="70"/>
      <c r="AE393" s="70"/>
      <c r="AF393" s="70"/>
      <c r="AG393" s="51"/>
      <c r="AI393" s="407"/>
      <c r="AM393" s="407"/>
      <c r="AQ393" s="407"/>
      <c r="AV393" s="407"/>
      <c r="AZ393" s="407"/>
      <c r="BD393" s="407"/>
      <c r="BH393" s="48"/>
      <c r="BI393" s="89"/>
      <c r="BJ393" s="89"/>
      <c r="BK393" s="89"/>
      <c r="BL393" s="89"/>
      <c r="BM393" s="89"/>
      <c r="BN393" s="89"/>
      <c r="BO393" s="89"/>
      <c r="BP393" s="89"/>
      <c r="BQ393" s="89"/>
      <c r="BR393" s="70"/>
      <c r="BS393" s="70"/>
      <c r="BT393" s="70"/>
    </row>
    <row r="394" ht="16.5" customHeight="1">
      <c r="A394" s="70"/>
      <c r="B394" s="51"/>
      <c r="C394" s="410">
        <v>3.0</v>
      </c>
      <c r="D394" s="409"/>
      <c r="P394" s="408">
        <v>13.0</v>
      </c>
      <c r="Q394" s="409"/>
      <c r="AC394" s="48"/>
      <c r="AD394" s="70"/>
      <c r="AE394" s="70"/>
      <c r="AF394" s="70"/>
      <c r="AG394" s="51"/>
      <c r="AH394" s="408">
        <v>2.0</v>
      </c>
      <c r="AI394" s="409"/>
      <c r="AU394" s="408">
        <v>7.0</v>
      </c>
      <c r="AV394" s="409"/>
      <c r="BH394" s="48"/>
      <c r="BI394" s="89"/>
      <c r="BJ394" s="89"/>
      <c r="BK394" s="89"/>
      <c r="BL394" s="89"/>
      <c r="BM394" s="89"/>
      <c r="BN394" s="89"/>
      <c r="BO394" s="89"/>
      <c r="BP394" s="89"/>
      <c r="BQ394" s="89"/>
      <c r="BR394" s="70"/>
      <c r="BS394" s="70"/>
      <c r="BT394" s="70"/>
    </row>
    <row r="395" ht="16.5" customHeight="1">
      <c r="A395" s="70"/>
      <c r="B395" s="51"/>
      <c r="D395" s="407"/>
      <c r="H395" s="407"/>
      <c r="L395" s="407"/>
      <c r="Q395" s="407"/>
      <c r="U395" s="407"/>
      <c r="Y395" s="407"/>
      <c r="AC395" s="48"/>
      <c r="AD395" s="70"/>
      <c r="AE395" s="70"/>
      <c r="AF395" s="70"/>
      <c r="AG395" s="51"/>
      <c r="AI395" s="407"/>
      <c r="AM395" s="407"/>
      <c r="AQ395" s="407"/>
      <c r="AV395" s="407"/>
      <c r="AZ395" s="407"/>
      <c r="BD395" s="407"/>
      <c r="BH395" s="48"/>
      <c r="BI395" s="89"/>
      <c r="BJ395" s="89"/>
      <c r="BK395" s="89"/>
      <c r="BL395" s="89"/>
      <c r="BM395" s="89"/>
      <c r="BN395" s="89"/>
      <c r="BO395" s="89"/>
      <c r="BP395" s="89"/>
      <c r="BQ395" s="89"/>
      <c r="BR395" s="70"/>
      <c r="BS395" s="70"/>
      <c r="BT395" s="70"/>
    </row>
    <row r="396" ht="16.5" customHeight="1">
      <c r="A396" s="70"/>
      <c r="B396" s="51"/>
      <c r="C396" s="408">
        <v>4.0</v>
      </c>
      <c r="D396" s="409"/>
      <c r="P396" s="408">
        <v>14.0</v>
      </c>
      <c r="Q396" s="409"/>
      <c r="AC396" s="48"/>
      <c r="AD396" s="70"/>
      <c r="AE396" s="70"/>
      <c r="AF396" s="70"/>
      <c r="AG396" s="51"/>
      <c r="AH396" s="410">
        <v>3.0</v>
      </c>
      <c r="AI396" s="409"/>
      <c r="AU396" s="408">
        <v>8.0</v>
      </c>
      <c r="AV396" s="409"/>
      <c r="BH396" s="48"/>
      <c r="BI396" s="89"/>
      <c r="BJ396" s="89"/>
      <c r="BK396" s="89"/>
      <c r="BL396" s="89"/>
      <c r="BM396" s="89"/>
      <c r="BN396" s="89"/>
      <c r="BO396" s="89"/>
      <c r="BP396" s="89"/>
      <c r="BQ396" s="89"/>
      <c r="BR396" s="70"/>
      <c r="BS396" s="70"/>
      <c r="BT396" s="70"/>
    </row>
    <row r="397" ht="16.5" customHeight="1">
      <c r="A397" s="70"/>
      <c r="B397" s="53"/>
      <c r="D397" s="407"/>
      <c r="H397" s="407"/>
      <c r="L397" s="407"/>
      <c r="Q397" s="407"/>
      <c r="U397" s="407"/>
      <c r="Y397" s="407"/>
      <c r="AC397" s="48"/>
      <c r="AD397" s="70"/>
      <c r="AE397" s="70"/>
      <c r="AF397" s="70"/>
      <c r="AG397" s="51"/>
      <c r="AI397" s="407"/>
      <c r="AM397" s="407"/>
      <c r="AQ397" s="407"/>
      <c r="AV397" s="407"/>
      <c r="AZ397" s="407"/>
      <c r="BD397" s="407"/>
      <c r="BH397" s="48"/>
      <c r="BI397" s="89"/>
      <c r="BJ397" s="89"/>
      <c r="BK397" s="89"/>
      <c r="BL397" s="89"/>
      <c r="BM397" s="89"/>
      <c r="BN397" s="89"/>
      <c r="BO397" s="89"/>
      <c r="BP397" s="89"/>
      <c r="BQ397" s="89"/>
      <c r="BR397" s="70"/>
      <c r="BS397" s="70"/>
      <c r="BT397" s="70"/>
    </row>
    <row r="398" ht="16.5" customHeight="1">
      <c r="A398" s="70"/>
      <c r="B398" s="26"/>
      <c r="C398" s="411">
        <v>5.0</v>
      </c>
      <c r="D398" s="409"/>
      <c r="P398" s="408">
        <v>15.0</v>
      </c>
      <c r="Q398" s="409"/>
      <c r="AC398" s="48"/>
      <c r="AD398" s="70"/>
      <c r="AE398" s="70"/>
      <c r="AF398" s="70"/>
      <c r="AG398" s="51"/>
      <c r="AH398" s="408">
        <v>4.0</v>
      </c>
      <c r="AI398" s="409"/>
      <c r="AU398" s="408">
        <v>9.0</v>
      </c>
      <c r="AV398" s="409"/>
      <c r="BH398" s="48"/>
      <c r="BI398" s="89"/>
      <c r="BJ398" s="89"/>
      <c r="BK398" s="89"/>
      <c r="BL398" s="89"/>
      <c r="BM398" s="89"/>
      <c r="BN398" s="89"/>
      <c r="BO398" s="89"/>
      <c r="BP398" s="89"/>
      <c r="BQ398" s="89"/>
      <c r="BR398" s="70"/>
      <c r="BS398" s="70"/>
      <c r="BT398" s="70"/>
    </row>
    <row r="399" ht="16.5" customHeight="1">
      <c r="A399" s="70"/>
      <c r="B399" s="26"/>
      <c r="C399" s="51"/>
      <c r="D399" s="407"/>
      <c r="H399" s="407"/>
      <c r="L399" s="407"/>
      <c r="Q399" s="407"/>
      <c r="U399" s="407"/>
      <c r="Y399" s="407"/>
      <c r="AC399" s="48"/>
      <c r="AD399" s="70"/>
      <c r="AE399" s="70"/>
      <c r="AF399" s="70"/>
      <c r="AG399" s="53"/>
      <c r="AI399" s="407"/>
      <c r="AM399" s="407"/>
      <c r="AQ399" s="407"/>
      <c r="AV399" s="407"/>
      <c r="AZ399" s="407"/>
      <c r="BD399" s="407"/>
      <c r="BH399" s="48"/>
      <c r="BI399" s="89"/>
      <c r="BJ399" s="89"/>
      <c r="BK399" s="89"/>
      <c r="BL399" s="89"/>
      <c r="BM399" s="89"/>
      <c r="BN399" s="89"/>
      <c r="BO399" s="89"/>
      <c r="BP399" s="89"/>
      <c r="BQ399" s="89"/>
      <c r="BR399" s="70"/>
      <c r="BS399" s="70"/>
      <c r="BT399" s="70"/>
    </row>
    <row r="400" ht="16.5" customHeight="1">
      <c r="A400" s="70"/>
      <c r="B400" s="26"/>
      <c r="C400" s="411">
        <v>6.0</v>
      </c>
      <c r="D400" s="412"/>
      <c r="P400" s="408">
        <v>16.0</v>
      </c>
      <c r="Q400" s="412"/>
      <c r="AC400" s="48"/>
      <c r="AD400" s="70"/>
      <c r="AE400" s="70"/>
      <c r="AF400" s="70"/>
      <c r="AG400" s="26"/>
      <c r="AH400" s="411">
        <v>5.0</v>
      </c>
      <c r="AI400" s="409"/>
      <c r="AU400" s="408">
        <v>10.0</v>
      </c>
      <c r="AV400" s="409"/>
      <c r="BH400" s="48"/>
      <c r="BI400" s="89"/>
      <c r="BJ400" s="89"/>
      <c r="BK400" s="89"/>
      <c r="BL400" s="89"/>
      <c r="BM400" s="89"/>
      <c r="BN400" s="89"/>
      <c r="BO400" s="89"/>
      <c r="BP400" s="89"/>
      <c r="BQ400" s="89"/>
      <c r="BR400" s="70"/>
      <c r="BS400" s="70"/>
      <c r="BT400" s="70"/>
    </row>
    <row r="401" ht="16.5" customHeight="1">
      <c r="A401" s="70"/>
      <c r="B401" s="26"/>
      <c r="C401" s="51"/>
      <c r="D401" s="407"/>
      <c r="H401" s="407"/>
      <c r="L401" s="407"/>
      <c r="Q401" s="407"/>
      <c r="U401" s="407"/>
      <c r="Y401" s="407"/>
      <c r="AC401" s="48"/>
      <c r="AD401" s="70"/>
      <c r="AE401" s="70"/>
      <c r="AF401" s="70"/>
      <c r="AG401" s="26"/>
      <c r="AH401" s="53"/>
      <c r="AI401" s="413"/>
      <c r="AJ401" s="54"/>
      <c r="AK401" s="54"/>
      <c r="AL401" s="54"/>
      <c r="AM401" s="413"/>
      <c r="AN401" s="54"/>
      <c r="AO401" s="54"/>
      <c r="AP401" s="54"/>
      <c r="AQ401" s="413"/>
      <c r="AR401" s="54"/>
      <c r="AS401" s="54"/>
      <c r="AT401" s="54"/>
      <c r="AU401" s="54"/>
      <c r="AV401" s="413"/>
      <c r="AW401" s="54"/>
      <c r="AX401" s="54"/>
      <c r="AY401" s="54"/>
      <c r="AZ401" s="413"/>
      <c r="BA401" s="54"/>
      <c r="BB401" s="54"/>
      <c r="BC401" s="54"/>
      <c r="BD401" s="413"/>
      <c r="BE401" s="54"/>
      <c r="BF401" s="54"/>
      <c r="BG401" s="54"/>
      <c r="BH401" s="55"/>
      <c r="BI401" s="89"/>
      <c r="BJ401" s="89"/>
      <c r="BK401" s="89"/>
      <c r="BL401" s="89"/>
      <c r="BM401" s="89"/>
      <c r="BN401" s="89"/>
      <c r="BO401" s="89"/>
      <c r="BP401" s="89"/>
      <c r="BQ401" s="89"/>
      <c r="BR401" s="70"/>
      <c r="BS401" s="70"/>
      <c r="BT401" s="70"/>
    </row>
    <row r="402" ht="16.5" customHeight="1">
      <c r="A402" s="70"/>
      <c r="B402" s="26"/>
      <c r="C402" s="411">
        <v>7.0</v>
      </c>
      <c r="D402" s="409"/>
      <c r="P402" s="408">
        <v>17.0</v>
      </c>
      <c r="Q402" s="409"/>
      <c r="AC402" s="48"/>
      <c r="AD402" s="70"/>
      <c r="AE402" s="70"/>
      <c r="AF402" s="70"/>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89"/>
      <c r="BJ402" s="89"/>
      <c r="BK402" s="89"/>
      <c r="BL402" s="89"/>
      <c r="BM402" s="89"/>
      <c r="BN402" s="89"/>
      <c r="BO402" s="89"/>
      <c r="BP402" s="89"/>
      <c r="BQ402" s="89"/>
      <c r="BR402" s="70"/>
      <c r="BS402" s="70"/>
      <c r="BT402" s="70"/>
    </row>
    <row r="403" ht="16.5" customHeight="1">
      <c r="A403" s="70"/>
      <c r="B403" s="26"/>
      <c r="C403" s="51"/>
      <c r="D403" s="407"/>
      <c r="H403" s="407"/>
      <c r="L403" s="407"/>
      <c r="Q403" s="407"/>
      <c r="U403" s="407"/>
      <c r="Y403" s="407"/>
      <c r="AC403" s="48"/>
      <c r="AD403" s="70"/>
      <c r="AE403" s="70"/>
      <c r="AF403" s="70"/>
      <c r="AG403" s="70"/>
      <c r="AH403" s="70"/>
      <c r="AI403" s="70"/>
      <c r="AJ403" s="70"/>
      <c r="AK403" s="89"/>
      <c r="AL403" s="89"/>
      <c r="AM403" s="89"/>
      <c r="AN403" s="89"/>
      <c r="AO403" s="89"/>
      <c r="AP403" s="89"/>
      <c r="AQ403" s="89"/>
      <c r="AR403" s="89"/>
      <c r="AS403" s="89"/>
      <c r="AT403" s="89"/>
      <c r="AU403" s="89"/>
      <c r="AV403" s="89"/>
      <c r="AW403" s="89"/>
      <c r="AX403" s="89"/>
      <c r="AY403" s="89"/>
      <c r="AZ403" s="89"/>
      <c r="BA403" s="89"/>
      <c r="BB403" s="89"/>
      <c r="BC403" s="89"/>
      <c r="BD403" s="89"/>
      <c r="BE403" s="89"/>
      <c r="BF403" s="89"/>
      <c r="BG403" s="89"/>
      <c r="BH403" s="89"/>
      <c r="BI403" s="89"/>
      <c r="BJ403" s="89"/>
      <c r="BK403" s="89"/>
      <c r="BL403" s="89"/>
      <c r="BM403" s="89"/>
      <c r="BN403" s="89"/>
      <c r="BO403" s="89"/>
      <c r="BP403" s="89"/>
      <c r="BQ403" s="89"/>
      <c r="BR403" s="70"/>
      <c r="BS403" s="70"/>
      <c r="BT403" s="70"/>
    </row>
    <row r="404" ht="16.5" customHeight="1">
      <c r="A404" s="70"/>
      <c r="B404" s="26"/>
      <c r="C404" s="411">
        <v>8.0</v>
      </c>
      <c r="D404" s="409"/>
      <c r="P404" s="408">
        <v>18.0</v>
      </c>
      <c r="Q404" s="409"/>
      <c r="AC404" s="48"/>
      <c r="AD404" s="70"/>
      <c r="AE404" s="70"/>
      <c r="AF404" s="70"/>
      <c r="AG404" s="70"/>
      <c r="AH404" s="70"/>
      <c r="AI404" s="70"/>
      <c r="AJ404" s="70"/>
      <c r="AK404" s="89"/>
      <c r="AL404" s="89"/>
      <c r="AM404" s="89"/>
      <c r="AN404" s="89"/>
      <c r="AO404" s="89"/>
      <c r="AP404" s="89"/>
      <c r="AQ404" s="89"/>
      <c r="AR404" s="89"/>
      <c r="AS404" s="89"/>
      <c r="AT404" s="89"/>
      <c r="AU404" s="89"/>
      <c r="AV404" s="89"/>
      <c r="AW404" s="89"/>
      <c r="AX404" s="89"/>
      <c r="AY404" s="89"/>
      <c r="AZ404" s="89"/>
      <c r="BA404" s="89"/>
      <c r="BB404" s="89"/>
      <c r="BC404" s="89"/>
      <c r="BD404" s="89"/>
      <c r="BE404" s="89"/>
      <c r="BF404" s="89"/>
      <c r="BG404" s="89"/>
      <c r="BH404" s="89"/>
      <c r="BI404" s="89"/>
      <c r="BJ404" s="89"/>
      <c r="BK404" s="89"/>
      <c r="BL404" s="89"/>
      <c r="BM404" s="89"/>
      <c r="BN404" s="89"/>
      <c r="BO404" s="89"/>
      <c r="BP404" s="89"/>
      <c r="BQ404" s="89"/>
      <c r="BR404" s="70"/>
      <c r="BS404" s="70"/>
      <c r="BT404" s="70"/>
    </row>
    <row r="405" ht="16.5" customHeight="1">
      <c r="A405" s="70"/>
      <c r="B405" s="26"/>
      <c r="C405" s="51"/>
      <c r="D405" s="407"/>
      <c r="H405" s="407"/>
      <c r="L405" s="407"/>
      <c r="Q405" s="407"/>
      <c r="U405" s="407"/>
      <c r="Y405" s="407"/>
      <c r="AC405" s="48"/>
      <c r="AD405" s="70"/>
      <c r="AE405" s="70"/>
      <c r="AF405" s="70"/>
      <c r="AG405" s="70"/>
      <c r="AH405" s="70"/>
      <c r="AI405" s="70"/>
      <c r="AJ405" s="70"/>
      <c r="AK405" s="89"/>
      <c r="AL405" s="89"/>
      <c r="AM405" s="89"/>
      <c r="AN405" s="89"/>
      <c r="AO405" s="89"/>
      <c r="AP405" s="89"/>
      <c r="AQ405" s="89"/>
      <c r="AR405" s="89"/>
      <c r="AS405" s="89"/>
      <c r="AT405" s="89"/>
      <c r="AU405" s="89"/>
      <c r="AV405" s="89"/>
      <c r="AW405" s="89"/>
      <c r="AX405" s="89"/>
      <c r="AY405" s="89"/>
      <c r="AZ405" s="89"/>
      <c r="BA405" s="89"/>
      <c r="BB405" s="89"/>
      <c r="BC405" s="89"/>
      <c r="BD405" s="89"/>
      <c r="BE405" s="89"/>
      <c r="BF405" s="89"/>
      <c r="BG405" s="89"/>
      <c r="BH405" s="89"/>
      <c r="BI405" s="89"/>
      <c r="BJ405" s="89"/>
      <c r="BK405" s="89"/>
      <c r="BL405" s="89"/>
      <c r="BM405" s="89"/>
      <c r="BN405" s="89"/>
      <c r="BO405" s="89"/>
      <c r="BP405" s="89"/>
      <c r="BQ405" s="89"/>
      <c r="BR405" s="70"/>
      <c r="BS405" s="70"/>
      <c r="BT405" s="70"/>
    </row>
    <row r="406" ht="16.5" customHeight="1">
      <c r="A406" s="70"/>
      <c r="B406" s="26"/>
      <c r="C406" s="411">
        <v>9.0</v>
      </c>
      <c r="D406" s="409"/>
      <c r="P406" s="408">
        <v>19.0</v>
      </c>
      <c r="Q406" s="409"/>
      <c r="AC406" s="48"/>
      <c r="AD406" s="70"/>
      <c r="AE406" s="70"/>
      <c r="AF406" s="70"/>
      <c r="AG406" s="70"/>
      <c r="AH406" s="70"/>
      <c r="AI406" s="70"/>
      <c r="AJ406" s="70"/>
      <c r="AK406" s="89"/>
      <c r="AL406" s="89"/>
      <c r="AM406" s="89"/>
      <c r="AN406" s="89"/>
      <c r="AO406" s="89"/>
      <c r="AP406" s="89"/>
      <c r="AQ406" s="89"/>
      <c r="AR406" s="89"/>
      <c r="AS406" s="89"/>
      <c r="AT406" s="89"/>
      <c r="AU406" s="89"/>
      <c r="AV406" s="89"/>
      <c r="AW406" s="89"/>
      <c r="AX406" s="89"/>
      <c r="AY406" s="89"/>
      <c r="AZ406" s="89"/>
      <c r="BA406" s="89"/>
      <c r="BB406" s="89"/>
      <c r="BC406" s="89"/>
      <c r="BD406" s="89"/>
      <c r="BE406" s="89"/>
      <c r="BF406" s="89"/>
      <c r="BG406" s="89"/>
      <c r="BH406" s="89"/>
      <c r="BI406" s="89"/>
      <c r="BJ406" s="89"/>
      <c r="BK406" s="89"/>
      <c r="BL406" s="89"/>
      <c r="BM406" s="89"/>
      <c r="BN406" s="89"/>
      <c r="BO406" s="89"/>
      <c r="BP406" s="89"/>
      <c r="BQ406" s="89"/>
      <c r="BR406" s="70"/>
      <c r="BS406" s="70"/>
      <c r="BT406" s="70"/>
    </row>
    <row r="407" ht="16.5" customHeight="1">
      <c r="A407" s="70"/>
      <c r="B407" s="26"/>
      <c r="C407" s="51"/>
      <c r="D407" s="407"/>
      <c r="H407" s="407"/>
      <c r="L407" s="407"/>
      <c r="Q407" s="407"/>
      <c r="U407" s="407"/>
      <c r="Y407" s="407"/>
      <c r="AC407" s="48"/>
      <c r="AD407" s="70"/>
      <c r="AE407" s="70"/>
      <c r="AF407" s="70"/>
      <c r="AG407" s="70"/>
      <c r="AH407" s="70"/>
      <c r="AI407" s="70"/>
      <c r="AJ407" s="70"/>
      <c r="AK407" s="89"/>
      <c r="AL407" s="89"/>
      <c r="AM407" s="89"/>
      <c r="AN407" s="89"/>
      <c r="AO407" s="89"/>
      <c r="AP407" s="89"/>
      <c r="AQ407" s="89"/>
      <c r="AR407" s="89"/>
      <c r="AS407" s="89"/>
      <c r="AT407" s="89"/>
      <c r="AU407" s="89"/>
      <c r="AV407" s="89"/>
      <c r="AW407" s="89"/>
      <c r="AX407" s="89"/>
      <c r="AY407" s="89"/>
      <c r="AZ407" s="89"/>
      <c r="BA407" s="89"/>
      <c r="BB407" s="89"/>
      <c r="BC407" s="89"/>
      <c r="BD407" s="89"/>
      <c r="BE407" s="89"/>
      <c r="BF407" s="89"/>
      <c r="BG407" s="89"/>
      <c r="BH407" s="89"/>
      <c r="BI407" s="89"/>
      <c r="BJ407" s="89"/>
      <c r="BK407" s="89"/>
      <c r="BL407" s="89"/>
      <c r="BM407" s="89"/>
      <c r="BN407" s="89"/>
      <c r="BO407" s="89"/>
      <c r="BP407" s="89"/>
      <c r="BQ407" s="89"/>
      <c r="BR407" s="70"/>
      <c r="BS407" s="70"/>
      <c r="BT407" s="70"/>
    </row>
    <row r="408" ht="16.5" customHeight="1">
      <c r="A408" s="70"/>
      <c r="B408" s="26"/>
      <c r="C408" s="411">
        <v>10.0</v>
      </c>
      <c r="D408" s="409"/>
      <c r="P408" s="408">
        <v>20.0</v>
      </c>
      <c r="Q408" s="409"/>
      <c r="AC408" s="48"/>
      <c r="AD408" s="70"/>
      <c r="AE408" s="70"/>
      <c r="AF408" s="70"/>
      <c r="AG408" s="70"/>
      <c r="AH408" s="70"/>
      <c r="AI408" s="70"/>
      <c r="AJ408" s="70"/>
      <c r="AK408" s="89"/>
      <c r="AL408" s="89"/>
      <c r="AM408" s="89"/>
      <c r="AN408" s="89"/>
      <c r="AO408" s="89"/>
      <c r="AP408" s="89"/>
      <c r="AQ408" s="89"/>
      <c r="AR408" s="89"/>
      <c r="AS408" s="89"/>
      <c r="AT408" s="89"/>
      <c r="AU408" s="89"/>
      <c r="AV408" s="89"/>
      <c r="AW408" s="89"/>
      <c r="AX408" s="89"/>
      <c r="AY408" s="89"/>
      <c r="AZ408" s="89"/>
      <c r="BA408" s="89"/>
      <c r="BB408" s="89"/>
      <c r="BC408" s="89"/>
      <c r="BD408" s="89"/>
      <c r="BE408" s="89"/>
      <c r="BF408" s="89"/>
      <c r="BG408" s="89"/>
      <c r="BH408" s="89"/>
      <c r="BI408" s="89"/>
      <c r="BJ408" s="89"/>
      <c r="BK408" s="89"/>
      <c r="BL408" s="89"/>
      <c r="BM408" s="89"/>
      <c r="BN408" s="89"/>
      <c r="BO408" s="89"/>
      <c r="BP408" s="89"/>
      <c r="BQ408" s="89"/>
      <c r="BR408" s="70"/>
      <c r="BS408" s="70"/>
      <c r="BT408" s="70"/>
    </row>
    <row r="409" ht="16.5" customHeight="1">
      <c r="A409" s="70"/>
      <c r="B409" s="26"/>
      <c r="C409" s="53"/>
      <c r="D409" s="413"/>
      <c r="E409" s="54"/>
      <c r="F409" s="54"/>
      <c r="G409" s="54"/>
      <c r="H409" s="413"/>
      <c r="I409" s="54"/>
      <c r="J409" s="54"/>
      <c r="K409" s="54"/>
      <c r="L409" s="413"/>
      <c r="M409" s="54"/>
      <c r="N409" s="54"/>
      <c r="O409" s="54"/>
      <c r="P409" s="54"/>
      <c r="Q409" s="413"/>
      <c r="R409" s="54"/>
      <c r="S409" s="54"/>
      <c r="T409" s="54"/>
      <c r="U409" s="413"/>
      <c r="V409" s="54"/>
      <c r="W409" s="54"/>
      <c r="X409" s="54"/>
      <c r="Y409" s="413"/>
      <c r="Z409" s="54"/>
      <c r="AA409" s="54"/>
      <c r="AB409" s="54"/>
      <c r="AC409" s="55"/>
      <c r="AD409" s="70"/>
      <c r="AE409" s="70"/>
      <c r="AF409" s="70"/>
      <c r="AG409" s="70"/>
      <c r="AH409" s="70"/>
      <c r="AI409" s="70"/>
      <c r="AJ409" s="70"/>
      <c r="AK409" s="89"/>
      <c r="AL409" s="89"/>
      <c r="AM409" s="89"/>
      <c r="AN409" s="89"/>
      <c r="AO409" s="89"/>
      <c r="AP409" s="89"/>
      <c r="AQ409" s="89"/>
      <c r="AR409" s="89"/>
      <c r="AS409" s="89"/>
      <c r="AT409" s="89"/>
      <c r="AU409" s="89"/>
      <c r="AV409" s="89"/>
      <c r="AW409" s="89"/>
      <c r="AX409" s="89"/>
      <c r="AY409" s="89"/>
      <c r="AZ409" s="89"/>
      <c r="BA409" s="89"/>
      <c r="BB409" s="89"/>
      <c r="BC409" s="89"/>
      <c r="BD409" s="89"/>
      <c r="BE409" s="89"/>
      <c r="BF409" s="89"/>
      <c r="BG409" s="89"/>
      <c r="BH409" s="89"/>
      <c r="BI409" s="89"/>
      <c r="BJ409" s="89"/>
      <c r="BK409" s="89"/>
      <c r="BL409" s="89"/>
      <c r="BM409" s="89"/>
      <c r="BN409" s="89"/>
      <c r="BO409" s="89"/>
      <c r="BP409" s="89"/>
      <c r="BQ409" s="89"/>
      <c r="BR409" s="70"/>
      <c r="BS409" s="70"/>
      <c r="BT409" s="70"/>
    </row>
    <row r="410" ht="16.5" customHeight="1">
      <c r="A410" s="70"/>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70"/>
      <c r="AE410" s="70"/>
      <c r="AF410" s="70"/>
      <c r="AG410" s="70"/>
      <c r="AH410" s="70"/>
      <c r="AI410" s="70"/>
      <c r="AJ410" s="70"/>
      <c r="AK410" s="89"/>
      <c r="AL410" s="89"/>
      <c r="AM410" s="89"/>
      <c r="AN410" s="89"/>
      <c r="AO410" s="89"/>
      <c r="AP410" s="89"/>
      <c r="AQ410" s="89"/>
      <c r="AR410" s="89"/>
      <c r="AS410" s="89"/>
      <c r="AT410" s="89"/>
      <c r="AU410" s="89"/>
      <c r="AV410" s="89"/>
      <c r="AW410" s="89"/>
      <c r="AX410" s="89"/>
      <c r="AY410" s="89"/>
      <c r="AZ410" s="89"/>
      <c r="BA410" s="89"/>
      <c r="BB410" s="89"/>
      <c r="BC410" s="89"/>
      <c r="BD410" s="89"/>
      <c r="BE410" s="89"/>
      <c r="BF410" s="89"/>
      <c r="BG410" s="89"/>
      <c r="BH410" s="89"/>
      <c r="BI410" s="89"/>
      <c r="BJ410" s="89"/>
      <c r="BK410" s="89"/>
      <c r="BL410" s="89"/>
      <c r="BM410" s="89"/>
      <c r="BN410" s="89"/>
      <c r="BO410" s="89"/>
      <c r="BP410" s="89"/>
      <c r="BQ410" s="89"/>
      <c r="BR410" s="70"/>
      <c r="BS410" s="70"/>
      <c r="BT410" s="70"/>
    </row>
    <row r="411" ht="16.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c r="AA411" s="70"/>
      <c r="AB411" s="70"/>
      <c r="AC411" s="89"/>
      <c r="AD411" s="70"/>
      <c r="AE411" s="70"/>
      <c r="AF411" s="70"/>
      <c r="AG411" s="70"/>
      <c r="AH411" s="70"/>
      <c r="AI411" s="70"/>
      <c r="AJ411" s="70"/>
      <c r="AK411" s="89"/>
      <c r="AL411" s="89"/>
      <c r="AM411" s="89"/>
      <c r="AN411" s="89"/>
      <c r="AO411" s="89"/>
      <c r="AP411" s="89"/>
      <c r="AQ411" s="89"/>
      <c r="AR411" s="89"/>
      <c r="AS411" s="89"/>
      <c r="AT411" s="89"/>
      <c r="AU411" s="89"/>
      <c r="AV411" s="89"/>
      <c r="AW411" s="89"/>
      <c r="AX411" s="414"/>
      <c r="AY411" s="89"/>
      <c r="AZ411" s="89"/>
      <c r="BA411" s="89"/>
      <c r="BB411" s="89"/>
      <c r="BC411" s="89"/>
      <c r="BD411" s="89"/>
      <c r="BE411" s="89"/>
      <c r="BF411" s="89"/>
      <c r="BG411" s="89"/>
      <c r="BH411" s="89"/>
      <c r="BI411" s="89"/>
      <c r="BJ411" s="89"/>
      <c r="BK411" s="89"/>
      <c r="BL411" s="89"/>
      <c r="BM411" s="89"/>
      <c r="BN411" s="89"/>
      <c r="BO411" s="89"/>
      <c r="BP411" s="89"/>
      <c r="BQ411" s="89"/>
      <c r="BR411" s="70"/>
      <c r="BS411" s="70"/>
      <c r="BT411" s="70"/>
    </row>
    <row r="412" ht="16.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c r="AA412" s="70"/>
      <c r="AB412" s="70"/>
      <c r="AC412" s="89"/>
      <c r="AD412" s="70"/>
      <c r="AE412" s="70"/>
      <c r="AF412" s="70"/>
      <c r="AG412" s="70"/>
      <c r="AH412" s="70"/>
      <c r="AI412" s="70"/>
      <c r="AJ412" s="70"/>
      <c r="AK412" s="89"/>
      <c r="AL412" s="89"/>
      <c r="AM412" s="89"/>
      <c r="AN412" s="89"/>
      <c r="AO412" s="89"/>
      <c r="AP412" s="89"/>
      <c r="AQ412" s="89"/>
      <c r="AR412" s="89"/>
      <c r="AS412" s="89"/>
      <c r="AT412" s="89"/>
      <c r="AU412" s="89"/>
      <c r="AV412" s="89"/>
      <c r="AW412" s="89"/>
      <c r="AX412" s="89"/>
      <c r="AY412" s="89"/>
      <c r="AZ412" s="89"/>
      <c r="BA412" s="89"/>
      <c r="BB412" s="89"/>
      <c r="BC412" s="89"/>
      <c r="BD412" s="89"/>
      <c r="BE412" s="89"/>
      <c r="BF412" s="89"/>
      <c r="BG412" s="89"/>
      <c r="BH412" s="89"/>
      <c r="BI412" s="89"/>
      <c r="BJ412" s="89"/>
      <c r="BK412" s="89"/>
      <c r="BL412" s="89"/>
      <c r="BM412" s="89"/>
      <c r="BN412" s="89"/>
      <c r="BO412" s="89"/>
      <c r="BP412" s="89"/>
      <c r="BQ412" s="89"/>
      <c r="BR412" s="70"/>
      <c r="BS412" s="70"/>
      <c r="BT412" s="70"/>
    </row>
    <row r="413" ht="16.5" customHeight="1">
      <c r="A413" s="88" t="s">
        <v>222</v>
      </c>
    </row>
    <row r="414" ht="16.5" customHeight="1"/>
    <row r="415" ht="16.5" customHeight="1"/>
    <row r="416" ht="16.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c r="AA416" s="70"/>
      <c r="AB416" s="70"/>
      <c r="AC416" s="70"/>
      <c r="AD416" s="70"/>
      <c r="AE416" s="70"/>
      <c r="AF416" s="70"/>
      <c r="AG416" s="70"/>
      <c r="AH416" s="70"/>
      <c r="AI416" s="70"/>
      <c r="AJ416" s="70"/>
      <c r="AK416" s="89"/>
      <c r="AL416" s="89"/>
      <c r="AM416" s="89"/>
      <c r="AN416" s="89"/>
      <c r="AO416" s="89"/>
      <c r="AP416" s="89"/>
      <c r="AQ416" s="89"/>
      <c r="AR416" s="89"/>
      <c r="AS416" s="89"/>
      <c r="AT416" s="89"/>
      <c r="AU416" s="89"/>
      <c r="AV416" s="89"/>
      <c r="AW416" s="89"/>
      <c r="AX416" s="89"/>
      <c r="AY416" s="89"/>
      <c r="AZ416" s="89"/>
      <c r="BA416" s="89"/>
      <c r="BB416" s="89"/>
      <c r="BC416" s="89"/>
      <c r="BD416" s="89"/>
      <c r="BE416" s="89"/>
      <c r="BF416" s="89"/>
      <c r="BG416" s="89"/>
      <c r="BH416" s="89"/>
      <c r="BI416" s="89"/>
      <c r="BJ416" s="89"/>
      <c r="BK416" s="89"/>
      <c r="BL416" s="89"/>
      <c r="BM416" s="89"/>
      <c r="BN416" s="89"/>
      <c r="BO416" s="89"/>
      <c r="BP416" s="89"/>
      <c r="BQ416" s="89"/>
      <c r="BR416" s="70"/>
      <c r="BS416" s="70"/>
      <c r="BT416" s="70"/>
    </row>
    <row r="417" ht="16.5" customHeight="1">
      <c r="A417" s="70"/>
      <c r="B417" s="45" t="s">
        <v>800</v>
      </c>
      <c r="C417" s="70"/>
      <c r="D417" s="70"/>
      <c r="E417" s="70"/>
      <c r="F417" s="70"/>
      <c r="G417" s="70"/>
      <c r="H417" s="70"/>
      <c r="I417" s="70"/>
      <c r="J417" s="70"/>
      <c r="K417" s="70"/>
      <c r="L417" s="70"/>
      <c r="M417" s="70"/>
      <c r="N417" s="70"/>
      <c r="O417" s="70"/>
      <c r="P417" s="70"/>
      <c r="Q417" s="70"/>
      <c r="R417" s="70"/>
      <c r="S417" s="70"/>
      <c r="T417" s="45" t="s">
        <v>801</v>
      </c>
      <c r="U417" s="70"/>
      <c r="V417" s="70"/>
      <c r="W417" s="70"/>
      <c r="X417" s="70"/>
      <c r="Y417" s="70"/>
      <c r="Z417" s="70"/>
      <c r="AA417" s="70"/>
      <c r="AB417" s="70"/>
      <c r="AC417" s="70"/>
      <c r="AD417" s="70"/>
      <c r="AE417" s="70"/>
      <c r="AF417" s="70"/>
      <c r="AG417" s="70"/>
      <c r="AH417" s="70"/>
      <c r="AI417" s="70"/>
      <c r="AJ417" s="70"/>
      <c r="AK417" s="89"/>
      <c r="AL417" s="45" t="s">
        <v>150</v>
      </c>
      <c r="AM417" s="89"/>
      <c r="AN417" s="89"/>
      <c r="AO417" s="89"/>
      <c r="AP417" s="89"/>
      <c r="AQ417" s="89"/>
      <c r="AR417" s="89"/>
      <c r="AS417" s="89"/>
      <c r="AT417" s="89"/>
      <c r="AU417" s="89"/>
      <c r="AV417" s="89"/>
      <c r="AW417" s="89"/>
      <c r="AX417" s="89"/>
      <c r="AY417" s="89"/>
      <c r="AZ417" s="89"/>
      <c r="BA417" s="89"/>
      <c r="BB417" s="89"/>
      <c r="BC417" s="89"/>
      <c r="BD417" s="89"/>
      <c r="BE417" s="70"/>
      <c r="BF417" s="89"/>
      <c r="BG417" s="89"/>
      <c r="BH417" s="89"/>
      <c r="BI417" s="89"/>
      <c r="BJ417" s="89"/>
      <c r="BK417" s="89"/>
      <c r="BL417" s="89"/>
      <c r="BM417" s="89"/>
      <c r="BN417" s="89"/>
      <c r="BO417" s="89"/>
      <c r="BP417" s="89"/>
      <c r="BQ417" s="89"/>
      <c r="BR417" s="70"/>
      <c r="BS417" s="70"/>
      <c r="BT417" s="70"/>
    </row>
    <row r="418" ht="16.5" customHeight="1">
      <c r="A418" s="70"/>
      <c r="B418" s="189" t="s">
        <v>802</v>
      </c>
      <c r="C418" s="415" t="s">
        <v>803</v>
      </c>
      <c r="D418" s="66"/>
      <c r="E418" s="66"/>
      <c r="F418" s="416" t="s">
        <v>804</v>
      </c>
      <c r="G418" s="66"/>
      <c r="H418" s="66"/>
      <c r="I418" s="66"/>
      <c r="J418" s="66"/>
      <c r="K418" s="66"/>
      <c r="L418" s="66"/>
      <c r="M418" s="66"/>
      <c r="N418" s="66"/>
      <c r="O418" s="66"/>
      <c r="P418" s="69"/>
      <c r="Q418" s="70"/>
      <c r="R418" s="70"/>
      <c r="S418" s="70"/>
      <c r="T418" s="189" t="s">
        <v>802</v>
      </c>
      <c r="U418" s="415" t="s">
        <v>803</v>
      </c>
      <c r="V418" s="66"/>
      <c r="W418" s="66"/>
      <c r="X418" s="417" t="s">
        <v>804</v>
      </c>
      <c r="Y418" s="66"/>
      <c r="Z418" s="66"/>
      <c r="AA418" s="66"/>
      <c r="AB418" s="66"/>
      <c r="AC418" s="66"/>
      <c r="AD418" s="66"/>
      <c r="AE418" s="66"/>
      <c r="AF418" s="66"/>
      <c r="AG418" s="66"/>
      <c r="AH418" s="69"/>
      <c r="AI418" s="70"/>
      <c r="AJ418" s="70"/>
      <c r="AK418" s="70"/>
      <c r="AL418" s="101" t="s">
        <v>805</v>
      </c>
      <c r="AM418" s="415" t="s">
        <v>803</v>
      </c>
      <c r="AN418" s="66"/>
      <c r="AO418" s="66"/>
      <c r="AP418" s="418" t="s">
        <v>804</v>
      </c>
      <c r="AQ418" s="66"/>
      <c r="AR418" s="66"/>
      <c r="AS418" s="66"/>
      <c r="AT418" s="66"/>
      <c r="AU418" s="66"/>
      <c r="AV418" s="66"/>
      <c r="AW418" s="66"/>
      <c r="AX418" s="66"/>
      <c r="AY418" s="66"/>
      <c r="AZ418" s="69"/>
      <c r="BA418" s="70"/>
      <c r="BB418" s="70"/>
      <c r="BC418" s="70"/>
      <c r="BD418" s="89"/>
      <c r="BE418" s="70"/>
      <c r="BF418" s="70"/>
      <c r="BG418" s="70"/>
      <c r="BH418" s="89"/>
      <c r="BI418" s="89"/>
      <c r="BJ418" s="89"/>
      <c r="BK418" s="89"/>
      <c r="BL418" s="89"/>
      <c r="BM418" s="89"/>
      <c r="BN418" s="89"/>
      <c r="BO418" s="89"/>
      <c r="BP418" s="89"/>
      <c r="BQ418" s="89"/>
      <c r="BR418" s="70"/>
      <c r="BS418" s="70"/>
      <c r="BT418" s="70"/>
    </row>
    <row r="419" ht="16.5" customHeight="1">
      <c r="A419" s="70"/>
      <c r="B419" s="51"/>
      <c r="C419" s="419" t="s">
        <v>806</v>
      </c>
      <c r="F419" s="420" t="s">
        <v>807</v>
      </c>
      <c r="P419" s="48"/>
      <c r="Q419" s="70"/>
      <c r="R419" s="70"/>
      <c r="S419" s="70"/>
      <c r="T419" s="51"/>
      <c r="U419" s="419" t="s">
        <v>806</v>
      </c>
      <c r="X419" s="421" t="s">
        <v>807</v>
      </c>
      <c r="AH419" s="48"/>
      <c r="AI419" s="70"/>
      <c r="AJ419" s="70"/>
      <c r="AK419" s="70"/>
      <c r="AL419" s="51"/>
      <c r="AM419" s="422" t="s">
        <v>806</v>
      </c>
      <c r="AP419" s="423" t="s">
        <v>808</v>
      </c>
      <c r="AZ419" s="48"/>
      <c r="BA419" s="70"/>
      <c r="BB419" s="70"/>
      <c r="BC419" s="70"/>
      <c r="BD419" s="89"/>
      <c r="BE419" s="70"/>
      <c r="BF419" s="70"/>
      <c r="BG419" s="70"/>
      <c r="BH419" s="89"/>
      <c r="BI419" s="89"/>
      <c r="BJ419" s="89"/>
      <c r="BK419" s="89"/>
      <c r="BL419" s="89"/>
      <c r="BM419" s="89"/>
      <c r="BN419" s="89"/>
      <c r="BO419" s="89"/>
      <c r="BP419" s="89"/>
      <c r="BQ419" s="89"/>
      <c r="BR419" s="70"/>
      <c r="BS419" s="70"/>
      <c r="BT419" s="70"/>
    </row>
    <row r="420" ht="16.5" customHeight="1">
      <c r="A420" s="70"/>
      <c r="B420" s="51"/>
      <c r="P420" s="48"/>
      <c r="Q420" s="70"/>
      <c r="R420" s="70"/>
      <c r="S420" s="70"/>
      <c r="T420" s="51"/>
      <c r="AH420" s="48"/>
      <c r="AI420" s="70"/>
      <c r="AJ420" s="70"/>
      <c r="AK420" s="70"/>
      <c r="AL420" s="51"/>
      <c r="AM420" s="422" t="s">
        <v>809</v>
      </c>
      <c r="AP420" s="423" t="s">
        <v>810</v>
      </c>
      <c r="AZ420" s="48"/>
      <c r="BA420" s="70"/>
      <c r="BB420" s="70"/>
      <c r="BC420" s="70"/>
      <c r="BD420" s="89"/>
      <c r="BE420" s="70"/>
      <c r="BF420" s="70"/>
      <c r="BG420" s="70"/>
      <c r="BH420" s="89"/>
      <c r="BI420" s="89"/>
      <c r="BJ420" s="89"/>
      <c r="BK420" s="89"/>
      <c r="BL420" s="89"/>
      <c r="BM420" s="89"/>
      <c r="BN420" s="89"/>
      <c r="BO420" s="89"/>
      <c r="BP420" s="89"/>
      <c r="BQ420" s="89"/>
      <c r="BR420" s="70"/>
      <c r="BS420" s="70"/>
      <c r="BT420" s="70"/>
    </row>
    <row r="421" ht="16.5" customHeight="1">
      <c r="A421" s="70"/>
      <c r="B421" s="51"/>
      <c r="P421" s="48"/>
      <c r="Q421" s="70"/>
      <c r="R421" s="70"/>
      <c r="S421" s="70"/>
      <c r="T421" s="51"/>
      <c r="U421" s="419" t="s">
        <v>809</v>
      </c>
      <c r="X421" s="421" t="s">
        <v>811</v>
      </c>
      <c r="AH421" s="48"/>
      <c r="AI421" s="70"/>
      <c r="AJ421" s="70"/>
      <c r="AK421" s="70"/>
      <c r="AL421" s="51"/>
      <c r="AM421" s="422" t="s">
        <v>812</v>
      </c>
      <c r="AP421" s="423" t="s">
        <v>813</v>
      </c>
      <c r="AZ421" s="48"/>
      <c r="BA421" s="70"/>
      <c r="BB421" s="70"/>
      <c r="BC421" s="70"/>
      <c r="BD421" s="89"/>
      <c r="BE421" s="70"/>
      <c r="BF421" s="70"/>
      <c r="BG421" s="70"/>
      <c r="BH421" s="89"/>
      <c r="BI421" s="89"/>
      <c r="BJ421" s="89"/>
      <c r="BK421" s="89"/>
      <c r="BL421" s="89"/>
      <c r="BM421" s="89"/>
      <c r="BN421" s="89"/>
      <c r="BO421" s="89"/>
      <c r="BP421" s="89"/>
      <c r="BQ421" s="89"/>
      <c r="BR421" s="70"/>
      <c r="BS421" s="70"/>
      <c r="BT421" s="70"/>
    </row>
    <row r="422" ht="16.5" customHeight="1">
      <c r="A422" s="70"/>
      <c r="B422" s="51"/>
      <c r="C422" s="419" t="s">
        <v>809</v>
      </c>
      <c r="F422" s="420" t="s">
        <v>811</v>
      </c>
      <c r="P422" s="48"/>
      <c r="Q422" s="70"/>
      <c r="R422" s="70"/>
      <c r="S422" s="70"/>
      <c r="T422" s="51"/>
      <c r="AH422" s="48"/>
      <c r="AI422" s="70"/>
      <c r="AJ422" s="70"/>
      <c r="AK422" s="70"/>
      <c r="AL422" s="51"/>
      <c r="AM422" s="424" t="s">
        <v>814</v>
      </c>
      <c r="AP422" s="423" t="s">
        <v>815</v>
      </c>
      <c r="AZ422" s="48"/>
      <c r="BA422" s="70"/>
      <c r="BB422" s="70"/>
      <c r="BC422" s="70"/>
      <c r="BD422" s="89"/>
      <c r="BE422" s="70"/>
      <c r="BF422" s="70"/>
      <c r="BG422" s="70"/>
      <c r="BH422" s="89"/>
      <c r="BI422" s="89"/>
      <c r="BJ422" s="89"/>
      <c r="BK422" s="89"/>
      <c r="BL422" s="89"/>
      <c r="BM422" s="89"/>
      <c r="BN422" s="89"/>
      <c r="BO422" s="89"/>
      <c r="BP422" s="89"/>
      <c r="BQ422" s="89"/>
      <c r="BR422" s="70"/>
      <c r="BS422" s="70"/>
      <c r="BT422" s="70"/>
    </row>
    <row r="423" ht="16.5" customHeight="1">
      <c r="A423" s="70"/>
      <c r="B423" s="51"/>
      <c r="P423" s="48"/>
      <c r="Q423" s="70"/>
      <c r="R423" s="70"/>
      <c r="S423" s="70"/>
      <c r="T423" s="51"/>
      <c r="AH423" s="48"/>
      <c r="AI423" s="89"/>
      <c r="AJ423" s="89"/>
      <c r="AK423" s="89"/>
      <c r="AL423" s="51"/>
      <c r="AM423" s="424" t="s">
        <v>816</v>
      </c>
      <c r="AP423" s="423" t="s">
        <v>817</v>
      </c>
      <c r="AZ423" s="48"/>
      <c r="BA423" s="70"/>
      <c r="BB423" s="70"/>
      <c r="BC423" s="70"/>
      <c r="BD423" s="89"/>
      <c r="BE423" s="70"/>
      <c r="BF423" s="70"/>
      <c r="BG423" s="70"/>
      <c r="BH423" s="89"/>
      <c r="BI423" s="89"/>
      <c r="BJ423" s="89"/>
      <c r="BK423" s="89"/>
      <c r="BL423" s="89"/>
      <c r="BM423" s="89"/>
      <c r="BN423" s="89"/>
      <c r="BO423" s="89"/>
      <c r="BP423" s="89"/>
      <c r="BQ423" s="89"/>
      <c r="BR423" s="70"/>
      <c r="BS423" s="70"/>
      <c r="BT423" s="70"/>
    </row>
    <row r="424" ht="16.5" customHeight="1">
      <c r="A424" s="70"/>
      <c r="B424" s="53"/>
      <c r="P424" s="48"/>
      <c r="Q424" s="70"/>
      <c r="R424" s="70"/>
      <c r="S424" s="70"/>
      <c r="T424" s="53"/>
      <c r="AH424" s="48"/>
      <c r="AI424" s="70"/>
      <c r="AJ424" s="70"/>
      <c r="AK424" s="70"/>
      <c r="AL424" s="53"/>
      <c r="AM424" s="422" t="s">
        <v>456</v>
      </c>
      <c r="AP424" s="423" t="s">
        <v>819</v>
      </c>
      <c r="AZ424" s="48"/>
      <c r="BA424" s="70"/>
      <c r="BB424" s="70"/>
      <c r="BC424" s="70"/>
      <c r="BD424" s="89"/>
      <c r="BE424" s="70"/>
      <c r="BF424" s="70"/>
      <c r="BG424" s="70"/>
      <c r="BH424" s="89"/>
      <c r="BI424" s="89"/>
      <c r="BJ424" s="89"/>
      <c r="BK424" s="89"/>
      <c r="BL424" s="89"/>
      <c r="BM424" s="89"/>
      <c r="BN424" s="89"/>
      <c r="BO424" s="89"/>
      <c r="BP424" s="89"/>
      <c r="BQ424" s="89"/>
      <c r="BR424" s="70"/>
      <c r="BS424" s="70"/>
      <c r="BT424" s="70"/>
    </row>
    <row r="425" ht="16.5" customHeight="1">
      <c r="A425" s="70"/>
      <c r="B425" s="430"/>
      <c r="P425" s="48"/>
      <c r="Q425" s="70"/>
      <c r="R425" s="70"/>
      <c r="S425" s="70"/>
      <c r="T425" s="162"/>
      <c r="U425" s="419" t="s">
        <v>812</v>
      </c>
      <c r="X425" s="421" t="s">
        <v>822</v>
      </c>
      <c r="AH425" s="48"/>
      <c r="AI425" s="70"/>
      <c r="AJ425" s="70"/>
      <c r="AK425" s="70"/>
      <c r="AL425" s="162"/>
      <c r="AM425" s="422" t="s">
        <v>824</v>
      </c>
      <c r="AP425" s="423" t="s">
        <v>826</v>
      </c>
      <c r="AZ425" s="48"/>
      <c r="BA425" s="70"/>
      <c r="BB425" s="70"/>
      <c r="BC425" s="70"/>
      <c r="BD425" s="89"/>
      <c r="BE425" s="70"/>
      <c r="BF425" s="70"/>
      <c r="BG425" s="70"/>
      <c r="BH425" s="89"/>
      <c r="BI425" s="89"/>
      <c r="BJ425" s="89"/>
      <c r="BK425" s="89"/>
      <c r="BL425" s="89"/>
      <c r="BM425" s="89"/>
      <c r="BN425" s="89"/>
      <c r="BO425" s="89"/>
      <c r="BP425" s="89"/>
      <c r="BQ425" s="89"/>
      <c r="BR425" s="70"/>
      <c r="BS425" s="70"/>
      <c r="BT425" s="70"/>
    </row>
    <row r="426" ht="16.5" customHeight="1">
      <c r="A426" s="70"/>
      <c r="B426" s="430"/>
      <c r="P426" s="48"/>
      <c r="Q426" s="70"/>
      <c r="R426" s="70"/>
      <c r="S426" s="70"/>
      <c r="T426" s="162"/>
      <c r="AH426" s="48"/>
      <c r="AI426" s="70"/>
      <c r="AJ426" s="70"/>
      <c r="AK426" s="70"/>
      <c r="AL426" s="162"/>
      <c r="AM426" s="422" t="s">
        <v>226</v>
      </c>
      <c r="AP426" s="423" t="s">
        <v>829</v>
      </c>
      <c r="AZ426" s="48"/>
      <c r="BA426" s="70"/>
      <c r="BB426" s="70"/>
      <c r="BC426" s="70"/>
      <c r="BD426" s="89"/>
      <c r="BE426" s="70"/>
      <c r="BF426" s="70"/>
      <c r="BG426" s="70"/>
      <c r="BH426" s="89"/>
      <c r="BI426" s="89"/>
      <c r="BJ426" s="89"/>
      <c r="BK426" s="89"/>
      <c r="BL426" s="89"/>
      <c r="BM426" s="89"/>
      <c r="BN426" s="89"/>
      <c r="BO426" s="89"/>
      <c r="BP426" s="89"/>
      <c r="BQ426" s="89"/>
      <c r="BR426" s="70"/>
      <c r="BS426" s="70"/>
      <c r="BT426" s="70"/>
    </row>
    <row r="427" ht="16.5" customHeight="1">
      <c r="A427" s="70"/>
      <c r="B427" s="430"/>
      <c r="C427" s="419" t="s">
        <v>812</v>
      </c>
      <c r="F427" s="420" t="s">
        <v>822</v>
      </c>
      <c r="P427" s="48"/>
      <c r="Q427" s="70"/>
      <c r="R427" s="70"/>
      <c r="S427" s="70"/>
      <c r="T427" s="162"/>
      <c r="U427" s="449" t="s">
        <v>962</v>
      </c>
      <c r="X427" s="421" t="s">
        <v>965</v>
      </c>
      <c r="AH427" s="48"/>
      <c r="AI427" s="70"/>
      <c r="AJ427" s="70"/>
      <c r="AK427" s="70"/>
      <c r="AL427" s="162"/>
      <c r="AM427" s="451" t="s">
        <v>970</v>
      </c>
      <c r="AN427" s="54"/>
      <c r="AO427" s="54"/>
      <c r="AP427" s="452" t="s">
        <v>972</v>
      </c>
      <c r="AQ427" s="54"/>
      <c r="AR427" s="54"/>
      <c r="AS427" s="54"/>
      <c r="AT427" s="54"/>
      <c r="AU427" s="54"/>
      <c r="AV427" s="54"/>
      <c r="AW427" s="54"/>
      <c r="AX427" s="54"/>
      <c r="AY427" s="54"/>
      <c r="AZ427" s="55"/>
      <c r="BA427" s="70"/>
      <c r="BB427" s="70"/>
      <c r="BC427" s="70"/>
      <c r="BD427" s="89"/>
      <c r="BE427" s="70"/>
      <c r="BF427" s="70"/>
      <c r="BG427" s="70"/>
      <c r="BH427" s="89"/>
      <c r="BI427" s="89"/>
      <c r="BJ427" s="89"/>
      <c r="BK427" s="89"/>
      <c r="BL427" s="89"/>
      <c r="BM427" s="89"/>
      <c r="BN427" s="89"/>
      <c r="BO427" s="89"/>
      <c r="BP427" s="89"/>
      <c r="BQ427" s="89"/>
      <c r="BR427" s="70"/>
      <c r="BS427" s="70"/>
      <c r="BT427" s="70"/>
    </row>
    <row r="428" ht="16.5" customHeight="1">
      <c r="A428" s="70"/>
      <c r="B428" s="430"/>
      <c r="P428" s="48"/>
      <c r="Q428" s="70"/>
      <c r="R428" s="70"/>
      <c r="S428" s="70"/>
      <c r="T428" s="162"/>
      <c r="AH428" s="48"/>
      <c r="AI428" s="70"/>
      <c r="AJ428" s="70"/>
      <c r="AK428" s="70"/>
      <c r="AL428" s="26"/>
      <c r="AM428" s="453"/>
      <c r="AN428" s="453"/>
      <c r="AO428" s="453"/>
      <c r="AP428" s="453"/>
      <c r="AQ428" s="453"/>
      <c r="AR428" s="453"/>
      <c r="AS428" s="453"/>
      <c r="AT428" s="453"/>
      <c r="AU428" s="453"/>
      <c r="AV428" s="453"/>
      <c r="AW428" s="453"/>
      <c r="AX428" s="453"/>
      <c r="AY428" s="453"/>
      <c r="AZ428" s="453"/>
      <c r="BA428" s="70"/>
      <c r="BB428" s="70"/>
      <c r="BC428" s="70"/>
      <c r="BD428" s="89"/>
      <c r="BE428" s="70"/>
      <c r="BF428" s="70"/>
      <c r="BG428" s="70"/>
      <c r="BH428" s="89"/>
      <c r="BI428" s="89"/>
      <c r="BJ428" s="89"/>
      <c r="BK428" s="89"/>
      <c r="BL428" s="89"/>
      <c r="BM428" s="89"/>
      <c r="BN428" s="89"/>
      <c r="BO428" s="89"/>
      <c r="BP428" s="89"/>
      <c r="BQ428" s="89"/>
      <c r="BR428" s="70"/>
      <c r="BS428" s="70"/>
      <c r="BT428" s="70"/>
    </row>
    <row r="429" ht="16.5" customHeight="1">
      <c r="A429" s="70"/>
      <c r="B429" s="430"/>
      <c r="C429" s="449" t="s">
        <v>962</v>
      </c>
      <c r="F429" s="420" t="s">
        <v>965</v>
      </c>
      <c r="P429" s="48"/>
      <c r="Q429" s="70"/>
      <c r="R429" s="70"/>
      <c r="S429" s="70"/>
      <c r="T429" s="162"/>
      <c r="U429" s="449" t="s">
        <v>989</v>
      </c>
      <c r="X429" s="421" t="s">
        <v>991</v>
      </c>
      <c r="AH429" s="48"/>
      <c r="AI429" s="70"/>
      <c r="AJ429" s="70"/>
      <c r="AK429" s="70"/>
      <c r="AL429" s="70"/>
      <c r="AM429" s="70"/>
      <c r="AN429" s="70"/>
      <c r="AO429" s="70"/>
      <c r="AP429" s="70"/>
      <c r="AQ429" s="70"/>
      <c r="AR429" s="70"/>
      <c r="AS429" s="89"/>
      <c r="AT429" s="89"/>
      <c r="AU429" s="89"/>
      <c r="AV429" s="89"/>
      <c r="AW429" s="89"/>
      <c r="AX429" s="89"/>
      <c r="AY429" s="89"/>
      <c r="AZ429" s="89"/>
      <c r="BA429" s="89"/>
      <c r="BB429" s="89"/>
      <c r="BC429" s="89"/>
      <c r="BD429" s="89"/>
      <c r="BE429" s="89"/>
      <c r="BF429" s="89"/>
      <c r="BG429" s="89"/>
      <c r="BH429" s="89"/>
      <c r="BI429" s="89"/>
      <c r="BJ429" s="89"/>
      <c r="BK429" s="89"/>
      <c r="BL429" s="89"/>
      <c r="BM429" s="89"/>
      <c r="BN429" s="89"/>
      <c r="BO429" s="89"/>
      <c r="BP429" s="89"/>
      <c r="BQ429" s="89"/>
      <c r="BR429" s="70"/>
      <c r="BS429" s="70"/>
      <c r="BT429" s="70"/>
    </row>
    <row r="430" ht="16.5" customHeight="1">
      <c r="A430" s="70"/>
      <c r="B430" s="430"/>
      <c r="P430" s="48"/>
      <c r="Q430" s="70"/>
      <c r="R430" s="70"/>
      <c r="S430" s="70"/>
      <c r="T430" s="162"/>
      <c r="AH430" s="48"/>
      <c r="AI430" s="70"/>
      <c r="AJ430" s="70"/>
      <c r="AK430" s="70"/>
      <c r="AL430" s="70"/>
      <c r="AM430" s="454"/>
      <c r="AN430" s="70"/>
      <c r="AO430" s="70"/>
      <c r="AP430" s="70"/>
      <c r="AQ430" s="70"/>
      <c r="AR430" s="70"/>
      <c r="AS430" s="89"/>
      <c r="AT430" s="89"/>
      <c r="AU430" s="89"/>
      <c r="AV430" s="89"/>
      <c r="AW430" s="89"/>
      <c r="AX430" s="89"/>
      <c r="AY430" s="89"/>
      <c r="AZ430" s="89"/>
      <c r="BA430" s="89"/>
      <c r="BB430" s="89"/>
      <c r="BC430" s="89"/>
      <c r="BD430" s="89"/>
      <c r="BE430" s="89"/>
      <c r="BF430" s="89"/>
      <c r="BG430" s="89"/>
      <c r="BH430" s="89"/>
      <c r="BI430" s="89"/>
      <c r="BJ430" s="89"/>
      <c r="BK430" s="89"/>
      <c r="BL430" s="89"/>
      <c r="BM430" s="89"/>
      <c r="BN430" s="89"/>
      <c r="BO430" s="89"/>
      <c r="BP430" s="89"/>
      <c r="BQ430" s="89"/>
      <c r="BR430" s="70"/>
      <c r="BS430" s="70"/>
      <c r="BT430" s="70"/>
    </row>
    <row r="431" ht="16.5" customHeight="1">
      <c r="A431" s="70"/>
      <c r="B431" s="430"/>
      <c r="C431" s="449" t="s">
        <v>989</v>
      </c>
      <c r="F431" s="420" t="s">
        <v>991</v>
      </c>
      <c r="P431" s="48"/>
      <c r="Q431" s="70"/>
      <c r="R431" s="70"/>
      <c r="S431" s="70"/>
      <c r="T431" s="162"/>
      <c r="AH431" s="48"/>
      <c r="AI431" s="70"/>
      <c r="AJ431" s="70"/>
      <c r="AK431" s="70"/>
      <c r="AL431" s="70"/>
      <c r="AM431" s="454"/>
      <c r="AN431" s="70"/>
      <c r="AO431" s="70"/>
      <c r="AP431" s="70"/>
      <c r="AQ431" s="70"/>
      <c r="AR431" s="70"/>
      <c r="AS431" s="89"/>
      <c r="AT431" s="89"/>
      <c r="AU431" s="89"/>
      <c r="AV431" s="89"/>
      <c r="AW431" s="89"/>
      <c r="AX431" s="89"/>
      <c r="AY431" s="89"/>
      <c r="AZ431" s="89"/>
      <c r="BA431" s="89"/>
      <c r="BB431" s="89"/>
      <c r="BC431" s="89"/>
      <c r="BD431" s="89"/>
      <c r="BE431" s="89"/>
      <c r="BF431" s="89"/>
      <c r="BG431" s="89"/>
      <c r="BH431" s="89"/>
      <c r="BI431" s="89"/>
      <c r="BJ431" s="89"/>
      <c r="BK431" s="89"/>
      <c r="BL431" s="89"/>
      <c r="BM431" s="89"/>
      <c r="BN431" s="89"/>
      <c r="BO431" s="89"/>
      <c r="BP431" s="89"/>
      <c r="BQ431" s="89"/>
      <c r="BR431" s="70"/>
      <c r="BS431" s="70"/>
      <c r="BT431" s="70"/>
    </row>
    <row r="432" ht="16.5" customHeight="1">
      <c r="A432" s="70"/>
      <c r="B432" s="430"/>
      <c r="P432" s="48"/>
      <c r="Q432" s="70"/>
      <c r="R432" s="70"/>
      <c r="S432" s="70"/>
      <c r="T432" s="162"/>
      <c r="U432" s="422" t="s">
        <v>456</v>
      </c>
      <c r="X432" s="455" t="s">
        <v>1013</v>
      </c>
      <c r="AH432" s="48"/>
      <c r="AI432" s="70"/>
      <c r="AJ432" s="70"/>
      <c r="AK432" s="70"/>
      <c r="AL432" s="70"/>
      <c r="AM432" s="70"/>
      <c r="AN432" s="70"/>
      <c r="AO432" s="70"/>
      <c r="AP432" s="70"/>
      <c r="AQ432" s="70"/>
      <c r="AR432" s="70"/>
      <c r="AS432" s="89"/>
      <c r="AT432" s="89"/>
      <c r="AU432" s="89"/>
      <c r="AV432" s="89"/>
      <c r="AW432" s="89"/>
      <c r="AX432" s="89"/>
      <c r="AY432" s="89"/>
      <c r="AZ432" s="89"/>
      <c r="BA432" s="89"/>
      <c r="BB432" s="89"/>
      <c r="BC432" s="89"/>
      <c r="BD432" s="89"/>
      <c r="BE432" s="89"/>
      <c r="BF432" s="89"/>
      <c r="BG432" s="89"/>
      <c r="BH432" s="89"/>
      <c r="BI432" s="89"/>
      <c r="BJ432" s="89"/>
      <c r="BK432" s="89"/>
      <c r="BL432" s="89"/>
      <c r="BM432" s="89"/>
      <c r="BN432" s="89"/>
      <c r="BO432" s="89"/>
      <c r="BP432" s="89"/>
      <c r="BQ432" s="89"/>
      <c r="BR432" s="70"/>
      <c r="BS432" s="70"/>
      <c r="BT432" s="70"/>
    </row>
    <row r="433" ht="16.5" customHeight="1">
      <c r="A433" s="70"/>
      <c r="B433" s="430"/>
      <c r="P433" s="48"/>
      <c r="Q433" s="70"/>
      <c r="R433" s="70"/>
      <c r="S433" s="70"/>
      <c r="T433" s="162"/>
      <c r="U433" s="419" t="s">
        <v>824</v>
      </c>
      <c r="X433" s="421" t="s">
        <v>1021</v>
      </c>
      <c r="AH433" s="48"/>
      <c r="AI433" s="70"/>
      <c r="AJ433" s="70"/>
      <c r="AK433" s="70"/>
      <c r="AL433" s="70"/>
      <c r="AM433" s="70"/>
      <c r="AN433" s="70"/>
      <c r="AO433" s="70"/>
      <c r="AP433" s="70"/>
      <c r="AQ433" s="70"/>
      <c r="AR433" s="70"/>
      <c r="AS433" s="89"/>
      <c r="AT433" s="89"/>
      <c r="AU433" s="89"/>
      <c r="AV433" s="89"/>
      <c r="AW433" s="89"/>
      <c r="AX433" s="89"/>
      <c r="AY433" s="89"/>
      <c r="AZ433" s="89"/>
      <c r="BA433" s="89"/>
      <c r="BB433" s="89"/>
      <c r="BC433" s="89"/>
      <c r="BD433" s="89"/>
      <c r="BE433" s="89"/>
      <c r="BF433" s="89"/>
      <c r="BG433" s="89"/>
      <c r="BH433" s="89"/>
      <c r="BI433" s="89"/>
      <c r="BJ433" s="89"/>
      <c r="BK433" s="89"/>
      <c r="BL433" s="89"/>
      <c r="BM433" s="89"/>
      <c r="BN433" s="89"/>
      <c r="BO433" s="89"/>
      <c r="BP433" s="89"/>
      <c r="BQ433" s="89"/>
      <c r="BR433" s="70"/>
      <c r="BS433" s="70"/>
      <c r="BT433" s="70"/>
    </row>
    <row r="434" ht="16.5" customHeight="1">
      <c r="A434" s="70"/>
      <c r="B434" s="430"/>
      <c r="P434" s="48"/>
      <c r="Q434" s="70"/>
      <c r="R434" s="70"/>
      <c r="S434" s="70"/>
      <c r="T434" s="162"/>
      <c r="AH434" s="48"/>
      <c r="AI434" s="70"/>
      <c r="AJ434" s="70"/>
      <c r="AK434" s="70"/>
      <c r="AL434" s="70"/>
      <c r="AM434" s="70"/>
      <c r="AN434" s="70"/>
      <c r="AO434" s="70"/>
      <c r="AP434" s="70"/>
      <c r="AQ434" s="70"/>
      <c r="AR434" s="70"/>
      <c r="AS434" s="70"/>
      <c r="AT434" s="70"/>
      <c r="AU434" s="70"/>
      <c r="AV434" s="70"/>
      <c r="AW434" s="70"/>
      <c r="AX434" s="70"/>
      <c r="AY434" s="70"/>
      <c r="AZ434" s="70"/>
      <c r="BA434" s="70"/>
      <c r="BB434" s="70"/>
      <c r="BC434" s="70"/>
      <c r="BD434" s="89"/>
      <c r="BE434" s="89"/>
      <c r="BF434" s="89"/>
      <c r="BG434" s="89"/>
      <c r="BH434" s="89"/>
      <c r="BI434" s="89"/>
      <c r="BJ434" s="89"/>
      <c r="BK434" s="89"/>
      <c r="BL434" s="89"/>
      <c r="BM434" s="89"/>
      <c r="BN434" s="89"/>
      <c r="BO434" s="89"/>
      <c r="BP434" s="89"/>
      <c r="BQ434" s="89"/>
      <c r="BR434" s="70"/>
      <c r="BS434" s="70"/>
      <c r="BT434" s="70"/>
    </row>
    <row r="435" ht="16.5" customHeight="1">
      <c r="A435" s="70"/>
      <c r="B435" s="430"/>
      <c r="C435" s="419" t="s">
        <v>456</v>
      </c>
      <c r="F435" s="456" t="s">
        <v>1013</v>
      </c>
      <c r="P435" s="48"/>
      <c r="Q435" s="70"/>
      <c r="R435" s="70"/>
      <c r="S435" s="70"/>
      <c r="T435" s="162"/>
      <c r="AH435" s="48"/>
      <c r="AI435" s="70"/>
      <c r="AJ435" s="70"/>
      <c r="AK435" s="89"/>
      <c r="AL435" s="89"/>
      <c r="AM435" s="89"/>
      <c r="AN435" s="89"/>
      <c r="AO435" s="89"/>
      <c r="AP435" s="70"/>
      <c r="AQ435" s="70"/>
      <c r="AR435" s="70"/>
      <c r="AS435" s="70"/>
      <c r="AT435" s="70"/>
      <c r="AU435" s="70"/>
      <c r="AV435" s="70"/>
      <c r="AW435" s="70"/>
      <c r="AX435" s="70"/>
      <c r="AY435" s="70"/>
      <c r="AZ435" s="70"/>
      <c r="BA435" s="70"/>
      <c r="BB435" s="70"/>
      <c r="BC435" s="70"/>
      <c r="BD435" s="89"/>
      <c r="BE435" s="89"/>
      <c r="BF435" s="89"/>
      <c r="BG435" s="89"/>
      <c r="BH435" s="89"/>
      <c r="BI435" s="89"/>
      <c r="BJ435" s="89"/>
      <c r="BK435" s="89"/>
      <c r="BL435" s="89"/>
      <c r="BM435" s="89"/>
      <c r="BN435" s="89"/>
      <c r="BO435" s="89"/>
      <c r="BP435" s="89"/>
      <c r="BQ435" s="89"/>
      <c r="BR435" s="70"/>
      <c r="BS435" s="70"/>
      <c r="BT435" s="70"/>
    </row>
    <row r="436" ht="16.5" customHeight="1">
      <c r="A436" s="70"/>
      <c r="B436" s="430"/>
      <c r="C436" s="419" t="s">
        <v>824</v>
      </c>
      <c r="F436" s="420" t="s">
        <v>1021</v>
      </c>
      <c r="P436" s="48"/>
      <c r="Q436" s="70"/>
      <c r="R436" s="70"/>
      <c r="S436" s="70"/>
      <c r="T436" s="162"/>
      <c r="U436" s="422" t="s">
        <v>226</v>
      </c>
      <c r="X436" s="455" t="s">
        <v>1035</v>
      </c>
      <c r="AH436" s="48"/>
      <c r="AI436" s="70"/>
      <c r="AJ436" s="70"/>
      <c r="AK436" s="89"/>
      <c r="AL436" s="89"/>
      <c r="AM436" s="89"/>
      <c r="AN436" s="89"/>
      <c r="AO436" s="89"/>
      <c r="AP436" s="70"/>
      <c r="AQ436" s="70"/>
      <c r="AR436" s="70"/>
      <c r="AS436" s="70"/>
      <c r="AT436" s="70"/>
      <c r="AU436" s="70"/>
      <c r="AV436" s="70"/>
      <c r="AW436" s="70"/>
      <c r="AX436" s="70"/>
      <c r="AY436" s="70"/>
      <c r="AZ436" s="70"/>
      <c r="BA436" s="70"/>
      <c r="BB436" s="70"/>
      <c r="BC436" s="70"/>
      <c r="BD436" s="89"/>
      <c r="BE436" s="89"/>
      <c r="BF436" s="89"/>
      <c r="BG436" s="89"/>
      <c r="BH436" s="89"/>
      <c r="BI436" s="89"/>
      <c r="BJ436" s="89"/>
      <c r="BK436" s="89"/>
      <c r="BL436" s="89"/>
      <c r="BM436" s="89"/>
      <c r="BN436" s="89"/>
      <c r="BO436" s="89"/>
      <c r="BP436" s="89"/>
      <c r="BQ436" s="89"/>
      <c r="BR436" s="70"/>
      <c r="BS436" s="70"/>
      <c r="BT436" s="70"/>
    </row>
    <row r="437" ht="16.5" customHeight="1">
      <c r="A437" s="70"/>
      <c r="B437" s="430"/>
      <c r="P437" s="48"/>
      <c r="Q437" s="70"/>
      <c r="R437" s="70"/>
      <c r="S437" s="70"/>
      <c r="T437" s="162"/>
      <c r="U437" s="419" t="s">
        <v>970</v>
      </c>
      <c r="X437" s="421" t="s">
        <v>1044</v>
      </c>
      <c r="AH437" s="48"/>
      <c r="AI437" s="70"/>
      <c r="AJ437" s="70"/>
      <c r="AK437" s="89"/>
      <c r="AL437" s="89"/>
      <c r="AM437" s="89"/>
      <c r="AN437" s="89"/>
      <c r="AO437" s="89"/>
      <c r="AP437" s="70"/>
      <c r="AQ437" s="70"/>
      <c r="AR437" s="70"/>
      <c r="AS437" s="70"/>
      <c r="AT437" s="70"/>
      <c r="AU437" s="70"/>
      <c r="AV437" s="70"/>
      <c r="AW437" s="70"/>
      <c r="AX437" s="70"/>
      <c r="AY437" s="70"/>
      <c r="AZ437" s="70"/>
      <c r="BA437" s="70"/>
      <c r="BB437" s="70"/>
      <c r="BC437" s="70"/>
      <c r="BD437" s="89"/>
      <c r="BE437" s="89"/>
      <c r="BF437" s="89"/>
      <c r="BG437" s="89"/>
      <c r="BH437" s="89"/>
      <c r="BI437" s="89"/>
      <c r="BJ437" s="89"/>
      <c r="BK437" s="89"/>
      <c r="BL437" s="89"/>
      <c r="BM437" s="89"/>
      <c r="BN437" s="89"/>
      <c r="BO437" s="89"/>
      <c r="BP437" s="89"/>
      <c r="BQ437" s="89"/>
      <c r="BR437" s="70"/>
      <c r="BS437" s="70"/>
      <c r="BT437" s="70"/>
    </row>
    <row r="438" ht="16.5" customHeight="1">
      <c r="A438" s="70"/>
      <c r="B438" s="430"/>
      <c r="P438" s="48"/>
      <c r="Q438" s="70"/>
      <c r="R438" s="70"/>
      <c r="S438" s="70"/>
      <c r="T438" s="162"/>
      <c r="U438" s="54"/>
      <c r="V438" s="54"/>
      <c r="W438" s="54"/>
      <c r="X438" s="54"/>
      <c r="Y438" s="54"/>
      <c r="Z438" s="54"/>
      <c r="AA438" s="54"/>
      <c r="AB438" s="54"/>
      <c r="AC438" s="54"/>
      <c r="AD438" s="54"/>
      <c r="AE438" s="54"/>
      <c r="AF438" s="54"/>
      <c r="AG438" s="54"/>
      <c r="AH438" s="55"/>
      <c r="AI438" s="70"/>
      <c r="AJ438" s="70"/>
      <c r="AK438" s="89"/>
      <c r="AL438" s="89"/>
      <c r="AM438" s="89"/>
      <c r="AN438" s="89"/>
      <c r="AO438" s="89"/>
      <c r="AP438" s="70"/>
      <c r="AQ438" s="70"/>
      <c r="AR438" s="70"/>
      <c r="AS438" s="70"/>
      <c r="AT438" s="70"/>
      <c r="AU438" s="70"/>
      <c r="AV438" s="70"/>
      <c r="AW438" s="70"/>
      <c r="AX438" s="70"/>
      <c r="AY438" s="70"/>
      <c r="AZ438" s="70"/>
      <c r="BA438" s="70"/>
      <c r="BB438" s="70"/>
      <c r="BC438" s="70"/>
      <c r="BD438" s="89"/>
      <c r="BE438" s="89"/>
      <c r="BF438" s="89"/>
      <c r="BG438" s="89"/>
      <c r="BH438" s="89"/>
      <c r="BI438" s="89"/>
      <c r="BJ438" s="89"/>
      <c r="BK438" s="89"/>
      <c r="BL438" s="89"/>
      <c r="BM438" s="89"/>
      <c r="BN438" s="89"/>
      <c r="BO438" s="89"/>
      <c r="BP438" s="89"/>
      <c r="BQ438" s="89"/>
      <c r="BR438" s="70"/>
      <c r="BS438" s="70"/>
      <c r="BT438" s="70"/>
    </row>
    <row r="439" ht="16.5" customHeight="1">
      <c r="A439" s="70"/>
      <c r="B439" s="430"/>
      <c r="C439" s="419" t="s">
        <v>226</v>
      </c>
      <c r="F439" s="456" t="s">
        <v>1035</v>
      </c>
      <c r="P439" s="48"/>
      <c r="Q439" s="70"/>
      <c r="R439" s="70"/>
      <c r="S439" s="70"/>
      <c r="T439" s="26"/>
      <c r="U439" s="453"/>
      <c r="V439" s="453"/>
      <c r="W439" s="453"/>
      <c r="X439" s="453"/>
      <c r="Y439" s="453"/>
      <c r="Z439" s="453"/>
      <c r="AA439" s="453"/>
      <c r="AB439" s="453"/>
      <c r="AC439" s="453"/>
      <c r="AD439" s="453"/>
      <c r="AE439" s="453"/>
      <c r="AF439" s="453"/>
      <c r="AG439" s="453"/>
      <c r="AH439" s="453"/>
      <c r="AI439" s="70"/>
      <c r="AJ439" s="70"/>
      <c r="AK439" s="89"/>
      <c r="AL439" s="89"/>
      <c r="AM439" s="89"/>
      <c r="AN439" s="89"/>
      <c r="AO439" s="89"/>
      <c r="AP439" s="70"/>
      <c r="AQ439" s="70"/>
      <c r="AR439" s="70"/>
      <c r="AS439" s="70"/>
      <c r="AT439" s="70"/>
      <c r="AU439" s="70"/>
      <c r="AV439" s="70"/>
      <c r="AW439" s="70"/>
      <c r="AX439" s="70"/>
      <c r="AY439" s="70"/>
      <c r="AZ439" s="70"/>
      <c r="BA439" s="70"/>
      <c r="BB439" s="70"/>
      <c r="BC439" s="70"/>
      <c r="BD439" s="70"/>
      <c r="BE439" s="70"/>
      <c r="BF439" s="89"/>
      <c r="BG439" s="89"/>
      <c r="BH439" s="89"/>
      <c r="BI439" s="89"/>
      <c r="BJ439" s="89"/>
      <c r="BK439" s="89"/>
      <c r="BL439" s="89"/>
      <c r="BM439" s="89"/>
      <c r="BN439" s="89"/>
      <c r="BO439" s="89"/>
      <c r="BP439" s="89"/>
      <c r="BQ439" s="89"/>
      <c r="BR439" s="70"/>
      <c r="BS439" s="70"/>
      <c r="BT439" s="70"/>
    </row>
    <row r="440" ht="16.5" customHeight="1">
      <c r="A440" s="70"/>
      <c r="B440" s="430"/>
      <c r="C440" s="419" t="s">
        <v>970</v>
      </c>
      <c r="F440" s="420" t="s">
        <v>1044</v>
      </c>
      <c r="P440" s="48"/>
      <c r="Q440" s="70"/>
      <c r="R440" s="70"/>
      <c r="S440" s="70"/>
      <c r="T440" s="70"/>
      <c r="U440" s="70"/>
      <c r="V440" s="70"/>
      <c r="W440" s="70"/>
      <c r="X440" s="70"/>
      <c r="Y440" s="70"/>
      <c r="Z440" s="70"/>
      <c r="AA440" s="70"/>
      <c r="AB440" s="70"/>
      <c r="AC440" s="70"/>
      <c r="AD440" s="70"/>
      <c r="AE440" s="70"/>
      <c r="AF440" s="70"/>
      <c r="AG440" s="70"/>
      <c r="AH440" s="70"/>
      <c r="AI440" s="70"/>
      <c r="AJ440" s="70"/>
      <c r="AK440" s="89"/>
      <c r="AL440" s="89"/>
      <c r="AM440" s="89"/>
      <c r="AN440" s="89"/>
      <c r="AO440" s="89"/>
      <c r="AP440" s="70"/>
      <c r="AQ440" s="70"/>
      <c r="AR440" s="70"/>
      <c r="AS440" s="70"/>
      <c r="AT440" s="70"/>
      <c r="AU440" s="70"/>
      <c r="AV440" s="70"/>
      <c r="AW440" s="70"/>
      <c r="AX440" s="70"/>
      <c r="AY440" s="70"/>
      <c r="AZ440" s="70"/>
      <c r="BA440" s="70"/>
      <c r="BB440" s="70"/>
      <c r="BC440" s="70"/>
      <c r="BD440" s="70"/>
      <c r="BE440" s="70"/>
      <c r="BF440" s="89"/>
      <c r="BG440" s="89"/>
      <c r="BH440" s="89"/>
      <c r="BI440" s="89"/>
      <c r="BJ440" s="89"/>
      <c r="BK440" s="89"/>
      <c r="BL440" s="89"/>
      <c r="BM440" s="89"/>
      <c r="BN440" s="89"/>
      <c r="BO440" s="89"/>
      <c r="BP440" s="89"/>
      <c r="BQ440" s="89"/>
      <c r="BR440" s="70"/>
      <c r="BS440" s="70"/>
      <c r="BT440" s="70"/>
    </row>
    <row r="441" ht="16.5" customHeight="1">
      <c r="A441" s="70"/>
      <c r="B441" s="430"/>
      <c r="C441" s="461"/>
      <c r="D441" s="461"/>
      <c r="E441" s="461"/>
      <c r="F441" s="461"/>
      <c r="G441" s="461"/>
      <c r="H441" s="461"/>
      <c r="I441" s="461"/>
      <c r="J441" s="461"/>
      <c r="K441" s="461"/>
      <c r="L441" s="461"/>
      <c r="M441" s="461"/>
      <c r="N441" s="461"/>
      <c r="O441" s="461"/>
      <c r="P441" s="462"/>
      <c r="Q441" s="70"/>
      <c r="R441" s="70"/>
      <c r="S441" s="70"/>
      <c r="T441" s="70"/>
      <c r="U441" s="70"/>
      <c r="V441" s="70"/>
      <c r="W441" s="70"/>
      <c r="X441" s="70"/>
      <c r="Y441" s="70"/>
      <c r="Z441" s="70"/>
      <c r="AA441" s="70"/>
      <c r="AB441" s="70"/>
      <c r="AC441" s="70"/>
      <c r="AD441" s="70"/>
      <c r="AE441" s="70"/>
      <c r="AF441" s="70"/>
      <c r="AG441" s="70"/>
      <c r="AH441" s="70"/>
      <c r="AI441" s="70"/>
      <c r="AJ441" s="70"/>
      <c r="AK441" s="89"/>
      <c r="AL441" s="89"/>
      <c r="AM441" s="89"/>
      <c r="AN441" s="89"/>
      <c r="AO441" s="89"/>
      <c r="AP441" s="70"/>
      <c r="AQ441" s="70"/>
      <c r="AR441" s="70"/>
      <c r="AS441" s="70"/>
      <c r="AT441" s="70"/>
      <c r="AU441" s="70"/>
      <c r="AV441" s="70"/>
      <c r="AW441" s="70"/>
      <c r="AX441" s="70"/>
      <c r="AY441" s="70"/>
      <c r="AZ441" s="70"/>
      <c r="BA441" s="70"/>
      <c r="BB441" s="70"/>
      <c r="BC441" s="70"/>
      <c r="BD441" s="70"/>
      <c r="BE441" s="70"/>
      <c r="BF441" s="89"/>
      <c r="BG441" s="89"/>
      <c r="BH441" s="89"/>
      <c r="BI441" s="89"/>
      <c r="BJ441" s="89"/>
      <c r="BK441" s="89"/>
      <c r="BL441" s="89"/>
      <c r="BM441" s="89"/>
      <c r="BN441" s="89"/>
      <c r="BO441" s="89"/>
      <c r="BP441" s="89"/>
      <c r="BQ441" s="89"/>
      <c r="BR441" s="70"/>
      <c r="BS441" s="70"/>
      <c r="BT441" s="70"/>
    </row>
    <row r="442" ht="16.5" customHeight="1">
      <c r="A442" s="70"/>
      <c r="B442" s="26"/>
      <c r="C442" s="453"/>
      <c r="D442" s="453"/>
      <c r="E442" s="453"/>
      <c r="F442" s="453"/>
      <c r="G442" s="453"/>
      <c r="H442" s="453"/>
      <c r="I442" s="453"/>
      <c r="J442" s="453"/>
      <c r="K442" s="453"/>
      <c r="L442" s="453"/>
      <c r="M442" s="453"/>
      <c r="N442" s="453"/>
      <c r="O442" s="453"/>
      <c r="P442" s="453"/>
      <c r="Q442" s="70"/>
      <c r="R442" s="70"/>
      <c r="S442" s="70"/>
      <c r="T442" s="70"/>
      <c r="U442" s="70"/>
      <c r="V442" s="70"/>
      <c r="W442" s="70"/>
      <c r="X442" s="70"/>
      <c r="Y442" s="70"/>
      <c r="Z442" s="70"/>
      <c r="AA442" s="70"/>
      <c r="AB442" s="70"/>
      <c r="AC442" s="70"/>
      <c r="AD442" s="70"/>
      <c r="AE442" s="70"/>
      <c r="AF442" s="70"/>
      <c r="AG442" s="70"/>
      <c r="AH442" s="70"/>
      <c r="AI442" s="70"/>
      <c r="AJ442" s="70"/>
      <c r="AK442" s="89"/>
      <c r="AL442" s="89"/>
      <c r="AM442" s="89"/>
      <c r="AN442" s="89"/>
      <c r="AO442" s="89"/>
      <c r="AP442" s="89"/>
      <c r="AQ442" s="89"/>
      <c r="AR442" s="89"/>
      <c r="AS442" s="89"/>
      <c r="AT442" s="89"/>
      <c r="AU442" s="89"/>
      <c r="AV442" s="89"/>
      <c r="AW442" s="89"/>
      <c r="AX442" s="89"/>
      <c r="AY442" s="89"/>
      <c r="AZ442" s="89"/>
      <c r="BA442" s="89"/>
      <c r="BB442" s="89"/>
      <c r="BC442" s="70"/>
      <c r="BD442" s="70"/>
      <c r="BE442" s="70"/>
      <c r="BF442" s="89"/>
      <c r="BG442" s="89"/>
      <c r="BH442" s="89"/>
      <c r="BI442" s="89"/>
      <c r="BJ442" s="89"/>
      <c r="BK442" s="89"/>
      <c r="BL442" s="89"/>
      <c r="BM442" s="89"/>
      <c r="BN442" s="89"/>
      <c r="BO442" s="89"/>
      <c r="BP442" s="89"/>
      <c r="BQ442" s="89"/>
      <c r="BR442" s="70"/>
      <c r="BS442" s="70"/>
      <c r="BT442" s="70"/>
    </row>
    <row r="443" ht="16.5" customHeight="1">
      <c r="A443" s="85"/>
      <c r="B443" s="85"/>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269"/>
      <c r="AJ443" s="85"/>
      <c r="AK443" s="87"/>
      <c r="AL443" s="87"/>
      <c r="AM443" s="87"/>
      <c r="AN443" s="87"/>
      <c r="AO443" s="87"/>
      <c r="AP443" s="87"/>
      <c r="AQ443" s="87"/>
      <c r="AR443" s="87"/>
      <c r="AS443" s="87"/>
      <c r="AT443" s="87"/>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269"/>
      <c r="BS443" s="85"/>
      <c r="BT443" s="85"/>
    </row>
    <row r="444" ht="16.5" customHeight="1">
      <c r="A444" s="70"/>
      <c r="B444" s="70"/>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c r="AA444" s="89"/>
      <c r="AB444" s="89"/>
      <c r="AC444" s="89"/>
      <c r="AD444" s="89"/>
      <c r="AE444" s="89"/>
      <c r="AF444" s="89"/>
      <c r="AG444" s="89"/>
      <c r="AH444" s="89"/>
      <c r="AI444" s="41"/>
      <c r="AJ444" s="70"/>
      <c r="AK444" s="89"/>
      <c r="AL444" s="89"/>
      <c r="AM444" s="89"/>
      <c r="AN444" s="89"/>
      <c r="AO444" s="89"/>
      <c r="AP444" s="89"/>
      <c r="AQ444" s="89"/>
      <c r="AR444" s="89"/>
      <c r="AS444" s="89"/>
      <c r="AT444" s="89"/>
      <c r="AU444" s="89"/>
      <c r="AV444" s="89"/>
      <c r="AW444" s="89"/>
      <c r="AX444" s="89"/>
      <c r="AY444" s="89"/>
      <c r="AZ444" s="89"/>
      <c r="BA444" s="89"/>
      <c r="BB444" s="89"/>
      <c r="BC444" s="89"/>
      <c r="BD444" s="89"/>
      <c r="BE444" s="89"/>
      <c r="BF444" s="89"/>
      <c r="BG444" s="89"/>
      <c r="BH444" s="89"/>
      <c r="BI444" s="89"/>
      <c r="BJ444" s="89"/>
      <c r="BK444" s="89"/>
      <c r="BL444" s="89"/>
      <c r="BM444" s="89"/>
      <c r="BN444" s="89"/>
      <c r="BO444" s="89"/>
      <c r="BP444" s="89"/>
      <c r="BQ444" s="89"/>
      <c r="BR444" s="41"/>
      <c r="BS444" s="70"/>
      <c r="BT444" s="70"/>
    </row>
    <row r="445" ht="16.5" customHeight="1">
      <c r="A445" s="70"/>
      <c r="B445" s="45" t="s">
        <v>1087</v>
      </c>
      <c r="C445" s="70"/>
      <c r="D445" s="70"/>
      <c r="E445" s="70"/>
      <c r="F445" s="70"/>
      <c r="G445" s="70"/>
      <c r="H445" s="70"/>
      <c r="I445" s="70"/>
      <c r="J445" s="70"/>
      <c r="K445" s="70"/>
      <c r="L445" s="70"/>
      <c r="M445" s="70"/>
      <c r="N445" s="70"/>
      <c r="O445" s="70"/>
      <c r="P445" s="70"/>
      <c r="Q445" s="70"/>
      <c r="R445" s="70"/>
      <c r="S445" s="70"/>
      <c r="T445" s="45" t="s">
        <v>1090</v>
      </c>
      <c r="U445" s="70"/>
      <c r="V445" s="70"/>
      <c r="W445" s="70"/>
      <c r="X445" s="70"/>
      <c r="Y445" s="70"/>
      <c r="Z445" s="70"/>
      <c r="AA445" s="70"/>
      <c r="AB445" s="70"/>
      <c r="AC445" s="70"/>
      <c r="AD445" s="70"/>
      <c r="AE445" s="70"/>
      <c r="AF445" s="70"/>
      <c r="AG445" s="70"/>
      <c r="AH445" s="70"/>
      <c r="AI445" s="70"/>
      <c r="AJ445" s="70"/>
      <c r="AK445" s="89"/>
      <c r="AL445" s="45" t="s">
        <v>1092</v>
      </c>
      <c r="AM445" s="89"/>
      <c r="AN445" s="89"/>
      <c r="AO445" s="89"/>
      <c r="AP445" s="89"/>
      <c r="AQ445" s="89"/>
      <c r="AR445" s="89"/>
      <c r="AS445" s="89"/>
      <c r="AT445" s="89"/>
      <c r="AU445" s="89"/>
      <c r="AV445" s="89"/>
      <c r="AW445" s="89"/>
      <c r="AX445" s="89"/>
      <c r="AY445" s="89"/>
      <c r="AZ445" s="89"/>
      <c r="BA445" s="89"/>
      <c r="BB445" s="89"/>
      <c r="BC445" s="89"/>
      <c r="BD445" s="89"/>
      <c r="BE445" s="89"/>
      <c r="BF445" s="89"/>
      <c r="BG445" s="89"/>
      <c r="BH445" s="89"/>
      <c r="BI445" s="89"/>
      <c r="BJ445" s="89"/>
      <c r="BK445" s="89"/>
      <c r="BL445" s="89"/>
      <c r="BM445" s="89"/>
      <c r="BN445" s="89"/>
      <c r="BO445" s="89"/>
      <c r="BP445" s="89"/>
      <c r="BQ445" s="89"/>
      <c r="BR445" s="70"/>
      <c r="BS445" s="70"/>
      <c r="BT445" s="70"/>
    </row>
    <row r="446" ht="16.5" customHeight="1">
      <c r="A446" s="70"/>
      <c r="B446" s="189" t="s">
        <v>1093</v>
      </c>
      <c r="C446" s="463"/>
      <c r="D446" s="66"/>
      <c r="E446" s="464" t="s">
        <v>1097</v>
      </c>
      <c r="F446" s="66"/>
      <c r="G446" s="465" t="s">
        <v>1098</v>
      </c>
      <c r="H446" s="66"/>
      <c r="I446" s="66"/>
      <c r="J446" s="66"/>
      <c r="K446" s="66"/>
      <c r="L446" s="66"/>
      <c r="M446" s="66"/>
      <c r="N446" s="66"/>
      <c r="O446" s="66"/>
      <c r="P446" s="69"/>
      <c r="Q446" s="89"/>
      <c r="R446" s="89"/>
      <c r="S446" s="89"/>
      <c r="T446" s="189" t="s">
        <v>1093</v>
      </c>
      <c r="U446" s="463"/>
      <c r="V446" s="66"/>
      <c r="W446" s="464" t="s">
        <v>1097</v>
      </c>
      <c r="X446" s="66"/>
      <c r="Y446" s="465" t="s">
        <v>1098</v>
      </c>
      <c r="Z446" s="66"/>
      <c r="AA446" s="66"/>
      <c r="AB446" s="66"/>
      <c r="AC446" s="66"/>
      <c r="AD446" s="66"/>
      <c r="AE446" s="66"/>
      <c r="AF446" s="66"/>
      <c r="AG446" s="66"/>
      <c r="AH446" s="69"/>
      <c r="AI446" s="70"/>
      <c r="AJ446" s="70"/>
      <c r="AK446" s="89"/>
      <c r="AL446" s="189" t="s">
        <v>1093</v>
      </c>
      <c r="AM446" s="466" t="s">
        <v>1097</v>
      </c>
      <c r="AN446" s="66"/>
      <c r="AO446" s="467" t="s">
        <v>1108</v>
      </c>
      <c r="AP446" s="66"/>
      <c r="AQ446" s="468" t="s">
        <v>1098</v>
      </c>
      <c r="AR446" s="66"/>
      <c r="AS446" s="66"/>
      <c r="AT446" s="66"/>
      <c r="AU446" s="66"/>
      <c r="AV446" s="66"/>
      <c r="AW446" s="66"/>
      <c r="AX446" s="66"/>
      <c r="AY446" s="66"/>
      <c r="AZ446" s="69"/>
      <c r="BA446" s="89"/>
      <c r="BB446" s="89"/>
      <c r="BC446" s="89"/>
      <c r="BD446" s="89"/>
      <c r="BE446" s="89"/>
      <c r="BF446" s="89"/>
      <c r="BG446" s="89"/>
      <c r="BH446" s="89"/>
      <c r="BI446" s="89"/>
      <c r="BJ446" s="89"/>
      <c r="BK446" s="89"/>
      <c r="BL446" s="89"/>
      <c r="BM446" s="89"/>
      <c r="BN446" s="89"/>
      <c r="BO446" s="89"/>
      <c r="BP446" s="89"/>
      <c r="BQ446" s="89"/>
      <c r="BR446" s="70"/>
      <c r="BS446" s="70"/>
      <c r="BT446" s="70"/>
    </row>
    <row r="447" ht="16.5" customHeight="1">
      <c r="A447" s="70"/>
      <c r="B447" s="51"/>
      <c r="E447" s="469" t="s">
        <v>1108</v>
      </c>
      <c r="P447" s="48"/>
      <c r="Q447" s="89"/>
      <c r="R447" s="89"/>
      <c r="S447" s="89"/>
      <c r="T447" s="51"/>
      <c r="W447" s="469" t="s">
        <v>1108</v>
      </c>
      <c r="AH447" s="48"/>
      <c r="AI447" s="70"/>
      <c r="AJ447" s="70"/>
      <c r="AK447" s="89"/>
      <c r="AL447" s="51"/>
      <c r="AM447" s="470" t="s">
        <v>1114</v>
      </c>
      <c r="AO447" s="471" t="s">
        <v>1108</v>
      </c>
      <c r="AQ447" s="472" t="s">
        <v>1116</v>
      </c>
      <c r="AZ447" s="48"/>
      <c r="BA447" s="89"/>
      <c r="BB447" s="89"/>
      <c r="BC447" s="89"/>
      <c r="BD447" s="89"/>
      <c r="BE447" s="89"/>
      <c r="BF447" s="89"/>
      <c r="BG447" s="89"/>
      <c r="BH447" s="89"/>
      <c r="BI447" s="89"/>
      <c r="BJ447" s="89"/>
      <c r="BK447" s="89"/>
      <c r="BL447" s="89"/>
      <c r="BM447" s="89"/>
      <c r="BN447" s="89"/>
      <c r="BO447" s="89"/>
      <c r="BP447" s="89"/>
      <c r="BQ447" s="89"/>
      <c r="BR447" s="70"/>
      <c r="BS447" s="70"/>
      <c r="BT447" s="70"/>
    </row>
    <row r="448" ht="16.5" customHeight="1">
      <c r="A448" s="70"/>
      <c r="B448" s="51"/>
      <c r="C448" s="473"/>
      <c r="E448" s="474" t="s">
        <v>1114</v>
      </c>
      <c r="G448" s="475" t="s">
        <v>1116</v>
      </c>
      <c r="P448" s="48"/>
      <c r="Q448" s="89"/>
      <c r="R448" s="89"/>
      <c r="S448" s="89"/>
      <c r="T448" s="51"/>
      <c r="U448" s="473"/>
      <c r="W448" s="474" t="s">
        <v>1114</v>
      </c>
      <c r="Y448" s="475" t="s">
        <v>1116</v>
      </c>
      <c r="AH448" s="48"/>
      <c r="AI448" s="70"/>
      <c r="AJ448" s="70"/>
      <c r="AK448" s="89"/>
      <c r="AL448" s="51"/>
      <c r="AM448" s="470" t="s">
        <v>1127</v>
      </c>
      <c r="AO448" s="471" t="s">
        <v>1129</v>
      </c>
      <c r="AQ448" s="472" t="s">
        <v>1131</v>
      </c>
      <c r="AZ448" s="48"/>
      <c r="BA448" s="89"/>
      <c r="BB448" s="89"/>
      <c r="BC448" s="89"/>
      <c r="BD448" s="89"/>
      <c r="BE448" s="89"/>
      <c r="BF448" s="89"/>
      <c r="BG448" s="89"/>
      <c r="BH448" s="89"/>
      <c r="BI448" s="89"/>
      <c r="BJ448" s="89"/>
      <c r="BK448" s="89"/>
      <c r="BL448" s="89"/>
      <c r="BM448" s="89"/>
      <c r="BN448" s="89"/>
      <c r="BO448" s="89"/>
      <c r="BP448" s="89"/>
      <c r="BQ448" s="89"/>
      <c r="BR448" s="70"/>
      <c r="BS448" s="70"/>
      <c r="BT448" s="70"/>
    </row>
    <row r="449" ht="16.5" customHeight="1">
      <c r="A449" s="70"/>
      <c r="B449" s="51"/>
      <c r="E449" s="469" t="s">
        <v>1108</v>
      </c>
      <c r="P449" s="48"/>
      <c r="Q449" s="89"/>
      <c r="R449" s="89"/>
      <c r="S449" s="89"/>
      <c r="T449" s="51"/>
      <c r="W449" s="469" t="s">
        <v>1108</v>
      </c>
      <c r="AH449" s="48"/>
      <c r="AI449" s="70"/>
      <c r="AJ449" s="70"/>
      <c r="AK449" s="89"/>
      <c r="AL449" s="53"/>
      <c r="AM449" s="470" t="s">
        <v>1139</v>
      </c>
      <c r="AO449" s="471" t="s">
        <v>1129</v>
      </c>
      <c r="AQ449" s="472" t="s">
        <v>1141</v>
      </c>
      <c r="AZ449" s="48"/>
      <c r="BA449" s="89"/>
      <c r="BB449" s="89"/>
      <c r="BC449" s="89"/>
      <c r="BD449" s="89"/>
      <c r="BE449" s="89"/>
      <c r="BF449" s="89"/>
      <c r="BG449" s="89"/>
      <c r="BH449" s="89"/>
      <c r="BI449" s="89"/>
      <c r="BJ449" s="89"/>
      <c r="BK449" s="89"/>
      <c r="BL449" s="89"/>
      <c r="BM449" s="89"/>
      <c r="BN449" s="89"/>
      <c r="BO449" s="89"/>
      <c r="BP449" s="89"/>
      <c r="BQ449" s="89"/>
      <c r="BR449" s="70"/>
      <c r="BS449" s="70"/>
      <c r="BT449" s="70"/>
    </row>
    <row r="450" ht="16.5" customHeight="1">
      <c r="A450" s="70"/>
      <c r="B450" s="51"/>
      <c r="C450" s="473"/>
      <c r="E450" s="474" t="s">
        <v>1127</v>
      </c>
      <c r="G450" s="475" t="s">
        <v>1131</v>
      </c>
      <c r="P450" s="48"/>
      <c r="Q450" s="89"/>
      <c r="R450" s="89"/>
      <c r="S450" s="89"/>
      <c r="T450" s="51"/>
      <c r="U450" s="473"/>
      <c r="W450" s="474" t="s">
        <v>1127</v>
      </c>
      <c r="Y450" s="475" t="s">
        <v>1131</v>
      </c>
      <c r="AH450" s="48"/>
      <c r="AI450" s="70"/>
      <c r="AJ450" s="70"/>
      <c r="AK450" s="89"/>
      <c r="AL450" s="162"/>
      <c r="AM450" s="476" t="s">
        <v>1143</v>
      </c>
      <c r="AN450" s="54"/>
      <c r="AO450" s="477" t="s">
        <v>1144</v>
      </c>
      <c r="AP450" s="54"/>
      <c r="AQ450" s="478" t="s">
        <v>1145</v>
      </c>
      <c r="AR450" s="54"/>
      <c r="AS450" s="54"/>
      <c r="AT450" s="54"/>
      <c r="AU450" s="54"/>
      <c r="AV450" s="54"/>
      <c r="AW450" s="54"/>
      <c r="AX450" s="54"/>
      <c r="AY450" s="54"/>
      <c r="AZ450" s="55"/>
      <c r="BA450" s="89"/>
      <c r="BB450" s="89"/>
      <c r="BC450" s="89"/>
      <c r="BD450" s="89"/>
      <c r="BE450" s="89"/>
      <c r="BF450" s="89"/>
      <c r="BG450" s="89"/>
      <c r="BH450" s="89"/>
      <c r="BI450" s="89"/>
      <c r="BJ450" s="89"/>
      <c r="BK450" s="89"/>
      <c r="BL450" s="89"/>
      <c r="BM450" s="89"/>
      <c r="BN450" s="89"/>
      <c r="BO450" s="89"/>
      <c r="BP450" s="89"/>
      <c r="BQ450" s="89"/>
      <c r="BR450" s="70"/>
      <c r="BS450" s="70"/>
      <c r="BT450" s="70"/>
    </row>
    <row r="451" ht="16.5" customHeight="1">
      <c r="A451" s="70"/>
      <c r="B451" s="51"/>
      <c r="E451" s="469" t="s">
        <v>1129</v>
      </c>
      <c r="P451" s="48"/>
      <c r="Q451" s="89"/>
      <c r="R451" s="89"/>
      <c r="S451" s="89"/>
      <c r="T451" s="51"/>
      <c r="W451" s="469" t="s">
        <v>1129</v>
      </c>
      <c r="AH451" s="48"/>
      <c r="AI451" s="70"/>
      <c r="AJ451" s="70"/>
      <c r="AK451" s="89"/>
      <c r="AL451" s="26"/>
      <c r="AM451" s="453" t="e">
        <v>#VALUE!</v>
      </c>
      <c r="AN451" s="453" t="e">
        <v>#VALUE!</v>
      </c>
      <c r="AZ451" s="26"/>
      <c r="BA451" s="89"/>
      <c r="BB451" s="89"/>
      <c r="BC451" s="89"/>
      <c r="BD451" s="89"/>
      <c r="BE451" s="89"/>
      <c r="BF451" s="89"/>
      <c r="BG451" s="89"/>
      <c r="BH451" s="89"/>
      <c r="BI451" s="89"/>
      <c r="BJ451" s="89"/>
      <c r="BK451" s="89"/>
      <c r="BL451" s="89"/>
      <c r="BM451" s="89"/>
      <c r="BN451" s="89"/>
      <c r="BO451" s="89"/>
      <c r="BP451" s="89"/>
      <c r="BQ451" s="89"/>
      <c r="BR451" s="70"/>
      <c r="BS451" s="70"/>
      <c r="BT451" s="70"/>
    </row>
    <row r="452" ht="16.5" customHeight="1">
      <c r="A452" s="70"/>
      <c r="B452" s="53"/>
      <c r="C452" s="473"/>
      <c r="E452" s="474" t="s">
        <v>1139</v>
      </c>
      <c r="G452" s="472" t="s">
        <v>1146</v>
      </c>
      <c r="P452" s="48"/>
      <c r="Q452" s="89"/>
      <c r="R452" s="89"/>
      <c r="S452" s="89"/>
      <c r="T452" s="53"/>
      <c r="U452" s="473"/>
      <c r="W452" s="474" t="s">
        <v>1139</v>
      </c>
      <c r="Y452" s="472" t="s">
        <v>1146</v>
      </c>
      <c r="AH452" s="48"/>
      <c r="AI452" s="70"/>
      <c r="AJ452" s="70"/>
      <c r="AK452" s="89"/>
      <c r="AL452" s="89"/>
      <c r="AM452" s="89"/>
      <c r="AN452" s="89"/>
      <c r="AO452" s="89"/>
      <c r="AP452" s="89"/>
      <c r="AQ452" s="89"/>
      <c r="AR452" s="89"/>
      <c r="AS452" s="89"/>
      <c r="AT452" s="89"/>
      <c r="AU452" s="89"/>
      <c r="AV452" s="89"/>
      <c r="AW452" s="89"/>
      <c r="AX452" s="89"/>
      <c r="AY452" s="89"/>
      <c r="AZ452" s="89"/>
      <c r="BA452" s="89"/>
      <c r="BB452" s="89"/>
      <c r="BC452" s="89"/>
      <c r="BD452" s="89"/>
      <c r="BE452" s="89"/>
      <c r="BF452" s="89"/>
      <c r="BG452" s="89"/>
      <c r="BH452" s="89"/>
      <c r="BI452" s="89"/>
      <c r="BJ452" s="89"/>
      <c r="BK452" s="89"/>
      <c r="BL452" s="89"/>
      <c r="BM452" s="89"/>
      <c r="BN452" s="89"/>
      <c r="BO452" s="89"/>
      <c r="BP452" s="89"/>
      <c r="BQ452" s="89"/>
      <c r="BR452" s="70"/>
      <c r="BS452" s="70"/>
      <c r="BT452" s="70"/>
    </row>
    <row r="453" ht="16.5" customHeight="1">
      <c r="A453" s="70"/>
      <c r="B453" s="162"/>
      <c r="E453" s="469" t="s">
        <v>1129</v>
      </c>
      <c r="P453" s="48"/>
      <c r="Q453" s="89"/>
      <c r="R453" s="89"/>
      <c r="S453" s="89"/>
      <c r="T453" s="482"/>
      <c r="W453" s="469" t="s">
        <v>1129</v>
      </c>
      <c r="AH453" s="48"/>
      <c r="AI453" s="70"/>
      <c r="AJ453" s="70"/>
      <c r="AK453" s="89"/>
      <c r="AL453" s="89"/>
      <c r="AM453" s="89"/>
      <c r="AN453" s="89"/>
      <c r="AO453" s="89"/>
      <c r="AP453" s="89"/>
      <c r="AQ453" s="89"/>
      <c r="AR453" s="89"/>
      <c r="AS453" s="89"/>
      <c r="AT453" s="89"/>
      <c r="AU453" s="89"/>
      <c r="AV453" s="89"/>
      <c r="AW453" s="89"/>
      <c r="AX453" s="89"/>
      <c r="AY453" s="89"/>
      <c r="AZ453" s="89"/>
      <c r="BA453" s="89"/>
      <c r="BB453" s="89"/>
      <c r="BC453" s="89"/>
      <c r="BD453" s="89"/>
      <c r="BE453" s="89"/>
      <c r="BF453" s="89"/>
      <c r="BG453" s="89"/>
      <c r="BH453" s="89"/>
      <c r="BI453" s="89"/>
      <c r="BJ453" s="89"/>
      <c r="BK453" s="89"/>
      <c r="BL453" s="89"/>
      <c r="BM453" s="89"/>
      <c r="BN453" s="89"/>
      <c r="BO453" s="89"/>
      <c r="BP453" s="89"/>
      <c r="BQ453" s="89"/>
      <c r="BR453" s="70"/>
      <c r="BS453" s="70"/>
      <c r="BT453" s="70"/>
    </row>
    <row r="454" ht="16.5" customHeight="1">
      <c r="A454" s="70"/>
      <c r="B454" s="162"/>
      <c r="C454" s="473"/>
      <c r="E454" s="474" t="s">
        <v>1143</v>
      </c>
      <c r="G454" s="475" t="s">
        <v>1145</v>
      </c>
      <c r="P454" s="48"/>
      <c r="Q454" s="89"/>
      <c r="R454" s="89"/>
      <c r="S454" s="89"/>
      <c r="T454" s="482"/>
      <c r="U454" s="473"/>
      <c r="W454" s="474" t="s">
        <v>1143</v>
      </c>
      <c r="Y454" s="475" t="s">
        <v>1145</v>
      </c>
      <c r="AH454" s="48"/>
      <c r="AI454" s="70"/>
      <c r="AJ454" s="70"/>
      <c r="AK454" s="89"/>
      <c r="AL454" s="45" t="s">
        <v>1165</v>
      </c>
      <c r="AM454" s="89"/>
      <c r="AN454" s="89"/>
      <c r="AO454" s="89"/>
      <c r="AP454" s="89"/>
      <c r="AQ454" s="89"/>
      <c r="AR454" s="89"/>
      <c r="AS454" s="89"/>
      <c r="AT454" s="89"/>
      <c r="AU454" s="89"/>
      <c r="AV454" s="89"/>
      <c r="AW454" s="89"/>
      <c r="AX454" s="89"/>
      <c r="AY454" s="89"/>
      <c r="AZ454" s="89"/>
      <c r="BA454" s="89"/>
      <c r="BB454" s="89"/>
      <c r="BC454" s="89"/>
      <c r="BD454" s="89"/>
      <c r="BE454" s="89"/>
      <c r="BF454" s="89"/>
      <c r="BG454" s="89"/>
      <c r="BH454" s="89"/>
      <c r="BI454" s="89"/>
      <c r="BJ454" s="89"/>
      <c r="BK454" s="89"/>
      <c r="BL454" s="89"/>
      <c r="BM454" s="89"/>
      <c r="BN454" s="89"/>
      <c r="BO454" s="89"/>
      <c r="BP454" s="89"/>
      <c r="BQ454" s="89"/>
      <c r="BR454" s="70"/>
      <c r="BS454" s="70"/>
      <c r="BT454" s="70"/>
    </row>
    <row r="455" ht="16.5" customHeight="1">
      <c r="A455" s="70"/>
      <c r="B455" s="162"/>
      <c r="C455" s="54"/>
      <c r="D455" s="54"/>
      <c r="E455" s="485" t="s">
        <v>1144</v>
      </c>
      <c r="F455" s="54"/>
      <c r="G455" s="54"/>
      <c r="H455" s="54"/>
      <c r="I455" s="54"/>
      <c r="J455" s="54"/>
      <c r="K455" s="54"/>
      <c r="L455" s="54"/>
      <c r="M455" s="54"/>
      <c r="N455" s="54"/>
      <c r="O455" s="54"/>
      <c r="P455" s="55"/>
      <c r="Q455" s="89"/>
      <c r="R455" s="89"/>
      <c r="S455" s="89"/>
      <c r="T455" s="482"/>
      <c r="W455" s="469" t="s">
        <v>1144</v>
      </c>
      <c r="AH455" s="48"/>
      <c r="AI455" s="70"/>
      <c r="AJ455" s="70"/>
      <c r="AK455" s="89"/>
      <c r="AL455" s="189" t="s">
        <v>1093</v>
      </c>
      <c r="AM455" s="466" t="s">
        <v>1097</v>
      </c>
      <c r="AN455" s="66"/>
      <c r="AO455" s="467" t="s">
        <v>1108</v>
      </c>
      <c r="AP455" s="66"/>
      <c r="AQ455" s="468" t="s">
        <v>1098</v>
      </c>
      <c r="AR455" s="66"/>
      <c r="AS455" s="66"/>
      <c r="AT455" s="66"/>
      <c r="AU455" s="66"/>
      <c r="AV455" s="66"/>
      <c r="AW455" s="66"/>
      <c r="AX455" s="66"/>
      <c r="AY455" s="66"/>
      <c r="AZ455" s="69"/>
      <c r="BA455" s="89"/>
      <c r="BB455" s="89"/>
      <c r="BC455" s="89"/>
      <c r="BD455" s="89"/>
      <c r="BE455" s="89"/>
      <c r="BF455" s="89"/>
      <c r="BG455" s="89"/>
      <c r="BH455" s="89"/>
      <c r="BI455" s="89"/>
      <c r="BJ455" s="89"/>
      <c r="BK455" s="89"/>
      <c r="BL455" s="89"/>
      <c r="BM455" s="89"/>
      <c r="BN455" s="89"/>
      <c r="BO455" s="89"/>
      <c r="BP455" s="89"/>
      <c r="BQ455" s="89"/>
      <c r="BR455" s="70"/>
      <c r="BS455" s="70"/>
      <c r="BT455" s="70"/>
    </row>
    <row r="456" ht="16.5" customHeight="1">
      <c r="A456" s="70"/>
      <c r="B456" s="26"/>
      <c r="C456" s="26"/>
      <c r="D456" s="26"/>
      <c r="E456" s="26"/>
      <c r="F456" s="26"/>
      <c r="G456" s="26"/>
      <c r="H456" s="26"/>
      <c r="I456" s="26"/>
      <c r="J456" s="26"/>
      <c r="K456" s="26"/>
      <c r="L456" s="26"/>
      <c r="M456" s="26"/>
      <c r="N456" s="26"/>
      <c r="O456" s="26"/>
      <c r="P456" s="26"/>
      <c r="Q456" s="70"/>
      <c r="R456" s="70"/>
      <c r="S456" s="70"/>
      <c r="T456" s="162"/>
      <c r="U456" s="473"/>
      <c r="W456" s="226" t="s">
        <v>572</v>
      </c>
      <c r="Y456" s="486" t="s">
        <v>1190</v>
      </c>
      <c r="AH456" s="48"/>
      <c r="AI456" s="70"/>
      <c r="AJ456" s="70"/>
      <c r="AK456" s="89"/>
      <c r="AL456" s="51"/>
      <c r="AM456" s="470" t="s">
        <v>1114</v>
      </c>
      <c r="AO456" s="471" t="s">
        <v>1108</v>
      </c>
      <c r="AQ456" s="472" t="s">
        <v>1116</v>
      </c>
      <c r="AZ456" s="48"/>
      <c r="BA456" s="89"/>
      <c r="BB456" s="89"/>
      <c r="BC456" s="89"/>
      <c r="BD456" s="89"/>
      <c r="BE456" s="89"/>
      <c r="BF456" s="89"/>
      <c r="BG456" s="89"/>
      <c r="BH456" s="89"/>
      <c r="BI456" s="89"/>
      <c r="BJ456" s="89"/>
      <c r="BK456" s="89"/>
      <c r="BL456" s="89"/>
      <c r="BM456" s="89"/>
      <c r="BN456" s="89"/>
      <c r="BO456" s="89"/>
      <c r="BP456" s="89"/>
      <c r="BQ456" s="89"/>
      <c r="BR456" s="70"/>
      <c r="BS456" s="70"/>
      <c r="BT456" s="70"/>
    </row>
    <row r="457" ht="16.5" customHeight="1">
      <c r="A457" s="70"/>
      <c r="B457" s="70"/>
      <c r="C457" s="70"/>
      <c r="D457" s="70"/>
      <c r="E457" s="70"/>
      <c r="F457" s="70"/>
      <c r="G457" s="70"/>
      <c r="H457" s="70"/>
      <c r="I457" s="70"/>
      <c r="J457" s="70"/>
      <c r="K457" s="70"/>
      <c r="L457" s="70"/>
      <c r="M457" s="70"/>
      <c r="N457" s="70"/>
      <c r="O457" s="70"/>
      <c r="P457" s="70"/>
      <c r="Q457" s="70"/>
      <c r="R457" s="70"/>
      <c r="S457" s="70"/>
      <c r="T457" s="162"/>
      <c r="W457" s="487" t="s">
        <v>1108</v>
      </c>
      <c r="AH457" s="48"/>
      <c r="AI457" s="70"/>
      <c r="AJ457" s="70"/>
      <c r="AK457" s="89"/>
      <c r="AL457" s="51"/>
      <c r="AM457" s="470" t="s">
        <v>1127</v>
      </c>
      <c r="AO457" s="471" t="s">
        <v>1129</v>
      </c>
      <c r="AQ457" s="472" t="s">
        <v>1131</v>
      </c>
      <c r="AZ457" s="48"/>
      <c r="BA457" s="89"/>
      <c r="BB457" s="89"/>
      <c r="BC457" s="89"/>
      <c r="BD457" s="89"/>
      <c r="BE457" s="89"/>
      <c r="BF457" s="89"/>
      <c r="BG457" s="89"/>
      <c r="BH457" s="89"/>
      <c r="BI457" s="89"/>
      <c r="BJ457" s="89"/>
      <c r="BK457" s="89"/>
      <c r="BL457" s="89"/>
      <c r="BM457" s="89"/>
      <c r="BN457" s="89"/>
      <c r="BO457" s="89"/>
      <c r="BP457" s="89"/>
      <c r="BQ457" s="89"/>
      <c r="BR457" s="70"/>
      <c r="BS457" s="70"/>
      <c r="BT457" s="70"/>
    </row>
    <row r="458" ht="16.5" customHeight="1">
      <c r="A458" s="70"/>
      <c r="B458" s="70"/>
      <c r="C458" s="70"/>
      <c r="D458" s="70"/>
      <c r="E458" s="70"/>
      <c r="F458" s="70"/>
      <c r="G458" s="70"/>
      <c r="H458" s="70"/>
      <c r="I458" s="70"/>
      <c r="J458" s="70"/>
      <c r="K458" s="70"/>
      <c r="L458" s="70"/>
      <c r="M458" s="70"/>
      <c r="N458" s="70"/>
      <c r="O458" s="70"/>
      <c r="P458" s="70"/>
      <c r="Q458" s="70"/>
      <c r="R458" s="70"/>
      <c r="S458" s="70"/>
      <c r="T458" s="162"/>
      <c r="U458" s="473"/>
      <c r="W458" s="226"/>
      <c r="Y458" s="486"/>
      <c r="AH458" s="48"/>
      <c r="AI458" s="70"/>
      <c r="AJ458" s="70"/>
      <c r="AK458" s="89"/>
      <c r="AL458" s="53"/>
      <c r="AM458" s="470" t="s">
        <v>1139</v>
      </c>
      <c r="AO458" s="471" t="s">
        <v>1129</v>
      </c>
      <c r="AQ458" s="472" t="s">
        <v>1141</v>
      </c>
      <c r="AZ458" s="48"/>
      <c r="BA458" s="89"/>
      <c r="BB458" s="89"/>
      <c r="BC458" s="89"/>
      <c r="BD458" s="89"/>
      <c r="BE458" s="89"/>
      <c r="BF458" s="89"/>
      <c r="BG458" s="89"/>
      <c r="BH458" s="89"/>
      <c r="BI458" s="89"/>
      <c r="BJ458" s="89"/>
      <c r="BK458" s="89"/>
      <c r="BL458" s="89"/>
      <c r="BM458" s="89"/>
      <c r="BN458" s="89"/>
      <c r="BO458" s="89"/>
      <c r="BP458" s="89"/>
      <c r="BQ458" s="89"/>
      <c r="BR458" s="70"/>
      <c r="BS458" s="70"/>
      <c r="BT458" s="70"/>
    </row>
    <row r="459" ht="16.5" customHeight="1">
      <c r="A459" s="70"/>
      <c r="B459" s="70"/>
      <c r="C459" s="70"/>
      <c r="D459" s="70"/>
      <c r="E459" s="70"/>
      <c r="F459" s="70"/>
      <c r="G459" s="70"/>
      <c r="H459" s="70"/>
      <c r="I459" s="70"/>
      <c r="J459" s="70"/>
      <c r="K459" s="70"/>
      <c r="L459" s="70"/>
      <c r="M459" s="70"/>
      <c r="N459" s="70"/>
      <c r="O459" s="70"/>
      <c r="P459" s="70"/>
      <c r="Q459" s="70"/>
      <c r="R459" s="70"/>
      <c r="S459" s="70"/>
      <c r="T459" s="162"/>
      <c r="W459" s="487"/>
      <c r="AH459" s="48"/>
      <c r="AI459" s="70"/>
      <c r="AJ459" s="70"/>
      <c r="AK459" s="89"/>
      <c r="AL459" s="162"/>
      <c r="AM459" s="470" t="s">
        <v>1143</v>
      </c>
      <c r="AO459" s="471" t="s">
        <v>1144</v>
      </c>
      <c r="AQ459" s="472" t="s">
        <v>1145</v>
      </c>
      <c r="AZ459" s="48"/>
      <c r="BA459" s="89"/>
      <c r="BB459" s="89"/>
      <c r="BC459" s="89"/>
      <c r="BD459" s="89"/>
      <c r="BE459" s="89"/>
      <c r="BF459" s="89"/>
      <c r="BG459" s="89"/>
      <c r="BH459" s="89"/>
      <c r="BI459" s="89"/>
      <c r="BJ459" s="89"/>
      <c r="BK459" s="89"/>
      <c r="BL459" s="89"/>
      <c r="BM459" s="89"/>
      <c r="BN459" s="89"/>
      <c r="BO459" s="89"/>
      <c r="BP459" s="89"/>
      <c r="BQ459" s="89"/>
      <c r="BR459" s="70"/>
      <c r="BS459" s="70"/>
      <c r="BT459" s="70"/>
    </row>
    <row r="460" ht="16.5" customHeight="1">
      <c r="A460" s="70"/>
      <c r="B460" s="70"/>
      <c r="C460" s="70"/>
      <c r="D460" s="70"/>
      <c r="E460" s="70"/>
      <c r="F460" s="70"/>
      <c r="G460" s="70"/>
      <c r="H460" s="70"/>
      <c r="I460" s="70"/>
      <c r="J460" s="70"/>
      <c r="K460" s="70"/>
      <c r="L460" s="70"/>
      <c r="M460" s="70"/>
      <c r="N460" s="70"/>
      <c r="O460" s="70"/>
      <c r="P460" s="70"/>
      <c r="Q460" s="70"/>
      <c r="R460" s="70"/>
      <c r="S460" s="70"/>
      <c r="T460" s="162"/>
      <c r="U460" s="473"/>
      <c r="W460" s="226"/>
      <c r="Y460" s="486"/>
      <c r="AH460" s="48"/>
      <c r="AI460" s="70"/>
      <c r="AJ460" s="70"/>
      <c r="AK460" s="89"/>
      <c r="AL460" s="162"/>
      <c r="AM460" s="493" t="s">
        <v>572</v>
      </c>
      <c r="AO460" s="471" t="s">
        <v>1108</v>
      </c>
      <c r="AQ460" s="494" t="s">
        <v>1190</v>
      </c>
      <c r="AZ460" s="48"/>
      <c r="BA460" s="89"/>
      <c r="BB460" s="89"/>
      <c r="BC460" s="89"/>
      <c r="BD460" s="89"/>
      <c r="BE460" s="89"/>
      <c r="BF460" s="89"/>
      <c r="BG460" s="89"/>
      <c r="BH460" s="89"/>
      <c r="BI460" s="89"/>
      <c r="BJ460" s="89"/>
      <c r="BK460" s="89"/>
      <c r="BL460" s="89"/>
      <c r="BM460" s="89"/>
      <c r="BN460" s="89"/>
      <c r="BO460" s="89"/>
      <c r="BP460" s="89"/>
      <c r="BQ460" s="89"/>
      <c r="BR460" s="70"/>
      <c r="BS460" s="70"/>
      <c r="BT460" s="70"/>
    </row>
    <row r="461" ht="16.5" customHeight="1">
      <c r="A461" s="70"/>
      <c r="B461" s="70"/>
      <c r="C461" s="70"/>
      <c r="D461" s="70"/>
      <c r="E461" s="70"/>
      <c r="F461" s="70"/>
      <c r="G461" s="70"/>
      <c r="H461" s="70"/>
      <c r="I461" s="70"/>
      <c r="J461" s="70"/>
      <c r="K461" s="70"/>
      <c r="L461" s="70"/>
      <c r="M461" s="70"/>
      <c r="N461" s="70"/>
      <c r="O461" s="70"/>
      <c r="P461" s="70"/>
      <c r="Q461" s="70"/>
      <c r="R461" s="70"/>
      <c r="S461" s="70"/>
      <c r="T461" s="162"/>
      <c r="W461" s="487"/>
      <c r="AH461" s="48"/>
      <c r="AI461" s="70"/>
      <c r="AJ461" s="70"/>
      <c r="AK461" s="89"/>
      <c r="AL461" s="162"/>
      <c r="AM461" s="493"/>
      <c r="AO461" s="495"/>
      <c r="AQ461" s="494"/>
      <c r="AZ461" s="48"/>
      <c r="BA461" s="89"/>
      <c r="BB461" s="89"/>
      <c r="BC461" s="89"/>
      <c r="BD461" s="89"/>
      <c r="BE461" s="89"/>
      <c r="BF461" s="89"/>
      <c r="BG461" s="89"/>
      <c r="BH461" s="89"/>
      <c r="BI461" s="89"/>
      <c r="BJ461" s="89"/>
      <c r="BK461" s="89"/>
      <c r="BL461" s="89"/>
      <c r="BM461" s="89"/>
      <c r="BN461" s="89"/>
      <c r="BO461" s="89"/>
      <c r="BP461" s="89"/>
      <c r="BQ461" s="89"/>
      <c r="BR461" s="70"/>
      <c r="BS461" s="70"/>
      <c r="BT461" s="70"/>
    </row>
    <row r="462" ht="16.5" customHeight="1">
      <c r="A462" s="70"/>
      <c r="B462" s="70"/>
      <c r="C462" s="70"/>
      <c r="D462" s="70"/>
      <c r="E462" s="70"/>
      <c r="F462" s="70"/>
      <c r="G462" s="70"/>
      <c r="H462" s="70"/>
      <c r="I462" s="70"/>
      <c r="J462" s="70"/>
      <c r="K462" s="70"/>
      <c r="L462" s="70"/>
      <c r="M462" s="70"/>
      <c r="N462" s="70"/>
      <c r="O462" s="70"/>
      <c r="P462" s="70"/>
      <c r="Q462" s="70"/>
      <c r="R462" s="70"/>
      <c r="S462" s="70"/>
      <c r="T462" s="162"/>
      <c r="U462" s="473"/>
      <c r="W462" s="226"/>
      <c r="Y462" s="494"/>
      <c r="AH462" s="48"/>
      <c r="AI462" s="70"/>
      <c r="AJ462" s="70"/>
      <c r="AK462" s="89"/>
      <c r="AL462" s="162"/>
      <c r="AM462" s="493"/>
      <c r="AO462" s="495"/>
      <c r="AQ462" s="494"/>
      <c r="AZ462" s="48"/>
      <c r="BA462" s="89"/>
      <c r="BB462" s="89"/>
      <c r="BC462" s="89"/>
      <c r="BD462" s="89"/>
      <c r="BE462" s="89"/>
      <c r="BF462" s="89"/>
      <c r="BG462" s="89"/>
      <c r="BH462" s="89"/>
      <c r="BI462" s="89"/>
      <c r="BJ462" s="89"/>
      <c r="BK462" s="89"/>
      <c r="BL462" s="89"/>
      <c r="BM462" s="89"/>
      <c r="BN462" s="89"/>
      <c r="BO462" s="89"/>
      <c r="BP462" s="89"/>
      <c r="BQ462" s="89"/>
      <c r="BR462" s="70"/>
      <c r="BS462" s="70"/>
      <c r="BT462" s="70"/>
    </row>
    <row r="463" ht="16.5" customHeight="1">
      <c r="A463" s="70"/>
      <c r="B463" s="70"/>
      <c r="C463" s="70"/>
      <c r="D463" s="70"/>
      <c r="E463" s="70"/>
      <c r="F463" s="70"/>
      <c r="G463" s="70"/>
      <c r="H463" s="70"/>
      <c r="I463" s="70"/>
      <c r="J463" s="70"/>
      <c r="K463" s="70"/>
      <c r="L463" s="70"/>
      <c r="M463" s="70"/>
      <c r="N463" s="70"/>
      <c r="O463" s="70"/>
      <c r="P463" s="70"/>
      <c r="Q463" s="70"/>
      <c r="R463" s="70"/>
      <c r="S463" s="70"/>
      <c r="T463" s="162"/>
      <c r="W463" s="487"/>
      <c r="AH463" s="48"/>
      <c r="AI463" s="70"/>
      <c r="AJ463" s="70"/>
      <c r="AK463" s="89"/>
      <c r="AL463" s="162"/>
      <c r="AM463" s="493"/>
      <c r="AO463" s="495"/>
      <c r="AQ463" s="494"/>
      <c r="AZ463" s="48"/>
      <c r="BA463" s="89"/>
      <c r="BB463" s="89"/>
      <c r="BC463" s="89"/>
      <c r="BD463" s="89"/>
      <c r="BE463" s="89"/>
      <c r="BF463" s="89"/>
      <c r="BG463" s="89"/>
      <c r="BH463" s="89"/>
      <c r="BI463" s="89"/>
      <c r="BJ463" s="89"/>
      <c r="BK463" s="89"/>
      <c r="BL463" s="89"/>
      <c r="BM463" s="89"/>
      <c r="BN463" s="89"/>
      <c r="BO463" s="89"/>
      <c r="BP463" s="89"/>
      <c r="BQ463" s="89"/>
      <c r="BR463" s="70"/>
      <c r="BS463" s="70"/>
      <c r="BT463" s="70"/>
    </row>
    <row r="464" ht="16.5" customHeight="1">
      <c r="A464" s="70"/>
      <c r="B464" s="70"/>
      <c r="C464" s="70"/>
      <c r="D464" s="70"/>
      <c r="E464" s="70"/>
      <c r="F464" s="70"/>
      <c r="G464" s="70"/>
      <c r="H464" s="70"/>
      <c r="I464" s="70"/>
      <c r="J464" s="70"/>
      <c r="K464" s="70"/>
      <c r="L464" s="70"/>
      <c r="M464" s="70"/>
      <c r="N464" s="70"/>
      <c r="O464" s="70"/>
      <c r="P464" s="70"/>
      <c r="Q464" s="70"/>
      <c r="R464" s="70"/>
      <c r="S464" s="70"/>
      <c r="T464" s="162"/>
      <c r="U464" s="473"/>
      <c r="W464" s="226"/>
      <c r="Y464" s="486"/>
      <c r="AH464" s="48"/>
      <c r="AI464" s="70"/>
      <c r="AJ464" s="70"/>
      <c r="AK464" s="89"/>
      <c r="AL464" s="162"/>
      <c r="AM464" s="512"/>
      <c r="AN464" s="54"/>
      <c r="AO464" s="514"/>
      <c r="AP464" s="54"/>
      <c r="AQ464" s="516"/>
      <c r="AR464" s="54"/>
      <c r="AS464" s="54"/>
      <c r="AT464" s="54"/>
      <c r="AU464" s="54"/>
      <c r="AV464" s="54"/>
      <c r="AW464" s="54"/>
      <c r="AX464" s="54"/>
      <c r="AY464" s="54"/>
      <c r="AZ464" s="55"/>
      <c r="BA464" s="89"/>
      <c r="BB464" s="89"/>
      <c r="BC464" s="89"/>
      <c r="BD464" s="89"/>
      <c r="BE464" s="89"/>
      <c r="BF464" s="89"/>
      <c r="BG464" s="89"/>
      <c r="BH464" s="89"/>
      <c r="BI464" s="89"/>
      <c r="BJ464" s="89"/>
      <c r="BK464" s="89"/>
      <c r="BL464" s="89"/>
      <c r="BM464" s="89"/>
      <c r="BN464" s="89"/>
      <c r="BO464" s="89"/>
      <c r="BP464" s="89"/>
      <c r="BQ464" s="89"/>
      <c r="BR464" s="70"/>
      <c r="BS464" s="70"/>
      <c r="BT464" s="70"/>
    </row>
    <row r="465" ht="16.5" customHeight="1">
      <c r="A465" s="70"/>
      <c r="B465" s="70"/>
      <c r="C465" s="70"/>
      <c r="D465" s="70"/>
      <c r="E465" s="70"/>
      <c r="F465" s="70"/>
      <c r="G465" s="70"/>
      <c r="H465" s="70"/>
      <c r="I465" s="70"/>
      <c r="J465" s="70"/>
      <c r="K465" s="70"/>
      <c r="L465" s="70"/>
      <c r="M465" s="70"/>
      <c r="N465" s="70"/>
      <c r="O465" s="70"/>
      <c r="P465" s="70"/>
      <c r="Q465" s="70"/>
      <c r="R465" s="70"/>
      <c r="S465" s="70"/>
      <c r="T465" s="162"/>
      <c r="U465" s="54"/>
      <c r="V465" s="54"/>
      <c r="W465" s="521"/>
      <c r="X465" s="54"/>
      <c r="Y465" s="54"/>
      <c r="Z465" s="54"/>
      <c r="AA465" s="54"/>
      <c r="AB465" s="54"/>
      <c r="AC465" s="54"/>
      <c r="AD465" s="54"/>
      <c r="AE465" s="54"/>
      <c r="AF465" s="54"/>
      <c r="AG465" s="54"/>
      <c r="AH465" s="55"/>
      <c r="AI465" s="70"/>
      <c r="AJ465" s="70"/>
      <c r="AK465" s="89"/>
      <c r="AL465" s="26"/>
      <c r="AM465" s="26"/>
      <c r="AN465" s="26"/>
      <c r="AO465" s="26"/>
      <c r="AP465" s="26"/>
      <c r="AQ465" s="26"/>
      <c r="AR465" s="26"/>
      <c r="AS465" s="26"/>
      <c r="AT465" s="26"/>
      <c r="AU465" s="26"/>
      <c r="AV465" s="26"/>
      <c r="AW465" s="26"/>
      <c r="AX465" s="26"/>
      <c r="AY465" s="26"/>
      <c r="AZ465" s="26"/>
      <c r="BA465" s="89"/>
      <c r="BB465" s="89"/>
      <c r="BC465" s="89"/>
      <c r="BD465" s="89"/>
      <c r="BE465" s="89"/>
      <c r="BF465" s="89"/>
      <c r="BG465" s="89"/>
      <c r="BH465" s="89"/>
      <c r="BI465" s="89"/>
      <c r="BJ465" s="89"/>
      <c r="BK465" s="89"/>
      <c r="BL465" s="89"/>
      <c r="BM465" s="89"/>
      <c r="BN465" s="89"/>
      <c r="BO465" s="89"/>
      <c r="BP465" s="89"/>
      <c r="BQ465" s="89"/>
      <c r="BR465" s="70"/>
      <c r="BS465" s="70"/>
      <c r="BT465" s="70"/>
    </row>
    <row r="466" ht="16.5" customHeight="1">
      <c r="A466" s="70"/>
      <c r="B466" s="70"/>
      <c r="C466" s="70"/>
      <c r="D466" s="70"/>
      <c r="E466" s="70"/>
      <c r="F466" s="70"/>
      <c r="G466" s="70"/>
      <c r="H466" s="70"/>
      <c r="I466" s="70"/>
      <c r="J466" s="70"/>
      <c r="K466" s="70"/>
      <c r="L466" s="70"/>
      <c r="M466" s="70"/>
      <c r="N466" s="70"/>
      <c r="O466" s="70"/>
      <c r="P466" s="70"/>
      <c r="Q466" s="70"/>
      <c r="R466" s="70"/>
      <c r="S466" s="70"/>
      <c r="T466" s="26"/>
      <c r="U466" s="26"/>
      <c r="V466" s="26"/>
      <c r="W466" s="26"/>
      <c r="X466" s="26"/>
      <c r="Y466" s="26"/>
      <c r="Z466" s="26"/>
      <c r="AA466" s="26"/>
      <c r="AB466" s="26"/>
      <c r="AC466" s="26"/>
      <c r="AD466" s="26"/>
      <c r="AE466" s="26"/>
      <c r="AF466" s="26"/>
      <c r="AG466" s="26"/>
      <c r="AH466" s="26"/>
      <c r="AI466" s="70"/>
      <c r="AJ466" s="70"/>
      <c r="AK466" s="89"/>
      <c r="AL466" s="89"/>
      <c r="AM466" s="89"/>
      <c r="AN466" s="89"/>
      <c r="AO466" s="89"/>
      <c r="AP466" s="89"/>
      <c r="AQ466" s="89"/>
      <c r="AR466" s="89"/>
      <c r="AS466" s="89"/>
      <c r="AT466" s="89"/>
      <c r="AU466" s="89"/>
      <c r="AV466" s="89"/>
      <c r="AW466" s="89"/>
      <c r="AX466" s="89"/>
      <c r="AY466" s="89"/>
      <c r="AZ466" s="89"/>
      <c r="BA466" s="89"/>
      <c r="BB466" s="89"/>
      <c r="BC466" s="89"/>
      <c r="BD466" s="89"/>
      <c r="BE466" s="89"/>
      <c r="BF466" s="89"/>
      <c r="BG466" s="89"/>
      <c r="BH466" s="89"/>
      <c r="BI466" s="89"/>
      <c r="BJ466" s="89"/>
      <c r="BK466" s="89"/>
      <c r="BL466" s="89"/>
      <c r="BM466" s="89"/>
      <c r="BN466" s="89"/>
      <c r="BO466" s="89"/>
      <c r="BP466" s="89"/>
      <c r="BQ466" s="89"/>
      <c r="BR466" s="70"/>
      <c r="BS466" s="70"/>
      <c r="BT466" s="70"/>
    </row>
    <row r="467" ht="16.5" customHeight="1">
      <c r="A467" s="85"/>
      <c r="B467" s="85"/>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269"/>
      <c r="AJ467" s="85"/>
      <c r="AK467" s="87"/>
      <c r="AL467" s="87"/>
      <c r="AM467" s="87"/>
      <c r="AN467" s="87"/>
      <c r="AO467" s="87"/>
      <c r="AP467" s="87"/>
      <c r="AQ467" s="87"/>
      <c r="AR467" s="87"/>
      <c r="AS467" s="87"/>
      <c r="AT467" s="87"/>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269"/>
      <c r="BS467" s="85"/>
      <c r="BT467" s="85"/>
    </row>
    <row r="468" ht="16.5" customHeight="1">
      <c r="A468" s="70"/>
      <c r="B468" s="70"/>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c r="AA468" s="89"/>
      <c r="AB468" s="89"/>
      <c r="AC468" s="89"/>
      <c r="AD468" s="89"/>
      <c r="AE468" s="89"/>
      <c r="AF468" s="89"/>
      <c r="AG468" s="89"/>
      <c r="AH468" s="89"/>
      <c r="AI468" s="41"/>
      <c r="AJ468" s="70"/>
      <c r="AK468" s="89"/>
      <c r="AL468" s="89"/>
      <c r="AM468" s="89"/>
      <c r="AN468" s="89"/>
      <c r="AO468" s="89"/>
      <c r="AP468" s="89"/>
      <c r="AQ468" s="89"/>
      <c r="AR468" s="89"/>
      <c r="AS468" s="89"/>
      <c r="AT468" s="89"/>
      <c r="AU468" s="89"/>
      <c r="AV468" s="89"/>
      <c r="AW468" s="89"/>
      <c r="AX468" s="89"/>
      <c r="AY468" s="89"/>
      <c r="AZ468" s="89"/>
      <c r="BA468" s="89"/>
      <c r="BB468" s="89"/>
      <c r="BC468" s="89"/>
      <c r="BD468" s="89"/>
      <c r="BE468" s="89"/>
      <c r="BF468" s="89"/>
      <c r="BG468" s="89"/>
      <c r="BH468" s="89"/>
      <c r="BI468" s="89"/>
      <c r="BJ468" s="89"/>
      <c r="BK468" s="89"/>
      <c r="BL468" s="89"/>
      <c r="BM468" s="89"/>
      <c r="BN468" s="89"/>
      <c r="BO468" s="89"/>
      <c r="BP468" s="89"/>
      <c r="BQ468" s="89"/>
      <c r="BR468" s="41"/>
      <c r="BS468" s="70"/>
      <c r="BT468" s="70"/>
    </row>
    <row r="469" ht="16.5" customHeight="1">
      <c r="A469" s="70"/>
      <c r="B469" s="45" t="s">
        <v>1380</v>
      </c>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c r="AA469" s="89"/>
      <c r="AB469" s="89"/>
      <c r="AC469" s="89"/>
      <c r="AD469" s="89"/>
      <c r="AE469" s="89"/>
      <c r="AF469" s="89"/>
      <c r="AG469" s="89"/>
      <c r="AH469" s="89"/>
      <c r="AI469" s="41"/>
      <c r="AJ469" s="70"/>
      <c r="AK469" s="89"/>
      <c r="AL469" s="89"/>
      <c r="AM469" s="89"/>
      <c r="AN469" s="89"/>
      <c r="AO469" s="89"/>
      <c r="AP469" s="89"/>
      <c r="AQ469" s="89"/>
      <c r="AR469" s="89"/>
      <c r="AS469" s="89"/>
      <c r="AT469" s="89"/>
      <c r="AU469" s="89"/>
      <c r="AV469" s="89"/>
      <c r="AW469" s="89"/>
      <c r="AX469" s="89"/>
      <c r="AY469" s="89"/>
      <c r="AZ469" s="89"/>
      <c r="BA469" s="89"/>
      <c r="BB469" s="89"/>
      <c r="BC469" s="89"/>
      <c r="BD469" s="89"/>
      <c r="BE469" s="89"/>
      <c r="BF469" s="89"/>
      <c r="BG469" s="89"/>
      <c r="BH469" s="89"/>
      <c r="BI469" s="89"/>
      <c r="BJ469" s="89"/>
      <c r="BK469" s="89"/>
      <c r="BL469" s="89"/>
      <c r="BM469" s="89"/>
      <c r="BN469" s="89"/>
      <c r="BO469" s="89"/>
      <c r="BP469" s="89"/>
      <c r="BQ469" s="89"/>
      <c r="BR469" s="41"/>
      <c r="BS469" s="70"/>
      <c r="BT469" s="70"/>
    </row>
    <row r="470" ht="16.5" customHeight="1">
      <c r="A470" s="70"/>
      <c r="B470" s="189" t="s">
        <v>1398</v>
      </c>
      <c r="C470" s="528" t="s">
        <v>1401</v>
      </c>
      <c r="D470" s="66"/>
      <c r="E470" s="66"/>
      <c r="F470" s="468" t="s">
        <v>1404</v>
      </c>
      <c r="G470" s="66"/>
      <c r="H470" s="66"/>
      <c r="I470" s="66"/>
      <c r="J470" s="66"/>
      <c r="K470" s="66"/>
      <c r="L470" s="66"/>
      <c r="M470" s="66"/>
      <c r="N470" s="66"/>
      <c r="O470" s="66"/>
      <c r="P470" s="69"/>
      <c r="Q470" s="89"/>
      <c r="R470" s="89"/>
      <c r="S470" s="89"/>
      <c r="T470" s="89"/>
      <c r="U470" s="89"/>
      <c r="V470" s="89"/>
      <c r="W470" s="89"/>
      <c r="X470" s="89"/>
      <c r="Y470" s="89"/>
      <c r="Z470" s="89"/>
      <c r="AA470" s="89"/>
      <c r="AB470" s="89"/>
      <c r="AC470" s="89"/>
      <c r="AD470" s="89"/>
      <c r="AE470" s="89"/>
      <c r="AF470" s="89"/>
      <c r="AG470" s="89"/>
      <c r="AH470" s="89"/>
      <c r="AI470" s="41"/>
      <c r="AJ470" s="70"/>
      <c r="AK470" s="89"/>
      <c r="AL470" s="89"/>
      <c r="AM470" s="89"/>
      <c r="AN470" s="89"/>
      <c r="AO470" s="89"/>
      <c r="AP470" s="89"/>
      <c r="AQ470" s="89"/>
      <c r="AR470" s="89"/>
      <c r="AS470" s="89"/>
      <c r="AT470" s="89"/>
      <c r="AU470" s="89"/>
      <c r="AV470" s="89"/>
      <c r="AW470" s="89"/>
      <c r="AX470" s="89"/>
      <c r="AY470" s="89"/>
      <c r="AZ470" s="89"/>
      <c r="BA470" s="89"/>
      <c r="BB470" s="89"/>
      <c r="BC470" s="89"/>
      <c r="BD470" s="89"/>
      <c r="BE470" s="89"/>
      <c r="BF470" s="89"/>
      <c r="BG470" s="89"/>
      <c r="BH470" s="89"/>
      <c r="BI470" s="89"/>
      <c r="BJ470" s="89"/>
      <c r="BK470" s="89"/>
      <c r="BL470" s="89"/>
      <c r="BM470" s="89"/>
      <c r="BN470" s="89"/>
      <c r="BO470" s="89"/>
      <c r="BP470" s="89"/>
      <c r="BQ470" s="89"/>
      <c r="BR470" s="41"/>
      <c r="BS470" s="70"/>
      <c r="BT470" s="70"/>
    </row>
    <row r="471" ht="16.5" customHeight="1">
      <c r="A471" s="70"/>
      <c r="B471" s="51"/>
      <c r="P471" s="48"/>
      <c r="Q471" s="89"/>
      <c r="R471" s="89"/>
      <c r="S471" s="89"/>
      <c r="T471" s="89"/>
      <c r="U471" s="89"/>
      <c r="V471" s="89"/>
      <c r="W471" s="89"/>
      <c r="X471" s="89"/>
      <c r="Y471" s="89"/>
      <c r="Z471" s="89"/>
      <c r="AA471" s="89"/>
      <c r="AB471" s="89"/>
      <c r="AC471" s="89"/>
      <c r="AD471" s="89"/>
      <c r="AE471" s="89"/>
      <c r="AF471" s="89"/>
      <c r="AG471" s="89"/>
      <c r="AH471" s="89"/>
      <c r="AI471" s="41"/>
      <c r="AJ471" s="70"/>
      <c r="AK471" s="89"/>
      <c r="AL471" s="89"/>
      <c r="AM471" s="89"/>
      <c r="AN471" s="89"/>
      <c r="AO471" s="89"/>
      <c r="AP471" s="89"/>
      <c r="AQ471" s="89"/>
      <c r="AR471" s="89"/>
      <c r="AS471" s="89"/>
      <c r="AT471" s="89"/>
      <c r="AU471" s="89"/>
      <c r="AV471" s="89"/>
      <c r="AW471" s="89"/>
      <c r="AX471" s="89"/>
      <c r="AY471" s="89"/>
      <c r="AZ471" s="89"/>
      <c r="BA471" s="89"/>
      <c r="BB471" s="89"/>
      <c r="BC471" s="89"/>
      <c r="BD471" s="89"/>
      <c r="BE471" s="89"/>
      <c r="BF471" s="89"/>
      <c r="BG471" s="89"/>
      <c r="BH471" s="89"/>
      <c r="BI471" s="89"/>
      <c r="BJ471" s="89"/>
      <c r="BK471" s="89"/>
      <c r="BL471" s="89"/>
      <c r="BM471" s="89"/>
      <c r="BN471" s="89"/>
      <c r="BO471" s="89"/>
      <c r="BP471" s="89"/>
      <c r="BQ471" s="89"/>
      <c r="BR471" s="41"/>
      <c r="BS471" s="70"/>
      <c r="BT471" s="70"/>
    </row>
    <row r="472" ht="16.5" customHeight="1">
      <c r="A472" s="70"/>
      <c r="B472" s="51"/>
      <c r="C472" s="531" t="s">
        <v>1416</v>
      </c>
      <c r="F472" s="472" t="s">
        <v>1417</v>
      </c>
      <c r="P472" s="48"/>
      <c r="Q472" s="89"/>
      <c r="R472" s="89"/>
      <c r="S472" s="89"/>
      <c r="T472" s="89"/>
      <c r="U472" s="89"/>
      <c r="V472" s="89"/>
      <c r="W472" s="89"/>
      <c r="X472" s="89"/>
      <c r="Y472" s="89"/>
      <c r="Z472" s="89"/>
      <c r="AA472" s="89"/>
      <c r="AB472" s="89"/>
      <c r="AC472" s="89"/>
      <c r="AD472" s="89"/>
      <c r="AE472" s="89"/>
      <c r="AF472" s="89"/>
      <c r="AG472" s="89"/>
      <c r="AH472" s="89"/>
      <c r="AI472" s="41"/>
      <c r="AJ472" s="70"/>
      <c r="AK472" s="89"/>
      <c r="AL472" s="89"/>
      <c r="AM472" s="89"/>
      <c r="AN472" s="89"/>
      <c r="AO472" s="89"/>
      <c r="AP472" s="89"/>
      <c r="AQ472" s="89"/>
      <c r="AR472" s="89"/>
      <c r="AS472" s="89"/>
      <c r="AT472" s="89"/>
      <c r="AU472" s="89"/>
      <c r="AV472" s="89"/>
      <c r="AW472" s="89"/>
      <c r="AX472" s="89"/>
      <c r="AY472" s="89"/>
      <c r="AZ472" s="89"/>
      <c r="BA472" s="89"/>
      <c r="BB472" s="89"/>
      <c r="BC472" s="89"/>
      <c r="BD472" s="89"/>
      <c r="BE472" s="89"/>
      <c r="BF472" s="89"/>
      <c r="BG472" s="89"/>
      <c r="BH472" s="89"/>
      <c r="BI472" s="89"/>
      <c r="BJ472" s="89"/>
      <c r="BK472" s="89"/>
      <c r="BL472" s="89"/>
      <c r="BM472" s="89"/>
      <c r="BN472" s="89"/>
      <c r="BO472" s="89"/>
      <c r="BP472" s="89"/>
      <c r="BQ472" s="89"/>
      <c r="BR472" s="41"/>
      <c r="BS472" s="70"/>
      <c r="BT472" s="70"/>
    </row>
    <row r="473" ht="16.5" customHeight="1">
      <c r="A473" s="70"/>
      <c r="B473" s="51"/>
      <c r="C473" s="531" t="s">
        <v>1427</v>
      </c>
      <c r="F473" s="472" t="s">
        <v>1429</v>
      </c>
      <c r="P473" s="48"/>
      <c r="Q473" s="89"/>
      <c r="R473" s="89"/>
      <c r="S473" s="89"/>
      <c r="T473" s="89"/>
      <c r="U473" s="89"/>
      <c r="V473" s="89"/>
      <c r="W473" s="89"/>
      <c r="X473" s="89"/>
      <c r="Y473" s="89"/>
      <c r="Z473" s="89"/>
      <c r="AA473" s="89"/>
      <c r="AB473" s="89"/>
      <c r="AC473" s="89"/>
      <c r="AD473" s="89"/>
      <c r="AE473" s="89"/>
      <c r="AF473" s="89"/>
      <c r="AG473" s="89"/>
      <c r="AH473" s="89"/>
      <c r="AI473" s="41"/>
      <c r="AJ473" s="70"/>
      <c r="AK473" s="89"/>
      <c r="AL473" s="89"/>
      <c r="AM473" s="89"/>
      <c r="AN473" s="89"/>
      <c r="AO473" s="89"/>
      <c r="AP473" s="89"/>
      <c r="AQ473" s="89"/>
      <c r="AR473" s="89"/>
      <c r="AS473" s="89"/>
      <c r="AT473" s="89"/>
      <c r="AU473" s="89"/>
      <c r="AV473" s="89"/>
      <c r="AW473" s="89"/>
      <c r="AX473" s="89"/>
      <c r="AY473" s="89"/>
      <c r="AZ473" s="89"/>
      <c r="BA473" s="89"/>
      <c r="BB473" s="89"/>
      <c r="BC473" s="89"/>
      <c r="BD473" s="89"/>
      <c r="BE473" s="89"/>
      <c r="BF473" s="89"/>
      <c r="BG473" s="89"/>
      <c r="BH473" s="89"/>
      <c r="BI473" s="89"/>
      <c r="BJ473" s="89"/>
      <c r="BK473" s="89"/>
      <c r="BL473" s="89"/>
      <c r="BM473" s="89"/>
      <c r="BN473" s="89"/>
      <c r="BO473" s="89"/>
      <c r="BP473" s="89"/>
      <c r="BQ473" s="89"/>
      <c r="BR473" s="41"/>
      <c r="BS473" s="70"/>
      <c r="BT473" s="70"/>
    </row>
    <row r="474" ht="16.5" customHeight="1">
      <c r="A474" s="70"/>
      <c r="B474" s="51"/>
      <c r="P474" s="48"/>
      <c r="Q474" s="89"/>
      <c r="R474" s="89"/>
      <c r="S474" s="89"/>
      <c r="T474" s="89"/>
      <c r="U474" s="89"/>
      <c r="V474" s="89"/>
      <c r="W474" s="89"/>
      <c r="X474" s="89"/>
      <c r="Y474" s="89"/>
      <c r="Z474" s="89"/>
      <c r="AA474" s="89"/>
      <c r="AB474" s="89"/>
      <c r="AC474" s="89"/>
      <c r="AD474" s="89"/>
      <c r="AE474" s="89"/>
      <c r="AF474" s="89"/>
      <c r="AG474" s="89"/>
      <c r="AH474" s="89"/>
      <c r="AI474" s="41"/>
      <c r="AJ474" s="70"/>
      <c r="AK474" s="89"/>
      <c r="AL474" s="89"/>
      <c r="AM474" s="89"/>
      <c r="AN474" s="89"/>
      <c r="AO474" s="89"/>
      <c r="AP474" s="89"/>
      <c r="AQ474" s="89"/>
      <c r="AR474" s="89"/>
      <c r="AS474" s="89"/>
      <c r="AT474" s="89"/>
      <c r="AU474" s="89"/>
      <c r="AV474" s="89"/>
      <c r="AW474" s="89"/>
      <c r="AX474" s="89"/>
      <c r="AY474" s="89"/>
      <c r="AZ474" s="89"/>
      <c r="BA474" s="89"/>
      <c r="BB474" s="89"/>
      <c r="BC474" s="89"/>
      <c r="BD474" s="89"/>
      <c r="BE474" s="89"/>
      <c r="BF474" s="89"/>
      <c r="BG474" s="89"/>
      <c r="BH474" s="89"/>
      <c r="BI474" s="89"/>
      <c r="BJ474" s="89"/>
      <c r="BK474" s="89"/>
      <c r="BL474" s="89"/>
      <c r="BM474" s="89"/>
      <c r="BN474" s="89"/>
      <c r="BO474" s="89"/>
      <c r="BP474" s="89"/>
      <c r="BQ474" s="89"/>
      <c r="BR474" s="41"/>
      <c r="BS474" s="70"/>
      <c r="BT474" s="70"/>
    </row>
    <row r="475" ht="16.5" customHeight="1">
      <c r="A475" s="70"/>
      <c r="B475" s="51"/>
      <c r="C475" s="531" t="s">
        <v>1447</v>
      </c>
      <c r="F475" s="472" t="s">
        <v>1448</v>
      </c>
      <c r="P475" s="48"/>
      <c r="Q475" s="89"/>
      <c r="R475" s="89"/>
      <c r="S475" s="89"/>
      <c r="T475" s="89"/>
      <c r="U475" s="89"/>
      <c r="V475" s="89"/>
      <c r="W475" s="89"/>
      <c r="X475" s="89"/>
      <c r="Y475" s="89"/>
      <c r="Z475" s="89"/>
      <c r="AA475" s="89"/>
      <c r="AB475" s="89"/>
      <c r="AC475" s="89"/>
      <c r="AD475" s="89"/>
      <c r="AE475" s="89"/>
      <c r="AF475" s="89"/>
      <c r="AG475" s="89"/>
      <c r="AH475" s="89"/>
      <c r="AI475" s="41"/>
      <c r="AJ475" s="70"/>
      <c r="AK475" s="89"/>
      <c r="AL475" s="89"/>
      <c r="AM475" s="89"/>
      <c r="AN475" s="89"/>
      <c r="AO475" s="89"/>
      <c r="AP475" s="89"/>
      <c r="AQ475" s="89"/>
      <c r="AR475" s="89"/>
      <c r="AS475" s="89"/>
      <c r="AT475" s="89"/>
      <c r="AU475" s="89"/>
      <c r="AV475" s="89"/>
      <c r="AW475" s="89"/>
      <c r="AX475" s="89"/>
      <c r="AY475" s="89"/>
      <c r="AZ475" s="89"/>
      <c r="BA475" s="89"/>
      <c r="BB475" s="89"/>
      <c r="BC475" s="89"/>
      <c r="BD475" s="89"/>
      <c r="BE475" s="89"/>
      <c r="BF475" s="89"/>
      <c r="BG475" s="89"/>
      <c r="BH475" s="89"/>
      <c r="BI475" s="89"/>
      <c r="BJ475" s="89"/>
      <c r="BK475" s="89"/>
      <c r="BL475" s="89"/>
      <c r="BM475" s="89"/>
      <c r="BN475" s="89"/>
      <c r="BO475" s="89"/>
      <c r="BP475" s="89"/>
      <c r="BQ475" s="89"/>
      <c r="BR475" s="41"/>
      <c r="BS475" s="70"/>
      <c r="BT475" s="70"/>
    </row>
    <row r="476" ht="16.5" customHeight="1">
      <c r="A476" s="70"/>
      <c r="B476" s="51"/>
      <c r="P476" s="48"/>
      <c r="Q476" s="89"/>
      <c r="R476" s="89"/>
      <c r="S476" s="89"/>
      <c r="T476" s="89"/>
      <c r="U476" s="89"/>
      <c r="V476" s="89"/>
      <c r="W476" s="89"/>
      <c r="X476" s="89"/>
      <c r="Y476" s="89"/>
      <c r="Z476" s="89"/>
      <c r="AA476" s="89"/>
      <c r="AB476" s="89"/>
      <c r="AC476" s="89"/>
      <c r="AD476" s="89"/>
      <c r="AE476" s="89"/>
      <c r="AF476" s="89"/>
      <c r="AG476" s="89"/>
      <c r="AH476" s="89"/>
      <c r="AI476" s="41"/>
      <c r="AJ476" s="70"/>
      <c r="AK476" s="89"/>
      <c r="AL476" s="89"/>
      <c r="AM476" s="89"/>
      <c r="AN476" s="89"/>
      <c r="AO476" s="89"/>
      <c r="AP476" s="89"/>
      <c r="AQ476" s="89"/>
      <c r="AR476" s="89"/>
      <c r="AS476" s="89"/>
      <c r="AT476" s="89"/>
      <c r="AU476" s="89"/>
      <c r="AV476" s="89"/>
      <c r="AW476" s="89"/>
      <c r="AX476" s="89"/>
      <c r="AY476" s="89"/>
      <c r="AZ476" s="89"/>
      <c r="BA476" s="89"/>
      <c r="BB476" s="89"/>
      <c r="BC476" s="89"/>
      <c r="BD476" s="89"/>
      <c r="BE476" s="89"/>
      <c r="BF476" s="89"/>
      <c r="BG476" s="89"/>
      <c r="BH476" s="89"/>
      <c r="BI476" s="89"/>
      <c r="BJ476" s="89"/>
      <c r="BK476" s="89"/>
      <c r="BL476" s="89"/>
      <c r="BM476" s="89"/>
      <c r="BN476" s="89"/>
      <c r="BO476" s="89"/>
      <c r="BP476" s="89"/>
      <c r="BQ476" s="89"/>
      <c r="BR476" s="41"/>
      <c r="BS476" s="70"/>
      <c r="BT476" s="70"/>
    </row>
    <row r="477" ht="16.5" customHeight="1">
      <c r="A477" s="70"/>
      <c r="B477" s="51"/>
      <c r="C477" s="384" t="s">
        <v>1474</v>
      </c>
      <c r="F477" s="472" t="s">
        <v>1477</v>
      </c>
      <c r="P477" s="48"/>
      <c r="Q477" s="89"/>
      <c r="R477" s="89"/>
      <c r="S477" s="89"/>
      <c r="T477" s="89"/>
      <c r="U477" s="89"/>
      <c r="V477" s="89"/>
      <c r="W477" s="89"/>
      <c r="X477" s="89"/>
      <c r="Y477" s="89"/>
      <c r="Z477" s="89"/>
      <c r="AA477" s="89"/>
      <c r="AB477" s="89"/>
      <c r="AC477" s="89"/>
      <c r="AD477" s="89"/>
      <c r="AE477" s="89"/>
      <c r="AF477" s="89"/>
      <c r="AG477" s="89"/>
      <c r="AH477" s="89"/>
      <c r="AI477" s="41"/>
      <c r="AJ477" s="70"/>
      <c r="AK477" s="89"/>
      <c r="AL477" s="89"/>
      <c r="AM477" s="89"/>
      <c r="AN477" s="89"/>
      <c r="AO477" s="89"/>
      <c r="AP477" s="89"/>
      <c r="AQ477" s="89"/>
      <c r="AR477" s="89"/>
      <c r="AS477" s="89"/>
      <c r="AT477" s="89"/>
      <c r="AU477" s="89"/>
      <c r="AV477" s="89"/>
      <c r="AW477" s="89"/>
      <c r="AX477" s="89"/>
      <c r="AY477" s="89"/>
      <c r="AZ477" s="89"/>
      <c r="BA477" s="89"/>
      <c r="BB477" s="89"/>
      <c r="BC477" s="89"/>
      <c r="BD477" s="89"/>
      <c r="BE477" s="89"/>
      <c r="BF477" s="89"/>
      <c r="BG477" s="89"/>
      <c r="BH477" s="89"/>
      <c r="BI477" s="89"/>
      <c r="BJ477" s="89"/>
      <c r="BK477" s="89"/>
      <c r="BL477" s="89"/>
      <c r="BM477" s="89"/>
      <c r="BN477" s="89"/>
      <c r="BO477" s="89"/>
      <c r="BP477" s="89"/>
      <c r="BQ477" s="89"/>
      <c r="BR477" s="41"/>
      <c r="BS477" s="70"/>
      <c r="BT477" s="70"/>
    </row>
    <row r="478" ht="16.5" customHeight="1">
      <c r="A478" s="70"/>
      <c r="B478" s="51"/>
      <c r="P478" s="48"/>
      <c r="Q478" s="89"/>
      <c r="R478" s="89"/>
      <c r="S478" s="89"/>
      <c r="T478" s="89"/>
      <c r="U478" s="89"/>
      <c r="V478" s="89"/>
      <c r="W478" s="89"/>
      <c r="X478" s="89"/>
      <c r="Y478" s="89"/>
      <c r="Z478" s="89"/>
      <c r="AA478" s="89"/>
      <c r="AB478" s="89"/>
      <c r="AC478" s="89"/>
      <c r="AD478" s="89"/>
      <c r="AE478" s="89"/>
      <c r="AF478" s="89"/>
      <c r="AG478" s="89"/>
      <c r="AH478" s="89"/>
      <c r="AI478" s="41"/>
      <c r="AJ478" s="70"/>
      <c r="AK478" s="89"/>
      <c r="AL478" s="89"/>
      <c r="AM478" s="89"/>
      <c r="AN478" s="89"/>
      <c r="AO478" s="89"/>
      <c r="AP478" s="89"/>
      <c r="AQ478" s="89"/>
      <c r="AR478" s="89"/>
      <c r="AS478" s="89"/>
      <c r="AT478" s="89"/>
      <c r="AU478" s="89"/>
      <c r="AV478" s="89"/>
      <c r="AW478" s="89"/>
      <c r="AX478" s="89"/>
      <c r="AY478" s="89"/>
      <c r="AZ478" s="89"/>
      <c r="BA478" s="89"/>
      <c r="BB478" s="89"/>
      <c r="BC478" s="89"/>
      <c r="BD478" s="89"/>
      <c r="BE478" s="89"/>
      <c r="BF478" s="89"/>
      <c r="BG478" s="89"/>
      <c r="BH478" s="89"/>
      <c r="BI478" s="89"/>
      <c r="BJ478" s="89"/>
      <c r="BK478" s="89"/>
      <c r="BL478" s="89"/>
      <c r="BM478" s="89"/>
      <c r="BN478" s="89"/>
      <c r="BO478" s="89"/>
      <c r="BP478" s="89"/>
      <c r="BQ478" s="89"/>
      <c r="BR478" s="41"/>
      <c r="BS478" s="70"/>
      <c r="BT478" s="70"/>
    </row>
    <row r="479" ht="16.5" customHeight="1">
      <c r="A479" s="70"/>
      <c r="B479" s="51"/>
      <c r="C479" s="531" t="s">
        <v>1478</v>
      </c>
      <c r="F479" s="472" t="s">
        <v>1479</v>
      </c>
      <c r="P479" s="48"/>
      <c r="Q479" s="89"/>
      <c r="R479" s="89"/>
      <c r="S479" s="89"/>
      <c r="T479" s="89"/>
      <c r="U479" s="89"/>
      <c r="V479" s="89"/>
      <c r="W479" s="89"/>
      <c r="X479" s="89"/>
      <c r="Y479" s="89"/>
      <c r="Z479" s="89"/>
      <c r="AA479" s="89"/>
      <c r="AB479" s="89"/>
      <c r="AC479" s="89"/>
      <c r="AD479" s="89"/>
      <c r="AE479" s="89"/>
      <c r="AF479" s="89"/>
      <c r="AG479" s="89"/>
      <c r="AH479" s="89"/>
      <c r="AI479" s="41"/>
      <c r="AJ479" s="70"/>
      <c r="AK479" s="89"/>
      <c r="AL479" s="89"/>
      <c r="AM479" s="89"/>
      <c r="AN479" s="89"/>
      <c r="AO479" s="89"/>
      <c r="AP479" s="89"/>
      <c r="AQ479" s="89"/>
      <c r="AR479" s="89"/>
      <c r="AS479" s="89"/>
      <c r="AT479" s="89"/>
      <c r="AU479" s="89"/>
      <c r="AV479" s="89"/>
      <c r="AW479" s="89"/>
      <c r="AX479" s="89"/>
      <c r="AY479" s="89"/>
      <c r="AZ479" s="89"/>
      <c r="BA479" s="89"/>
      <c r="BB479" s="89"/>
      <c r="BC479" s="89"/>
      <c r="BD479" s="89"/>
      <c r="BE479" s="89"/>
      <c r="BF479" s="89"/>
      <c r="BG479" s="89"/>
      <c r="BH479" s="89"/>
      <c r="BI479" s="89"/>
      <c r="BJ479" s="89"/>
      <c r="BK479" s="89"/>
      <c r="BL479" s="89"/>
      <c r="BM479" s="89"/>
      <c r="BN479" s="89"/>
      <c r="BO479" s="89"/>
      <c r="BP479" s="89"/>
      <c r="BQ479" s="89"/>
      <c r="BR479" s="41"/>
      <c r="BS479" s="70"/>
      <c r="BT479" s="70"/>
    </row>
    <row r="480" ht="16.5" customHeight="1">
      <c r="A480" s="70"/>
      <c r="B480" s="53"/>
      <c r="P480" s="48"/>
      <c r="Q480" s="89"/>
      <c r="R480" s="89"/>
      <c r="S480" s="89"/>
      <c r="T480" s="89"/>
      <c r="U480" s="89"/>
      <c r="V480" s="89"/>
      <c r="W480" s="89"/>
      <c r="X480" s="89"/>
      <c r="Y480" s="89"/>
      <c r="Z480" s="89"/>
      <c r="AA480" s="89"/>
      <c r="AB480" s="89"/>
      <c r="AC480" s="89"/>
      <c r="AD480" s="89"/>
      <c r="AE480" s="89"/>
      <c r="AF480" s="89"/>
      <c r="AG480" s="89"/>
      <c r="AH480" s="89"/>
      <c r="AI480" s="41"/>
      <c r="AJ480" s="70"/>
      <c r="AK480" s="89"/>
      <c r="AL480" s="89"/>
      <c r="AM480" s="89"/>
      <c r="AN480" s="89"/>
      <c r="AO480" s="89"/>
      <c r="AP480" s="89"/>
      <c r="AQ480" s="89"/>
      <c r="AR480" s="89"/>
      <c r="AS480" s="89"/>
      <c r="AT480" s="89"/>
      <c r="AU480" s="89"/>
      <c r="AV480" s="89"/>
      <c r="AW480" s="89"/>
      <c r="AX480" s="89"/>
      <c r="AY480" s="89"/>
      <c r="AZ480" s="89"/>
      <c r="BA480" s="89"/>
      <c r="BB480" s="89"/>
      <c r="BC480" s="89"/>
      <c r="BD480" s="89"/>
      <c r="BE480" s="89"/>
      <c r="BF480" s="89"/>
      <c r="BG480" s="89"/>
      <c r="BH480" s="89"/>
      <c r="BI480" s="89"/>
      <c r="BJ480" s="89"/>
      <c r="BK480" s="89"/>
      <c r="BL480" s="89"/>
      <c r="BM480" s="89"/>
      <c r="BN480" s="89"/>
      <c r="BO480" s="89"/>
      <c r="BP480" s="89"/>
      <c r="BQ480" s="89"/>
      <c r="BR480" s="41"/>
      <c r="BS480" s="70"/>
      <c r="BT480" s="70"/>
    </row>
    <row r="481" ht="16.5" customHeight="1">
      <c r="A481" s="70"/>
      <c r="B481" s="162"/>
      <c r="C481" s="531" t="s">
        <v>1485</v>
      </c>
      <c r="F481" s="543" t="s">
        <v>1486</v>
      </c>
      <c r="P481" s="48"/>
      <c r="Q481" s="89"/>
      <c r="R481" s="89"/>
      <c r="S481" s="89"/>
      <c r="T481" s="89"/>
      <c r="U481" s="89"/>
      <c r="V481" s="89"/>
      <c r="W481" s="89"/>
      <c r="X481" s="89"/>
      <c r="Y481" s="89"/>
      <c r="Z481" s="89"/>
      <c r="AA481" s="89"/>
      <c r="AB481" s="89"/>
      <c r="AC481" s="89"/>
      <c r="AD481" s="89"/>
      <c r="AE481" s="89"/>
      <c r="AF481" s="89"/>
      <c r="AG481" s="89"/>
      <c r="AH481" s="89"/>
      <c r="AI481" s="41"/>
      <c r="AJ481" s="70"/>
      <c r="AK481" s="89"/>
      <c r="AL481" s="89"/>
      <c r="AM481" s="89"/>
      <c r="AN481" s="89"/>
      <c r="AO481" s="89"/>
      <c r="AP481" s="89"/>
      <c r="AQ481" s="89"/>
      <c r="AR481" s="89"/>
      <c r="AS481" s="89"/>
      <c r="AT481" s="89"/>
      <c r="AU481" s="89"/>
      <c r="AV481" s="89"/>
      <c r="AW481" s="89"/>
      <c r="AX481" s="89"/>
      <c r="AY481" s="89"/>
      <c r="AZ481" s="89"/>
      <c r="BA481" s="89"/>
      <c r="BB481" s="89"/>
      <c r="BC481" s="89"/>
      <c r="BD481" s="89"/>
      <c r="BE481" s="89"/>
      <c r="BF481" s="89"/>
      <c r="BG481" s="89"/>
      <c r="BH481" s="89"/>
      <c r="BI481" s="89"/>
      <c r="BJ481" s="89"/>
      <c r="BK481" s="89"/>
      <c r="BL481" s="89"/>
      <c r="BM481" s="89"/>
      <c r="BN481" s="89"/>
      <c r="BO481" s="89"/>
      <c r="BP481" s="89"/>
      <c r="BQ481" s="89"/>
      <c r="BR481" s="41"/>
      <c r="BS481" s="70"/>
      <c r="BT481" s="70"/>
    </row>
    <row r="482" ht="16.5" customHeight="1">
      <c r="A482" s="70"/>
      <c r="B482" s="162"/>
      <c r="C482" s="531" t="s">
        <v>1490</v>
      </c>
      <c r="F482" s="543" t="s">
        <v>1491</v>
      </c>
      <c r="P482" s="48"/>
      <c r="Q482" s="89"/>
      <c r="R482" s="89"/>
      <c r="S482" s="89"/>
      <c r="T482" s="89"/>
      <c r="U482" s="89"/>
      <c r="V482" s="89"/>
      <c r="W482" s="89"/>
      <c r="X482" s="89"/>
      <c r="Y482" s="89"/>
      <c r="Z482" s="89"/>
      <c r="AA482" s="89"/>
      <c r="AB482" s="89"/>
      <c r="AC482" s="89"/>
      <c r="AD482" s="89"/>
      <c r="AE482" s="89"/>
      <c r="AF482" s="89"/>
      <c r="AG482" s="89"/>
      <c r="AH482" s="89"/>
      <c r="AI482" s="41"/>
      <c r="AJ482" s="70"/>
      <c r="AK482" s="89"/>
      <c r="AL482" s="89"/>
      <c r="AM482" s="89"/>
      <c r="AN482" s="89"/>
      <c r="AO482" s="89"/>
      <c r="AP482" s="89"/>
      <c r="AQ482" s="89"/>
      <c r="AR482" s="89"/>
      <c r="AS482" s="89"/>
      <c r="AT482" s="89"/>
      <c r="AU482" s="89"/>
      <c r="AV482" s="89"/>
      <c r="AW482" s="89"/>
      <c r="AX482" s="89"/>
      <c r="AY482" s="89"/>
      <c r="AZ482" s="89"/>
      <c r="BA482" s="89"/>
      <c r="BB482" s="89"/>
      <c r="BC482" s="89"/>
      <c r="BD482" s="89"/>
      <c r="BE482" s="89"/>
      <c r="BF482" s="89"/>
      <c r="BG482" s="89"/>
      <c r="BH482" s="89"/>
      <c r="BI482" s="89"/>
      <c r="BJ482" s="89"/>
      <c r="BK482" s="89"/>
      <c r="BL482" s="89"/>
      <c r="BM482" s="89"/>
      <c r="BN482" s="89"/>
      <c r="BO482" s="89"/>
      <c r="BP482" s="89"/>
      <c r="BQ482" s="89"/>
      <c r="BR482" s="41"/>
      <c r="BS482" s="70"/>
      <c r="BT482" s="70"/>
    </row>
    <row r="483" ht="16.5" customHeight="1">
      <c r="A483" s="70"/>
      <c r="B483" s="162"/>
      <c r="C483" s="544" t="s">
        <v>1495</v>
      </c>
      <c r="F483" s="472" t="s">
        <v>1497</v>
      </c>
      <c r="P483" s="48"/>
      <c r="Q483" s="89"/>
      <c r="R483" s="89"/>
      <c r="S483" s="89"/>
      <c r="T483" s="89"/>
      <c r="U483" s="89"/>
      <c r="V483" s="89"/>
      <c r="W483" s="89"/>
      <c r="X483" s="89"/>
      <c r="Y483" s="89"/>
      <c r="Z483" s="89"/>
      <c r="AA483" s="89"/>
      <c r="AB483" s="89"/>
      <c r="AC483" s="89"/>
      <c r="AD483" s="89"/>
      <c r="AE483" s="89"/>
      <c r="AF483" s="89"/>
      <c r="AG483" s="89"/>
      <c r="AH483" s="89"/>
      <c r="AI483" s="41"/>
      <c r="AJ483" s="70"/>
      <c r="AK483" s="89"/>
      <c r="AL483" s="89"/>
      <c r="AM483" s="89"/>
      <c r="AN483" s="89"/>
      <c r="AO483" s="89"/>
      <c r="AP483" s="89"/>
      <c r="AQ483" s="89"/>
      <c r="AR483" s="89"/>
      <c r="AS483" s="89"/>
      <c r="AT483" s="89"/>
      <c r="AU483" s="89"/>
      <c r="AV483" s="89"/>
      <c r="AW483" s="89"/>
      <c r="AX483" s="89"/>
      <c r="AY483" s="89"/>
      <c r="AZ483" s="89"/>
      <c r="BA483" s="89"/>
      <c r="BB483" s="89"/>
      <c r="BC483" s="89"/>
      <c r="BD483" s="89"/>
      <c r="BE483" s="89"/>
      <c r="BF483" s="89"/>
      <c r="BG483" s="89"/>
      <c r="BH483" s="89"/>
      <c r="BI483" s="89"/>
      <c r="BJ483" s="89"/>
      <c r="BK483" s="89"/>
      <c r="BL483" s="89"/>
      <c r="BM483" s="89"/>
      <c r="BN483" s="89"/>
      <c r="BO483" s="89"/>
      <c r="BP483" s="89"/>
      <c r="BQ483" s="89"/>
      <c r="BR483" s="41"/>
      <c r="BS483" s="70"/>
      <c r="BT483" s="70"/>
    </row>
    <row r="484" ht="16.5" customHeight="1">
      <c r="A484" s="70"/>
      <c r="B484" s="162"/>
      <c r="P484" s="48"/>
      <c r="Q484" s="89"/>
      <c r="R484" s="89"/>
      <c r="S484" s="89"/>
      <c r="T484" s="89"/>
      <c r="U484" s="89"/>
      <c r="V484" s="89"/>
      <c r="W484" s="89"/>
      <c r="X484" s="89"/>
      <c r="Y484" s="89"/>
      <c r="Z484" s="89"/>
      <c r="AA484" s="89"/>
      <c r="AB484" s="89"/>
      <c r="AC484" s="89"/>
      <c r="AD484" s="89"/>
      <c r="AE484" s="89"/>
      <c r="AF484" s="89"/>
      <c r="AG484" s="89"/>
      <c r="AH484" s="89"/>
      <c r="AI484" s="41"/>
      <c r="AJ484" s="70"/>
      <c r="AK484" s="89"/>
      <c r="AL484" s="89"/>
      <c r="AM484" s="89"/>
      <c r="AN484" s="89"/>
      <c r="AO484" s="89"/>
      <c r="AP484" s="89"/>
      <c r="AQ484" s="89"/>
      <c r="AR484" s="89"/>
      <c r="AS484" s="89"/>
      <c r="AT484" s="89"/>
      <c r="AU484" s="89"/>
      <c r="AV484" s="89"/>
      <c r="AW484" s="89"/>
      <c r="AX484" s="89"/>
      <c r="AY484" s="89"/>
      <c r="AZ484" s="89"/>
      <c r="BA484" s="89"/>
      <c r="BB484" s="89"/>
      <c r="BC484" s="89"/>
      <c r="BD484" s="89"/>
      <c r="BE484" s="89"/>
      <c r="BF484" s="89"/>
      <c r="BG484" s="89"/>
      <c r="BH484" s="89"/>
      <c r="BI484" s="89"/>
      <c r="BJ484" s="89"/>
      <c r="BK484" s="89"/>
      <c r="BL484" s="89"/>
      <c r="BM484" s="89"/>
      <c r="BN484" s="89"/>
      <c r="BO484" s="89"/>
      <c r="BP484" s="89"/>
      <c r="BQ484" s="89"/>
      <c r="BR484" s="41"/>
      <c r="BS484" s="70"/>
      <c r="BT484" s="70"/>
    </row>
    <row r="485" ht="16.5" customHeight="1">
      <c r="A485" s="70"/>
      <c r="B485" s="162"/>
      <c r="C485" s="531" t="s">
        <v>1500</v>
      </c>
      <c r="F485" s="472" t="s">
        <v>1501</v>
      </c>
      <c r="P485" s="48"/>
      <c r="Q485" s="89"/>
      <c r="R485" s="89"/>
      <c r="S485" s="89"/>
      <c r="T485" s="89"/>
      <c r="U485" s="89"/>
      <c r="V485" s="89"/>
      <c r="W485" s="89"/>
      <c r="X485" s="89"/>
      <c r="Y485" s="89"/>
      <c r="Z485" s="89"/>
      <c r="AA485" s="89"/>
      <c r="AB485" s="89"/>
      <c r="AC485" s="89"/>
      <c r="AD485" s="89"/>
      <c r="AE485" s="89"/>
      <c r="AF485" s="89"/>
      <c r="AG485" s="89"/>
      <c r="AH485" s="89"/>
      <c r="AI485" s="41"/>
      <c r="AJ485" s="70"/>
      <c r="AK485" s="89"/>
      <c r="AL485" s="89"/>
      <c r="AM485" s="89"/>
      <c r="AN485" s="89"/>
      <c r="AO485" s="89"/>
      <c r="AP485" s="89"/>
      <c r="AQ485" s="89"/>
      <c r="AR485" s="89"/>
      <c r="AS485" s="89"/>
      <c r="AT485" s="89"/>
      <c r="AU485" s="89"/>
      <c r="AV485" s="89"/>
      <c r="AW485" s="89"/>
      <c r="AX485" s="89"/>
      <c r="AY485" s="89"/>
      <c r="AZ485" s="89"/>
      <c r="BA485" s="89"/>
      <c r="BB485" s="89"/>
      <c r="BC485" s="89"/>
      <c r="BD485" s="89"/>
      <c r="BE485" s="89"/>
      <c r="BF485" s="89"/>
      <c r="BG485" s="89"/>
      <c r="BH485" s="89"/>
      <c r="BI485" s="89"/>
      <c r="BJ485" s="89"/>
      <c r="BK485" s="89"/>
      <c r="BL485" s="89"/>
      <c r="BM485" s="89"/>
      <c r="BN485" s="89"/>
      <c r="BO485" s="89"/>
      <c r="BP485" s="89"/>
      <c r="BQ485" s="89"/>
      <c r="BR485" s="41"/>
      <c r="BS485" s="70"/>
      <c r="BT485" s="70"/>
    </row>
    <row r="486" ht="16.5" customHeight="1">
      <c r="A486" s="70"/>
      <c r="B486" s="162"/>
      <c r="P486" s="48"/>
      <c r="Q486" s="89"/>
      <c r="R486" s="89"/>
      <c r="S486" s="89"/>
      <c r="T486" s="89"/>
      <c r="U486" s="89"/>
      <c r="V486" s="89"/>
      <c r="W486" s="89"/>
      <c r="X486" s="89"/>
      <c r="Y486" s="89"/>
      <c r="Z486" s="89"/>
      <c r="AA486" s="89"/>
      <c r="AB486" s="89"/>
      <c r="AC486" s="89"/>
      <c r="AD486" s="89"/>
      <c r="AE486" s="89"/>
      <c r="AF486" s="89"/>
      <c r="AG486" s="89"/>
      <c r="AH486" s="89"/>
      <c r="AI486" s="41"/>
      <c r="AJ486" s="70"/>
      <c r="AK486" s="89"/>
      <c r="AL486" s="89"/>
      <c r="AM486" s="89"/>
      <c r="AN486" s="89"/>
      <c r="AO486" s="89"/>
      <c r="AP486" s="89"/>
      <c r="AQ486" s="89"/>
      <c r="AR486" s="89"/>
      <c r="AS486" s="89"/>
      <c r="AT486" s="89"/>
      <c r="AU486" s="89"/>
      <c r="AV486" s="89"/>
      <c r="AW486" s="89"/>
      <c r="AX486" s="89"/>
      <c r="AY486" s="89"/>
      <c r="AZ486" s="89"/>
      <c r="BA486" s="89"/>
      <c r="BB486" s="89"/>
      <c r="BC486" s="89"/>
      <c r="BD486" s="89"/>
      <c r="BE486" s="89"/>
      <c r="BF486" s="89"/>
      <c r="BG486" s="89"/>
      <c r="BH486" s="89"/>
      <c r="BI486" s="89"/>
      <c r="BJ486" s="89"/>
      <c r="BK486" s="89"/>
      <c r="BL486" s="89"/>
      <c r="BM486" s="89"/>
      <c r="BN486" s="89"/>
      <c r="BO486" s="89"/>
      <c r="BP486" s="89"/>
      <c r="BQ486" s="89"/>
      <c r="BR486" s="41"/>
      <c r="BS486" s="70"/>
      <c r="BT486" s="70"/>
    </row>
    <row r="487" ht="16.5" customHeight="1">
      <c r="A487" s="70"/>
      <c r="B487" s="162"/>
      <c r="C487" s="531" t="s">
        <v>1508</v>
      </c>
      <c r="F487" s="472" t="s">
        <v>1509</v>
      </c>
      <c r="P487" s="48"/>
      <c r="Q487" s="89"/>
      <c r="R487" s="89"/>
      <c r="S487" s="89"/>
      <c r="T487" s="89"/>
      <c r="U487" s="89"/>
      <c r="V487" s="89"/>
      <c r="W487" s="89"/>
      <c r="X487" s="89"/>
      <c r="Y487" s="89"/>
      <c r="Z487" s="89"/>
      <c r="AA487" s="89"/>
      <c r="AB487" s="89"/>
      <c r="AC487" s="89"/>
      <c r="AD487" s="89"/>
      <c r="AE487" s="89"/>
      <c r="AF487" s="89"/>
      <c r="AG487" s="89"/>
      <c r="AH487" s="89"/>
      <c r="AI487" s="41"/>
      <c r="AJ487" s="70"/>
      <c r="AK487" s="89"/>
      <c r="AL487" s="89"/>
      <c r="AM487" s="89"/>
      <c r="AN487" s="89"/>
      <c r="AO487" s="89"/>
      <c r="AP487" s="89"/>
      <c r="AQ487" s="89"/>
      <c r="AR487" s="89"/>
      <c r="AS487" s="89"/>
      <c r="AT487" s="89"/>
      <c r="AU487" s="89"/>
      <c r="AV487" s="89"/>
      <c r="AW487" s="89"/>
      <c r="AX487" s="89"/>
      <c r="AY487" s="89"/>
      <c r="AZ487" s="89"/>
      <c r="BA487" s="89"/>
      <c r="BB487" s="89"/>
      <c r="BC487" s="89"/>
      <c r="BD487" s="89"/>
      <c r="BE487" s="89"/>
      <c r="BF487" s="89"/>
      <c r="BG487" s="89"/>
      <c r="BH487" s="89"/>
      <c r="BI487" s="89"/>
      <c r="BJ487" s="89"/>
      <c r="BK487" s="89"/>
      <c r="BL487" s="89"/>
      <c r="BM487" s="89"/>
      <c r="BN487" s="89"/>
      <c r="BO487" s="89"/>
      <c r="BP487" s="89"/>
      <c r="BQ487" s="89"/>
      <c r="BR487" s="41"/>
      <c r="BS487" s="70"/>
      <c r="BT487" s="70"/>
    </row>
    <row r="488" ht="16.5" customHeight="1">
      <c r="A488" s="70"/>
      <c r="B488" s="162"/>
      <c r="C488" s="54"/>
      <c r="D488" s="54"/>
      <c r="E488" s="54"/>
      <c r="F488" s="54"/>
      <c r="G488" s="54"/>
      <c r="H488" s="54"/>
      <c r="I488" s="54"/>
      <c r="J488" s="54"/>
      <c r="K488" s="54"/>
      <c r="L488" s="54"/>
      <c r="M488" s="54"/>
      <c r="N488" s="54"/>
      <c r="O488" s="54"/>
      <c r="P488" s="55"/>
      <c r="Q488" s="89"/>
      <c r="R488" s="89"/>
      <c r="S488" s="89"/>
      <c r="T488" s="89"/>
      <c r="U488" s="89"/>
      <c r="V488" s="89"/>
      <c r="W488" s="89"/>
      <c r="X488" s="89"/>
      <c r="Y488" s="89"/>
      <c r="Z488" s="89"/>
      <c r="AA488" s="89"/>
      <c r="AB488" s="89"/>
      <c r="AC488" s="89"/>
      <c r="AD488" s="89"/>
      <c r="AE488" s="89"/>
      <c r="AF488" s="89"/>
      <c r="AG488" s="89"/>
      <c r="AH488" s="89"/>
      <c r="AI488" s="41"/>
      <c r="AJ488" s="70"/>
      <c r="AK488" s="89"/>
      <c r="AL488" s="89"/>
      <c r="AM488" s="89"/>
      <c r="AN488" s="89"/>
      <c r="AO488" s="89"/>
      <c r="AP488" s="89"/>
      <c r="AQ488" s="89"/>
      <c r="AR488" s="89"/>
      <c r="AS488" s="89"/>
      <c r="AT488" s="89"/>
      <c r="AU488" s="89"/>
      <c r="AV488" s="89"/>
      <c r="AW488" s="89"/>
      <c r="AX488" s="89"/>
      <c r="AY488" s="89"/>
      <c r="AZ488" s="89"/>
      <c r="BA488" s="89"/>
      <c r="BB488" s="89"/>
      <c r="BC488" s="89"/>
      <c r="BD488" s="89"/>
      <c r="BE488" s="89"/>
      <c r="BF488" s="89"/>
      <c r="BG488" s="89"/>
      <c r="BH488" s="89"/>
      <c r="BI488" s="89"/>
      <c r="BJ488" s="89"/>
      <c r="BK488" s="89"/>
      <c r="BL488" s="89"/>
      <c r="BM488" s="89"/>
      <c r="BN488" s="89"/>
      <c r="BO488" s="89"/>
      <c r="BP488" s="89"/>
      <c r="BQ488" s="89"/>
      <c r="BR488" s="41"/>
      <c r="BS488" s="70"/>
      <c r="BT488" s="70"/>
    </row>
    <row r="489" ht="16.5" customHeight="1">
      <c r="A489" s="70"/>
      <c r="B489" s="26"/>
      <c r="C489" s="26"/>
      <c r="D489" s="26"/>
      <c r="E489" s="26"/>
      <c r="F489" s="26"/>
      <c r="G489" s="26"/>
      <c r="H489" s="26"/>
      <c r="I489" s="26"/>
      <c r="J489" s="26"/>
      <c r="K489" s="26"/>
      <c r="L489" s="26"/>
      <c r="M489" s="26"/>
      <c r="N489" s="26"/>
      <c r="O489" s="26"/>
      <c r="P489" s="26"/>
      <c r="Q489" s="89"/>
      <c r="R489" s="89"/>
      <c r="S489" s="89"/>
      <c r="T489" s="89"/>
      <c r="U489" s="89"/>
      <c r="V489" s="89"/>
      <c r="W489" s="89"/>
      <c r="X489" s="89"/>
      <c r="Y489" s="89"/>
      <c r="Z489" s="89"/>
      <c r="AA489" s="89"/>
      <c r="AB489" s="89"/>
      <c r="AC489" s="89"/>
      <c r="AD489" s="89"/>
      <c r="AE489" s="89"/>
      <c r="AF489" s="89"/>
      <c r="AG489" s="89"/>
      <c r="AH489" s="89"/>
      <c r="AI489" s="41"/>
      <c r="AJ489" s="70"/>
      <c r="AK489" s="89"/>
      <c r="AL489" s="89"/>
      <c r="AM489" s="89"/>
      <c r="AN489" s="89"/>
      <c r="AO489" s="89"/>
      <c r="AP489" s="89"/>
      <c r="AQ489" s="89"/>
      <c r="AR489" s="89"/>
      <c r="AS489" s="89"/>
      <c r="AT489" s="89"/>
      <c r="AU489" s="89"/>
      <c r="AV489" s="89"/>
      <c r="AW489" s="89"/>
      <c r="AX489" s="89"/>
      <c r="AY489" s="89"/>
      <c r="AZ489" s="89"/>
      <c r="BA489" s="89"/>
      <c r="BB489" s="89"/>
      <c r="BC489" s="89"/>
      <c r="BD489" s="89"/>
      <c r="BE489" s="89"/>
      <c r="BF489" s="89"/>
      <c r="BG489" s="89"/>
      <c r="BH489" s="89"/>
      <c r="BI489" s="89"/>
      <c r="BJ489" s="89"/>
      <c r="BK489" s="89"/>
      <c r="BL489" s="89"/>
      <c r="BM489" s="89"/>
      <c r="BN489" s="89"/>
      <c r="BO489" s="89"/>
      <c r="BP489" s="89"/>
      <c r="BQ489" s="89"/>
      <c r="BR489" s="41"/>
      <c r="BS489" s="70"/>
      <c r="BT489" s="70"/>
    </row>
    <row r="490" ht="16.5" customHeight="1">
      <c r="A490" s="85"/>
      <c r="B490" s="85"/>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269"/>
      <c r="AJ490" s="85"/>
      <c r="AK490" s="87"/>
      <c r="AL490" s="87"/>
      <c r="AM490" s="87"/>
      <c r="AN490" s="87"/>
      <c r="AO490" s="87"/>
      <c r="AP490" s="87"/>
      <c r="AQ490" s="87"/>
      <c r="AR490" s="87"/>
      <c r="AS490" s="87"/>
      <c r="AT490" s="87"/>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269"/>
      <c r="BS490" s="85"/>
      <c r="BT490" s="85"/>
    </row>
    <row r="491" ht="16.5" customHeight="1">
      <c r="A491" s="70"/>
      <c r="B491" s="70"/>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c r="AA491" s="89"/>
      <c r="AB491" s="89"/>
      <c r="AC491" s="89"/>
      <c r="AD491" s="89"/>
      <c r="AE491" s="89"/>
      <c r="AF491" s="89"/>
      <c r="AG491" s="89"/>
      <c r="AH491" s="89"/>
      <c r="AI491" s="41"/>
      <c r="AJ491" s="70"/>
      <c r="AK491" s="89"/>
      <c r="AL491" s="89"/>
      <c r="AM491" s="89"/>
      <c r="AN491" s="89"/>
      <c r="AO491" s="89"/>
      <c r="AP491" s="89"/>
      <c r="AQ491" s="89"/>
      <c r="AR491" s="89"/>
      <c r="AS491" s="89"/>
      <c r="AT491" s="89"/>
      <c r="AU491" s="89"/>
      <c r="AV491" s="89"/>
      <c r="AW491" s="89"/>
      <c r="AX491" s="89"/>
      <c r="AY491" s="89"/>
      <c r="AZ491" s="89"/>
      <c r="BA491" s="89"/>
      <c r="BB491" s="89"/>
      <c r="BC491" s="89"/>
      <c r="BD491" s="89"/>
      <c r="BE491" s="89"/>
      <c r="BF491" s="89"/>
      <c r="BG491" s="89"/>
      <c r="BH491" s="89"/>
      <c r="BI491" s="89"/>
      <c r="BJ491" s="89"/>
      <c r="BK491" s="89"/>
      <c r="BL491" s="89"/>
      <c r="BM491" s="89"/>
      <c r="BN491" s="89"/>
      <c r="BO491" s="89"/>
      <c r="BP491" s="89"/>
      <c r="BQ491" s="89"/>
      <c r="BR491" s="41"/>
      <c r="BS491" s="70"/>
      <c r="BT491" s="70"/>
    </row>
    <row r="492" ht="16.5" customHeight="1">
      <c r="A492" s="70"/>
      <c r="B492" s="45" t="s">
        <v>1524</v>
      </c>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c r="AA492" s="89"/>
      <c r="AB492" s="89"/>
      <c r="AC492" s="89"/>
      <c r="AD492" s="89"/>
      <c r="AE492" s="89"/>
      <c r="AF492" s="89"/>
      <c r="AG492" s="89"/>
      <c r="AH492" s="89"/>
      <c r="AI492" s="41"/>
      <c r="AJ492" s="70"/>
      <c r="AK492" s="89"/>
      <c r="AL492" s="89"/>
      <c r="AM492" s="89"/>
      <c r="AN492" s="89"/>
      <c r="AO492" s="89"/>
      <c r="AP492" s="89"/>
      <c r="AQ492" s="89"/>
      <c r="AR492" s="89"/>
      <c r="AS492" s="89"/>
      <c r="AT492" s="89"/>
      <c r="AU492" s="89"/>
      <c r="AV492" s="89"/>
      <c r="AW492" s="89"/>
      <c r="AX492" s="89"/>
      <c r="AY492" s="89"/>
      <c r="AZ492" s="89"/>
      <c r="BA492" s="89"/>
      <c r="BB492" s="89"/>
      <c r="BC492" s="89"/>
      <c r="BD492" s="89"/>
      <c r="BE492" s="89"/>
      <c r="BF492" s="89"/>
      <c r="BG492" s="89"/>
      <c r="BH492" s="89"/>
      <c r="BI492" s="89"/>
      <c r="BJ492" s="89"/>
      <c r="BK492" s="89"/>
      <c r="BL492" s="89"/>
      <c r="BM492" s="89"/>
      <c r="BN492" s="89"/>
      <c r="BO492" s="89"/>
      <c r="BP492" s="89"/>
      <c r="BQ492" s="89"/>
      <c r="BR492" s="41"/>
      <c r="BS492" s="70"/>
      <c r="BT492" s="70"/>
    </row>
    <row r="493" ht="16.5" customHeight="1">
      <c r="A493" s="70"/>
      <c r="B493" s="189" t="s">
        <v>1528</v>
      </c>
      <c r="C493" s="545" t="s">
        <v>1530</v>
      </c>
      <c r="D493" s="66"/>
      <c r="E493" s="66"/>
      <c r="F493" s="546" t="s">
        <v>118</v>
      </c>
      <c r="G493" s="546" t="s">
        <v>1533</v>
      </c>
      <c r="H493" s="547" t="s">
        <v>1534</v>
      </c>
      <c r="I493" s="66"/>
      <c r="J493" s="66"/>
      <c r="K493" s="66"/>
      <c r="L493" s="66"/>
      <c r="M493" s="66"/>
      <c r="N493" s="66"/>
      <c r="O493" s="66"/>
      <c r="P493" s="69"/>
      <c r="Q493" s="89"/>
      <c r="R493" s="89"/>
      <c r="S493" s="89"/>
      <c r="T493" s="189" t="s">
        <v>1536</v>
      </c>
      <c r="U493" s="548" t="s">
        <v>1538</v>
      </c>
      <c r="V493" s="66"/>
      <c r="W493" s="66"/>
      <c r="X493" s="468" t="s">
        <v>1539</v>
      </c>
      <c r="Y493" s="66"/>
      <c r="Z493" s="66"/>
      <c r="AA493" s="66"/>
      <c r="AB493" s="66"/>
      <c r="AC493" s="66"/>
      <c r="AD493" s="66"/>
      <c r="AE493" s="66"/>
      <c r="AF493" s="66"/>
      <c r="AG493" s="66"/>
      <c r="AH493" s="69"/>
      <c r="AI493" s="41"/>
      <c r="AJ493" s="70"/>
      <c r="AK493" s="89"/>
      <c r="AL493" s="89"/>
      <c r="AM493" s="89"/>
      <c r="AN493" s="89"/>
      <c r="AO493" s="89"/>
      <c r="AP493" s="89"/>
      <c r="AQ493" s="89"/>
      <c r="AR493" s="89"/>
      <c r="AS493" s="89"/>
      <c r="AT493" s="89"/>
      <c r="AU493" s="89"/>
      <c r="AV493" s="89"/>
      <c r="AW493" s="89"/>
      <c r="AX493" s="89"/>
      <c r="AY493" s="89"/>
      <c r="AZ493" s="89"/>
      <c r="BA493" s="89"/>
      <c r="BB493" s="89"/>
      <c r="BC493" s="89"/>
      <c r="BD493" s="89"/>
      <c r="BE493" s="89"/>
      <c r="BF493" s="89"/>
      <c r="BG493" s="89"/>
      <c r="BH493" s="89"/>
      <c r="BI493" s="89"/>
      <c r="BJ493" s="89"/>
      <c r="BK493" s="89"/>
      <c r="BL493" s="89"/>
      <c r="BM493" s="89"/>
      <c r="BN493" s="89"/>
      <c r="BO493" s="89"/>
      <c r="BP493" s="89"/>
      <c r="BQ493" s="89"/>
      <c r="BR493" s="41"/>
      <c r="BS493" s="70"/>
      <c r="BT493" s="70"/>
    </row>
    <row r="494" ht="16.5" customHeight="1">
      <c r="A494" s="70"/>
      <c r="B494" s="51"/>
      <c r="C494" s="549" t="s">
        <v>1544</v>
      </c>
      <c r="F494" s="550">
        <v>20.0</v>
      </c>
      <c r="G494" s="550">
        <v>7.0</v>
      </c>
      <c r="H494" s="472" t="s">
        <v>1545</v>
      </c>
      <c r="P494" s="48"/>
      <c r="Q494" s="89"/>
      <c r="R494" s="89"/>
      <c r="S494" s="89"/>
      <c r="T494" s="51"/>
      <c r="AH494" s="48"/>
      <c r="AI494" s="89"/>
      <c r="AJ494" s="89"/>
      <c r="AK494" s="89"/>
      <c r="AL494" s="89"/>
      <c r="AM494" s="89"/>
      <c r="AN494" s="89"/>
      <c r="AO494" s="89"/>
      <c r="AP494" s="89"/>
      <c r="AQ494" s="89"/>
      <c r="AR494" s="89"/>
      <c r="AS494" s="89"/>
      <c r="AT494" s="89"/>
      <c r="AU494" s="89"/>
      <c r="AV494" s="89"/>
      <c r="AW494" s="89"/>
      <c r="AX494" s="89"/>
      <c r="AY494" s="89"/>
      <c r="AZ494" s="89"/>
      <c r="BA494" s="89"/>
      <c r="BB494" s="89"/>
      <c r="BC494" s="89"/>
      <c r="BD494" s="89"/>
      <c r="BE494" s="89"/>
      <c r="BF494" s="89"/>
      <c r="BG494" s="89"/>
      <c r="BH494" s="89"/>
      <c r="BI494" s="89"/>
      <c r="BJ494" s="89"/>
      <c r="BK494" s="89"/>
      <c r="BL494" s="89"/>
      <c r="BM494" s="89"/>
      <c r="BN494" s="89"/>
      <c r="BO494" s="89"/>
      <c r="BP494" s="89"/>
      <c r="BQ494" s="89"/>
      <c r="BR494" s="41"/>
      <c r="BS494" s="70"/>
      <c r="BT494" s="70"/>
    </row>
    <row r="495" ht="16.5" customHeight="1">
      <c r="A495" s="70"/>
      <c r="B495" s="51"/>
      <c r="P495" s="48"/>
      <c r="Q495" s="89"/>
      <c r="R495" s="89"/>
      <c r="S495" s="89"/>
      <c r="T495" s="51"/>
      <c r="U495" s="424" t="s">
        <v>1549</v>
      </c>
      <c r="X495" s="472" t="s">
        <v>1550</v>
      </c>
      <c r="AH495" s="48"/>
      <c r="AI495" s="89"/>
      <c r="AJ495" s="89"/>
      <c r="AK495" s="89"/>
      <c r="AL495" s="89"/>
      <c r="AM495" s="89"/>
      <c r="AN495" s="89"/>
      <c r="AO495" s="89"/>
      <c r="AP495" s="89"/>
      <c r="AQ495" s="89"/>
      <c r="AR495" s="89"/>
      <c r="AS495" s="89"/>
      <c r="AT495" s="89"/>
      <c r="AU495" s="89"/>
      <c r="AV495" s="89"/>
      <c r="AW495" s="89"/>
      <c r="AX495" s="89"/>
      <c r="AY495" s="89"/>
      <c r="AZ495" s="89"/>
      <c r="BA495" s="89"/>
      <c r="BB495" s="89"/>
      <c r="BC495" s="89"/>
      <c r="BD495" s="89"/>
      <c r="BE495" s="89"/>
      <c r="BF495" s="89"/>
      <c r="BG495" s="89"/>
      <c r="BH495" s="89"/>
      <c r="BI495" s="89"/>
      <c r="BJ495" s="89"/>
      <c r="BK495" s="89"/>
      <c r="BL495" s="89"/>
      <c r="BM495" s="89"/>
      <c r="BN495" s="89"/>
      <c r="BO495" s="89"/>
      <c r="BP495" s="89"/>
      <c r="BQ495" s="89"/>
      <c r="BR495" s="41"/>
      <c r="BS495" s="70"/>
      <c r="BT495" s="70"/>
    </row>
    <row r="496" ht="16.5" customHeight="1">
      <c r="A496" s="70"/>
      <c r="B496" s="51"/>
      <c r="C496" s="549" t="s">
        <v>1553</v>
      </c>
      <c r="F496" s="550">
        <v>30.0</v>
      </c>
      <c r="G496" s="550">
        <v>10.0</v>
      </c>
      <c r="H496" s="472" t="s">
        <v>1554</v>
      </c>
      <c r="P496" s="48"/>
      <c r="Q496" s="89"/>
      <c r="R496" s="89"/>
      <c r="S496" s="89"/>
      <c r="T496" s="51"/>
      <c r="AH496" s="48"/>
      <c r="AI496" s="89"/>
      <c r="AJ496" s="89"/>
      <c r="AK496" s="89"/>
      <c r="AL496" s="89"/>
      <c r="AM496" s="89"/>
      <c r="AN496" s="89"/>
      <c r="AO496" s="89"/>
      <c r="AP496" s="89"/>
      <c r="AQ496" s="89"/>
      <c r="AR496" s="89"/>
      <c r="AS496" s="89"/>
      <c r="AT496" s="89"/>
      <c r="AU496" s="89"/>
      <c r="AV496" s="89"/>
      <c r="AW496" s="89"/>
      <c r="AX496" s="89"/>
      <c r="AY496" s="89"/>
      <c r="AZ496" s="89"/>
      <c r="BA496" s="89"/>
      <c r="BB496" s="89"/>
      <c r="BC496" s="89"/>
      <c r="BD496" s="89"/>
      <c r="BE496" s="89"/>
      <c r="BF496" s="89"/>
      <c r="BG496" s="89"/>
      <c r="BH496" s="89"/>
      <c r="BI496" s="89"/>
      <c r="BJ496" s="89"/>
      <c r="BK496" s="89"/>
      <c r="BL496" s="89"/>
      <c r="BM496" s="89"/>
      <c r="BN496" s="89"/>
      <c r="BO496" s="89"/>
      <c r="BP496" s="89"/>
      <c r="BQ496" s="89"/>
      <c r="BR496" s="41"/>
      <c r="BS496" s="70"/>
      <c r="BT496" s="70"/>
    </row>
    <row r="497" ht="16.5" customHeight="1">
      <c r="A497" s="70"/>
      <c r="B497" s="51"/>
      <c r="P497" s="48"/>
      <c r="Q497" s="89"/>
      <c r="R497" s="89"/>
      <c r="S497" s="89"/>
      <c r="T497" s="51"/>
      <c r="U497" s="424" t="s">
        <v>549</v>
      </c>
      <c r="X497" s="472" t="s">
        <v>1559</v>
      </c>
      <c r="AH497" s="48"/>
      <c r="AI497" s="89"/>
      <c r="AJ497" s="89"/>
      <c r="AK497" s="89"/>
      <c r="AL497" s="89"/>
      <c r="AM497" s="89"/>
      <c r="AN497" s="89"/>
      <c r="AO497" s="89"/>
      <c r="AP497" s="89"/>
      <c r="AQ497" s="89"/>
      <c r="AR497" s="89"/>
      <c r="AS497" s="89"/>
      <c r="AT497" s="89"/>
      <c r="AU497" s="89"/>
      <c r="AV497" s="89"/>
      <c r="AW497" s="89"/>
      <c r="AX497" s="89"/>
      <c r="AY497" s="89"/>
      <c r="AZ497" s="89"/>
      <c r="BA497" s="89"/>
      <c r="BB497" s="89"/>
      <c r="BC497" s="89"/>
      <c r="BD497" s="89"/>
      <c r="BE497" s="89"/>
      <c r="BF497" s="89"/>
      <c r="BG497" s="89"/>
      <c r="BH497" s="89"/>
      <c r="BI497" s="89"/>
      <c r="BJ497" s="89"/>
      <c r="BK497" s="89"/>
      <c r="BL497" s="89"/>
      <c r="BM497" s="89"/>
      <c r="BN497" s="89"/>
      <c r="BO497" s="89"/>
      <c r="BP497" s="89"/>
      <c r="BQ497" s="89"/>
      <c r="BR497" s="41"/>
      <c r="BS497" s="70"/>
      <c r="BT497" s="70"/>
    </row>
    <row r="498" ht="16.5" customHeight="1">
      <c r="A498" s="70"/>
      <c r="B498" s="51"/>
      <c r="C498" s="549" t="s">
        <v>1562</v>
      </c>
      <c r="F498" s="550">
        <v>40.0</v>
      </c>
      <c r="G498" s="550">
        <v>13.0</v>
      </c>
      <c r="H498" s="472" t="s">
        <v>1563</v>
      </c>
      <c r="P498" s="48"/>
      <c r="Q498" s="89"/>
      <c r="R498" s="89"/>
      <c r="S498" s="89"/>
      <c r="T498" s="51"/>
      <c r="AH498" s="48"/>
      <c r="AI498" s="89"/>
      <c r="AJ498" s="89"/>
      <c r="AK498" s="89"/>
      <c r="AL498" s="89"/>
      <c r="AM498" s="89"/>
      <c r="AN498" s="89"/>
      <c r="AO498" s="89"/>
      <c r="AP498" s="89"/>
      <c r="AQ498" s="89"/>
      <c r="AR498" s="89"/>
      <c r="AS498" s="89"/>
      <c r="AT498" s="89"/>
      <c r="AU498" s="89"/>
      <c r="AV498" s="89"/>
      <c r="AW498" s="89"/>
      <c r="AX498" s="89"/>
      <c r="AY498" s="89"/>
      <c r="AZ498" s="89"/>
      <c r="BA498" s="89"/>
      <c r="BB498" s="89"/>
      <c r="BC498" s="89"/>
      <c r="BD498" s="89"/>
      <c r="BE498" s="89"/>
      <c r="BF498" s="89"/>
      <c r="BG498" s="89"/>
      <c r="BH498" s="89"/>
      <c r="BI498" s="89"/>
      <c r="BJ498" s="89"/>
      <c r="BK498" s="89"/>
      <c r="BL498" s="89"/>
      <c r="BM498" s="89"/>
      <c r="BN498" s="89"/>
      <c r="BO498" s="89"/>
      <c r="BP498" s="89"/>
      <c r="BQ498" s="89"/>
      <c r="BR498" s="41"/>
      <c r="BS498" s="70"/>
      <c r="BT498" s="70"/>
    </row>
    <row r="499" ht="16.5" customHeight="1">
      <c r="A499" s="70"/>
      <c r="B499" s="51"/>
      <c r="P499" s="48"/>
      <c r="Q499" s="89"/>
      <c r="R499" s="89"/>
      <c r="S499" s="89"/>
      <c r="T499" s="51"/>
      <c r="U499" s="424" t="s">
        <v>601</v>
      </c>
      <c r="X499" s="472" t="s">
        <v>1569</v>
      </c>
      <c r="AH499" s="48"/>
      <c r="AI499" s="89"/>
      <c r="AJ499" s="89"/>
      <c r="AK499" s="89"/>
      <c r="AL499" s="89"/>
      <c r="AM499" s="89"/>
      <c r="AN499" s="89"/>
      <c r="AO499" s="89"/>
      <c r="AP499" s="89"/>
      <c r="AQ499" s="89"/>
      <c r="AR499" s="89"/>
      <c r="AS499" s="89"/>
      <c r="AT499" s="89"/>
      <c r="AU499" s="89"/>
      <c r="AV499" s="89"/>
      <c r="AW499" s="89"/>
      <c r="AX499" s="89"/>
      <c r="AY499" s="89"/>
      <c r="AZ499" s="89"/>
      <c r="BA499" s="89"/>
      <c r="BB499" s="89"/>
      <c r="BC499" s="89"/>
      <c r="BD499" s="89"/>
      <c r="BE499" s="89"/>
      <c r="BF499" s="89"/>
      <c r="BG499" s="89"/>
      <c r="BH499" s="89"/>
      <c r="BI499" s="89"/>
      <c r="BJ499" s="89"/>
      <c r="BK499" s="89"/>
      <c r="BL499" s="89"/>
      <c r="BM499" s="89"/>
      <c r="BN499" s="89"/>
      <c r="BO499" s="89"/>
      <c r="BP499" s="89"/>
      <c r="BQ499" s="89"/>
      <c r="BR499" s="41"/>
      <c r="BS499" s="70"/>
      <c r="BT499" s="70"/>
    </row>
    <row r="500" ht="16.5" customHeight="1">
      <c r="A500" s="70"/>
      <c r="B500" s="51"/>
      <c r="C500" s="549" t="s">
        <v>1574</v>
      </c>
      <c r="F500" s="550">
        <v>50.0</v>
      </c>
      <c r="G500" s="550">
        <v>16.0</v>
      </c>
      <c r="H500" s="472" t="s">
        <v>1575</v>
      </c>
      <c r="P500" s="48"/>
      <c r="Q500" s="89"/>
      <c r="R500" s="89"/>
      <c r="S500" s="89"/>
      <c r="T500" s="51"/>
      <c r="AH500" s="48"/>
      <c r="AI500" s="89"/>
      <c r="AJ500" s="89"/>
      <c r="AK500" s="89"/>
      <c r="AL500" s="89"/>
      <c r="AM500" s="89"/>
      <c r="AN500" s="89"/>
      <c r="AO500" s="89"/>
      <c r="AP500" s="89"/>
      <c r="AQ500" s="89"/>
      <c r="AR500" s="89"/>
      <c r="AS500" s="89"/>
      <c r="AT500" s="89"/>
      <c r="AU500" s="89"/>
      <c r="AV500" s="89"/>
      <c r="AW500" s="89"/>
      <c r="AX500" s="89"/>
      <c r="AY500" s="89"/>
      <c r="AZ500" s="89"/>
      <c r="BA500" s="89"/>
      <c r="BB500" s="89"/>
      <c r="BC500" s="89"/>
      <c r="BD500" s="89"/>
      <c r="BE500" s="89"/>
      <c r="BF500" s="89"/>
      <c r="BG500" s="89"/>
      <c r="BH500" s="89"/>
      <c r="BI500" s="89"/>
      <c r="BJ500" s="89"/>
      <c r="BK500" s="89"/>
      <c r="BL500" s="89"/>
      <c r="BM500" s="89"/>
      <c r="BN500" s="89"/>
      <c r="BO500" s="89"/>
      <c r="BP500" s="89"/>
      <c r="BQ500" s="89"/>
      <c r="BR500" s="41"/>
      <c r="BS500" s="70"/>
      <c r="BT500" s="70"/>
    </row>
    <row r="501" ht="16.5" customHeight="1">
      <c r="A501" s="70"/>
      <c r="B501" s="53"/>
      <c r="P501" s="48"/>
      <c r="Q501" s="89"/>
      <c r="R501" s="89"/>
      <c r="S501" s="89"/>
      <c r="T501" s="53"/>
      <c r="U501" s="424" t="s">
        <v>1524</v>
      </c>
      <c r="X501" s="472" t="s">
        <v>1580</v>
      </c>
      <c r="AH501" s="48"/>
      <c r="AI501" s="89"/>
      <c r="AJ501" s="89"/>
      <c r="AK501" s="89"/>
      <c r="AL501" s="89"/>
      <c r="AM501" s="89"/>
      <c r="AN501" s="89"/>
      <c r="AO501" s="89"/>
      <c r="AP501" s="89"/>
      <c r="AQ501" s="89"/>
      <c r="AR501" s="89"/>
      <c r="AS501" s="89"/>
      <c r="AT501" s="89"/>
      <c r="AU501" s="89"/>
      <c r="AV501" s="89"/>
      <c r="AW501" s="89"/>
      <c r="AX501" s="89"/>
      <c r="AY501" s="89"/>
      <c r="AZ501" s="89"/>
      <c r="BA501" s="89"/>
      <c r="BB501" s="89"/>
      <c r="BC501" s="89"/>
      <c r="BD501" s="89"/>
      <c r="BE501" s="89"/>
      <c r="BF501" s="89"/>
      <c r="BG501" s="89"/>
      <c r="BH501" s="89"/>
      <c r="BI501" s="89"/>
      <c r="BJ501" s="89"/>
      <c r="BK501" s="89"/>
      <c r="BL501" s="89"/>
      <c r="BM501" s="89"/>
      <c r="BN501" s="89"/>
      <c r="BO501" s="89"/>
      <c r="BP501" s="89"/>
      <c r="BQ501" s="89"/>
      <c r="BR501" s="41"/>
      <c r="BS501" s="70"/>
      <c r="BT501" s="70"/>
    </row>
    <row r="502" ht="16.5" customHeight="1">
      <c r="A502" s="70"/>
      <c r="B502" s="162"/>
      <c r="C502" s="568" t="s">
        <v>1585</v>
      </c>
      <c r="F502" s="569" t="s">
        <v>118</v>
      </c>
      <c r="G502" s="547" t="s">
        <v>1534</v>
      </c>
      <c r="H502" s="66"/>
      <c r="I502" s="66"/>
      <c r="J502" s="66"/>
      <c r="K502" s="66"/>
      <c r="L502" s="66"/>
      <c r="M502" s="66"/>
      <c r="N502" s="66"/>
      <c r="O502" s="66"/>
      <c r="P502" s="69"/>
      <c r="Q502" s="89"/>
      <c r="R502" s="89"/>
      <c r="S502" s="89"/>
      <c r="T502" s="162"/>
      <c r="AH502" s="48"/>
      <c r="AI502" s="41"/>
      <c r="AJ502" s="89"/>
      <c r="AK502" s="89"/>
      <c r="AL502" s="89"/>
      <c r="AM502" s="89"/>
      <c r="AN502" s="89"/>
      <c r="AO502" s="89"/>
      <c r="AP502" s="89"/>
      <c r="AQ502" s="89"/>
      <c r="AR502" s="89"/>
      <c r="AS502" s="89"/>
      <c r="AT502" s="89"/>
      <c r="AU502" s="89"/>
      <c r="AV502" s="89"/>
      <c r="AW502" s="89"/>
      <c r="AX502" s="89"/>
      <c r="AY502" s="89"/>
      <c r="AZ502" s="89"/>
      <c r="BA502" s="89"/>
      <c r="BB502" s="89"/>
      <c r="BC502" s="89"/>
      <c r="BD502" s="89"/>
      <c r="BE502" s="89"/>
      <c r="BF502" s="89"/>
      <c r="BG502" s="89"/>
      <c r="BH502" s="89"/>
      <c r="BI502" s="89"/>
      <c r="BJ502" s="89"/>
      <c r="BK502" s="89"/>
      <c r="BL502" s="89"/>
      <c r="BM502" s="89"/>
      <c r="BN502" s="89"/>
      <c r="BO502" s="89"/>
      <c r="BP502" s="89"/>
      <c r="BQ502" s="89"/>
      <c r="BR502" s="41"/>
      <c r="BS502" s="70"/>
      <c r="BT502" s="70"/>
    </row>
    <row r="503" ht="16.5" customHeight="1">
      <c r="A503" s="70"/>
      <c r="B503" s="162"/>
      <c r="C503" s="571" t="s">
        <v>1589</v>
      </c>
      <c r="F503" s="572" t="s">
        <v>1591</v>
      </c>
      <c r="G503" s="573" t="s">
        <v>1595</v>
      </c>
      <c r="P503" s="48"/>
      <c r="Q503" s="89"/>
      <c r="R503" s="89"/>
      <c r="S503" s="89"/>
      <c r="T503" s="162"/>
      <c r="U503" s="424" t="s">
        <v>650</v>
      </c>
      <c r="X503" s="472" t="s">
        <v>1598</v>
      </c>
      <c r="AH503" s="48"/>
      <c r="AI503" s="41"/>
      <c r="AJ503" s="89"/>
      <c r="AK503" s="89"/>
      <c r="AL503" s="89"/>
      <c r="AM503" s="89"/>
      <c r="AN503" s="89"/>
      <c r="AO503" s="89"/>
      <c r="AP503" s="89"/>
      <c r="AQ503" s="89"/>
      <c r="AR503" s="89"/>
      <c r="AS503" s="89"/>
      <c r="AT503" s="89"/>
      <c r="AU503" s="89"/>
      <c r="AV503" s="89"/>
      <c r="AW503" s="89"/>
      <c r="AX503" s="89"/>
      <c r="AY503" s="89"/>
      <c r="AZ503" s="89"/>
      <c r="BA503" s="89"/>
      <c r="BB503" s="89"/>
      <c r="BC503" s="89"/>
      <c r="BD503" s="89"/>
      <c r="BE503" s="89"/>
      <c r="BF503" s="89"/>
      <c r="BG503" s="89"/>
      <c r="BH503" s="89"/>
      <c r="BI503" s="89"/>
      <c r="BJ503" s="89"/>
      <c r="BK503" s="89"/>
      <c r="BL503" s="89"/>
      <c r="BM503" s="89"/>
      <c r="BN503" s="89"/>
      <c r="BO503" s="89"/>
      <c r="BP503" s="89"/>
      <c r="BQ503" s="89"/>
      <c r="BR503" s="41"/>
      <c r="BS503" s="70"/>
      <c r="BT503" s="70"/>
    </row>
    <row r="504" ht="16.5" customHeight="1">
      <c r="A504" s="70"/>
      <c r="B504" s="162"/>
      <c r="C504" s="51"/>
      <c r="P504" s="48"/>
      <c r="Q504" s="89"/>
      <c r="R504" s="70"/>
      <c r="S504" s="70"/>
      <c r="T504" s="162"/>
      <c r="U504" s="54"/>
      <c r="V504" s="54"/>
      <c r="W504" s="54"/>
      <c r="X504" s="54"/>
      <c r="Y504" s="54"/>
      <c r="Z504" s="54"/>
      <c r="AA504" s="54"/>
      <c r="AB504" s="54"/>
      <c r="AC504" s="54"/>
      <c r="AD504" s="54"/>
      <c r="AE504" s="54"/>
      <c r="AF504" s="54"/>
      <c r="AG504" s="54"/>
      <c r="AH504" s="55"/>
      <c r="AI504" s="41"/>
      <c r="AJ504" s="89"/>
      <c r="AK504" s="89"/>
      <c r="AL504" s="89"/>
      <c r="AM504" s="89"/>
      <c r="AN504" s="89"/>
      <c r="AO504" s="89"/>
      <c r="AP504" s="89"/>
      <c r="AQ504" s="89"/>
      <c r="AR504" s="89"/>
      <c r="AS504" s="89"/>
      <c r="AT504" s="89"/>
      <c r="AU504" s="89"/>
      <c r="AV504" s="89"/>
      <c r="AW504" s="89"/>
      <c r="AX504" s="89"/>
      <c r="AY504" s="89"/>
      <c r="AZ504" s="89"/>
      <c r="BA504" s="89"/>
      <c r="BB504" s="89"/>
      <c r="BC504" s="89"/>
      <c r="BD504" s="89"/>
      <c r="BE504" s="89"/>
      <c r="BF504" s="89"/>
      <c r="BG504" s="89"/>
      <c r="BH504" s="89"/>
      <c r="BI504" s="89"/>
      <c r="BJ504" s="89"/>
      <c r="BK504" s="89"/>
      <c r="BL504" s="89"/>
      <c r="BM504" s="89"/>
      <c r="BN504" s="89"/>
      <c r="BO504" s="89"/>
      <c r="BP504" s="89"/>
      <c r="BQ504" s="89"/>
      <c r="BR504" s="41"/>
      <c r="BS504" s="70"/>
      <c r="BT504" s="70"/>
    </row>
    <row r="505" ht="16.5" customHeight="1">
      <c r="A505" s="70"/>
      <c r="B505" s="162"/>
      <c r="C505" s="571" t="s">
        <v>1616</v>
      </c>
      <c r="F505" s="572" t="s">
        <v>1617</v>
      </c>
      <c r="G505" s="472" t="s">
        <v>1618</v>
      </c>
      <c r="P505" s="48"/>
      <c r="Q505" s="89"/>
      <c r="R505" s="70"/>
      <c r="S505" s="70"/>
      <c r="T505" s="26"/>
      <c r="U505" s="26"/>
      <c r="V505" s="26"/>
      <c r="W505" s="26"/>
      <c r="X505" s="26"/>
      <c r="Y505" s="26"/>
      <c r="Z505" s="26"/>
      <c r="AA505" s="26"/>
      <c r="AB505" s="26"/>
      <c r="AC505" s="26"/>
      <c r="AD505" s="26"/>
      <c r="AE505" s="26"/>
      <c r="AF505" s="26"/>
      <c r="AG505" s="26"/>
      <c r="AH505" s="26"/>
      <c r="AI505" s="41"/>
      <c r="AJ505" s="89"/>
      <c r="AK505" s="89"/>
      <c r="AL505" s="89"/>
      <c r="AM505" s="89"/>
      <c r="AN505" s="89"/>
      <c r="AO505" s="89"/>
      <c r="AP505" s="89"/>
      <c r="AQ505" s="89"/>
      <c r="AR505" s="89"/>
      <c r="AS505" s="89"/>
      <c r="AT505" s="89"/>
      <c r="AU505" s="89"/>
      <c r="AV505" s="89"/>
      <c r="AW505" s="89"/>
      <c r="AX505" s="89"/>
      <c r="AY505" s="89"/>
      <c r="AZ505" s="89"/>
      <c r="BA505" s="89"/>
      <c r="BB505" s="89"/>
      <c r="BC505" s="89"/>
      <c r="BD505" s="89"/>
      <c r="BE505" s="89"/>
      <c r="BF505" s="89"/>
      <c r="BG505" s="89"/>
      <c r="BH505" s="89"/>
      <c r="BI505" s="89"/>
      <c r="BJ505" s="89"/>
      <c r="BK505" s="89"/>
      <c r="BL505" s="89"/>
      <c r="BM505" s="89"/>
      <c r="BN505" s="89"/>
      <c r="BO505" s="89"/>
      <c r="BP505" s="89"/>
      <c r="BQ505" s="89"/>
      <c r="BR505" s="41"/>
      <c r="BS505" s="70"/>
      <c r="BT505" s="70"/>
    </row>
    <row r="506" ht="16.5" customHeight="1">
      <c r="A506" s="70"/>
      <c r="B506" s="162"/>
      <c r="C506" s="51"/>
      <c r="P506" s="48"/>
      <c r="Q506" s="89"/>
      <c r="R506" s="89"/>
      <c r="S506" s="89"/>
      <c r="T506" s="89"/>
      <c r="U506" s="89"/>
      <c r="V506" s="89"/>
      <c r="W506" s="89"/>
      <c r="X506" s="89"/>
      <c r="Y506" s="89"/>
      <c r="Z506" s="89"/>
      <c r="AA506" s="89"/>
      <c r="AB506" s="89"/>
      <c r="AC506" s="89"/>
      <c r="AD506" s="89"/>
      <c r="AE506" s="89"/>
      <c r="AF506" s="89"/>
      <c r="AG506" s="89"/>
      <c r="AH506" s="89"/>
      <c r="AI506" s="41"/>
      <c r="AJ506" s="89"/>
      <c r="AK506" s="89"/>
      <c r="AL506" s="89"/>
      <c r="AM506" s="89"/>
      <c r="AN506" s="89"/>
      <c r="AO506" s="89"/>
      <c r="AP506" s="89"/>
      <c r="AQ506" s="89"/>
      <c r="AR506" s="89"/>
      <c r="AS506" s="89"/>
      <c r="AT506" s="89"/>
      <c r="AU506" s="89"/>
      <c r="AV506" s="89"/>
      <c r="AW506" s="89"/>
      <c r="AX506" s="89"/>
      <c r="AY506" s="89"/>
      <c r="AZ506" s="89"/>
      <c r="BA506" s="89"/>
      <c r="BB506" s="89"/>
      <c r="BC506" s="89"/>
      <c r="BD506" s="89"/>
      <c r="BE506" s="89"/>
      <c r="BF506" s="89"/>
      <c r="BG506" s="89"/>
      <c r="BH506" s="89"/>
      <c r="BI506" s="89"/>
      <c r="BJ506" s="89"/>
      <c r="BK506" s="89"/>
      <c r="BL506" s="89"/>
      <c r="BM506" s="89"/>
      <c r="BN506" s="89"/>
      <c r="BO506" s="89"/>
      <c r="BP506" s="89"/>
      <c r="BQ506" s="89"/>
      <c r="BR506" s="41"/>
      <c r="BS506" s="70"/>
      <c r="BT506" s="70"/>
    </row>
    <row r="507" ht="16.5" customHeight="1">
      <c r="A507" s="70"/>
      <c r="B507" s="162"/>
      <c r="C507" s="571" t="s">
        <v>1631</v>
      </c>
      <c r="F507" s="572" t="s">
        <v>1632</v>
      </c>
      <c r="G507" s="472" t="s">
        <v>1635</v>
      </c>
      <c r="P507" s="48"/>
      <c r="Q507" s="89"/>
      <c r="R507" s="89"/>
      <c r="S507" s="89"/>
      <c r="T507" s="89"/>
      <c r="U507" s="89"/>
      <c r="V507" s="89"/>
      <c r="W507" s="89"/>
      <c r="X507" s="89"/>
      <c r="Y507" s="89"/>
      <c r="Z507" s="89"/>
      <c r="AA507" s="89"/>
      <c r="AB507" s="89"/>
      <c r="AC507" s="89"/>
      <c r="AD507" s="89"/>
      <c r="AE507" s="89"/>
      <c r="AF507" s="89"/>
      <c r="AG507" s="89"/>
      <c r="AH507" s="89"/>
      <c r="AI507" s="41"/>
      <c r="AJ507" s="89"/>
      <c r="AK507" s="89"/>
      <c r="AL507" s="89"/>
      <c r="AM507" s="89"/>
      <c r="AN507" s="89"/>
      <c r="AO507" s="89"/>
      <c r="AP507" s="89"/>
      <c r="AQ507" s="89"/>
      <c r="AR507" s="89"/>
      <c r="AS507" s="89"/>
      <c r="AT507" s="89"/>
      <c r="AU507" s="89"/>
      <c r="AV507" s="89"/>
      <c r="AW507" s="89"/>
      <c r="AX507" s="89"/>
      <c r="AY507" s="89"/>
      <c r="AZ507" s="89"/>
      <c r="BA507" s="89"/>
      <c r="BB507" s="89"/>
      <c r="BC507" s="89"/>
      <c r="BD507" s="89"/>
      <c r="BE507" s="89"/>
      <c r="BF507" s="89"/>
      <c r="BG507" s="89"/>
      <c r="BH507" s="89"/>
      <c r="BI507" s="89"/>
      <c r="BJ507" s="89"/>
      <c r="BK507" s="89"/>
      <c r="BL507" s="89"/>
      <c r="BM507" s="89"/>
      <c r="BN507" s="89"/>
      <c r="BO507" s="89"/>
      <c r="BP507" s="89"/>
      <c r="BQ507" s="89"/>
      <c r="BR507" s="41"/>
      <c r="BS507" s="70"/>
      <c r="BT507" s="70"/>
    </row>
    <row r="508" ht="16.5" customHeight="1">
      <c r="A508" s="70"/>
      <c r="B508" s="162"/>
      <c r="C508" s="51"/>
      <c r="P508" s="48"/>
      <c r="Q508" s="89"/>
      <c r="R508" s="89"/>
      <c r="S508" s="89"/>
      <c r="T508" s="89"/>
      <c r="U508" s="89"/>
      <c r="V508" s="89"/>
      <c r="W508" s="89"/>
      <c r="X508" s="89"/>
      <c r="Y508" s="89"/>
      <c r="Z508" s="89"/>
      <c r="AA508" s="89"/>
      <c r="AB508" s="89"/>
      <c r="AC508" s="89"/>
      <c r="AD508" s="89"/>
      <c r="AE508" s="89"/>
      <c r="AF508" s="89"/>
      <c r="AG508" s="89"/>
      <c r="AH508" s="89"/>
      <c r="AI508" s="41"/>
      <c r="AJ508" s="89"/>
      <c r="AK508" s="89"/>
      <c r="AL508" s="89"/>
      <c r="AM508" s="89"/>
      <c r="AN508" s="89"/>
      <c r="AO508" s="89"/>
      <c r="AP508" s="89"/>
      <c r="AQ508" s="89"/>
      <c r="AR508" s="89"/>
      <c r="AS508" s="89"/>
      <c r="AT508" s="89"/>
      <c r="AU508" s="89"/>
      <c r="AV508" s="89"/>
      <c r="AW508" s="89"/>
      <c r="AX508" s="89"/>
      <c r="AY508" s="89"/>
      <c r="AZ508" s="89"/>
      <c r="BA508" s="89"/>
      <c r="BB508" s="89"/>
      <c r="BC508" s="89"/>
      <c r="BD508" s="89"/>
      <c r="BE508" s="89"/>
      <c r="BF508" s="89"/>
      <c r="BG508" s="89"/>
      <c r="BH508" s="89"/>
      <c r="BI508" s="89"/>
      <c r="BJ508" s="89"/>
      <c r="BK508" s="89"/>
      <c r="BL508" s="89"/>
      <c r="BM508" s="89"/>
      <c r="BN508" s="89"/>
      <c r="BO508" s="89"/>
      <c r="BP508" s="89"/>
      <c r="BQ508" s="89"/>
      <c r="BR508" s="41"/>
      <c r="BS508" s="70"/>
      <c r="BT508" s="70"/>
    </row>
    <row r="509" ht="16.5" customHeight="1">
      <c r="A509" s="70"/>
      <c r="B509" s="162"/>
      <c r="C509" s="571" t="s">
        <v>1638</v>
      </c>
      <c r="F509" s="572" t="s">
        <v>1640</v>
      </c>
      <c r="G509" s="573" t="s">
        <v>1641</v>
      </c>
      <c r="P509" s="48"/>
      <c r="Q509" s="89"/>
      <c r="R509" s="89"/>
      <c r="S509" s="89"/>
      <c r="T509" s="89"/>
      <c r="U509" s="89"/>
      <c r="V509" s="89"/>
      <c r="W509" s="89"/>
      <c r="X509" s="89"/>
      <c r="Y509" s="89"/>
      <c r="Z509" s="89"/>
      <c r="AA509" s="89"/>
      <c r="AB509" s="89"/>
      <c r="AC509" s="89"/>
      <c r="AD509" s="89"/>
      <c r="AE509" s="89"/>
      <c r="AF509" s="89"/>
      <c r="AG509" s="89"/>
      <c r="AH509" s="89"/>
      <c r="AI509" s="41"/>
      <c r="AJ509" s="89"/>
      <c r="AK509" s="89"/>
      <c r="AL509" s="89"/>
      <c r="AM509" s="89"/>
      <c r="AN509" s="89"/>
      <c r="AO509" s="89"/>
      <c r="AP509" s="89"/>
      <c r="AQ509" s="89"/>
      <c r="AR509" s="89"/>
      <c r="AS509" s="89"/>
      <c r="AT509" s="89"/>
      <c r="AU509" s="89"/>
      <c r="AV509" s="89"/>
      <c r="AW509" s="89"/>
      <c r="AX509" s="89"/>
      <c r="AY509" s="89"/>
      <c r="AZ509" s="89"/>
      <c r="BA509" s="89"/>
      <c r="BB509" s="89"/>
      <c r="BC509" s="89"/>
      <c r="BD509" s="89"/>
      <c r="BE509" s="89"/>
      <c r="BF509" s="89"/>
      <c r="BG509" s="89"/>
      <c r="BH509" s="89"/>
      <c r="BI509" s="89"/>
      <c r="BJ509" s="89"/>
      <c r="BK509" s="89"/>
      <c r="BL509" s="89"/>
      <c r="BM509" s="89"/>
      <c r="BN509" s="89"/>
      <c r="BO509" s="89"/>
      <c r="BP509" s="89"/>
      <c r="BQ509" s="89"/>
      <c r="BR509" s="41"/>
      <c r="BS509" s="70"/>
      <c r="BT509" s="70"/>
    </row>
    <row r="510" ht="16.5" customHeight="1">
      <c r="A510" s="70"/>
      <c r="B510" s="26"/>
      <c r="C510" s="53"/>
      <c r="D510" s="54"/>
      <c r="E510" s="54"/>
      <c r="F510" s="54"/>
      <c r="G510" s="54"/>
      <c r="H510" s="54"/>
      <c r="I510" s="54"/>
      <c r="J510" s="54"/>
      <c r="K510" s="54"/>
      <c r="L510" s="54"/>
      <c r="M510" s="54"/>
      <c r="N510" s="54"/>
      <c r="O510" s="54"/>
      <c r="P510" s="55"/>
      <c r="Q510" s="89"/>
      <c r="R510" s="89"/>
      <c r="S510" s="89"/>
      <c r="T510" s="89"/>
      <c r="U510" s="89"/>
      <c r="V510" s="89"/>
      <c r="W510" s="89"/>
      <c r="X510" s="89"/>
      <c r="Y510" s="89"/>
      <c r="Z510" s="89"/>
      <c r="AA510" s="89"/>
      <c r="AB510" s="89"/>
      <c r="AC510" s="89"/>
      <c r="AD510" s="89"/>
      <c r="AE510" s="89"/>
      <c r="AF510" s="89"/>
      <c r="AG510" s="89"/>
      <c r="AH510" s="89"/>
      <c r="AI510" s="41"/>
      <c r="AJ510" s="89"/>
      <c r="AK510" s="89"/>
      <c r="AL510" s="89"/>
      <c r="AM510" s="89"/>
      <c r="AN510" s="89"/>
      <c r="AO510" s="89"/>
      <c r="AP510" s="89"/>
      <c r="AQ510" s="89"/>
      <c r="AR510" s="89"/>
      <c r="AS510" s="89"/>
      <c r="AT510" s="89"/>
      <c r="AU510" s="89"/>
      <c r="AV510" s="89"/>
      <c r="AW510" s="89"/>
      <c r="AX510" s="89"/>
      <c r="AY510" s="89"/>
      <c r="AZ510" s="89"/>
      <c r="BA510" s="89"/>
      <c r="BB510" s="89"/>
      <c r="BC510" s="89"/>
      <c r="BD510" s="89"/>
      <c r="BE510" s="89"/>
      <c r="BF510" s="89"/>
      <c r="BG510" s="89"/>
      <c r="BH510" s="89"/>
      <c r="BI510" s="89"/>
      <c r="BJ510" s="89"/>
      <c r="BK510" s="89"/>
      <c r="BL510" s="89"/>
      <c r="BM510" s="89"/>
      <c r="BN510" s="89"/>
      <c r="BO510" s="89"/>
      <c r="BP510" s="89"/>
      <c r="BQ510" s="89"/>
      <c r="BR510" s="41"/>
      <c r="BS510" s="70"/>
      <c r="BT510" s="70"/>
    </row>
    <row r="511" ht="16.5" customHeight="1">
      <c r="A511" s="70"/>
      <c r="B511" s="26"/>
      <c r="C511" s="453" t="e">
        <v>#VALUE!</v>
      </c>
      <c r="D511" s="453" t="e">
        <v>#VALUE!</v>
      </c>
      <c r="E511" s="453" t="e">
        <v>#VALUE!</v>
      </c>
      <c r="F511" s="26"/>
      <c r="G511" s="26"/>
      <c r="H511" s="26"/>
      <c r="I511" s="26"/>
      <c r="J511" s="26"/>
      <c r="K511" s="26"/>
      <c r="L511" s="26"/>
      <c r="M511" s="26"/>
      <c r="N511" s="26"/>
      <c r="O511" s="26"/>
      <c r="P511" s="26"/>
      <c r="Q511" s="89"/>
      <c r="R511" s="89"/>
      <c r="S511" s="89"/>
      <c r="T511" s="89"/>
      <c r="U511" s="89"/>
      <c r="V511" s="89"/>
      <c r="W511" s="89"/>
      <c r="X511" s="89"/>
      <c r="Y511" s="89"/>
      <c r="Z511" s="89"/>
      <c r="AA511" s="89"/>
      <c r="AB511" s="89"/>
      <c r="AC511" s="89"/>
      <c r="AD511" s="89"/>
      <c r="AE511" s="89"/>
      <c r="AF511" s="89"/>
      <c r="AG511" s="89"/>
      <c r="AH511" s="89"/>
      <c r="AI511" s="41"/>
      <c r="AJ511" s="70"/>
      <c r="AK511" s="89"/>
      <c r="AL511" s="89"/>
      <c r="AM511" s="89"/>
      <c r="AN511" s="89"/>
      <c r="AO511" s="89"/>
      <c r="AP511" s="89"/>
      <c r="AQ511" s="89"/>
      <c r="AR511" s="89"/>
      <c r="AS511" s="89"/>
      <c r="AT511" s="89"/>
      <c r="AU511" s="89"/>
      <c r="AV511" s="89"/>
      <c r="AW511" s="89"/>
      <c r="AX511" s="89"/>
      <c r="AY511" s="89"/>
      <c r="AZ511" s="89"/>
      <c r="BA511" s="89"/>
      <c r="BB511" s="89"/>
      <c r="BC511" s="89"/>
      <c r="BD511" s="89"/>
      <c r="BE511" s="89"/>
      <c r="BF511" s="89"/>
      <c r="BG511" s="89"/>
      <c r="BH511" s="89"/>
      <c r="BI511" s="89"/>
      <c r="BJ511" s="89"/>
      <c r="BK511" s="89"/>
      <c r="BL511" s="89"/>
      <c r="BM511" s="89"/>
      <c r="BN511" s="89"/>
      <c r="BO511" s="89"/>
      <c r="BP511" s="89"/>
      <c r="BQ511" s="89"/>
      <c r="BR511" s="41"/>
      <c r="BS511" s="70"/>
      <c r="BT511" s="70"/>
    </row>
    <row r="512" ht="16.5" customHeight="1">
      <c r="A512" s="85"/>
      <c r="B512" s="85"/>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269"/>
      <c r="AJ512" s="85"/>
      <c r="AK512" s="87"/>
      <c r="AL512" s="87"/>
      <c r="AM512" s="87"/>
      <c r="AN512" s="87"/>
      <c r="AO512" s="87"/>
      <c r="AP512" s="87"/>
      <c r="AQ512" s="87"/>
      <c r="AR512" s="87"/>
      <c r="AS512" s="87"/>
      <c r="AT512" s="87"/>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269"/>
      <c r="BS512" s="85"/>
      <c r="BT512" s="85"/>
    </row>
    <row r="513" ht="16.5" customHeight="1">
      <c r="A513" s="70"/>
      <c r="B513" s="70"/>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c r="AA513" s="89"/>
      <c r="AB513" s="89"/>
      <c r="AC513" s="89"/>
      <c r="AD513" s="89"/>
      <c r="AE513" s="89"/>
      <c r="AF513" s="89"/>
      <c r="AG513" s="89"/>
      <c r="AH513" s="89"/>
      <c r="AI513" s="41"/>
      <c r="AJ513" s="70"/>
      <c r="AK513" s="89"/>
      <c r="AL513" s="89"/>
      <c r="AM513" s="89"/>
      <c r="AN513" s="89"/>
      <c r="AO513" s="89"/>
      <c r="AP513" s="89"/>
      <c r="AQ513" s="89"/>
      <c r="AR513" s="89"/>
      <c r="AS513" s="89"/>
      <c r="AT513" s="89"/>
      <c r="AU513" s="89"/>
      <c r="AV513" s="89"/>
      <c r="AW513" s="89"/>
      <c r="AX513" s="89"/>
      <c r="AY513" s="89"/>
      <c r="AZ513" s="89"/>
      <c r="BA513" s="89"/>
      <c r="BB513" s="89"/>
      <c r="BC513" s="89"/>
      <c r="BD513" s="89"/>
      <c r="BE513" s="89"/>
      <c r="BF513" s="89"/>
      <c r="BG513" s="89"/>
      <c r="BH513" s="89"/>
      <c r="BI513" s="89"/>
      <c r="BJ513" s="89"/>
      <c r="BK513" s="89"/>
      <c r="BL513" s="89"/>
      <c r="BM513" s="89"/>
      <c r="BN513" s="89"/>
      <c r="BO513" s="89"/>
      <c r="BP513" s="89"/>
      <c r="BQ513" s="89"/>
      <c r="BR513" s="41"/>
      <c r="BS513" s="70"/>
      <c r="BT513" s="70"/>
    </row>
    <row r="514" ht="16.5" customHeight="1">
      <c r="A514" s="70"/>
      <c r="B514" s="45" t="s">
        <v>1649</v>
      </c>
      <c r="C514" s="89"/>
      <c r="D514" s="89"/>
      <c r="E514" s="89"/>
      <c r="F514" s="89"/>
      <c r="G514" s="89"/>
      <c r="H514" s="89"/>
      <c r="I514" s="89"/>
      <c r="J514" s="89"/>
      <c r="K514" s="89"/>
      <c r="L514" s="89"/>
      <c r="M514" s="89"/>
      <c r="N514" s="89"/>
      <c r="O514" s="89"/>
      <c r="P514" s="89"/>
      <c r="Q514" s="89"/>
      <c r="R514" s="89"/>
      <c r="S514" s="89"/>
      <c r="T514" s="45" t="s">
        <v>1651</v>
      </c>
      <c r="U514" s="89"/>
      <c r="V514" s="89"/>
      <c r="W514" s="89"/>
      <c r="X514" s="89"/>
      <c r="Y514" s="89"/>
      <c r="Z514" s="89"/>
      <c r="AA514" s="89"/>
      <c r="AB514" s="89"/>
      <c r="AC514" s="89"/>
      <c r="AD514" s="89"/>
      <c r="AE514" s="89"/>
      <c r="AF514" s="89"/>
      <c r="AG514" s="89"/>
      <c r="AH514" s="89"/>
      <c r="AI514" s="41"/>
      <c r="AJ514" s="70"/>
      <c r="AK514" s="89"/>
      <c r="AL514" s="45" t="s">
        <v>1652</v>
      </c>
      <c r="AM514" s="89"/>
      <c r="AN514" s="89"/>
      <c r="AO514" s="89"/>
      <c r="AP514" s="89"/>
      <c r="AQ514" s="89"/>
      <c r="AR514" s="89"/>
      <c r="AS514" s="89"/>
      <c r="AT514" s="89"/>
      <c r="AU514" s="89"/>
      <c r="AV514" s="89"/>
      <c r="AW514" s="89"/>
      <c r="AX514" s="89"/>
      <c r="AY514" s="89"/>
      <c r="AZ514" s="89"/>
      <c r="BA514" s="89"/>
      <c r="BB514" s="89"/>
      <c r="BC514" s="89"/>
      <c r="BD514" s="45" t="s">
        <v>1654</v>
      </c>
      <c r="BE514" s="89"/>
      <c r="BF514" s="89"/>
      <c r="BG514" s="89"/>
      <c r="BH514" s="89"/>
      <c r="BI514" s="89"/>
      <c r="BJ514" s="89"/>
      <c r="BK514" s="89"/>
      <c r="BL514" s="89"/>
      <c r="BM514" s="89"/>
      <c r="BN514" s="89"/>
      <c r="BO514" s="89"/>
      <c r="BP514" s="89"/>
      <c r="BQ514" s="89"/>
      <c r="BR514" s="89"/>
      <c r="BS514" s="70"/>
      <c r="BT514" s="70"/>
    </row>
    <row r="515" ht="16.5" customHeight="1">
      <c r="A515" s="70"/>
      <c r="B515" s="101" t="s">
        <v>1655</v>
      </c>
      <c r="C515" s="376"/>
      <c r="D515" s="66"/>
      <c r="E515" s="66"/>
      <c r="F515" s="66"/>
      <c r="G515" s="66"/>
      <c r="H515" s="66"/>
      <c r="I515" s="66"/>
      <c r="J515" s="66"/>
      <c r="K515" s="66"/>
      <c r="L515" s="66"/>
      <c r="M515" s="66"/>
      <c r="N515" s="66"/>
      <c r="O515" s="66"/>
      <c r="P515" s="69"/>
      <c r="Q515" s="89"/>
      <c r="R515" s="89"/>
      <c r="S515" s="89"/>
      <c r="T515" s="101" t="s">
        <v>1655</v>
      </c>
      <c r="U515" s="375">
        <v>1.0</v>
      </c>
      <c r="V515" s="376"/>
      <c r="W515" s="66"/>
      <c r="X515" s="66"/>
      <c r="Y515" s="66"/>
      <c r="Z515" s="66"/>
      <c r="AA515" s="66"/>
      <c r="AB515" s="66"/>
      <c r="AC515" s="66"/>
      <c r="AD515" s="66"/>
      <c r="AE515" s="66"/>
      <c r="AF515" s="66"/>
      <c r="AG515" s="66"/>
      <c r="AH515" s="66"/>
      <c r="AI515" s="41"/>
      <c r="AJ515" s="70"/>
      <c r="AK515" s="89"/>
      <c r="AL515" s="101" t="s">
        <v>1655</v>
      </c>
      <c r="AM515" s="375">
        <v>1.0</v>
      </c>
      <c r="AN515" s="376"/>
      <c r="AO515" s="66"/>
      <c r="AP515" s="66"/>
      <c r="AQ515" s="66"/>
      <c r="AR515" s="66"/>
      <c r="AS515" s="66"/>
      <c r="AT515" s="375">
        <v>21.0</v>
      </c>
      <c r="AU515" s="376"/>
      <c r="AV515" s="66"/>
      <c r="AW515" s="66"/>
      <c r="AX515" s="66"/>
      <c r="AY515" s="66"/>
      <c r="AZ515" s="69"/>
      <c r="BA515" s="89"/>
      <c r="BB515" s="89"/>
      <c r="BC515" s="89"/>
      <c r="BD515" s="101" t="s">
        <v>1655</v>
      </c>
      <c r="BE515" s="376"/>
      <c r="BF515" s="66"/>
      <c r="BG515" s="66"/>
      <c r="BH515" s="66"/>
      <c r="BI515" s="66"/>
      <c r="BJ515" s="66"/>
      <c r="BK515" s="66"/>
      <c r="BL515" s="66"/>
      <c r="BM515" s="66"/>
      <c r="BN515" s="66"/>
      <c r="BO515" s="66"/>
      <c r="BP515" s="66"/>
      <c r="BQ515" s="66"/>
      <c r="BR515" s="69"/>
      <c r="BS515" s="70"/>
      <c r="BT515" s="70"/>
    </row>
    <row r="516" ht="16.5" customHeight="1">
      <c r="A516" s="70"/>
      <c r="B516" s="51"/>
      <c r="C516" s="287"/>
      <c r="P516" s="48"/>
      <c r="Q516" s="89"/>
      <c r="R516" s="89"/>
      <c r="S516" s="89"/>
      <c r="T516" s="51"/>
      <c r="U516" s="149">
        <v>2.0</v>
      </c>
      <c r="V516" s="287"/>
      <c r="AI516" s="41"/>
      <c r="AJ516" s="70"/>
      <c r="AK516" s="89"/>
      <c r="AL516" s="51"/>
      <c r="AM516" s="149">
        <v>2.0</v>
      </c>
      <c r="AN516" s="287"/>
      <c r="AT516" s="149">
        <v>22.0</v>
      </c>
      <c r="AU516" s="287"/>
      <c r="AZ516" s="48"/>
      <c r="BA516" s="89"/>
      <c r="BB516" s="89"/>
      <c r="BC516" s="89"/>
      <c r="BD516" s="51"/>
      <c r="BR516" s="48"/>
      <c r="BS516" s="70"/>
      <c r="BT516" s="70"/>
    </row>
    <row r="517" ht="16.5" customHeight="1">
      <c r="A517" s="70"/>
      <c r="B517" s="51"/>
      <c r="C517" s="287"/>
      <c r="P517" s="48"/>
      <c r="Q517" s="89"/>
      <c r="R517" s="89"/>
      <c r="S517" s="89"/>
      <c r="T517" s="51"/>
      <c r="U517" s="149">
        <v>3.0</v>
      </c>
      <c r="V517" s="287"/>
      <c r="AI517" s="41"/>
      <c r="AJ517" s="70"/>
      <c r="AK517" s="89"/>
      <c r="AL517" s="51"/>
      <c r="AM517" s="149">
        <v>3.0</v>
      </c>
      <c r="AN517" s="287"/>
      <c r="AT517" s="149">
        <v>23.0</v>
      </c>
      <c r="AU517" s="287"/>
      <c r="AZ517" s="48"/>
      <c r="BA517" s="89"/>
      <c r="BB517" s="89"/>
      <c r="BC517" s="89"/>
      <c r="BD517" s="51"/>
      <c r="BR517" s="48"/>
      <c r="BS517" s="70"/>
      <c r="BT517" s="70"/>
    </row>
    <row r="518" ht="16.5" customHeight="1">
      <c r="A518" s="70"/>
      <c r="B518" s="51"/>
      <c r="C518" s="287"/>
      <c r="P518" s="48"/>
      <c r="Q518" s="89"/>
      <c r="R518" s="89"/>
      <c r="S518" s="89"/>
      <c r="T518" s="51"/>
      <c r="U518" s="149">
        <v>4.0</v>
      </c>
      <c r="V518" s="287"/>
      <c r="AI518" s="41"/>
      <c r="AJ518" s="70"/>
      <c r="AK518" s="89"/>
      <c r="AL518" s="51"/>
      <c r="AM518" s="149">
        <v>4.0</v>
      </c>
      <c r="AN518" s="287"/>
      <c r="AT518" s="149">
        <v>24.0</v>
      </c>
      <c r="AU518" s="287"/>
      <c r="AZ518" s="48"/>
      <c r="BA518" s="89"/>
      <c r="BB518" s="89"/>
      <c r="BC518" s="89"/>
      <c r="BD518" s="51"/>
      <c r="BR518" s="48"/>
      <c r="BS518" s="70"/>
      <c r="BT518" s="70"/>
    </row>
    <row r="519" ht="16.5" customHeight="1">
      <c r="A519" s="70"/>
      <c r="B519" s="51"/>
      <c r="C519" s="287"/>
      <c r="P519" s="48"/>
      <c r="Q519" s="89"/>
      <c r="R519" s="89"/>
      <c r="S519" s="89"/>
      <c r="T519" s="51"/>
      <c r="U519" s="149">
        <v>5.0</v>
      </c>
      <c r="V519" s="287"/>
      <c r="AI519" s="41"/>
      <c r="AJ519" s="70"/>
      <c r="AK519" s="89"/>
      <c r="AL519" s="51"/>
      <c r="AM519" s="149">
        <v>5.0</v>
      </c>
      <c r="AN519" s="287"/>
      <c r="AT519" s="149">
        <v>25.0</v>
      </c>
      <c r="AU519" s="287"/>
      <c r="AZ519" s="48"/>
      <c r="BA519" s="89"/>
      <c r="BB519" s="89"/>
      <c r="BC519" s="89"/>
      <c r="BD519" s="51"/>
      <c r="BR519" s="48"/>
      <c r="BS519" s="70"/>
      <c r="BT519" s="70"/>
    </row>
    <row r="520" ht="16.5" customHeight="1">
      <c r="A520" s="70"/>
      <c r="B520" s="51"/>
      <c r="C520" s="287"/>
      <c r="P520" s="48"/>
      <c r="Q520" s="89"/>
      <c r="R520" s="89"/>
      <c r="S520" s="89"/>
      <c r="T520" s="51"/>
      <c r="U520" s="149">
        <v>6.0</v>
      </c>
      <c r="V520" s="287"/>
      <c r="AI520" s="41"/>
      <c r="AJ520" s="70"/>
      <c r="AK520" s="89"/>
      <c r="AL520" s="51"/>
      <c r="AM520" s="149">
        <v>6.0</v>
      </c>
      <c r="AN520" s="287"/>
      <c r="AT520" s="149">
        <v>26.0</v>
      </c>
      <c r="AU520" s="287"/>
      <c r="AZ520" s="48"/>
      <c r="BA520" s="89"/>
      <c r="BB520" s="89"/>
      <c r="BC520" s="89"/>
      <c r="BD520" s="51"/>
      <c r="BR520" s="48"/>
      <c r="BS520" s="70"/>
      <c r="BT520" s="70"/>
    </row>
    <row r="521" ht="16.5" customHeight="1">
      <c r="A521" s="70"/>
      <c r="B521" s="53"/>
      <c r="C521" s="287"/>
      <c r="P521" s="48"/>
      <c r="Q521" s="89"/>
      <c r="R521" s="89"/>
      <c r="S521" s="89"/>
      <c r="T521" s="53"/>
      <c r="U521" s="149">
        <v>7.0</v>
      </c>
      <c r="V521" s="287"/>
      <c r="AI521" s="41"/>
      <c r="AJ521" s="70"/>
      <c r="AK521" s="89"/>
      <c r="AL521" s="53"/>
      <c r="AM521" s="149">
        <v>7.0</v>
      </c>
      <c r="AN521" s="287"/>
      <c r="AT521" s="149">
        <v>27.0</v>
      </c>
      <c r="AU521" s="287"/>
      <c r="AZ521" s="48"/>
      <c r="BA521" s="89"/>
      <c r="BB521" s="89"/>
      <c r="BC521" s="89"/>
      <c r="BD521" s="53"/>
      <c r="BR521" s="48"/>
      <c r="BS521" s="70"/>
      <c r="BT521" s="70"/>
    </row>
    <row r="522" ht="16.5" customHeight="1">
      <c r="A522" s="70"/>
      <c r="B522" s="162"/>
      <c r="C522" s="287"/>
      <c r="P522" s="48"/>
      <c r="Q522" s="89"/>
      <c r="R522" s="89"/>
      <c r="S522" s="89"/>
      <c r="T522" s="162"/>
      <c r="U522" s="377">
        <v>8.0</v>
      </c>
      <c r="V522" s="287"/>
      <c r="AI522" s="41"/>
      <c r="AJ522" s="70"/>
      <c r="AK522" s="89"/>
      <c r="AL522" s="162"/>
      <c r="AM522" s="377">
        <v>8.0</v>
      </c>
      <c r="AN522" s="287"/>
      <c r="AT522" s="149">
        <v>28.0</v>
      </c>
      <c r="AU522" s="287"/>
      <c r="AZ522" s="48"/>
      <c r="BA522" s="89"/>
      <c r="BB522" s="89"/>
      <c r="BC522" s="89"/>
      <c r="BD522" s="162"/>
      <c r="BR522" s="48"/>
      <c r="BS522" s="70"/>
      <c r="BT522" s="70"/>
    </row>
    <row r="523" ht="16.5" customHeight="1">
      <c r="A523" s="70"/>
      <c r="B523" s="162"/>
      <c r="C523" s="287"/>
      <c r="P523" s="48"/>
      <c r="Q523" s="89"/>
      <c r="R523" s="89"/>
      <c r="S523" s="89"/>
      <c r="T523" s="162"/>
      <c r="U523" s="377">
        <v>9.0</v>
      </c>
      <c r="V523" s="287"/>
      <c r="AI523" s="41"/>
      <c r="AJ523" s="70"/>
      <c r="AK523" s="89"/>
      <c r="AL523" s="162"/>
      <c r="AM523" s="377">
        <v>9.0</v>
      </c>
      <c r="AN523" s="287"/>
      <c r="AT523" s="149">
        <v>29.0</v>
      </c>
      <c r="AU523" s="287"/>
      <c r="AZ523" s="48"/>
      <c r="BA523" s="89"/>
      <c r="BB523" s="89"/>
      <c r="BC523" s="89"/>
      <c r="BD523" s="162"/>
      <c r="BR523" s="48"/>
      <c r="BS523" s="70"/>
      <c r="BT523" s="70"/>
    </row>
    <row r="524" ht="16.5" customHeight="1">
      <c r="A524" s="70"/>
      <c r="B524" s="162"/>
      <c r="C524" s="287"/>
      <c r="P524" s="48"/>
      <c r="Q524" s="89"/>
      <c r="R524" s="89"/>
      <c r="S524" s="89"/>
      <c r="T524" s="162"/>
      <c r="U524" s="377">
        <v>10.0</v>
      </c>
      <c r="V524" s="287"/>
      <c r="AI524" s="41"/>
      <c r="AJ524" s="70"/>
      <c r="AK524" s="89"/>
      <c r="AL524" s="162"/>
      <c r="AM524" s="377">
        <v>10.0</v>
      </c>
      <c r="AN524" s="287"/>
      <c r="AT524" s="149">
        <v>30.0</v>
      </c>
      <c r="AU524" s="287"/>
      <c r="AZ524" s="48"/>
      <c r="BA524" s="89"/>
      <c r="BB524" s="89"/>
      <c r="BC524" s="89"/>
      <c r="BD524" s="162"/>
      <c r="BR524" s="48"/>
      <c r="BS524" s="70"/>
      <c r="BT524" s="70"/>
    </row>
    <row r="525" ht="16.5" customHeight="1">
      <c r="A525" s="70"/>
      <c r="B525" s="162"/>
      <c r="C525" s="287"/>
      <c r="P525" s="48"/>
      <c r="Q525" s="89"/>
      <c r="R525" s="89"/>
      <c r="S525" s="89"/>
      <c r="T525" s="162"/>
      <c r="U525" s="149">
        <v>11.0</v>
      </c>
      <c r="V525" s="287"/>
      <c r="AI525" s="41"/>
      <c r="AJ525" s="70"/>
      <c r="AK525" s="89"/>
      <c r="AL525" s="162"/>
      <c r="AM525" s="149">
        <v>11.0</v>
      </c>
      <c r="AN525" s="287"/>
      <c r="AT525" s="149">
        <v>31.0</v>
      </c>
      <c r="AU525" s="287"/>
      <c r="AZ525" s="48"/>
      <c r="BA525" s="89"/>
      <c r="BB525" s="89"/>
      <c r="BC525" s="89"/>
      <c r="BD525" s="162"/>
      <c r="BR525" s="48"/>
      <c r="BS525" s="70"/>
      <c r="BT525" s="70"/>
    </row>
    <row r="526" ht="16.5" customHeight="1">
      <c r="A526" s="70"/>
      <c r="B526" s="162"/>
      <c r="C526" s="287"/>
      <c r="P526" s="48"/>
      <c r="Q526" s="89"/>
      <c r="R526" s="89"/>
      <c r="S526" s="89"/>
      <c r="T526" s="162"/>
      <c r="U526" s="149">
        <v>12.0</v>
      </c>
      <c r="V526" s="287"/>
      <c r="AI526" s="41"/>
      <c r="AJ526" s="70"/>
      <c r="AK526" s="89"/>
      <c r="AL526" s="162"/>
      <c r="AM526" s="149">
        <v>12.0</v>
      </c>
      <c r="AN526" s="287"/>
      <c r="AT526" s="149">
        <v>32.0</v>
      </c>
      <c r="AU526" s="287"/>
      <c r="AZ526" s="48"/>
      <c r="BA526" s="89"/>
      <c r="BB526" s="89"/>
      <c r="BC526" s="89"/>
      <c r="BD526" s="162"/>
      <c r="BR526" s="48"/>
      <c r="BS526" s="70"/>
      <c r="BT526" s="70"/>
    </row>
    <row r="527" ht="16.5" customHeight="1">
      <c r="A527" s="70"/>
      <c r="B527" s="162"/>
      <c r="C527" s="287"/>
      <c r="P527" s="48"/>
      <c r="Q527" s="89"/>
      <c r="R527" s="89"/>
      <c r="S527" s="89"/>
      <c r="T527" s="162"/>
      <c r="U527" s="149">
        <v>13.0</v>
      </c>
      <c r="V527" s="287"/>
      <c r="AI527" s="41"/>
      <c r="AJ527" s="70"/>
      <c r="AK527" s="89"/>
      <c r="AL527" s="162"/>
      <c r="AM527" s="149">
        <v>13.0</v>
      </c>
      <c r="AN527" s="287"/>
      <c r="AT527" s="149">
        <v>33.0</v>
      </c>
      <c r="AU527" s="287"/>
      <c r="AZ527" s="48"/>
      <c r="BA527" s="89"/>
      <c r="BB527" s="89"/>
      <c r="BC527" s="89"/>
      <c r="BD527" s="162"/>
      <c r="BR527" s="48"/>
      <c r="BS527" s="70"/>
      <c r="BT527" s="70"/>
    </row>
    <row r="528" ht="16.5" customHeight="1">
      <c r="A528" s="70"/>
      <c r="B528" s="162"/>
      <c r="C528" s="287"/>
      <c r="P528" s="48"/>
      <c r="Q528" s="89"/>
      <c r="R528" s="89"/>
      <c r="S528" s="89"/>
      <c r="T528" s="162"/>
      <c r="U528" s="149">
        <v>14.0</v>
      </c>
      <c r="V528" s="287"/>
      <c r="AI528" s="41"/>
      <c r="AJ528" s="70"/>
      <c r="AK528" s="89"/>
      <c r="AL528" s="162"/>
      <c r="AM528" s="149">
        <v>14.0</v>
      </c>
      <c r="AN528" s="287"/>
      <c r="AT528" s="149">
        <v>34.0</v>
      </c>
      <c r="AU528" s="287"/>
      <c r="AZ528" s="48"/>
      <c r="BA528" s="89"/>
      <c r="BB528" s="89"/>
      <c r="BC528" s="89"/>
      <c r="BD528" s="162"/>
      <c r="BR528" s="48"/>
      <c r="BS528" s="70"/>
      <c r="BT528" s="70"/>
    </row>
    <row r="529" ht="16.5" customHeight="1">
      <c r="A529" s="70"/>
      <c r="B529" s="162"/>
      <c r="C529" s="287"/>
      <c r="P529" s="48"/>
      <c r="Q529" s="89"/>
      <c r="R529" s="89"/>
      <c r="S529" s="89"/>
      <c r="T529" s="162"/>
      <c r="U529" s="149">
        <v>15.0</v>
      </c>
      <c r="V529" s="287"/>
      <c r="AI529" s="41"/>
      <c r="AJ529" s="70"/>
      <c r="AK529" s="89"/>
      <c r="AL529" s="162"/>
      <c r="AM529" s="149">
        <v>15.0</v>
      </c>
      <c r="AN529" s="287"/>
      <c r="AT529" s="149">
        <v>35.0</v>
      </c>
      <c r="AU529" s="287"/>
      <c r="AZ529" s="48"/>
      <c r="BA529" s="89"/>
      <c r="BB529" s="89"/>
      <c r="BC529" s="89"/>
      <c r="BD529" s="162"/>
      <c r="BR529" s="48"/>
      <c r="BS529" s="70"/>
      <c r="BT529" s="70"/>
    </row>
    <row r="530" ht="16.5" customHeight="1">
      <c r="A530" s="70"/>
      <c r="B530" s="162"/>
      <c r="C530" s="287"/>
      <c r="P530" s="48"/>
      <c r="Q530" s="89"/>
      <c r="R530" s="89"/>
      <c r="S530" s="89"/>
      <c r="T530" s="162"/>
      <c r="U530" s="149">
        <v>16.0</v>
      </c>
      <c r="V530" s="287"/>
      <c r="AI530" s="41"/>
      <c r="AJ530" s="70"/>
      <c r="AK530" s="89"/>
      <c r="AL530" s="162"/>
      <c r="AM530" s="149">
        <v>16.0</v>
      </c>
      <c r="AN530" s="287"/>
      <c r="AT530" s="149">
        <v>36.0</v>
      </c>
      <c r="AU530" s="287"/>
      <c r="AZ530" s="48"/>
      <c r="BA530" s="89"/>
      <c r="BB530" s="89"/>
      <c r="BC530" s="89"/>
      <c r="BD530" s="162"/>
      <c r="BR530" s="48"/>
      <c r="BS530" s="70"/>
      <c r="BT530" s="70"/>
    </row>
    <row r="531" ht="16.5" customHeight="1">
      <c r="A531" s="70"/>
      <c r="B531" s="162"/>
      <c r="C531" s="287"/>
      <c r="P531" s="48"/>
      <c r="Q531" s="89"/>
      <c r="R531" s="89"/>
      <c r="S531" s="89"/>
      <c r="T531" s="162"/>
      <c r="U531" s="149">
        <v>17.0</v>
      </c>
      <c r="V531" s="287"/>
      <c r="AI531" s="41"/>
      <c r="AJ531" s="70"/>
      <c r="AK531" s="89"/>
      <c r="AL531" s="162"/>
      <c r="AM531" s="149">
        <v>17.0</v>
      </c>
      <c r="AN531" s="287"/>
      <c r="AT531" s="149">
        <v>37.0</v>
      </c>
      <c r="AU531" s="287"/>
      <c r="AZ531" s="48"/>
      <c r="BA531" s="89"/>
      <c r="BB531" s="89"/>
      <c r="BC531" s="89"/>
      <c r="BD531" s="162"/>
      <c r="BR531" s="48"/>
      <c r="BS531" s="70"/>
      <c r="BT531" s="70"/>
    </row>
    <row r="532" ht="16.5" customHeight="1">
      <c r="A532" s="70"/>
      <c r="B532" s="162"/>
      <c r="C532" s="287"/>
      <c r="P532" s="48"/>
      <c r="Q532" s="89"/>
      <c r="R532" s="89"/>
      <c r="S532" s="89"/>
      <c r="T532" s="162"/>
      <c r="U532" s="377">
        <v>18.0</v>
      </c>
      <c r="V532" s="287"/>
      <c r="AI532" s="41"/>
      <c r="AJ532" s="70"/>
      <c r="AK532" s="89"/>
      <c r="AL532" s="162"/>
      <c r="AM532" s="377">
        <v>18.0</v>
      </c>
      <c r="AN532" s="287"/>
      <c r="AT532" s="149">
        <v>38.0</v>
      </c>
      <c r="AU532" s="287"/>
      <c r="AZ532" s="48"/>
      <c r="BA532" s="89"/>
      <c r="BB532" s="89"/>
      <c r="BC532" s="89"/>
      <c r="BD532" s="162"/>
      <c r="BR532" s="48"/>
      <c r="BS532" s="70"/>
      <c r="BT532" s="70"/>
    </row>
    <row r="533" ht="16.5" customHeight="1">
      <c r="A533" s="70"/>
      <c r="B533" s="162"/>
      <c r="C533" s="287"/>
      <c r="P533" s="48"/>
      <c r="Q533" s="89"/>
      <c r="R533" s="89"/>
      <c r="S533" s="89"/>
      <c r="T533" s="162"/>
      <c r="U533" s="377">
        <v>19.0</v>
      </c>
      <c r="V533" s="287"/>
      <c r="AI533" s="41"/>
      <c r="AJ533" s="70"/>
      <c r="AK533" s="89"/>
      <c r="AL533" s="162"/>
      <c r="AM533" s="377">
        <v>19.0</v>
      </c>
      <c r="AN533" s="287"/>
      <c r="AT533" s="149">
        <v>39.0</v>
      </c>
      <c r="AU533" s="287"/>
      <c r="AZ533" s="48"/>
      <c r="BA533" s="89"/>
      <c r="BB533" s="89"/>
      <c r="BC533" s="89"/>
      <c r="BD533" s="162"/>
      <c r="BR533" s="48"/>
      <c r="BS533" s="70"/>
      <c r="BT533" s="70"/>
    </row>
    <row r="534" ht="16.5" customHeight="1">
      <c r="A534" s="70"/>
      <c r="B534" s="162"/>
      <c r="C534" s="361"/>
      <c r="D534" s="54"/>
      <c r="E534" s="54"/>
      <c r="F534" s="54"/>
      <c r="G534" s="54"/>
      <c r="H534" s="54"/>
      <c r="I534" s="54"/>
      <c r="J534" s="54"/>
      <c r="K534" s="54"/>
      <c r="L534" s="54"/>
      <c r="M534" s="54"/>
      <c r="N534" s="54"/>
      <c r="O534" s="54"/>
      <c r="P534" s="55"/>
      <c r="Q534" s="89"/>
      <c r="R534" s="89"/>
      <c r="S534" s="89"/>
      <c r="T534" s="162"/>
      <c r="U534" s="378">
        <v>20.0</v>
      </c>
      <c r="V534" s="361"/>
      <c r="W534" s="54"/>
      <c r="X534" s="54"/>
      <c r="Y534" s="54"/>
      <c r="Z534" s="54"/>
      <c r="AA534" s="54"/>
      <c r="AB534" s="54"/>
      <c r="AC534" s="54"/>
      <c r="AD534" s="54"/>
      <c r="AE534" s="54"/>
      <c r="AF534" s="54"/>
      <c r="AG534" s="54"/>
      <c r="AH534" s="54"/>
      <c r="AI534" s="41"/>
      <c r="AJ534" s="70"/>
      <c r="AK534" s="89"/>
      <c r="AL534" s="162"/>
      <c r="AM534" s="378">
        <v>20.0</v>
      </c>
      <c r="AN534" s="361"/>
      <c r="AO534" s="54"/>
      <c r="AP534" s="54"/>
      <c r="AQ534" s="54"/>
      <c r="AR534" s="54"/>
      <c r="AS534" s="54"/>
      <c r="AT534" s="381">
        <v>40.0</v>
      </c>
      <c r="AU534" s="361"/>
      <c r="AV534" s="54"/>
      <c r="AW534" s="54"/>
      <c r="AX534" s="54"/>
      <c r="AY534" s="54"/>
      <c r="AZ534" s="55"/>
      <c r="BA534" s="89"/>
      <c r="BB534" s="89"/>
      <c r="BC534" s="89"/>
      <c r="BD534" s="162"/>
      <c r="BE534" s="54"/>
      <c r="BF534" s="54"/>
      <c r="BG534" s="54"/>
      <c r="BH534" s="54"/>
      <c r="BI534" s="54"/>
      <c r="BJ534" s="54"/>
      <c r="BK534" s="54"/>
      <c r="BL534" s="54"/>
      <c r="BM534" s="54"/>
      <c r="BN534" s="54"/>
      <c r="BO534" s="54"/>
      <c r="BP534" s="54"/>
      <c r="BQ534" s="54"/>
      <c r="BR534" s="55"/>
      <c r="BS534" s="70"/>
      <c r="BT534" s="70"/>
    </row>
    <row r="535" ht="16.5" customHeight="1">
      <c r="A535" s="70"/>
      <c r="B535" s="26"/>
      <c r="C535" s="26"/>
      <c r="D535" s="26"/>
      <c r="E535" s="26"/>
      <c r="F535" s="26"/>
      <c r="G535" s="26"/>
      <c r="H535" s="26"/>
      <c r="I535" s="26"/>
      <c r="J535" s="26"/>
      <c r="K535" s="26"/>
      <c r="L535" s="26"/>
      <c r="M535" s="26"/>
      <c r="N535" s="26"/>
      <c r="O535" s="26"/>
      <c r="P535" s="26"/>
      <c r="Q535" s="89"/>
      <c r="R535" s="89"/>
      <c r="S535" s="89"/>
      <c r="T535" s="26"/>
      <c r="U535" s="26"/>
      <c r="V535" s="26"/>
      <c r="W535" s="26"/>
      <c r="X535" s="26"/>
      <c r="Y535" s="26"/>
      <c r="Z535" s="26"/>
      <c r="AA535" s="26"/>
      <c r="AB535" s="26"/>
      <c r="AC535" s="26"/>
      <c r="AD535" s="26"/>
      <c r="AE535" s="26"/>
      <c r="AF535" s="26"/>
      <c r="AG535" s="26"/>
      <c r="AH535" s="26"/>
      <c r="AI535" s="41"/>
      <c r="AJ535" s="70"/>
      <c r="AK535" s="89"/>
      <c r="AL535" s="26"/>
      <c r="AM535" s="26"/>
      <c r="AN535" s="26"/>
      <c r="AO535" s="26"/>
      <c r="AP535" s="26"/>
      <c r="AQ535" s="26"/>
      <c r="AR535" s="26"/>
      <c r="AS535" s="26"/>
      <c r="AT535" s="26"/>
      <c r="AU535" s="26"/>
      <c r="AV535" s="26"/>
      <c r="AW535" s="26"/>
      <c r="AX535" s="26"/>
      <c r="AY535" s="26"/>
      <c r="AZ535" s="26"/>
      <c r="BA535" s="89"/>
      <c r="BB535" s="89"/>
      <c r="BC535" s="89"/>
      <c r="BD535" s="26"/>
      <c r="BE535" s="26"/>
      <c r="BF535" s="26"/>
      <c r="BG535" s="26"/>
      <c r="BH535" s="26"/>
      <c r="BI535" s="26"/>
      <c r="BJ535" s="26"/>
      <c r="BK535" s="26"/>
      <c r="BL535" s="26"/>
      <c r="BM535" s="26"/>
      <c r="BN535" s="26"/>
      <c r="BO535" s="26"/>
      <c r="BP535" s="26"/>
      <c r="BQ535" s="26"/>
      <c r="BR535" s="26"/>
      <c r="BS535" s="70"/>
      <c r="BT535" s="70"/>
    </row>
    <row r="536" ht="16.5" customHeight="1">
      <c r="A536" s="85"/>
      <c r="B536" s="85"/>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269"/>
      <c r="AJ536" s="85"/>
      <c r="AK536" s="87"/>
      <c r="AL536" s="87"/>
      <c r="AM536" s="87"/>
      <c r="AN536" s="87"/>
      <c r="AO536" s="87"/>
      <c r="AP536" s="87"/>
      <c r="AQ536" s="87"/>
      <c r="AR536" s="87"/>
      <c r="AS536" s="87"/>
      <c r="AT536" s="87"/>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269"/>
      <c r="BS536" s="85"/>
      <c r="BT536" s="85"/>
    </row>
    <row r="537" ht="16.5" customHeight="1">
      <c r="A537" s="70"/>
      <c r="B537" s="70"/>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c r="AA537" s="89"/>
      <c r="AB537" s="89"/>
      <c r="AC537" s="89"/>
      <c r="AD537" s="89"/>
      <c r="AE537" s="89"/>
      <c r="AF537" s="89"/>
      <c r="AG537" s="89"/>
      <c r="AH537" s="89"/>
      <c r="AI537" s="41"/>
      <c r="AJ537" s="70"/>
      <c r="AK537" s="89"/>
      <c r="AL537" s="89"/>
      <c r="AM537" s="89"/>
      <c r="AN537" s="89"/>
      <c r="AO537" s="89"/>
      <c r="AP537" s="89"/>
      <c r="AQ537" s="89"/>
      <c r="AR537" s="89"/>
      <c r="AS537" s="89"/>
      <c r="AT537" s="89"/>
      <c r="AU537" s="89"/>
      <c r="AV537" s="89"/>
      <c r="AW537" s="89"/>
      <c r="AX537" s="89"/>
      <c r="AY537" s="89"/>
      <c r="AZ537" s="89"/>
      <c r="BA537" s="89"/>
      <c r="BB537" s="89"/>
      <c r="BC537" s="89"/>
      <c r="BD537" s="89"/>
      <c r="BE537" s="89"/>
      <c r="BF537" s="89"/>
      <c r="BG537" s="89"/>
      <c r="BH537" s="89"/>
      <c r="BI537" s="89"/>
      <c r="BJ537" s="89"/>
      <c r="BK537" s="89"/>
      <c r="BL537" s="89"/>
      <c r="BM537" s="89"/>
      <c r="BN537" s="89"/>
      <c r="BO537" s="89"/>
      <c r="BP537" s="89"/>
      <c r="BQ537" s="89"/>
      <c r="BR537" s="41"/>
      <c r="BS537" s="70"/>
      <c r="BT537" s="70"/>
    </row>
    <row r="538" ht="16.5" customHeight="1">
      <c r="A538" s="70"/>
      <c r="B538" s="45" t="s">
        <v>1717</v>
      </c>
      <c r="C538" s="70"/>
      <c r="D538" s="70"/>
      <c r="E538" s="70"/>
      <c r="F538" s="70"/>
      <c r="G538" s="70"/>
      <c r="H538" s="70"/>
      <c r="I538" s="70"/>
      <c r="J538" s="70"/>
      <c r="K538" s="70"/>
      <c r="L538" s="70"/>
      <c r="M538" s="70"/>
      <c r="N538" s="70"/>
      <c r="O538" s="70"/>
      <c r="P538" s="70"/>
      <c r="Q538" s="70"/>
      <c r="R538" s="70"/>
      <c r="S538" s="70"/>
      <c r="T538" s="590" t="s">
        <v>801</v>
      </c>
      <c r="U538" s="70"/>
      <c r="V538" s="70"/>
      <c r="W538" s="70"/>
      <c r="X538" s="70"/>
      <c r="Y538" s="70"/>
      <c r="Z538" s="70"/>
      <c r="AA538" s="70"/>
      <c r="AB538" s="70"/>
      <c r="AC538" s="70"/>
      <c r="AD538" s="70"/>
      <c r="AE538" s="70"/>
      <c r="AF538" s="70"/>
      <c r="AG538" s="70"/>
      <c r="AH538" s="70"/>
      <c r="AI538" s="70"/>
      <c r="AJ538" s="70"/>
      <c r="AK538" s="89"/>
      <c r="AL538" s="89"/>
      <c r="AM538" s="89"/>
      <c r="AN538" s="89"/>
      <c r="AO538" s="89"/>
      <c r="AP538" s="89"/>
      <c r="AQ538" s="89"/>
      <c r="AR538" s="89"/>
      <c r="AS538" s="89"/>
      <c r="AT538" s="89"/>
      <c r="AU538" s="89"/>
      <c r="AV538" s="89"/>
      <c r="AW538" s="89"/>
      <c r="AX538" s="89"/>
      <c r="AY538" s="89"/>
      <c r="AZ538" s="89"/>
      <c r="BA538" s="89"/>
      <c r="BB538" s="89"/>
      <c r="BC538" s="89"/>
      <c r="BD538" s="89"/>
      <c r="BE538" s="89"/>
      <c r="BF538" s="89"/>
      <c r="BG538" s="89"/>
      <c r="BH538" s="89"/>
      <c r="BI538" s="89"/>
      <c r="BJ538" s="89"/>
      <c r="BK538" s="89"/>
      <c r="BL538" s="89"/>
      <c r="BM538" s="89"/>
      <c r="BN538" s="89"/>
      <c r="BO538" s="89"/>
      <c r="BP538" s="89"/>
      <c r="BQ538" s="89"/>
      <c r="BR538" s="70"/>
      <c r="BS538" s="70"/>
      <c r="BT538" s="70"/>
    </row>
    <row r="539" ht="16.5" customHeight="1">
      <c r="A539" s="70"/>
      <c r="B539" s="189" t="s">
        <v>1718</v>
      </c>
      <c r="C539" s="591" t="s">
        <v>1719</v>
      </c>
      <c r="D539" s="66"/>
      <c r="E539" s="66"/>
      <c r="F539" s="468" t="s">
        <v>1720</v>
      </c>
      <c r="G539" s="66"/>
      <c r="H539" s="66"/>
      <c r="I539" s="66"/>
      <c r="J539" s="66"/>
      <c r="K539" s="66"/>
      <c r="L539" s="66"/>
      <c r="M539" s="66"/>
      <c r="N539" s="66"/>
      <c r="O539" s="66"/>
      <c r="P539" s="69"/>
      <c r="Q539" s="70"/>
      <c r="R539" s="70"/>
      <c r="S539" s="70"/>
      <c r="T539" s="592" t="s">
        <v>1721</v>
      </c>
      <c r="U539" s="593" t="s">
        <v>1719</v>
      </c>
      <c r="V539" s="66"/>
      <c r="W539" s="66"/>
      <c r="X539" s="594" t="s">
        <v>1722</v>
      </c>
      <c r="Y539" s="66"/>
      <c r="Z539" s="66"/>
      <c r="AA539" s="66"/>
      <c r="AB539" s="66"/>
      <c r="AC539" s="66"/>
      <c r="AD539" s="66"/>
      <c r="AE539" s="66"/>
      <c r="AF539" s="66"/>
      <c r="AG539" s="66"/>
      <c r="AH539" s="69"/>
      <c r="AI539" s="70"/>
      <c r="AJ539" s="595"/>
      <c r="AK539" s="595"/>
      <c r="AL539" s="595"/>
      <c r="AM539" s="595"/>
      <c r="AN539" s="595"/>
      <c r="AO539" s="70"/>
      <c r="AP539" s="70"/>
      <c r="AQ539" s="70"/>
      <c r="AR539" s="70"/>
      <c r="AS539" s="70"/>
      <c r="AT539" s="70"/>
      <c r="AU539" s="89"/>
      <c r="AV539" s="89"/>
      <c r="AW539" s="89"/>
      <c r="AX539" s="89"/>
      <c r="AY539" s="89"/>
      <c r="AZ539" s="89"/>
      <c r="BA539" s="89"/>
      <c r="BB539" s="89"/>
      <c r="BC539" s="89"/>
      <c r="BD539" s="89"/>
      <c r="BE539" s="89"/>
      <c r="BF539" s="89"/>
      <c r="BG539" s="89"/>
      <c r="BH539" s="89"/>
      <c r="BI539" s="89"/>
      <c r="BJ539" s="89"/>
      <c r="BK539" s="89"/>
      <c r="BL539" s="89"/>
      <c r="BM539" s="89"/>
      <c r="BN539" s="89"/>
      <c r="BO539" s="89"/>
      <c r="BP539" s="89"/>
      <c r="BQ539" s="89"/>
      <c r="BR539" s="70"/>
      <c r="BS539" s="70"/>
      <c r="BT539" s="70"/>
    </row>
    <row r="540" ht="16.5" customHeight="1">
      <c r="A540" s="70"/>
      <c r="B540" s="51"/>
      <c r="P540" s="48"/>
      <c r="Q540" s="70"/>
      <c r="R540" s="70"/>
      <c r="S540" s="70"/>
      <c r="T540" s="51"/>
      <c r="AH540" s="48"/>
      <c r="AI540" s="70"/>
      <c r="AJ540" s="595"/>
      <c r="AK540" s="595"/>
      <c r="AL540" s="595"/>
      <c r="AM540" s="595"/>
      <c r="AN540" s="595"/>
      <c r="AO540" s="89"/>
      <c r="AP540" s="89"/>
      <c r="AQ540" s="89"/>
      <c r="AR540" s="89"/>
      <c r="AS540" s="89"/>
      <c r="AT540" s="89"/>
      <c r="AU540" s="89"/>
      <c r="AV540" s="89"/>
      <c r="AW540" s="89"/>
      <c r="AX540" s="89"/>
      <c r="AY540" s="89"/>
      <c r="AZ540" s="89"/>
      <c r="BA540" s="89"/>
      <c r="BB540" s="89"/>
      <c r="BC540" s="89"/>
      <c r="BD540" s="89"/>
      <c r="BE540" s="89"/>
      <c r="BF540" s="89"/>
      <c r="BG540" s="89"/>
      <c r="BH540" s="89"/>
      <c r="BI540" s="89"/>
      <c r="BJ540" s="89"/>
      <c r="BK540" s="89"/>
      <c r="BL540" s="89"/>
      <c r="BM540" s="89"/>
      <c r="BN540" s="89"/>
      <c r="BO540" s="89"/>
      <c r="BP540" s="89"/>
      <c r="BQ540" s="89"/>
      <c r="BR540" s="70"/>
      <c r="BS540" s="70"/>
      <c r="BT540" s="70"/>
    </row>
    <row r="541" ht="16.5" customHeight="1">
      <c r="A541" s="70"/>
      <c r="B541" s="51"/>
      <c r="P541" s="48"/>
      <c r="Q541" s="70"/>
      <c r="R541" s="70"/>
      <c r="S541" s="70"/>
      <c r="T541" s="51"/>
      <c r="AH541" s="48"/>
      <c r="AI541" s="70"/>
      <c r="AJ541" s="595"/>
      <c r="AK541" s="595"/>
      <c r="AL541" s="595"/>
      <c r="AM541" s="595"/>
      <c r="AN541" s="595"/>
      <c r="AO541" s="89"/>
      <c r="AP541" s="89"/>
      <c r="AQ541" s="89"/>
      <c r="AR541" s="89"/>
      <c r="AS541" s="89"/>
      <c r="AT541" s="89"/>
      <c r="AU541" s="89"/>
      <c r="AV541" s="89"/>
      <c r="AW541" s="89"/>
      <c r="AX541" s="89"/>
      <c r="AY541" s="89"/>
      <c r="AZ541" s="89"/>
      <c r="BA541" s="89"/>
      <c r="BB541" s="89"/>
      <c r="BC541" s="89"/>
      <c r="BD541" s="89"/>
      <c r="BE541" s="89"/>
      <c r="BF541" s="89"/>
      <c r="BG541" s="89"/>
      <c r="BH541" s="89"/>
      <c r="BI541" s="89"/>
      <c r="BJ541" s="89"/>
      <c r="BK541" s="89"/>
      <c r="BL541" s="89"/>
      <c r="BM541" s="89"/>
      <c r="BN541" s="89"/>
      <c r="BO541" s="89"/>
      <c r="BP541" s="89"/>
      <c r="BQ541" s="89"/>
      <c r="BR541" s="70"/>
      <c r="BS541" s="70"/>
      <c r="BT541" s="70"/>
    </row>
    <row r="542" ht="16.5" customHeight="1">
      <c r="A542" s="70"/>
      <c r="B542" s="51"/>
      <c r="P542" s="48"/>
      <c r="Q542" s="70"/>
      <c r="R542" s="70"/>
      <c r="S542" s="70"/>
      <c r="T542" s="51"/>
      <c r="AH542" s="48"/>
      <c r="AI542" s="70"/>
      <c r="AJ542" s="595"/>
      <c r="AK542" s="595"/>
      <c r="AL542" s="595"/>
      <c r="AM542" s="595"/>
      <c r="AN542" s="595"/>
      <c r="AO542" s="89"/>
      <c r="AP542" s="89"/>
      <c r="AQ542" s="89"/>
      <c r="AR542" s="89"/>
      <c r="AS542" s="89"/>
      <c r="AT542" s="89"/>
      <c r="AU542" s="89"/>
      <c r="AV542" s="89"/>
      <c r="AW542" s="89"/>
      <c r="AX542" s="89"/>
      <c r="AY542" s="89"/>
      <c r="AZ542" s="89"/>
      <c r="BA542" s="89"/>
      <c r="BB542" s="89"/>
      <c r="BC542" s="89"/>
      <c r="BD542" s="89"/>
      <c r="BE542" s="89"/>
      <c r="BF542" s="89"/>
      <c r="BG542" s="89"/>
      <c r="BH542" s="89"/>
      <c r="BI542" s="89"/>
      <c r="BJ542" s="89"/>
      <c r="BK542" s="89"/>
      <c r="BL542" s="89"/>
      <c r="BM542" s="89"/>
      <c r="BN542" s="89"/>
      <c r="BO542" s="89"/>
      <c r="BP542" s="89"/>
      <c r="BQ542" s="89"/>
      <c r="BR542" s="70"/>
      <c r="BS542" s="70"/>
      <c r="BT542" s="70"/>
    </row>
    <row r="543" ht="16.5" customHeight="1">
      <c r="A543" s="70"/>
      <c r="B543" s="51"/>
      <c r="P543" s="48"/>
      <c r="Q543" s="70"/>
      <c r="R543" s="70"/>
      <c r="S543" s="70"/>
      <c r="T543" s="51"/>
      <c r="AH543" s="48"/>
      <c r="AI543" s="70"/>
      <c r="AJ543" s="595"/>
      <c r="AK543" s="595"/>
      <c r="AL543" s="595"/>
      <c r="AM543" s="595"/>
      <c r="AN543" s="595"/>
      <c r="AO543" s="89"/>
      <c r="AP543" s="89"/>
      <c r="AQ543" s="89"/>
      <c r="AR543" s="89"/>
      <c r="AS543" s="89"/>
      <c r="AT543" s="89"/>
      <c r="AU543" s="89"/>
      <c r="AV543" s="89"/>
      <c r="AW543" s="89"/>
      <c r="AX543" s="89"/>
      <c r="AY543" s="89"/>
      <c r="AZ543" s="89"/>
      <c r="BA543" s="89"/>
      <c r="BB543" s="89"/>
      <c r="BC543" s="89"/>
      <c r="BD543" s="89"/>
      <c r="BE543" s="89"/>
      <c r="BF543" s="89"/>
      <c r="BG543" s="89"/>
      <c r="BH543" s="89"/>
      <c r="BI543" s="89"/>
      <c r="BJ543" s="89"/>
      <c r="BK543" s="89"/>
      <c r="BL543" s="89"/>
      <c r="BM543" s="89"/>
      <c r="BN543" s="89"/>
      <c r="BO543" s="89"/>
      <c r="BP543" s="89"/>
      <c r="BQ543" s="89"/>
      <c r="BR543" s="70"/>
      <c r="BS543" s="70"/>
      <c r="BT543" s="70"/>
    </row>
    <row r="544" ht="16.5" customHeight="1">
      <c r="A544" s="70"/>
      <c r="B544" s="51"/>
      <c r="P544" s="48"/>
      <c r="Q544" s="70"/>
      <c r="R544" s="70"/>
      <c r="S544" s="70"/>
      <c r="T544" s="51"/>
      <c r="U544" s="596" t="s">
        <v>1723</v>
      </c>
      <c r="X544" s="597" t="s">
        <v>1724</v>
      </c>
      <c r="AH544" s="48"/>
      <c r="AI544" s="70"/>
      <c r="AJ544" s="595"/>
      <c r="AK544" s="595"/>
      <c r="AL544" s="595"/>
      <c r="AM544" s="595"/>
      <c r="AN544" s="595"/>
      <c r="AO544" s="89"/>
      <c r="AP544" s="89"/>
      <c r="AQ544" s="89"/>
      <c r="AR544" s="89"/>
      <c r="AS544" s="89"/>
      <c r="AT544" s="89"/>
      <c r="AU544" s="89"/>
      <c r="AV544" s="89"/>
      <c r="AW544" s="89"/>
      <c r="AX544" s="89"/>
      <c r="AY544" s="89"/>
      <c r="AZ544" s="89"/>
      <c r="BA544" s="89"/>
      <c r="BB544" s="89"/>
      <c r="BC544" s="89"/>
      <c r="BD544" s="89"/>
      <c r="BE544" s="89"/>
      <c r="BF544" s="89"/>
      <c r="BG544" s="89"/>
      <c r="BH544" s="89"/>
      <c r="BI544" s="89"/>
      <c r="BJ544" s="89"/>
      <c r="BK544" s="89"/>
      <c r="BL544" s="89"/>
      <c r="BM544" s="89"/>
      <c r="BN544" s="89"/>
      <c r="BO544" s="89"/>
      <c r="BP544" s="89"/>
      <c r="BQ544" s="89"/>
      <c r="BR544" s="70"/>
      <c r="BS544" s="70"/>
      <c r="BT544" s="70"/>
    </row>
    <row r="545" ht="16.5" customHeight="1">
      <c r="A545" s="70"/>
      <c r="B545" s="51"/>
      <c r="C545" s="598" t="s">
        <v>1723</v>
      </c>
      <c r="F545" s="472" t="s">
        <v>1724</v>
      </c>
      <c r="P545" s="48"/>
      <c r="Q545" s="70"/>
      <c r="R545" s="70"/>
      <c r="S545" s="70"/>
      <c r="T545" s="51"/>
      <c r="AH545" s="48"/>
      <c r="AI545" s="70"/>
      <c r="AJ545" s="595"/>
      <c r="AK545" s="595"/>
      <c r="AL545" s="595"/>
      <c r="AM545" s="595"/>
      <c r="AN545" s="595"/>
      <c r="AO545" s="89"/>
      <c r="AP545" s="89"/>
      <c r="AQ545" s="89"/>
      <c r="AR545" s="89"/>
      <c r="AS545" s="89"/>
      <c r="AT545" s="89"/>
      <c r="AU545" s="89"/>
      <c r="AV545" s="89"/>
      <c r="AW545" s="89"/>
      <c r="AX545" s="89"/>
      <c r="AY545" s="89"/>
      <c r="AZ545" s="89"/>
      <c r="BA545" s="89"/>
      <c r="BB545" s="89"/>
      <c r="BC545" s="89"/>
      <c r="BD545" s="89"/>
      <c r="BE545" s="89"/>
      <c r="BF545" s="89"/>
      <c r="BG545" s="89"/>
      <c r="BH545" s="89"/>
      <c r="BI545" s="89"/>
      <c r="BJ545" s="89"/>
      <c r="BK545" s="89"/>
      <c r="BL545" s="89"/>
      <c r="BM545" s="89"/>
      <c r="BN545" s="89"/>
      <c r="BO545" s="89"/>
      <c r="BP545" s="89"/>
      <c r="BQ545" s="89"/>
      <c r="BR545" s="70"/>
      <c r="BS545" s="70"/>
      <c r="BT545" s="70"/>
    </row>
    <row r="546" ht="16.5" customHeight="1">
      <c r="A546" s="70"/>
      <c r="B546" s="51"/>
      <c r="P546" s="48"/>
      <c r="Q546" s="70"/>
      <c r="R546" s="70"/>
      <c r="S546" s="70"/>
      <c r="T546" s="51"/>
      <c r="U546" s="599" t="s">
        <v>1725</v>
      </c>
      <c r="X546" s="597" t="s">
        <v>1726</v>
      </c>
      <c r="AH546" s="48"/>
      <c r="AI546" s="70"/>
      <c r="AJ546" s="595"/>
      <c r="AK546" s="595"/>
      <c r="AL546" s="595"/>
      <c r="AM546" s="595"/>
      <c r="AN546" s="595"/>
      <c r="AO546" s="89"/>
      <c r="AP546" s="89"/>
      <c r="AQ546" s="89"/>
      <c r="AR546" s="89"/>
      <c r="AS546" s="89"/>
      <c r="AT546" s="89"/>
      <c r="AU546" s="89"/>
      <c r="AV546" s="89"/>
      <c r="AW546" s="89"/>
      <c r="AX546" s="89"/>
      <c r="AY546" s="89"/>
      <c r="AZ546" s="89"/>
      <c r="BA546" s="89"/>
      <c r="BB546" s="89"/>
      <c r="BC546" s="89"/>
      <c r="BD546" s="89"/>
      <c r="BE546" s="89"/>
      <c r="BF546" s="89"/>
      <c r="BG546" s="89"/>
      <c r="BH546" s="89"/>
      <c r="BI546" s="89"/>
      <c r="BJ546" s="89"/>
      <c r="BK546" s="89"/>
      <c r="BL546" s="89"/>
      <c r="BM546" s="89"/>
      <c r="BN546" s="89"/>
      <c r="BO546" s="89"/>
      <c r="BP546" s="89"/>
      <c r="BQ546" s="89"/>
      <c r="BR546" s="70"/>
      <c r="BS546" s="70"/>
      <c r="BT546" s="70"/>
    </row>
    <row r="547" ht="16.5" customHeight="1">
      <c r="A547" s="70"/>
      <c r="B547" s="53"/>
      <c r="P547" s="48"/>
      <c r="Q547" s="70"/>
      <c r="R547" s="70"/>
      <c r="S547" s="70"/>
      <c r="T547" s="53"/>
      <c r="AH547" s="48"/>
      <c r="AI547" s="70"/>
      <c r="AJ547" s="595"/>
      <c r="AK547" s="595"/>
      <c r="AL547" s="595"/>
      <c r="AM547" s="595"/>
      <c r="AN547" s="595"/>
      <c r="AO547" s="89"/>
      <c r="AP547" s="89"/>
      <c r="AQ547" s="89"/>
      <c r="AR547" s="89"/>
      <c r="AS547" s="89"/>
      <c r="AT547" s="89"/>
      <c r="AU547" s="89"/>
      <c r="AV547" s="89"/>
      <c r="AW547" s="89"/>
      <c r="AX547" s="89"/>
      <c r="AY547" s="89"/>
      <c r="AZ547" s="89"/>
      <c r="BA547" s="89"/>
      <c r="BB547" s="89"/>
      <c r="BC547" s="89"/>
      <c r="BD547" s="89"/>
      <c r="BE547" s="89"/>
      <c r="BF547" s="89"/>
      <c r="BG547" s="89"/>
      <c r="BH547" s="89"/>
      <c r="BI547" s="89"/>
      <c r="BJ547" s="89"/>
      <c r="BK547" s="89"/>
      <c r="BL547" s="89"/>
      <c r="BM547" s="89"/>
      <c r="BN547" s="89"/>
      <c r="BO547" s="89"/>
      <c r="BP547" s="89"/>
      <c r="BQ547" s="89"/>
      <c r="BR547" s="70"/>
      <c r="BS547" s="70"/>
      <c r="BT547" s="70"/>
    </row>
    <row r="548" ht="16.5" customHeight="1">
      <c r="A548" s="70"/>
      <c r="B548" s="430"/>
      <c r="C548" s="596" t="s">
        <v>1727</v>
      </c>
      <c r="F548" s="472" t="s">
        <v>1726</v>
      </c>
      <c r="P548" s="48"/>
      <c r="Q548" s="70"/>
      <c r="R548" s="70"/>
      <c r="S548" s="70"/>
      <c r="T548" s="430"/>
      <c r="AH548" s="48"/>
      <c r="AI548" s="70"/>
      <c r="AJ548" s="595"/>
      <c r="AK548" s="595"/>
      <c r="AL548" s="595"/>
      <c r="AM548" s="595"/>
      <c r="AN548" s="595"/>
      <c r="AO548" s="89"/>
      <c r="AP548" s="89"/>
      <c r="AQ548" s="89"/>
      <c r="AR548" s="89"/>
      <c r="AS548" s="89"/>
      <c r="AT548" s="89"/>
      <c r="AU548" s="89"/>
      <c r="AV548" s="89"/>
      <c r="AW548" s="89"/>
      <c r="AX548" s="89"/>
      <c r="AY548" s="89"/>
      <c r="AZ548" s="89"/>
      <c r="BA548" s="89"/>
      <c r="BB548" s="89"/>
      <c r="BC548" s="89"/>
      <c r="BD548" s="89"/>
      <c r="BE548" s="89"/>
      <c r="BF548" s="89"/>
      <c r="BG548" s="89"/>
      <c r="BH548" s="89"/>
      <c r="BI548" s="89"/>
      <c r="BJ548" s="89"/>
      <c r="BK548" s="89"/>
      <c r="BL548" s="89"/>
      <c r="BM548" s="89"/>
      <c r="BN548" s="89"/>
      <c r="BO548" s="89"/>
      <c r="BP548" s="89"/>
      <c r="BQ548" s="89"/>
      <c r="BR548" s="70"/>
      <c r="BS548" s="70"/>
      <c r="BT548" s="70"/>
    </row>
    <row r="549" ht="16.5" customHeight="1">
      <c r="A549" s="70"/>
      <c r="B549" s="430"/>
      <c r="P549" s="48"/>
      <c r="Q549" s="70"/>
      <c r="R549" s="70"/>
      <c r="S549" s="70"/>
      <c r="T549" s="430"/>
      <c r="U549" s="600" t="s">
        <v>1728</v>
      </c>
      <c r="X549" s="601" t="s">
        <v>1729</v>
      </c>
      <c r="AH549" s="48"/>
      <c r="AI549" s="70"/>
      <c r="AJ549" s="595"/>
      <c r="AK549" s="595"/>
      <c r="AL549" s="595"/>
      <c r="AM549" s="595"/>
      <c r="AN549" s="595"/>
      <c r="AO549" s="89"/>
      <c r="AP549" s="89"/>
      <c r="AQ549" s="89"/>
      <c r="AR549" s="89"/>
      <c r="AS549" s="89"/>
      <c r="AT549" s="89"/>
      <c r="AU549" s="89"/>
      <c r="AV549" s="89"/>
      <c r="AW549" s="89"/>
      <c r="AX549" s="89"/>
      <c r="AY549" s="89"/>
      <c r="AZ549" s="89"/>
      <c r="BA549" s="89"/>
      <c r="BB549" s="89"/>
      <c r="BC549" s="89"/>
      <c r="BD549" s="89"/>
      <c r="BE549" s="89"/>
      <c r="BF549" s="89"/>
      <c r="BG549" s="89"/>
      <c r="BH549" s="89"/>
      <c r="BI549" s="89"/>
      <c r="BJ549" s="89"/>
      <c r="BK549" s="89"/>
      <c r="BL549" s="89"/>
      <c r="BM549" s="89"/>
      <c r="BN549" s="89"/>
      <c r="BO549" s="89"/>
      <c r="BP549" s="89"/>
      <c r="BQ549" s="89"/>
      <c r="BR549" s="70"/>
      <c r="BS549" s="70"/>
      <c r="BT549" s="70"/>
    </row>
    <row r="550" ht="16.5" customHeight="1">
      <c r="A550" s="70"/>
      <c r="B550" s="430"/>
      <c r="P550" s="48"/>
      <c r="Q550" s="70"/>
      <c r="R550" s="70"/>
      <c r="S550" s="70"/>
      <c r="T550" s="430"/>
      <c r="AH550" s="48"/>
      <c r="AI550" s="70"/>
      <c r="AJ550" s="595"/>
      <c r="AK550" s="595"/>
      <c r="AL550" s="595"/>
      <c r="AM550" s="595"/>
      <c r="AN550" s="595"/>
      <c r="AO550" s="89"/>
      <c r="AP550" s="89"/>
      <c r="AQ550" s="89"/>
      <c r="AR550" s="89"/>
      <c r="AS550" s="89"/>
      <c r="AT550" s="89"/>
      <c r="AU550" s="89"/>
      <c r="AV550" s="89"/>
      <c r="AW550" s="89"/>
      <c r="AX550" s="89"/>
      <c r="AY550" s="89"/>
      <c r="AZ550" s="89"/>
      <c r="BA550" s="89"/>
      <c r="BB550" s="89"/>
      <c r="BC550" s="89"/>
      <c r="BD550" s="89"/>
      <c r="BE550" s="89"/>
      <c r="BF550" s="89"/>
      <c r="BG550" s="89"/>
      <c r="BH550" s="89"/>
      <c r="BI550" s="89"/>
      <c r="BJ550" s="89"/>
      <c r="BK550" s="89"/>
      <c r="BL550" s="89"/>
      <c r="BM550" s="89"/>
      <c r="BN550" s="89"/>
      <c r="BO550" s="89"/>
      <c r="BP550" s="89"/>
      <c r="BQ550" s="89"/>
      <c r="BR550" s="70"/>
      <c r="BS550" s="70"/>
      <c r="BT550" s="70"/>
    </row>
    <row r="551" ht="16.5" customHeight="1">
      <c r="A551" s="70"/>
      <c r="B551" s="430"/>
      <c r="C551" s="598" t="s">
        <v>1728</v>
      </c>
      <c r="F551" s="494" t="s">
        <v>1729</v>
      </c>
      <c r="P551" s="48"/>
      <c r="Q551" s="70"/>
      <c r="R551" s="70"/>
      <c r="S551" s="70"/>
      <c r="T551" s="430"/>
      <c r="U551" s="599" t="s">
        <v>1730</v>
      </c>
      <c r="X551" s="601" t="s">
        <v>1731</v>
      </c>
      <c r="AH551" s="48"/>
      <c r="AI551" s="70"/>
      <c r="AJ551" s="595"/>
      <c r="AK551" s="595"/>
      <c r="AL551" s="595"/>
      <c r="AM551" s="595"/>
      <c r="AN551" s="595"/>
      <c r="AO551" s="89"/>
      <c r="AP551" s="89"/>
      <c r="AQ551" s="89"/>
      <c r="AR551" s="89"/>
      <c r="AS551" s="89"/>
      <c r="AT551" s="89"/>
      <c r="AU551" s="89"/>
      <c r="AV551" s="89"/>
      <c r="AW551" s="89"/>
      <c r="AX551" s="89"/>
      <c r="AY551" s="89"/>
      <c r="AZ551" s="89"/>
      <c r="BA551" s="89"/>
      <c r="BB551" s="89"/>
      <c r="BC551" s="89"/>
      <c r="BD551" s="89"/>
      <c r="BE551" s="89"/>
      <c r="BF551" s="89"/>
      <c r="BG551" s="89"/>
      <c r="BH551" s="89"/>
      <c r="BI551" s="89"/>
      <c r="BJ551" s="89"/>
      <c r="BK551" s="89"/>
      <c r="BL551" s="89"/>
      <c r="BM551" s="89"/>
      <c r="BN551" s="89"/>
      <c r="BO551" s="89"/>
      <c r="BP551" s="89"/>
      <c r="BQ551" s="89"/>
      <c r="BR551" s="70"/>
      <c r="BS551" s="70"/>
      <c r="BT551" s="70"/>
    </row>
    <row r="552" ht="16.5" customHeight="1">
      <c r="A552" s="70"/>
      <c r="B552" s="430"/>
      <c r="P552" s="48"/>
      <c r="Q552" s="70"/>
      <c r="R552" s="70"/>
      <c r="S552" s="70"/>
      <c r="T552" s="430"/>
      <c r="AH552" s="48"/>
      <c r="AI552" s="70"/>
      <c r="AJ552" s="595"/>
      <c r="AK552" s="595"/>
      <c r="AL552" s="595"/>
      <c r="AM552" s="595"/>
      <c r="AN552" s="595"/>
      <c r="AO552" s="89"/>
      <c r="AP552" s="89"/>
      <c r="AQ552" s="89"/>
      <c r="AR552" s="89"/>
      <c r="AS552" s="89"/>
      <c r="AT552" s="89"/>
      <c r="AU552" s="89"/>
      <c r="AV552" s="89"/>
      <c r="AW552" s="89"/>
      <c r="AX552" s="89"/>
      <c r="AY552" s="89"/>
      <c r="AZ552" s="89"/>
      <c r="BA552" s="89"/>
      <c r="BB552" s="89"/>
      <c r="BC552" s="89"/>
      <c r="BD552" s="89"/>
      <c r="BE552" s="89"/>
      <c r="BF552" s="89"/>
      <c r="BG552" s="89"/>
      <c r="BH552" s="89"/>
      <c r="BI552" s="89"/>
      <c r="BJ552" s="89"/>
      <c r="BK552" s="89"/>
      <c r="BL552" s="89"/>
      <c r="BM552" s="89"/>
      <c r="BN552" s="89"/>
      <c r="BO552" s="89"/>
      <c r="BP552" s="89"/>
      <c r="BQ552" s="89"/>
      <c r="BR552" s="70"/>
      <c r="BS552" s="70"/>
      <c r="BT552" s="70"/>
    </row>
    <row r="553" ht="16.5" customHeight="1">
      <c r="A553" s="70"/>
      <c r="B553" s="430"/>
      <c r="C553" s="596" t="s">
        <v>1732</v>
      </c>
      <c r="F553" s="494" t="s">
        <v>1731</v>
      </c>
      <c r="P553" s="48"/>
      <c r="Q553" s="70"/>
      <c r="R553" s="70"/>
      <c r="S553" s="70"/>
      <c r="T553" s="430"/>
      <c r="U553" s="599" t="s">
        <v>1733</v>
      </c>
      <c r="X553" s="601" t="s">
        <v>1734</v>
      </c>
      <c r="AH553" s="48"/>
      <c r="AI553" s="70"/>
      <c r="AJ553" s="595"/>
      <c r="AK553" s="595"/>
      <c r="AL553" s="595"/>
      <c r="AM553" s="595"/>
      <c r="AN553" s="595"/>
      <c r="AO553" s="89"/>
      <c r="AP553" s="89"/>
      <c r="AQ553" s="89"/>
      <c r="AR553" s="89"/>
      <c r="AS553" s="89"/>
      <c r="AT553" s="89"/>
      <c r="AU553" s="89"/>
      <c r="AV553" s="89"/>
      <c r="AW553" s="89"/>
      <c r="AX553" s="89"/>
      <c r="AY553" s="89"/>
      <c r="AZ553" s="89"/>
      <c r="BA553" s="89"/>
      <c r="BB553" s="89"/>
      <c r="BC553" s="89"/>
      <c r="BD553" s="89"/>
      <c r="BE553" s="89"/>
      <c r="BF553" s="89"/>
      <c r="BG553" s="89"/>
      <c r="BH553" s="89"/>
      <c r="BI553" s="89"/>
      <c r="BJ553" s="89"/>
      <c r="BK553" s="89"/>
      <c r="BL553" s="89"/>
      <c r="BM553" s="89"/>
      <c r="BN553" s="89"/>
      <c r="BO553" s="89"/>
      <c r="BP553" s="89"/>
      <c r="BQ553" s="89"/>
      <c r="BR553" s="70"/>
      <c r="BS553" s="70"/>
      <c r="BT553" s="70"/>
    </row>
    <row r="554" ht="16.5" customHeight="1">
      <c r="A554" s="70"/>
      <c r="B554" s="430"/>
      <c r="P554" s="48"/>
      <c r="Q554" s="70"/>
      <c r="R554" s="70"/>
      <c r="S554" s="70"/>
      <c r="T554" s="430"/>
      <c r="AH554" s="48"/>
      <c r="AI554" s="70"/>
      <c r="AJ554" s="595"/>
      <c r="AK554" s="595"/>
      <c r="AL554" s="595"/>
      <c r="AM554" s="595"/>
      <c r="AN554" s="595"/>
      <c r="AO554" s="89"/>
      <c r="AP554" s="89"/>
      <c r="AQ554" s="89"/>
      <c r="AR554" s="89"/>
      <c r="AS554" s="89"/>
      <c r="AT554" s="89"/>
      <c r="AU554" s="89"/>
      <c r="AV554" s="89"/>
      <c r="AW554" s="89"/>
      <c r="AX554" s="89"/>
      <c r="AY554" s="89"/>
      <c r="AZ554" s="89"/>
      <c r="BA554" s="89"/>
      <c r="BB554" s="89"/>
      <c r="BC554" s="89"/>
      <c r="BD554" s="89"/>
      <c r="BE554" s="89"/>
      <c r="BF554" s="89"/>
      <c r="BG554" s="89"/>
      <c r="BH554" s="89"/>
      <c r="BI554" s="89"/>
      <c r="BJ554" s="89"/>
      <c r="BK554" s="89"/>
      <c r="BL554" s="89"/>
      <c r="BM554" s="89"/>
      <c r="BN554" s="89"/>
      <c r="BO554" s="89"/>
      <c r="BP554" s="89"/>
      <c r="BQ554" s="89"/>
      <c r="BR554" s="70"/>
      <c r="BS554" s="70"/>
      <c r="BT554" s="70"/>
    </row>
    <row r="555" ht="16.5" customHeight="1">
      <c r="A555" s="70"/>
      <c r="B555" s="430"/>
      <c r="C555" s="602" t="s">
        <v>1735</v>
      </c>
      <c r="F555" s="472" t="s">
        <v>1736</v>
      </c>
      <c r="P555" s="48"/>
      <c r="Q555" s="70"/>
      <c r="R555" s="70"/>
      <c r="S555" s="70"/>
      <c r="T555" s="430"/>
      <c r="AH555" s="48"/>
      <c r="AI555" s="70"/>
      <c r="AJ555" s="595"/>
      <c r="AK555" s="595"/>
      <c r="AL555" s="595"/>
      <c r="AM555" s="595"/>
      <c r="AN555" s="595"/>
      <c r="AO555" s="89"/>
      <c r="AP555" s="89"/>
      <c r="AQ555" s="89"/>
      <c r="AR555" s="89"/>
      <c r="AS555" s="89"/>
      <c r="AT555" s="89"/>
      <c r="AU555" s="89"/>
      <c r="AV555" s="89"/>
      <c r="AW555" s="89"/>
      <c r="AX555" s="89"/>
      <c r="AY555" s="89"/>
      <c r="AZ555" s="89"/>
      <c r="BA555" s="89"/>
      <c r="BB555" s="89"/>
      <c r="BC555" s="89"/>
      <c r="BD555" s="89"/>
      <c r="BE555" s="89"/>
      <c r="BF555" s="89"/>
      <c r="BG555" s="89"/>
      <c r="BH555" s="89"/>
      <c r="BI555" s="89"/>
      <c r="BJ555" s="89"/>
      <c r="BK555" s="89"/>
      <c r="BL555" s="89"/>
      <c r="BM555" s="89"/>
      <c r="BN555" s="89"/>
      <c r="BO555" s="89"/>
      <c r="BP555" s="89"/>
      <c r="BQ555" s="89"/>
      <c r="BR555" s="70"/>
      <c r="BS555" s="70"/>
      <c r="BT555" s="70"/>
    </row>
    <row r="556" ht="16.5" customHeight="1">
      <c r="A556" s="70"/>
      <c r="B556" s="430"/>
      <c r="P556" s="48"/>
      <c r="Q556" s="70"/>
      <c r="R556" s="70"/>
      <c r="S556" s="70"/>
      <c r="T556" s="430"/>
      <c r="AH556" s="48"/>
      <c r="AI556" s="70"/>
      <c r="AJ556" s="595"/>
      <c r="AK556" s="595"/>
      <c r="AL556" s="595"/>
      <c r="AM556" s="595"/>
      <c r="AN556" s="595"/>
      <c r="AO556" s="89"/>
      <c r="AP556" s="89"/>
      <c r="AQ556" s="89"/>
      <c r="AR556" s="89"/>
      <c r="AS556" s="89"/>
      <c r="AT556" s="89"/>
      <c r="AU556" s="89"/>
      <c r="AV556" s="89"/>
      <c r="AW556" s="89"/>
      <c r="AX556" s="89"/>
      <c r="AY556" s="89"/>
      <c r="AZ556" s="89"/>
      <c r="BA556" s="89"/>
      <c r="BB556" s="89"/>
      <c r="BC556" s="89"/>
      <c r="BD556" s="89"/>
      <c r="BE556" s="89"/>
      <c r="BF556" s="89"/>
      <c r="BG556" s="89"/>
      <c r="BH556" s="89"/>
      <c r="BI556" s="89"/>
      <c r="BJ556" s="89"/>
      <c r="BK556" s="89"/>
      <c r="BL556" s="89"/>
      <c r="BM556" s="89"/>
      <c r="BN556" s="89"/>
      <c r="BO556" s="89"/>
      <c r="BP556" s="89"/>
      <c r="BQ556" s="89"/>
      <c r="BR556" s="70"/>
      <c r="BS556" s="70"/>
      <c r="BT556" s="70"/>
    </row>
    <row r="557" ht="16.5" customHeight="1">
      <c r="A557" s="70"/>
      <c r="B557" s="430"/>
      <c r="P557" s="48"/>
      <c r="Q557" s="70"/>
      <c r="R557" s="70"/>
      <c r="S557" s="70"/>
      <c r="T557" s="430"/>
      <c r="AH557" s="48"/>
      <c r="AI557" s="70"/>
      <c r="AJ557" s="595"/>
      <c r="AK557" s="595"/>
      <c r="AL557" s="595"/>
      <c r="AM557" s="595"/>
      <c r="AN557" s="595"/>
      <c r="AO557" s="89"/>
      <c r="AP557" s="89"/>
      <c r="AQ557" s="89"/>
      <c r="AR557" s="89"/>
      <c r="AS557" s="89"/>
      <c r="AT557" s="89"/>
      <c r="AU557" s="89"/>
      <c r="AV557" s="89"/>
      <c r="AW557" s="89"/>
      <c r="AX557" s="89"/>
      <c r="AY557" s="89"/>
      <c r="AZ557" s="89"/>
      <c r="BA557" s="89"/>
      <c r="BB557" s="89"/>
      <c r="BC557" s="89"/>
      <c r="BD557" s="89"/>
      <c r="BE557" s="89"/>
      <c r="BF557" s="89"/>
      <c r="BG557" s="89"/>
      <c r="BH557" s="89"/>
      <c r="BI557" s="89"/>
      <c r="BJ557" s="89"/>
      <c r="BK557" s="89"/>
      <c r="BL557" s="89"/>
      <c r="BM557" s="89"/>
      <c r="BN557" s="89"/>
      <c r="BO557" s="89"/>
      <c r="BP557" s="89"/>
      <c r="BQ557" s="89"/>
      <c r="BR557" s="70"/>
      <c r="BS557" s="70"/>
      <c r="BT557" s="70"/>
    </row>
    <row r="558" ht="16.5" customHeight="1">
      <c r="A558" s="70"/>
      <c r="B558" s="430"/>
      <c r="P558" s="48"/>
      <c r="Q558" s="70"/>
      <c r="R558" s="70"/>
      <c r="S558" s="70"/>
      <c r="T558" s="430"/>
      <c r="U558" s="599" t="s">
        <v>1737</v>
      </c>
      <c r="X558" s="601" t="s">
        <v>1738</v>
      </c>
      <c r="AH558" s="48"/>
      <c r="AI558" s="70"/>
      <c r="AJ558" s="595"/>
      <c r="AK558" s="595"/>
      <c r="AL558" s="595"/>
      <c r="AM558" s="595"/>
      <c r="AN558" s="595"/>
      <c r="AO558" s="89"/>
      <c r="AP558" s="89"/>
      <c r="AQ558" s="89"/>
      <c r="AR558" s="89"/>
      <c r="AS558" s="89"/>
      <c r="AT558" s="89"/>
      <c r="AU558" s="89"/>
      <c r="AV558" s="89"/>
      <c r="AW558" s="89"/>
      <c r="AX558" s="89"/>
      <c r="AY558" s="89"/>
      <c r="AZ558" s="89"/>
      <c r="BA558" s="89"/>
      <c r="BB558" s="89"/>
      <c r="BC558" s="89"/>
      <c r="BD558" s="89"/>
      <c r="BE558" s="89"/>
      <c r="BF558" s="89"/>
      <c r="BG558" s="89"/>
      <c r="BH558" s="89"/>
      <c r="BI558" s="89"/>
      <c r="BJ558" s="89"/>
      <c r="BK558" s="89"/>
      <c r="BL558" s="89"/>
      <c r="BM558" s="89"/>
      <c r="BN558" s="89"/>
      <c r="BO558" s="89"/>
      <c r="BP558" s="89"/>
      <c r="BQ558" s="89"/>
      <c r="BR558" s="70"/>
      <c r="BS558" s="70"/>
      <c r="BT558" s="70"/>
    </row>
    <row r="559" ht="16.5" customHeight="1">
      <c r="A559" s="70"/>
      <c r="B559" s="430"/>
      <c r="P559" s="48"/>
      <c r="Q559" s="70"/>
      <c r="R559" s="70"/>
      <c r="S559" s="70"/>
      <c r="T559" s="430"/>
      <c r="AH559" s="48"/>
      <c r="AI559" s="70"/>
      <c r="AJ559" s="595"/>
      <c r="AK559" s="595"/>
      <c r="AL559" s="595"/>
      <c r="AM559" s="595"/>
      <c r="AN559" s="595"/>
      <c r="AO559" s="89"/>
      <c r="AP559" s="89"/>
      <c r="AQ559" s="89"/>
      <c r="AR559" s="89"/>
      <c r="AS559" s="89"/>
      <c r="AT559" s="89"/>
      <c r="AU559" s="89"/>
      <c r="AV559" s="89"/>
      <c r="AW559" s="89"/>
      <c r="AX559" s="89"/>
      <c r="AY559" s="89"/>
      <c r="AZ559" s="89"/>
      <c r="BA559" s="89"/>
      <c r="BB559" s="89"/>
      <c r="BC559" s="89"/>
      <c r="BD559" s="89"/>
      <c r="BE559" s="89"/>
      <c r="BF559" s="89"/>
      <c r="BG559" s="89"/>
      <c r="BH559" s="89"/>
      <c r="BI559" s="89"/>
      <c r="BJ559" s="89"/>
      <c r="BK559" s="89"/>
      <c r="BL559" s="89"/>
      <c r="BM559" s="89"/>
      <c r="BN559" s="89"/>
      <c r="BO559" s="89"/>
      <c r="BP559" s="89"/>
      <c r="BQ559" s="89"/>
      <c r="BR559" s="70"/>
      <c r="BS559" s="70"/>
      <c r="BT559" s="70"/>
    </row>
    <row r="560" ht="16.5" customHeight="1">
      <c r="A560" s="70"/>
      <c r="B560" s="430"/>
      <c r="P560" s="48"/>
      <c r="Q560" s="70"/>
      <c r="R560" s="70"/>
      <c r="S560" s="70"/>
      <c r="T560" s="430"/>
      <c r="AH560" s="48"/>
      <c r="AI560" s="70"/>
      <c r="AJ560" s="595"/>
      <c r="AK560" s="595"/>
      <c r="AL560" s="595"/>
      <c r="AM560" s="595"/>
      <c r="AN560" s="595"/>
      <c r="AO560" s="89"/>
      <c r="AP560" s="89"/>
      <c r="AQ560" s="89"/>
      <c r="AR560" s="89"/>
      <c r="AS560" s="89"/>
      <c r="AT560" s="89"/>
      <c r="AU560" s="89"/>
      <c r="AV560" s="89"/>
      <c r="AW560" s="89"/>
      <c r="AX560" s="89"/>
      <c r="AY560" s="89"/>
      <c r="AZ560" s="89"/>
      <c r="BA560" s="89"/>
      <c r="BB560" s="89"/>
      <c r="BC560" s="89"/>
      <c r="BD560" s="89"/>
      <c r="BE560" s="89"/>
      <c r="BF560" s="89"/>
      <c r="BG560" s="89"/>
      <c r="BH560" s="89"/>
      <c r="BI560" s="89"/>
      <c r="BJ560" s="89"/>
      <c r="BK560" s="89"/>
      <c r="BL560" s="89"/>
      <c r="BM560" s="89"/>
      <c r="BN560" s="89"/>
      <c r="BO560" s="89"/>
      <c r="BP560" s="89"/>
      <c r="BQ560" s="89"/>
      <c r="BR560" s="70"/>
      <c r="BS560" s="70"/>
      <c r="BT560" s="70"/>
    </row>
    <row r="561" ht="16.5" customHeight="1">
      <c r="A561" s="70"/>
      <c r="B561" s="430"/>
      <c r="P561" s="48"/>
      <c r="Q561" s="70"/>
      <c r="R561" s="70"/>
      <c r="S561" s="70"/>
      <c r="T561" s="430"/>
      <c r="AH561" s="48"/>
      <c r="AI561" s="70"/>
      <c r="AJ561" s="595"/>
      <c r="AK561" s="595"/>
      <c r="AL561" s="595"/>
      <c r="AM561" s="595"/>
      <c r="AN561" s="595"/>
      <c r="AO561" s="89"/>
      <c r="AP561" s="89"/>
      <c r="AQ561" s="89"/>
      <c r="AR561" s="89"/>
      <c r="AS561" s="89"/>
      <c r="AT561" s="89"/>
      <c r="AU561" s="89"/>
      <c r="AV561" s="89"/>
      <c r="AW561" s="89"/>
      <c r="AX561" s="89"/>
      <c r="AY561" s="89"/>
      <c r="AZ561" s="89"/>
      <c r="BA561" s="89"/>
      <c r="BB561" s="89"/>
      <c r="BC561" s="89"/>
      <c r="BD561" s="89"/>
      <c r="BE561" s="89"/>
      <c r="BF561" s="89"/>
      <c r="BG561" s="89"/>
      <c r="BH561" s="89"/>
      <c r="BI561" s="89"/>
      <c r="BJ561" s="89"/>
      <c r="BK561" s="89"/>
      <c r="BL561" s="89"/>
      <c r="BM561" s="89"/>
      <c r="BN561" s="89"/>
      <c r="BO561" s="89"/>
      <c r="BP561" s="89"/>
      <c r="BQ561" s="89"/>
      <c r="BR561" s="70"/>
      <c r="BS561" s="70"/>
      <c r="BT561" s="70"/>
    </row>
    <row r="562" ht="16.5" customHeight="1">
      <c r="A562" s="70"/>
      <c r="B562" s="430"/>
      <c r="C562" s="602" t="s">
        <v>1739</v>
      </c>
      <c r="F562" s="472" t="s">
        <v>1740</v>
      </c>
      <c r="P562" s="48"/>
      <c r="Q562" s="70"/>
      <c r="R562" s="70"/>
      <c r="S562" s="70"/>
      <c r="T562" s="430"/>
      <c r="AH562" s="48"/>
      <c r="AI562" s="70"/>
      <c r="AJ562" s="595"/>
      <c r="AK562" s="595"/>
      <c r="AL562" s="595"/>
      <c r="AM562" s="595"/>
      <c r="AN562" s="595"/>
      <c r="AO562" s="89"/>
      <c r="AP562" s="89"/>
      <c r="AQ562" s="89"/>
      <c r="AR562" s="89"/>
      <c r="AS562" s="89"/>
      <c r="AT562" s="89"/>
      <c r="AU562" s="89"/>
      <c r="AV562" s="89"/>
      <c r="AW562" s="89"/>
      <c r="AX562" s="89"/>
      <c r="AY562" s="89"/>
      <c r="AZ562" s="89"/>
      <c r="BA562" s="89"/>
      <c r="BB562" s="89"/>
      <c r="BC562" s="89"/>
      <c r="BD562" s="89"/>
      <c r="BE562" s="89"/>
      <c r="BF562" s="89"/>
      <c r="BG562" s="89"/>
      <c r="BH562" s="89"/>
      <c r="BI562" s="89"/>
      <c r="BJ562" s="89"/>
      <c r="BK562" s="89"/>
      <c r="BL562" s="89"/>
      <c r="BM562" s="89"/>
      <c r="BN562" s="89"/>
      <c r="BO562" s="89"/>
      <c r="BP562" s="89"/>
      <c r="BQ562" s="89"/>
      <c r="BR562" s="70"/>
      <c r="BS562" s="70"/>
      <c r="BT562" s="70"/>
    </row>
    <row r="563" ht="16.5" customHeight="1">
      <c r="A563" s="70"/>
      <c r="B563" s="430"/>
      <c r="P563" s="48"/>
      <c r="Q563" s="70"/>
      <c r="R563" s="70"/>
      <c r="S563" s="70"/>
      <c r="T563" s="430"/>
      <c r="AH563" s="48"/>
      <c r="AI563" s="70"/>
      <c r="AJ563" s="595"/>
      <c r="AK563" s="595"/>
      <c r="AL563" s="595"/>
      <c r="AM563" s="595"/>
      <c r="AN563" s="595"/>
      <c r="AO563" s="89"/>
      <c r="AP563" s="89"/>
      <c r="AQ563" s="89"/>
      <c r="AR563" s="89"/>
      <c r="AS563" s="89"/>
      <c r="AT563" s="89"/>
      <c r="AU563" s="89"/>
      <c r="AV563" s="89"/>
      <c r="AW563" s="89"/>
      <c r="AX563" s="89"/>
      <c r="AY563" s="89"/>
      <c r="AZ563" s="89"/>
      <c r="BA563" s="89"/>
      <c r="BB563" s="89"/>
      <c r="BC563" s="89"/>
      <c r="BD563" s="89"/>
      <c r="BE563" s="89"/>
      <c r="BF563" s="89"/>
      <c r="BG563" s="89"/>
      <c r="BH563" s="89"/>
      <c r="BI563" s="89"/>
      <c r="BJ563" s="89"/>
      <c r="BK563" s="89"/>
      <c r="BL563" s="89"/>
      <c r="BM563" s="89"/>
      <c r="BN563" s="89"/>
      <c r="BO563" s="89"/>
      <c r="BP563" s="89"/>
      <c r="BQ563" s="89"/>
      <c r="BR563" s="70"/>
      <c r="BS563" s="70"/>
      <c r="BT563" s="70"/>
    </row>
    <row r="564" ht="16.5" customHeight="1">
      <c r="A564" s="70"/>
      <c r="B564" s="430"/>
      <c r="P564" s="48"/>
      <c r="Q564" s="70"/>
      <c r="R564" s="70"/>
      <c r="S564" s="70"/>
      <c r="T564" s="430"/>
      <c r="AH564" s="48"/>
      <c r="AI564" s="70"/>
      <c r="AJ564" s="595"/>
      <c r="AK564" s="595"/>
      <c r="AL564" s="595"/>
      <c r="AM564" s="595"/>
      <c r="AN564" s="595"/>
      <c r="AO564" s="70"/>
      <c r="AP564" s="70"/>
      <c r="AQ564" s="70"/>
      <c r="AR564" s="70"/>
      <c r="AS564" s="89"/>
      <c r="AT564" s="89"/>
      <c r="AU564" s="89"/>
      <c r="AV564" s="89"/>
      <c r="AW564" s="89"/>
      <c r="AX564" s="89"/>
      <c r="AY564" s="89"/>
      <c r="AZ564" s="89"/>
      <c r="BA564" s="89"/>
      <c r="BB564" s="89"/>
      <c r="BC564" s="89"/>
      <c r="BD564" s="89"/>
      <c r="BE564" s="89"/>
      <c r="BF564" s="89"/>
      <c r="BG564" s="89"/>
      <c r="BH564" s="89"/>
      <c r="BI564" s="89"/>
      <c r="BJ564" s="89"/>
      <c r="BK564" s="89"/>
      <c r="BL564" s="89"/>
      <c r="BM564" s="89"/>
      <c r="BN564" s="89"/>
      <c r="BO564" s="89"/>
      <c r="BP564" s="89"/>
      <c r="BQ564" s="89"/>
      <c r="BR564" s="70"/>
      <c r="BS564" s="70"/>
      <c r="BT564" s="70"/>
    </row>
    <row r="565" ht="16.5" customHeight="1">
      <c r="A565" s="70"/>
      <c r="B565" s="430"/>
      <c r="P565" s="48"/>
      <c r="Q565" s="70"/>
      <c r="R565" s="70"/>
      <c r="S565" s="70"/>
      <c r="T565" s="430"/>
      <c r="AH565" s="48"/>
      <c r="AI565" s="70"/>
      <c r="AJ565" s="595"/>
      <c r="AK565" s="595"/>
      <c r="AL565" s="595"/>
      <c r="AM565" s="595"/>
      <c r="AN565" s="595"/>
      <c r="AO565" s="70"/>
      <c r="AP565" s="70"/>
      <c r="AQ565" s="70"/>
      <c r="AR565" s="70"/>
      <c r="AS565" s="89"/>
      <c r="AT565" s="89"/>
      <c r="AU565" s="89"/>
      <c r="AV565" s="89"/>
      <c r="AW565" s="89"/>
      <c r="AX565" s="89"/>
      <c r="AY565" s="89"/>
      <c r="AZ565" s="89"/>
      <c r="BA565" s="89"/>
      <c r="BB565" s="89"/>
      <c r="BC565" s="89"/>
      <c r="BD565" s="89"/>
      <c r="BE565" s="89"/>
      <c r="BF565" s="89"/>
      <c r="BG565" s="89"/>
      <c r="BH565" s="89"/>
      <c r="BI565" s="89"/>
      <c r="BJ565" s="89"/>
      <c r="BK565" s="89"/>
      <c r="BL565" s="89"/>
      <c r="BM565" s="89"/>
      <c r="BN565" s="89"/>
      <c r="BO565" s="89"/>
      <c r="BP565" s="89"/>
      <c r="BQ565" s="89"/>
      <c r="BR565" s="70"/>
      <c r="BS565" s="70"/>
      <c r="BT565" s="70"/>
    </row>
    <row r="566" ht="16.5" customHeight="1">
      <c r="A566" s="70"/>
      <c r="B566" s="430"/>
      <c r="P566" s="48"/>
      <c r="Q566" s="70"/>
      <c r="R566" s="70"/>
      <c r="S566" s="70"/>
      <c r="T566" s="430"/>
      <c r="U566" s="599" t="s">
        <v>1741</v>
      </c>
      <c r="X566" s="597" t="s">
        <v>1742</v>
      </c>
      <c r="AH566" s="48"/>
      <c r="AI566" s="70"/>
      <c r="AJ566" s="595"/>
      <c r="AK566" s="595"/>
      <c r="AL566" s="595"/>
      <c r="AM566" s="595"/>
      <c r="AN566" s="595"/>
      <c r="AO566" s="70"/>
      <c r="AP566" s="70"/>
      <c r="AQ566" s="70"/>
      <c r="AR566" s="70"/>
      <c r="AS566" s="89"/>
      <c r="AT566" s="89"/>
      <c r="AU566" s="89"/>
      <c r="AV566" s="89"/>
      <c r="AW566" s="89"/>
      <c r="AX566" s="89"/>
      <c r="AY566" s="89"/>
      <c r="AZ566" s="89"/>
      <c r="BA566" s="89"/>
      <c r="BB566" s="89"/>
      <c r="BC566" s="89"/>
      <c r="BD566" s="89"/>
      <c r="BE566" s="89"/>
      <c r="BF566" s="89"/>
      <c r="BG566" s="89"/>
      <c r="BH566" s="89"/>
      <c r="BI566" s="89"/>
      <c r="BJ566" s="89"/>
      <c r="BK566" s="89"/>
      <c r="BL566" s="89"/>
      <c r="BM566" s="89"/>
      <c r="BN566" s="89"/>
      <c r="BO566" s="89"/>
      <c r="BP566" s="89"/>
      <c r="BQ566" s="89"/>
      <c r="BR566" s="70"/>
      <c r="BS566" s="70"/>
      <c r="BT566" s="70"/>
    </row>
    <row r="567" ht="16.5" customHeight="1">
      <c r="A567" s="70"/>
      <c r="B567" s="430"/>
      <c r="P567" s="48"/>
      <c r="Q567" s="70"/>
      <c r="R567" s="70"/>
      <c r="S567" s="70"/>
      <c r="T567" s="430"/>
      <c r="AH567" s="48"/>
      <c r="AI567" s="70"/>
      <c r="AJ567" s="595"/>
      <c r="AK567" s="595"/>
      <c r="AL567" s="595"/>
      <c r="AM567" s="595"/>
      <c r="AN567" s="595"/>
      <c r="AO567" s="70"/>
      <c r="AP567" s="70"/>
      <c r="AQ567" s="70"/>
      <c r="AR567" s="70"/>
      <c r="AS567" s="89"/>
      <c r="AT567" s="89"/>
      <c r="AU567" s="89"/>
      <c r="AV567" s="89"/>
      <c r="AW567" s="89"/>
      <c r="AX567" s="89"/>
      <c r="AY567" s="89"/>
      <c r="AZ567" s="89"/>
      <c r="BA567" s="89"/>
      <c r="BB567" s="89"/>
      <c r="BC567" s="89"/>
      <c r="BD567" s="89"/>
      <c r="BE567" s="89"/>
      <c r="BF567" s="89"/>
      <c r="BG567" s="89"/>
      <c r="BH567" s="89"/>
      <c r="BI567" s="89"/>
      <c r="BJ567" s="89"/>
      <c r="BK567" s="89"/>
      <c r="BL567" s="89"/>
      <c r="BM567" s="89"/>
      <c r="BN567" s="89"/>
      <c r="BO567" s="89"/>
      <c r="BP567" s="89"/>
      <c r="BQ567" s="89"/>
      <c r="BR567" s="70"/>
      <c r="BS567" s="70"/>
      <c r="BT567" s="70"/>
    </row>
    <row r="568" ht="16.5" customHeight="1">
      <c r="A568" s="70"/>
      <c r="B568" s="430"/>
      <c r="P568" s="48"/>
      <c r="Q568" s="70"/>
      <c r="R568" s="70"/>
      <c r="S568" s="70"/>
      <c r="T568" s="430"/>
      <c r="AH568" s="48"/>
      <c r="AI568" s="70"/>
      <c r="AJ568" s="595"/>
      <c r="AK568" s="595"/>
      <c r="AL568" s="595"/>
      <c r="AM568" s="595"/>
      <c r="AN568" s="595"/>
      <c r="AO568" s="70"/>
      <c r="AP568" s="70"/>
      <c r="AQ568" s="70"/>
      <c r="AR568" s="70"/>
      <c r="AS568" s="89"/>
      <c r="AT568" s="89"/>
      <c r="AU568" s="89"/>
      <c r="AV568" s="89"/>
      <c r="AW568" s="89"/>
      <c r="AX568" s="89"/>
      <c r="AY568" s="89"/>
      <c r="AZ568" s="89"/>
      <c r="BA568" s="89"/>
      <c r="BB568" s="89"/>
      <c r="BC568" s="89"/>
      <c r="BD568" s="89"/>
      <c r="BE568" s="89"/>
      <c r="BF568" s="89"/>
      <c r="BG568" s="89"/>
      <c r="BH568" s="89"/>
      <c r="BI568" s="89"/>
      <c r="BJ568" s="89"/>
      <c r="BK568" s="89"/>
      <c r="BL568" s="89"/>
      <c r="BM568" s="89"/>
      <c r="BN568" s="89"/>
      <c r="BO568" s="89"/>
      <c r="BP568" s="89"/>
      <c r="BQ568" s="89"/>
      <c r="BR568" s="70"/>
      <c r="BS568" s="70"/>
      <c r="BT568" s="70"/>
    </row>
    <row r="569" ht="16.5" customHeight="1">
      <c r="A569" s="70"/>
      <c r="B569" s="430"/>
      <c r="P569" s="48"/>
      <c r="Q569" s="70"/>
      <c r="R569" s="70"/>
      <c r="S569" s="70"/>
      <c r="T569" s="430"/>
      <c r="AH569" s="48"/>
      <c r="AI569" s="70"/>
      <c r="AJ569" s="595"/>
      <c r="AK569" s="595"/>
      <c r="AL569" s="595"/>
      <c r="AM569" s="595"/>
      <c r="AN569" s="595"/>
      <c r="AO569" s="70"/>
      <c r="AP569" s="70"/>
      <c r="AQ569" s="70"/>
      <c r="AR569" s="70"/>
      <c r="AS569" s="89"/>
      <c r="AT569" s="89"/>
      <c r="AU569" s="89"/>
      <c r="AV569" s="89"/>
      <c r="AW569" s="89"/>
      <c r="AX569" s="89"/>
      <c r="AY569" s="89"/>
      <c r="AZ569" s="89"/>
      <c r="BA569" s="89"/>
      <c r="BB569" s="89"/>
      <c r="BC569" s="89"/>
      <c r="BD569" s="89"/>
      <c r="BE569" s="89"/>
      <c r="BF569" s="89"/>
      <c r="BG569" s="89"/>
      <c r="BH569" s="89"/>
      <c r="BI569" s="89"/>
      <c r="BJ569" s="89"/>
      <c r="BK569" s="89"/>
      <c r="BL569" s="89"/>
      <c r="BM569" s="89"/>
      <c r="BN569" s="89"/>
      <c r="BO569" s="89"/>
      <c r="BP569" s="89"/>
      <c r="BQ569" s="89"/>
      <c r="BR569" s="70"/>
      <c r="BS569" s="70"/>
      <c r="BT569" s="70"/>
    </row>
    <row r="570" ht="16.5" customHeight="1">
      <c r="A570" s="70"/>
      <c r="B570" s="430"/>
      <c r="C570" s="596" t="s">
        <v>1743</v>
      </c>
      <c r="F570" s="472" t="s">
        <v>1742</v>
      </c>
      <c r="P570" s="48"/>
      <c r="Q570" s="70"/>
      <c r="R570" s="70"/>
      <c r="S570" s="70"/>
      <c r="T570" s="430"/>
      <c r="U570" s="600" t="s">
        <v>1744</v>
      </c>
      <c r="X570" s="597" t="s">
        <v>1745</v>
      </c>
      <c r="AH570" s="48"/>
      <c r="AI570" s="70"/>
      <c r="AJ570" s="595"/>
      <c r="AK570" s="595"/>
      <c r="AL570" s="595"/>
      <c r="AM570" s="595"/>
      <c r="AN570" s="595"/>
      <c r="AO570" s="70"/>
      <c r="AP570" s="70"/>
      <c r="AQ570" s="70"/>
      <c r="AR570" s="70"/>
      <c r="AS570" s="89"/>
      <c r="AT570" s="89"/>
      <c r="AU570" s="89"/>
      <c r="AV570" s="89"/>
      <c r="AW570" s="89"/>
      <c r="AX570" s="89"/>
      <c r="AY570" s="89"/>
      <c r="AZ570" s="89"/>
      <c r="BA570" s="89"/>
      <c r="BB570" s="89"/>
      <c r="BC570" s="89"/>
      <c r="BD570" s="89"/>
      <c r="BE570" s="89"/>
      <c r="BF570" s="89"/>
      <c r="BG570" s="89"/>
      <c r="BH570" s="89"/>
      <c r="BI570" s="89"/>
      <c r="BJ570" s="89"/>
      <c r="BK570" s="89"/>
      <c r="BL570" s="89"/>
      <c r="BM570" s="89"/>
      <c r="BN570" s="89"/>
      <c r="BO570" s="89"/>
      <c r="BP570" s="89"/>
      <c r="BQ570" s="89"/>
      <c r="BR570" s="70"/>
      <c r="BS570" s="70"/>
      <c r="BT570" s="70"/>
    </row>
    <row r="571" ht="16.5" customHeight="1">
      <c r="A571" s="70"/>
      <c r="B571" s="430"/>
      <c r="P571" s="48"/>
      <c r="Q571" s="70"/>
      <c r="R571" s="70"/>
      <c r="S571" s="70"/>
      <c r="T571" s="430"/>
      <c r="AH571" s="48"/>
      <c r="AI571" s="70"/>
      <c r="AJ571" s="595"/>
      <c r="AK571" s="595"/>
      <c r="AL571" s="595"/>
      <c r="AM571" s="595"/>
      <c r="AN571" s="595"/>
      <c r="AO571" s="70"/>
      <c r="AP571" s="70"/>
      <c r="AQ571" s="70"/>
      <c r="AR571" s="70"/>
      <c r="AS571" s="89"/>
      <c r="AT571" s="89"/>
      <c r="AU571" s="89"/>
      <c r="AV571" s="89"/>
      <c r="AW571" s="89"/>
      <c r="AX571" s="89"/>
      <c r="AY571" s="89"/>
      <c r="AZ571" s="89"/>
      <c r="BA571" s="89"/>
      <c r="BB571" s="89"/>
      <c r="BC571" s="89"/>
      <c r="BD571" s="89"/>
      <c r="BE571" s="89"/>
      <c r="BF571" s="89"/>
      <c r="BG571" s="89"/>
      <c r="BH571" s="89"/>
      <c r="BI571" s="89"/>
      <c r="BJ571" s="89"/>
      <c r="BK571" s="89"/>
      <c r="BL571" s="89"/>
      <c r="BM571" s="89"/>
      <c r="BN571" s="89"/>
      <c r="BO571" s="89"/>
      <c r="BP571" s="89"/>
      <c r="BQ571" s="89"/>
      <c r="BR571" s="70"/>
      <c r="BS571" s="70"/>
      <c r="BT571" s="70"/>
    </row>
    <row r="572" ht="16.5" customHeight="1">
      <c r="A572" s="70"/>
      <c r="B572" s="430"/>
      <c r="P572" s="48"/>
      <c r="Q572" s="70"/>
      <c r="R572" s="70"/>
      <c r="S572" s="70"/>
      <c r="T572" s="430"/>
      <c r="U572" s="600" t="s">
        <v>1746</v>
      </c>
      <c r="X572" s="597" t="s">
        <v>1747</v>
      </c>
      <c r="AH572" s="48"/>
      <c r="AI572" s="70"/>
      <c r="AJ572" s="595"/>
      <c r="AK572" s="595"/>
      <c r="AL572" s="595"/>
      <c r="AM572" s="595"/>
      <c r="AN572" s="595"/>
      <c r="AO572" s="70"/>
      <c r="AP572" s="70"/>
      <c r="AQ572" s="70"/>
      <c r="AR572" s="70"/>
      <c r="AS572" s="89"/>
      <c r="AT572" s="89"/>
      <c r="AU572" s="89"/>
      <c r="AV572" s="89"/>
      <c r="AW572" s="89"/>
      <c r="AX572" s="89"/>
      <c r="AY572" s="89"/>
      <c r="AZ572" s="89"/>
      <c r="BA572" s="89"/>
      <c r="BB572" s="89"/>
      <c r="BC572" s="89"/>
      <c r="BD572" s="89"/>
      <c r="BE572" s="89"/>
      <c r="BF572" s="89"/>
      <c r="BG572" s="89"/>
      <c r="BH572" s="89"/>
      <c r="BI572" s="89"/>
      <c r="BJ572" s="89"/>
      <c r="BK572" s="89"/>
      <c r="BL572" s="89"/>
      <c r="BM572" s="89"/>
      <c r="BN572" s="89"/>
      <c r="BO572" s="89"/>
      <c r="BP572" s="89"/>
      <c r="BQ572" s="89"/>
      <c r="BR572" s="70"/>
      <c r="BS572" s="70"/>
      <c r="BT572" s="70"/>
    </row>
    <row r="573" ht="16.5" customHeight="1">
      <c r="A573" s="70"/>
      <c r="B573" s="430"/>
      <c r="P573" s="48"/>
      <c r="Q573" s="70"/>
      <c r="R573" s="70"/>
      <c r="S573" s="70"/>
      <c r="T573" s="430"/>
      <c r="AH573" s="48"/>
      <c r="AI573" s="70"/>
      <c r="AJ573" s="595"/>
      <c r="AK573" s="595"/>
      <c r="AL573" s="595"/>
      <c r="AM573" s="595"/>
      <c r="AN573" s="595"/>
      <c r="AO573" s="70"/>
      <c r="AP573" s="70"/>
      <c r="AQ573" s="70"/>
      <c r="AR573" s="70"/>
      <c r="AS573" s="89"/>
      <c r="AT573" s="89"/>
      <c r="AU573" s="89"/>
      <c r="AV573" s="89"/>
      <c r="AW573" s="89"/>
      <c r="AX573" s="89"/>
      <c r="AY573" s="89"/>
      <c r="AZ573" s="89"/>
      <c r="BA573" s="89"/>
      <c r="BB573" s="89"/>
      <c r="BC573" s="89"/>
      <c r="BD573" s="89"/>
      <c r="BE573" s="89"/>
      <c r="BF573" s="89"/>
      <c r="BG573" s="89"/>
      <c r="BH573" s="89"/>
      <c r="BI573" s="89"/>
      <c r="BJ573" s="89"/>
      <c r="BK573" s="89"/>
      <c r="BL573" s="89"/>
      <c r="BM573" s="89"/>
      <c r="BN573" s="89"/>
      <c r="BO573" s="89"/>
      <c r="BP573" s="89"/>
      <c r="BQ573" s="89"/>
      <c r="BR573" s="70"/>
      <c r="BS573" s="70"/>
      <c r="BT573" s="70"/>
    </row>
    <row r="574" ht="16.5" customHeight="1">
      <c r="A574" s="70"/>
      <c r="B574" s="430"/>
      <c r="C574" s="596" t="s">
        <v>1744</v>
      </c>
      <c r="F574" s="472" t="s">
        <v>1745</v>
      </c>
      <c r="P574" s="48"/>
      <c r="Q574" s="70"/>
      <c r="R574" s="70"/>
      <c r="S574" s="70"/>
      <c r="T574" s="430"/>
      <c r="U574" s="599" t="s">
        <v>1748</v>
      </c>
      <c r="X574" s="597" t="s">
        <v>1749</v>
      </c>
      <c r="AH574" s="48"/>
      <c r="AI574" s="70"/>
      <c r="AJ574" s="595"/>
      <c r="AK574" s="595"/>
      <c r="AL574" s="595"/>
      <c r="AM574" s="595"/>
      <c r="AN574" s="595"/>
      <c r="AO574" s="70"/>
      <c r="AP574" s="70"/>
      <c r="AQ574" s="70"/>
      <c r="AR574" s="70"/>
      <c r="AS574" s="89"/>
      <c r="AT574" s="89"/>
      <c r="AU574" s="89"/>
      <c r="AV574" s="89"/>
      <c r="AW574" s="89"/>
      <c r="AX574" s="89"/>
      <c r="AY574" s="89"/>
      <c r="AZ574" s="89"/>
      <c r="BA574" s="89"/>
      <c r="BB574" s="89"/>
      <c r="BC574" s="89"/>
      <c r="BD574" s="89"/>
      <c r="BE574" s="89"/>
      <c r="BF574" s="89"/>
      <c r="BG574" s="89"/>
      <c r="BH574" s="89"/>
      <c r="BI574" s="89"/>
      <c r="BJ574" s="89"/>
      <c r="BK574" s="89"/>
      <c r="BL574" s="89"/>
      <c r="BM574" s="89"/>
      <c r="BN574" s="89"/>
      <c r="BO574" s="89"/>
      <c r="BP574" s="89"/>
      <c r="BQ574" s="89"/>
      <c r="BR574" s="70"/>
      <c r="BS574" s="70"/>
      <c r="BT574" s="70"/>
    </row>
    <row r="575" ht="16.5" customHeight="1">
      <c r="A575" s="70"/>
      <c r="B575" s="430"/>
      <c r="P575" s="48"/>
      <c r="Q575" s="70"/>
      <c r="R575" s="70"/>
      <c r="S575" s="70"/>
      <c r="T575" s="430"/>
      <c r="AH575" s="48"/>
      <c r="AI575" s="70"/>
      <c r="AJ575" s="595"/>
      <c r="AK575" s="595"/>
      <c r="AL575" s="595"/>
      <c r="AM575" s="595"/>
      <c r="AN575" s="595"/>
      <c r="AO575" s="70"/>
      <c r="AP575" s="70"/>
      <c r="AQ575" s="70"/>
      <c r="AR575" s="70"/>
      <c r="AS575" s="89"/>
      <c r="AT575" s="89"/>
      <c r="AU575" s="89"/>
      <c r="AV575" s="89"/>
      <c r="AW575" s="89"/>
      <c r="AX575" s="89"/>
      <c r="AY575" s="89"/>
      <c r="AZ575" s="89"/>
      <c r="BA575" s="89"/>
      <c r="BB575" s="89"/>
      <c r="BC575" s="89"/>
      <c r="BD575" s="89"/>
      <c r="BE575" s="89"/>
      <c r="BF575" s="89"/>
      <c r="BG575" s="89"/>
      <c r="BH575" s="89"/>
      <c r="BI575" s="89"/>
      <c r="BJ575" s="89"/>
      <c r="BK575" s="89"/>
      <c r="BL575" s="89"/>
      <c r="BM575" s="89"/>
      <c r="BN575" s="89"/>
      <c r="BO575" s="89"/>
      <c r="BP575" s="89"/>
      <c r="BQ575" s="89"/>
      <c r="BR575" s="70"/>
      <c r="BS575" s="70"/>
      <c r="BT575" s="70"/>
    </row>
    <row r="576" ht="16.5" customHeight="1">
      <c r="A576" s="70"/>
      <c r="B576" s="430"/>
      <c r="C576" s="598" t="s">
        <v>1750</v>
      </c>
      <c r="F576" s="472" t="s">
        <v>1747</v>
      </c>
      <c r="P576" s="48"/>
      <c r="Q576" s="70"/>
      <c r="R576" s="70"/>
      <c r="S576" s="70"/>
      <c r="T576" s="430"/>
      <c r="U576" s="599" t="s">
        <v>1751</v>
      </c>
      <c r="X576" s="597" t="s">
        <v>1752</v>
      </c>
      <c r="AH576" s="48"/>
      <c r="AI576" s="70"/>
      <c r="AJ576" s="595"/>
      <c r="AK576" s="595"/>
      <c r="AL576" s="595"/>
      <c r="AM576" s="595"/>
      <c r="AN576" s="595"/>
      <c r="AO576" s="70"/>
      <c r="AP576" s="70"/>
      <c r="AQ576" s="70"/>
      <c r="AR576" s="70"/>
      <c r="AS576" s="89"/>
      <c r="AT576" s="89"/>
      <c r="AU576" s="89"/>
      <c r="AV576" s="89"/>
      <c r="AW576" s="89"/>
      <c r="AX576" s="89"/>
      <c r="AY576" s="89"/>
      <c r="AZ576" s="89"/>
      <c r="BA576" s="89"/>
      <c r="BB576" s="89"/>
      <c r="BC576" s="89"/>
      <c r="BD576" s="89"/>
      <c r="BE576" s="89"/>
      <c r="BF576" s="89"/>
      <c r="BG576" s="89"/>
      <c r="BH576" s="89"/>
      <c r="BI576" s="89"/>
      <c r="BJ576" s="89"/>
      <c r="BK576" s="89"/>
      <c r="BL576" s="89"/>
      <c r="BM576" s="89"/>
      <c r="BN576" s="89"/>
      <c r="BO576" s="89"/>
      <c r="BP576" s="89"/>
      <c r="BQ576" s="89"/>
      <c r="BR576" s="70"/>
      <c r="BS576" s="70"/>
      <c r="BT576" s="70"/>
    </row>
    <row r="577" ht="16.5" customHeight="1">
      <c r="A577" s="70"/>
      <c r="B577" s="430"/>
      <c r="P577" s="48"/>
      <c r="Q577" s="70"/>
      <c r="R577" s="70"/>
      <c r="S577" s="70"/>
      <c r="T577" s="430"/>
      <c r="AH577" s="48"/>
      <c r="AI577" s="70"/>
      <c r="AJ577" s="595"/>
      <c r="AK577" s="595"/>
      <c r="AL577" s="595"/>
      <c r="AM577" s="595"/>
      <c r="AN577" s="595"/>
      <c r="AO577" s="70"/>
      <c r="AP577" s="70"/>
      <c r="AQ577" s="70"/>
      <c r="AR577" s="70"/>
      <c r="AS577" s="89"/>
      <c r="AT577" s="89"/>
      <c r="AU577" s="89"/>
      <c r="AV577" s="89"/>
      <c r="AW577" s="89"/>
      <c r="AX577" s="89"/>
      <c r="AY577" s="89"/>
      <c r="AZ577" s="89"/>
      <c r="BA577" s="89"/>
      <c r="BB577" s="89"/>
      <c r="BC577" s="89"/>
      <c r="BD577" s="89"/>
      <c r="BE577" s="89"/>
      <c r="BF577" s="89"/>
      <c r="BG577" s="89"/>
      <c r="BH577" s="89"/>
      <c r="BI577" s="89"/>
      <c r="BJ577" s="89"/>
      <c r="BK577" s="89"/>
      <c r="BL577" s="89"/>
      <c r="BM577" s="89"/>
      <c r="BN577" s="89"/>
      <c r="BO577" s="89"/>
      <c r="BP577" s="89"/>
      <c r="BQ577" s="89"/>
      <c r="BR577" s="70"/>
      <c r="BS577" s="70"/>
      <c r="BT577" s="70"/>
    </row>
    <row r="578" ht="16.5" customHeight="1">
      <c r="A578" s="70"/>
      <c r="B578" s="430"/>
      <c r="P578" s="48"/>
      <c r="Q578" s="70"/>
      <c r="R578" s="70"/>
      <c r="S578" s="70"/>
      <c r="T578" s="430"/>
      <c r="U578" s="599" t="s">
        <v>1753</v>
      </c>
      <c r="X578" s="597" t="s">
        <v>1754</v>
      </c>
      <c r="AH578" s="48"/>
      <c r="AI578" s="70"/>
      <c r="AJ578" s="595"/>
      <c r="AK578" s="595"/>
      <c r="AL578" s="595"/>
      <c r="AM578" s="595"/>
      <c r="AN578" s="595"/>
      <c r="AO578" s="70"/>
      <c r="AP578" s="70"/>
      <c r="AQ578" s="70"/>
      <c r="AR578" s="70"/>
      <c r="AS578" s="89"/>
      <c r="AT578" s="89"/>
      <c r="AU578" s="89"/>
      <c r="AV578" s="89"/>
      <c r="AW578" s="89"/>
      <c r="AX578" s="89"/>
      <c r="AY578" s="89"/>
      <c r="AZ578" s="89"/>
      <c r="BA578" s="89"/>
      <c r="BB578" s="89"/>
      <c r="BC578" s="89"/>
      <c r="BD578" s="89"/>
      <c r="BE578" s="89"/>
      <c r="BF578" s="89"/>
      <c r="BG578" s="89"/>
      <c r="BH578" s="89"/>
      <c r="BI578" s="89"/>
      <c r="BJ578" s="89"/>
      <c r="BK578" s="89"/>
      <c r="BL578" s="89"/>
      <c r="BM578" s="89"/>
      <c r="BN578" s="89"/>
      <c r="BO578" s="89"/>
      <c r="BP578" s="89"/>
      <c r="BQ578" s="89"/>
      <c r="BR578" s="70"/>
      <c r="BS578" s="70"/>
      <c r="BT578" s="70"/>
    </row>
    <row r="579" ht="16.5" customHeight="1">
      <c r="A579" s="70"/>
      <c r="B579" s="430"/>
      <c r="C579" s="596" t="s">
        <v>1748</v>
      </c>
      <c r="F579" s="472" t="s">
        <v>1749</v>
      </c>
      <c r="P579" s="48"/>
      <c r="Q579" s="70"/>
      <c r="R579" s="70"/>
      <c r="S579" s="70"/>
      <c r="T579" s="430"/>
      <c r="AH579" s="48"/>
      <c r="AI579" s="70"/>
      <c r="AJ579" s="595"/>
      <c r="AK579" s="595"/>
      <c r="AL579" s="595"/>
      <c r="AM579" s="595"/>
      <c r="AN579" s="595"/>
      <c r="AO579" s="70"/>
      <c r="AP579" s="70"/>
      <c r="AQ579" s="70"/>
      <c r="AR579" s="70"/>
      <c r="AS579" s="89"/>
      <c r="AT579" s="89"/>
      <c r="AU579" s="89"/>
      <c r="AV579" s="89"/>
      <c r="AW579" s="89"/>
      <c r="AX579" s="89"/>
      <c r="AY579" s="89"/>
      <c r="AZ579" s="89"/>
      <c r="BA579" s="89"/>
      <c r="BB579" s="89"/>
      <c r="BC579" s="89"/>
      <c r="BD579" s="89"/>
      <c r="BE579" s="89"/>
      <c r="BF579" s="89"/>
      <c r="BG579" s="89"/>
      <c r="BH579" s="89"/>
      <c r="BI579" s="89"/>
      <c r="BJ579" s="89"/>
      <c r="BK579" s="89"/>
      <c r="BL579" s="89"/>
      <c r="BM579" s="89"/>
      <c r="BN579" s="89"/>
      <c r="BO579" s="89"/>
      <c r="BP579" s="89"/>
      <c r="BQ579" s="89"/>
      <c r="BR579" s="70"/>
      <c r="BS579" s="70"/>
      <c r="BT579" s="70"/>
    </row>
    <row r="580" ht="16.5" customHeight="1">
      <c r="A580" s="70"/>
      <c r="B580" s="430"/>
      <c r="P580" s="48"/>
      <c r="Q580" s="70"/>
      <c r="R580" s="70"/>
      <c r="S580" s="70"/>
      <c r="T580" s="430"/>
      <c r="AH580" s="48"/>
      <c r="AI580" s="70"/>
      <c r="AJ580" s="595"/>
      <c r="AK580" s="595"/>
      <c r="AL580" s="595"/>
      <c r="AM580" s="595"/>
      <c r="AN580" s="595"/>
      <c r="AO580" s="70"/>
      <c r="AP580" s="70"/>
      <c r="AQ580" s="70"/>
      <c r="AR580" s="70"/>
      <c r="AS580" s="89"/>
      <c r="AT580" s="89"/>
      <c r="AU580" s="89"/>
      <c r="AV580" s="89"/>
      <c r="AW580" s="89"/>
      <c r="AX580" s="89"/>
      <c r="AY580" s="89"/>
      <c r="AZ580" s="89"/>
      <c r="BA580" s="89"/>
      <c r="BB580" s="89"/>
      <c r="BC580" s="89"/>
      <c r="BD580" s="89"/>
      <c r="BE580" s="89"/>
      <c r="BF580" s="89"/>
      <c r="BG580" s="89"/>
      <c r="BH580" s="89"/>
      <c r="BI580" s="89"/>
      <c r="BJ580" s="89"/>
      <c r="BK580" s="89"/>
      <c r="BL580" s="89"/>
      <c r="BM580" s="89"/>
      <c r="BN580" s="89"/>
      <c r="BO580" s="89"/>
      <c r="BP580" s="89"/>
      <c r="BQ580" s="89"/>
      <c r="BR580" s="70"/>
      <c r="BS580" s="70"/>
      <c r="BT580" s="70"/>
    </row>
    <row r="581" ht="16.5" customHeight="1">
      <c r="A581" s="70"/>
      <c r="B581" s="430"/>
      <c r="C581" s="598" t="s">
        <v>1755</v>
      </c>
      <c r="F581" s="472" t="s">
        <v>1752</v>
      </c>
      <c r="P581" s="48"/>
      <c r="Q581" s="70"/>
      <c r="R581" s="70"/>
      <c r="S581" s="70"/>
      <c r="T581" s="430"/>
      <c r="U581" s="596" t="s">
        <v>1756</v>
      </c>
      <c r="X581" s="597" t="s">
        <v>1757</v>
      </c>
      <c r="AH581" s="48"/>
      <c r="AI581" s="70"/>
      <c r="AJ581" s="595"/>
      <c r="AK581" s="595"/>
      <c r="AL581" s="595"/>
      <c r="AM581" s="595"/>
      <c r="AN581" s="595"/>
      <c r="AO581" s="89"/>
      <c r="AP581" s="89"/>
      <c r="AQ581" s="89"/>
      <c r="AR581" s="89"/>
      <c r="AS581" s="89"/>
      <c r="AT581" s="89"/>
      <c r="AU581" s="89"/>
      <c r="AV581" s="89"/>
      <c r="AW581" s="89"/>
      <c r="AX581" s="89"/>
      <c r="AY581" s="89"/>
      <c r="AZ581" s="89"/>
      <c r="BA581" s="89"/>
      <c r="BB581" s="89"/>
      <c r="BC581" s="89"/>
      <c r="BD581" s="89"/>
      <c r="BE581" s="89"/>
      <c r="BF581" s="89"/>
      <c r="BG581" s="89"/>
      <c r="BH581" s="89"/>
      <c r="BI581" s="89"/>
      <c r="BJ581" s="89"/>
      <c r="BK581" s="89"/>
      <c r="BL581" s="89"/>
      <c r="BM581" s="89"/>
      <c r="BN581" s="89"/>
      <c r="BO581" s="89"/>
      <c r="BP581" s="89"/>
      <c r="BQ581" s="89"/>
      <c r="BR581" s="70"/>
      <c r="BS581" s="70"/>
      <c r="BT581" s="70"/>
    </row>
    <row r="582" ht="16.5" customHeight="1">
      <c r="A582" s="70"/>
      <c r="B582" s="430"/>
      <c r="P582" s="48"/>
      <c r="Q582" s="70"/>
      <c r="R582" s="70"/>
      <c r="S582" s="70"/>
      <c r="T582" s="430"/>
      <c r="AH582" s="48"/>
      <c r="AI582" s="70"/>
      <c r="AJ582" s="595"/>
      <c r="AK582" s="595"/>
      <c r="AL582" s="595"/>
      <c r="AM582" s="595"/>
      <c r="AN582" s="595"/>
      <c r="AO582" s="89"/>
      <c r="AP582" s="89"/>
      <c r="AQ582" s="89"/>
      <c r="AR582" s="89"/>
      <c r="AS582" s="89"/>
      <c r="AT582" s="89"/>
      <c r="AU582" s="89"/>
      <c r="AV582" s="89"/>
      <c r="AW582" s="89"/>
      <c r="AX582" s="89"/>
      <c r="AY582" s="89"/>
      <c r="AZ582" s="89"/>
      <c r="BA582" s="89"/>
      <c r="BB582" s="89"/>
      <c r="BC582" s="89"/>
      <c r="BD582" s="89"/>
      <c r="BE582" s="89"/>
      <c r="BF582" s="89"/>
      <c r="BG582" s="89"/>
      <c r="BH582" s="89"/>
      <c r="BI582" s="89"/>
      <c r="BJ582" s="89"/>
      <c r="BK582" s="89"/>
      <c r="BL582" s="89"/>
      <c r="BM582" s="89"/>
      <c r="BN582" s="89"/>
      <c r="BO582" s="89"/>
      <c r="BP582" s="89"/>
      <c r="BQ582" s="89"/>
      <c r="BR582" s="70"/>
      <c r="BS582" s="70"/>
      <c r="BT582" s="70"/>
    </row>
    <row r="583" ht="16.5" customHeight="1">
      <c r="A583" s="70"/>
      <c r="B583" s="430"/>
      <c r="C583" s="598" t="s">
        <v>1758</v>
      </c>
      <c r="F583" s="472" t="s">
        <v>1754</v>
      </c>
      <c r="P583" s="48"/>
      <c r="Q583" s="70"/>
      <c r="R583" s="70"/>
      <c r="S583" s="70"/>
      <c r="T583" s="430"/>
      <c r="AH583" s="48"/>
      <c r="AI583" s="70"/>
      <c r="AJ583" s="595"/>
      <c r="AK583" s="595"/>
      <c r="AL583" s="595"/>
      <c r="AM583" s="595"/>
      <c r="AN583" s="595"/>
      <c r="AO583" s="89"/>
      <c r="AP583" s="89"/>
      <c r="AQ583" s="89"/>
      <c r="AR583" s="89"/>
      <c r="AS583" s="89"/>
      <c r="AT583" s="89"/>
      <c r="AU583" s="89"/>
      <c r="AV583" s="89"/>
      <c r="AW583" s="89"/>
      <c r="AX583" s="89"/>
      <c r="AY583" s="89"/>
      <c r="AZ583" s="89"/>
      <c r="BA583" s="89"/>
      <c r="BB583" s="89"/>
      <c r="BC583" s="89"/>
      <c r="BD583" s="89"/>
      <c r="BE583" s="89"/>
      <c r="BF583" s="89"/>
      <c r="BG583" s="89"/>
      <c r="BH583" s="89"/>
      <c r="BI583" s="89"/>
      <c r="BJ583" s="89"/>
      <c r="BK583" s="89"/>
      <c r="BL583" s="89"/>
      <c r="BM583" s="89"/>
      <c r="BN583" s="89"/>
      <c r="BO583" s="89"/>
      <c r="BP583" s="89"/>
      <c r="BQ583" s="89"/>
      <c r="BR583" s="70"/>
      <c r="BS583" s="70"/>
      <c r="BT583" s="70"/>
    </row>
    <row r="584" ht="16.5" customHeight="1">
      <c r="A584" s="70"/>
      <c r="B584" s="430"/>
      <c r="P584" s="48"/>
      <c r="Q584" s="70"/>
      <c r="R584" s="70"/>
      <c r="S584" s="70"/>
      <c r="T584" s="430"/>
      <c r="U584" s="599" t="s">
        <v>1759</v>
      </c>
      <c r="X584" s="597" t="s">
        <v>1760</v>
      </c>
      <c r="AH584" s="48"/>
      <c r="AI584" s="70"/>
      <c r="AJ584" s="595"/>
      <c r="AK584" s="595"/>
      <c r="AL584" s="595"/>
      <c r="AM584" s="595"/>
      <c r="AN584" s="595"/>
      <c r="AO584" s="89"/>
      <c r="AP584" s="89"/>
      <c r="AQ584" s="89"/>
      <c r="AR584" s="89"/>
      <c r="AS584" s="89"/>
      <c r="AT584" s="89"/>
      <c r="AU584" s="89"/>
      <c r="AV584" s="89"/>
      <c r="AW584" s="89"/>
      <c r="AX584" s="89"/>
      <c r="AY584" s="89"/>
      <c r="AZ584" s="89"/>
      <c r="BA584" s="89"/>
      <c r="BB584" s="89"/>
      <c r="BC584" s="89"/>
      <c r="BD584" s="89"/>
      <c r="BE584" s="89"/>
      <c r="BF584" s="89"/>
      <c r="BG584" s="89"/>
      <c r="BH584" s="89"/>
      <c r="BI584" s="89"/>
      <c r="BJ584" s="89"/>
      <c r="BK584" s="89"/>
      <c r="BL584" s="89"/>
      <c r="BM584" s="89"/>
      <c r="BN584" s="89"/>
      <c r="BO584" s="89"/>
      <c r="BP584" s="89"/>
      <c r="BQ584" s="89"/>
      <c r="BR584" s="70"/>
      <c r="BS584" s="70"/>
      <c r="BT584" s="70"/>
    </row>
    <row r="585" ht="16.5" customHeight="1">
      <c r="A585" s="70"/>
      <c r="B585" s="430"/>
      <c r="P585" s="48"/>
      <c r="Q585" s="70"/>
      <c r="R585" s="70"/>
      <c r="S585" s="70"/>
      <c r="T585" s="430"/>
      <c r="AH585" s="48"/>
      <c r="AI585" s="70"/>
      <c r="AJ585" s="595"/>
      <c r="AK585" s="595"/>
      <c r="AL585" s="595"/>
      <c r="AM585" s="595"/>
      <c r="AN585" s="595"/>
      <c r="AO585" s="89"/>
      <c r="AP585" s="89"/>
      <c r="AQ585" s="89"/>
      <c r="AR585" s="89"/>
      <c r="AS585" s="89"/>
      <c r="AT585" s="89"/>
      <c r="AU585" s="89"/>
      <c r="AV585" s="89"/>
      <c r="AW585" s="89"/>
      <c r="AX585" s="89"/>
      <c r="AY585" s="89"/>
      <c r="AZ585" s="89"/>
      <c r="BA585" s="89"/>
      <c r="BB585" s="89"/>
      <c r="BC585" s="89"/>
      <c r="BD585" s="89"/>
      <c r="BE585" s="89"/>
      <c r="BF585" s="89"/>
      <c r="BG585" s="89"/>
      <c r="BH585" s="89"/>
      <c r="BI585" s="89"/>
      <c r="BJ585" s="89"/>
      <c r="BK585" s="89"/>
      <c r="BL585" s="89"/>
      <c r="BM585" s="89"/>
      <c r="BN585" s="89"/>
      <c r="BO585" s="89"/>
      <c r="BP585" s="89"/>
      <c r="BQ585" s="89"/>
      <c r="BR585" s="70"/>
      <c r="BS585" s="70"/>
      <c r="BT585" s="70"/>
    </row>
    <row r="586" ht="16.5" customHeight="1">
      <c r="A586" s="70"/>
      <c r="B586" s="430"/>
      <c r="P586" s="48"/>
      <c r="Q586" s="70"/>
      <c r="R586" s="70"/>
      <c r="S586" s="70"/>
      <c r="T586" s="430"/>
      <c r="U586" s="54"/>
      <c r="V586" s="54"/>
      <c r="W586" s="54"/>
      <c r="X586" s="54"/>
      <c r="Y586" s="54"/>
      <c r="Z586" s="54"/>
      <c r="AA586" s="54"/>
      <c r="AB586" s="54"/>
      <c r="AC586" s="54"/>
      <c r="AD586" s="54"/>
      <c r="AE586" s="54"/>
      <c r="AF586" s="54"/>
      <c r="AG586" s="54"/>
      <c r="AH586" s="55"/>
      <c r="AI586" s="70"/>
      <c r="AJ586" s="595"/>
      <c r="AK586" s="595"/>
      <c r="AL586" s="595"/>
      <c r="AM586" s="595"/>
      <c r="AN586" s="595"/>
      <c r="AO586" s="89"/>
      <c r="AP586" s="89"/>
      <c r="AQ586" s="89"/>
      <c r="AR586" s="89"/>
      <c r="AS586" s="89"/>
      <c r="AT586" s="89"/>
      <c r="AU586" s="89"/>
      <c r="AV586" s="89"/>
      <c r="AW586" s="89"/>
      <c r="AX586" s="89"/>
      <c r="AY586" s="89"/>
      <c r="AZ586" s="89"/>
      <c r="BA586" s="89"/>
      <c r="BB586" s="89"/>
      <c r="BC586" s="89"/>
      <c r="BD586" s="89"/>
      <c r="BE586" s="89"/>
      <c r="BF586" s="89"/>
      <c r="BG586" s="89"/>
      <c r="BH586" s="89"/>
      <c r="BI586" s="89"/>
      <c r="BJ586" s="89"/>
      <c r="BK586" s="89"/>
      <c r="BL586" s="89"/>
      <c r="BM586" s="89"/>
      <c r="BN586" s="89"/>
      <c r="BO586" s="89"/>
      <c r="BP586" s="89"/>
      <c r="BQ586" s="89"/>
      <c r="BR586" s="70"/>
      <c r="BS586" s="70"/>
      <c r="BT586" s="70"/>
    </row>
    <row r="587" ht="16.5" customHeight="1">
      <c r="A587" s="70"/>
      <c r="B587" s="430"/>
      <c r="C587" s="596" t="s">
        <v>1756</v>
      </c>
      <c r="F587" s="472" t="s">
        <v>1757</v>
      </c>
      <c r="P587" s="48"/>
      <c r="Q587" s="70"/>
      <c r="R587" s="70"/>
      <c r="S587" s="70"/>
      <c r="T587" s="26"/>
      <c r="U587" s="26"/>
      <c r="V587" s="26"/>
      <c r="W587" s="26"/>
      <c r="X587" s="26"/>
      <c r="Y587" s="26"/>
      <c r="Z587" s="26"/>
      <c r="AA587" s="26"/>
      <c r="AB587" s="26"/>
      <c r="AC587" s="26"/>
      <c r="AD587" s="26"/>
      <c r="AE587" s="26"/>
      <c r="AF587" s="26"/>
      <c r="AG587" s="26"/>
      <c r="AH587" s="26"/>
      <c r="AI587" s="70"/>
      <c r="AJ587" s="595"/>
      <c r="AK587" s="595"/>
      <c r="AL587" s="595"/>
      <c r="AM587" s="595"/>
      <c r="AN587" s="595"/>
      <c r="AO587" s="89"/>
      <c r="AP587" s="89"/>
      <c r="AQ587" s="89"/>
      <c r="AR587" s="89"/>
      <c r="AS587" s="89"/>
      <c r="AT587" s="89"/>
      <c r="AU587" s="89"/>
      <c r="AV587" s="89"/>
      <c r="AW587" s="89"/>
      <c r="AX587" s="89"/>
      <c r="AY587" s="89"/>
      <c r="AZ587" s="89"/>
      <c r="BA587" s="89"/>
      <c r="BB587" s="89"/>
      <c r="BC587" s="89"/>
      <c r="BD587" s="89"/>
      <c r="BE587" s="89"/>
      <c r="BF587" s="89"/>
      <c r="BG587" s="89"/>
      <c r="BH587" s="89"/>
      <c r="BI587" s="89"/>
      <c r="BJ587" s="89"/>
      <c r="BK587" s="89"/>
      <c r="BL587" s="89"/>
      <c r="BM587" s="89"/>
      <c r="BN587" s="89"/>
      <c r="BO587" s="89"/>
      <c r="BP587" s="89"/>
      <c r="BQ587" s="89"/>
      <c r="BR587" s="70"/>
      <c r="BS587" s="70"/>
      <c r="BT587" s="70"/>
    </row>
    <row r="588" ht="16.5" customHeight="1">
      <c r="A588" s="70"/>
      <c r="B588" s="430"/>
      <c r="P588" s="48"/>
      <c r="Q588" s="70"/>
      <c r="R588" s="70"/>
      <c r="S588" s="70"/>
      <c r="T588" s="70"/>
      <c r="U588" s="70"/>
      <c r="V588" s="70"/>
      <c r="W588" s="70"/>
      <c r="X588" s="70"/>
      <c r="Y588" s="70"/>
      <c r="Z588" s="70"/>
      <c r="AA588" s="70"/>
      <c r="AB588" s="70"/>
      <c r="AC588" s="70"/>
      <c r="AD588" s="70"/>
      <c r="AE588" s="70"/>
      <c r="AF588" s="70"/>
      <c r="AG588" s="70"/>
      <c r="AH588" s="70"/>
      <c r="AI588" s="70"/>
      <c r="AJ588" s="70"/>
      <c r="AK588" s="89"/>
      <c r="AL588" s="89"/>
      <c r="AM588" s="89"/>
      <c r="AN588" s="89"/>
      <c r="AO588" s="89"/>
      <c r="AP588" s="89"/>
      <c r="AQ588" s="89"/>
      <c r="AR588" s="89"/>
      <c r="AS588" s="89"/>
      <c r="AT588" s="89"/>
      <c r="AU588" s="89"/>
      <c r="AV588" s="89"/>
      <c r="AW588" s="89"/>
      <c r="AX588" s="89"/>
      <c r="AY588" s="89"/>
      <c r="AZ588" s="89"/>
      <c r="BA588" s="89"/>
      <c r="BB588" s="89"/>
      <c r="BC588" s="89"/>
      <c r="BD588" s="89"/>
      <c r="BE588" s="89"/>
      <c r="BF588" s="89"/>
      <c r="BG588" s="89"/>
      <c r="BH588" s="89"/>
      <c r="BI588" s="89"/>
      <c r="BJ588" s="89"/>
      <c r="BK588" s="89"/>
      <c r="BL588" s="89"/>
      <c r="BM588" s="89"/>
      <c r="BN588" s="89"/>
      <c r="BO588" s="89"/>
      <c r="BP588" s="89"/>
      <c r="BQ588" s="89"/>
      <c r="BR588" s="70"/>
      <c r="BS588" s="70"/>
      <c r="BT588" s="70"/>
    </row>
    <row r="589" ht="16.5" customHeight="1">
      <c r="A589" s="70"/>
      <c r="B589" s="430"/>
      <c r="P589" s="48"/>
      <c r="Q589" s="70"/>
      <c r="R589" s="70"/>
      <c r="S589" s="70"/>
      <c r="T589" s="70"/>
      <c r="U589" s="70"/>
      <c r="V589" s="70"/>
      <c r="W589" s="70"/>
      <c r="X589" s="70"/>
      <c r="Y589" s="70"/>
      <c r="Z589" s="70"/>
      <c r="AA589" s="70"/>
      <c r="AB589" s="70"/>
      <c r="AC589" s="70"/>
      <c r="AD589" s="70"/>
      <c r="AE589" s="70"/>
      <c r="AF589" s="70"/>
      <c r="AG589" s="70"/>
      <c r="AH589" s="70"/>
      <c r="AI589" s="70"/>
      <c r="AJ589" s="70"/>
      <c r="AK589" s="89"/>
      <c r="AL589" s="89"/>
      <c r="AM589" s="89"/>
      <c r="AN589" s="89"/>
      <c r="AO589" s="89"/>
      <c r="AP589" s="89"/>
      <c r="AQ589" s="89"/>
      <c r="AR589" s="89"/>
      <c r="AS589" s="89"/>
      <c r="AT589" s="89"/>
      <c r="AU589" s="89"/>
      <c r="AV589" s="89"/>
      <c r="AW589" s="89"/>
      <c r="AX589" s="89"/>
      <c r="AY589" s="89"/>
      <c r="AZ589" s="89"/>
      <c r="BA589" s="89"/>
      <c r="BB589" s="89"/>
      <c r="BC589" s="89"/>
      <c r="BD589" s="89"/>
      <c r="BE589" s="89"/>
      <c r="BF589" s="89"/>
      <c r="BG589" s="89"/>
      <c r="BH589" s="89"/>
      <c r="BI589" s="89"/>
      <c r="BJ589" s="89"/>
      <c r="BK589" s="89"/>
      <c r="BL589" s="89"/>
      <c r="BM589" s="89"/>
      <c r="BN589" s="89"/>
      <c r="BO589" s="89"/>
      <c r="BP589" s="89"/>
      <c r="BQ589" s="89"/>
      <c r="BR589" s="70"/>
      <c r="BS589" s="70"/>
      <c r="BT589" s="70"/>
    </row>
    <row r="590" ht="16.5" customHeight="1">
      <c r="A590" s="70"/>
      <c r="B590" s="430"/>
      <c r="P590" s="48"/>
      <c r="Q590" s="70"/>
      <c r="R590" s="70"/>
      <c r="S590" s="70"/>
      <c r="T590" s="70"/>
      <c r="U590" s="70"/>
      <c r="V590" s="70"/>
      <c r="W590" s="70"/>
      <c r="X590" s="70"/>
      <c r="Y590" s="70"/>
      <c r="Z590" s="70"/>
      <c r="AA590" s="70"/>
      <c r="AB590" s="70"/>
      <c r="AC590" s="70"/>
      <c r="AD590" s="70"/>
      <c r="AE590" s="70"/>
      <c r="AF590" s="70"/>
      <c r="AG590" s="70"/>
      <c r="AH590" s="70"/>
      <c r="AI590" s="70"/>
      <c r="AJ590" s="70"/>
      <c r="AK590" s="89"/>
      <c r="AL590" s="89"/>
      <c r="AM590" s="89"/>
      <c r="AN590" s="89"/>
      <c r="AO590" s="89"/>
      <c r="AP590" s="89"/>
      <c r="AQ590" s="89"/>
      <c r="AR590" s="89"/>
      <c r="AS590" s="89"/>
      <c r="AT590" s="89"/>
      <c r="AU590" s="89"/>
      <c r="AV590" s="89"/>
      <c r="AW590" s="89"/>
      <c r="AX590" s="89"/>
      <c r="AY590" s="89"/>
      <c r="AZ590" s="89"/>
      <c r="BA590" s="89"/>
      <c r="BB590" s="89"/>
      <c r="BC590" s="89"/>
      <c r="BD590" s="89"/>
      <c r="BE590" s="89"/>
      <c r="BF590" s="89"/>
      <c r="BG590" s="89"/>
      <c r="BH590" s="89"/>
      <c r="BI590" s="89"/>
      <c r="BJ590" s="89"/>
      <c r="BK590" s="89"/>
      <c r="BL590" s="89"/>
      <c r="BM590" s="89"/>
      <c r="BN590" s="89"/>
      <c r="BO590" s="89"/>
      <c r="BP590" s="89"/>
      <c r="BQ590" s="89"/>
      <c r="BR590" s="70"/>
      <c r="BS590" s="70"/>
      <c r="BT590" s="70"/>
    </row>
    <row r="591" ht="16.5" customHeight="1">
      <c r="A591" s="70"/>
      <c r="B591" s="430"/>
      <c r="C591" s="596" t="s">
        <v>1759</v>
      </c>
      <c r="F591" s="472" t="s">
        <v>1760</v>
      </c>
      <c r="P591" s="48"/>
      <c r="Q591" s="70"/>
      <c r="R591" s="70"/>
      <c r="S591" s="70"/>
      <c r="T591" s="70"/>
      <c r="U591" s="70"/>
      <c r="V591" s="70"/>
      <c r="W591" s="70"/>
      <c r="X591" s="70"/>
      <c r="Y591" s="70"/>
      <c r="Z591" s="70"/>
      <c r="AA591" s="70"/>
      <c r="AB591" s="70"/>
      <c r="AC591" s="70"/>
      <c r="AD591" s="70"/>
      <c r="AE591" s="70"/>
      <c r="AF591" s="70"/>
      <c r="AG591" s="70"/>
      <c r="AH591" s="70"/>
      <c r="AI591" s="70"/>
      <c r="AJ591" s="70"/>
      <c r="AK591" s="89"/>
      <c r="AL591" s="89"/>
      <c r="AM591" s="89"/>
      <c r="AN591" s="89"/>
      <c r="AO591" s="89"/>
      <c r="AP591" s="89"/>
      <c r="AQ591" s="89"/>
      <c r="AR591" s="89"/>
      <c r="AS591" s="89"/>
      <c r="AT591" s="89"/>
      <c r="AU591" s="89"/>
      <c r="AV591" s="89"/>
      <c r="AW591" s="89"/>
      <c r="AX591" s="89"/>
      <c r="AY591" s="89"/>
      <c r="AZ591" s="89"/>
      <c r="BA591" s="89"/>
      <c r="BB591" s="89"/>
      <c r="BC591" s="89"/>
      <c r="BD591" s="89"/>
      <c r="BE591" s="89"/>
      <c r="BF591" s="89"/>
      <c r="BG591" s="89"/>
      <c r="BH591" s="89"/>
      <c r="BI591" s="89"/>
      <c r="BJ591" s="89"/>
      <c r="BK591" s="89"/>
      <c r="BL591" s="89"/>
      <c r="BM591" s="89"/>
      <c r="BN591" s="89"/>
      <c r="BO591" s="89"/>
      <c r="BP591" s="89"/>
      <c r="BQ591" s="89"/>
      <c r="BR591" s="70"/>
      <c r="BS591" s="70"/>
      <c r="BT591" s="70"/>
    </row>
    <row r="592" ht="16.5" customHeight="1">
      <c r="A592" s="70"/>
      <c r="B592" s="430"/>
      <c r="P592" s="48"/>
      <c r="Q592" s="70"/>
      <c r="R592" s="70"/>
      <c r="S592" s="70"/>
      <c r="T592" s="70"/>
      <c r="U592" s="70"/>
      <c r="V592" s="70"/>
      <c r="W592" s="70"/>
      <c r="X592" s="70"/>
      <c r="Y592" s="70"/>
      <c r="Z592" s="70"/>
      <c r="AA592" s="70"/>
      <c r="AB592" s="70"/>
      <c r="AC592" s="70"/>
      <c r="AD592" s="70"/>
      <c r="AE592" s="70"/>
      <c r="AF592" s="70"/>
      <c r="AG592" s="70"/>
      <c r="AH592" s="70"/>
      <c r="AI592" s="70"/>
      <c r="AJ592" s="70"/>
      <c r="AK592" s="89"/>
      <c r="AL592" s="89"/>
      <c r="AM592" s="89"/>
      <c r="AN592" s="89"/>
      <c r="AO592" s="89"/>
      <c r="AP592" s="89"/>
      <c r="AQ592" s="89"/>
      <c r="AR592" s="89"/>
      <c r="AS592" s="89"/>
      <c r="AT592" s="89"/>
      <c r="AU592" s="89"/>
      <c r="AV592" s="89"/>
      <c r="AW592" s="89"/>
      <c r="AX592" s="89"/>
      <c r="AY592" s="89"/>
      <c r="AZ592" s="89"/>
      <c r="BA592" s="89"/>
      <c r="BB592" s="89"/>
      <c r="BC592" s="89"/>
      <c r="BD592" s="89"/>
      <c r="BE592" s="89"/>
      <c r="BF592" s="89"/>
      <c r="BG592" s="89"/>
      <c r="BH592" s="89"/>
      <c r="BI592" s="89"/>
      <c r="BJ592" s="89"/>
      <c r="BK592" s="89"/>
      <c r="BL592" s="89"/>
      <c r="BM592" s="89"/>
      <c r="BN592" s="89"/>
      <c r="BO592" s="89"/>
      <c r="BP592" s="89"/>
      <c r="BQ592" s="89"/>
      <c r="BR592" s="70"/>
      <c r="BS592" s="70"/>
      <c r="BT592" s="70"/>
    </row>
    <row r="593" ht="16.5" customHeight="1">
      <c r="A593" s="70"/>
      <c r="B593" s="430"/>
      <c r="C593" s="54"/>
      <c r="D593" s="54"/>
      <c r="E593" s="54"/>
      <c r="F593" s="54"/>
      <c r="G593" s="54"/>
      <c r="H593" s="54"/>
      <c r="I593" s="54"/>
      <c r="J593" s="54"/>
      <c r="K593" s="54"/>
      <c r="L593" s="54"/>
      <c r="M593" s="54"/>
      <c r="N593" s="54"/>
      <c r="O593" s="54"/>
      <c r="P593" s="55"/>
      <c r="Q593" s="70"/>
      <c r="R593" s="70"/>
      <c r="S593" s="70"/>
      <c r="T593" s="70"/>
      <c r="U593" s="70"/>
      <c r="V593" s="70"/>
      <c r="W593" s="70"/>
      <c r="X593" s="70"/>
      <c r="Y593" s="70"/>
      <c r="Z593" s="70"/>
      <c r="AA593" s="70"/>
      <c r="AB593" s="70"/>
      <c r="AC593" s="70"/>
      <c r="AD593" s="70"/>
      <c r="AE593" s="70"/>
      <c r="AF593" s="70"/>
      <c r="AG593" s="70"/>
      <c r="AH593" s="70"/>
      <c r="AI593" s="70"/>
      <c r="AJ593" s="70"/>
      <c r="AK593" s="89"/>
      <c r="AL593" s="89"/>
      <c r="AM593" s="89"/>
      <c r="AN593" s="89"/>
      <c r="AO593" s="89"/>
      <c r="AP593" s="89"/>
      <c r="AQ593" s="89"/>
      <c r="AR593" s="89"/>
      <c r="AS593" s="89"/>
      <c r="AT593" s="89"/>
      <c r="AU593" s="89"/>
      <c r="AV593" s="89"/>
      <c r="AW593" s="89"/>
      <c r="AX593" s="89"/>
      <c r="AY593" s="89"/>
      <c r="AZ593" s="89"/>
      <c r="BA593" s="89"/>
      <c r="BB593" s="89"/>
      <c r="BC593" s="89"/>
      <c r="BD593" s="89"/>
      <c r="BE593" s="89"/>
      <c r="BF593" s="89"/>
      <c r="BG593" s="89"/>
      <c r="BH593" s="89"/>
      <c r="BI593" s="89"/>
      <c r="BJ593" s="89"/>
      <c r="BK593" s="89"/>
      <c r="BL593" s="89"/>
      <c r="BM593" s="89"/>
      <c r="BN593" s="89"/>
      <c r="BO593" s="89"/>
      <c r="BP593" s="89"/>
      <c r="BQ593" s="89"/>
      <c r="BR593" s="70"/>
      <c r="BS593" s="70"/>
      <c r="BT593" s="70"/>
    </row>
    <row r="594" ht="16.5" customHeight="1">
      <c r="A594" s="70"/>
      <c r="B594" s="26"/>
      <c r="C594" s="26"/>
      <c r="D594" s="26"/>
      <c r="E594" s="26"/>
      <c r="F594" s="26"/>
      <c r="G594" s="26"/>
      <c r="H594" s="26"/>
      <c r="I594" s="26"/>
      <c r="J594" s="26"/>
      <c r="K594" s="26"/>
      <c r="L594" s="26"/>
      <c r="M594" s="26"/>
      <c r="N594" s="26"/>
      <c r="O594" s="26"/>
      <c r="P594" s="26"/>
      <c r="Q594" s="70"/>
      <c r="R594" s="70"/>
      <c r="S594" s="70"/>
      <c r="T594" s="70"/>
      <c r="U594" s="70"/>
      <c r="V594" s="70"/>
      <c r="W594" s="70"/>
      <c r="X594" s="70"/>
      <c r="Y594" s="70"/>
      <c r="Z594" s="70"/>
      <c r="AA594" s="70"/>
      <c r="AB594" s="70"/>
      <c r="AC594" s="70"/>
      <c r="AD594" s="70"/>
      <c r="AE594" s="70"/>
      <c r="AF594" s="70"/>
      <c r="AG594" s="70"/>
      <c r="AH594" s="70"/>
      <c r="AI594" s="70"/>
      <c r="AJ594" s="70"/>
      <c r="AK594" s="89"/>
      <c r="AL594" s="89"/>
      <c r="AM594" s="89"/>
      <c r="AN594" s="89"/>
      <c r="AO594" s="89"/>
      <c r="AP594" s="89"/>
      <c r="AQ594" s="89"/>
      <c r="AR594" s="89"/>
      <c r="AS594" s="89"/>
      <c r="AT594" s="89"/>
      <c r="AU594" s="89"/>
      <c r="AV594" s="89"/>
      <c r="AW594" s="89"/>
      <c r="AX594" s="89"/>
      <c r="AY594" s="89"/>
      <c r="AZ594" s="89"/>
      <c r="BA594" s="89"/>
      <c r="BB594" s="89"/>
      <c r="BC594" s="89"/>
      <c r="BD594" s="89"/>
      <c r="BE594" s="89"/>
      <c r="BF594" s="89"/>
      <c r="BG594" s="89"/>
      <c r="BH594" s="89"/>
      <c r="BI594" s="89"/>
      <c r="BJ594" s="89"/>
      <c r="BK594" s="89"/>
      <c r="BL594" s="89"/>
      <c r="BM594" s="89"/>
      <c r="BN594" s="89"/>
      <c r="BO594" s="89"/>
      <c r="BP594" s="89"/>
      <c r="BQ594" s="89"/>
      <c r="BR594" s="70"/>
      <c r="BS594" s="70"/>
      <c r="BT594" s="70"/>
    </row>
    <row r="595" ht="16.5" customHeight="1">
      <c r="A595" s="85"/>
      <c r="B595" s="85"/>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269"/>
      <c r="AJ595" s="85"/>
      <c r="AK595" s="87"/>
      <c r="AL595" s="87"/>
      <c r="AM595" s="87"/>
      <c r="AN595" s="87"/>
      <c r="AO595" s="87"/>
      <c r="AP595" s="87"/>
      <c r="AQ595" s="87"/>
      <c r="AR595" s="87"/>
      <c r="AS595" s="87"/>
      <c r="AT595" s="87"/>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269"/>
      <c r="BS595" s="85"/>
      <c r="BT595" s="85"/>
    </row>
    <row r="596" ht="16.5" customHeight="1">
      <c r="A596" s="70"/>
      <c r="B596" s="70"/>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c r="AB596" s="89"/>
      <c r="AC596" s="89"/>
      <c r="AD596" s="89"/>
      <c r="AE596" s="89"/>
      <c r="AF596" s="89"/>
      <c r="AG596" s="89"/>
      <c r="AH596" s="89"/>
      <c r="AI596" s="41"/>
      <c r="AJ596" s="70"/>
      <c r="AK596" s="89"/>
      <c r="AL596" s="89"/>
      <c r="AM596" s="89"/>
      <c r="AN596" s="89"/>
      <c r="AO596" s="89"/>
      <c r="AP596" s="89"/>
      <c r="AQ596" s="89"/>
      <c r="AR596" s="89"/>
      <c r="AS596" s="89"/>
      <c r="AT596" s="89"/>
      <c r="AU596" s="89"/>
      <c r="AV596" s="89"/>
      <c r="AW596" s="89"/>
      <c r="AX596" s="89"/>
      <c r="AY596" s="89"/>
      <c r="AZ596" s="89"/>
      <c r="BA596" s="89"/>
      <c r="BB596" s="89"/>
      <c r="BC596" s="89"/>
      <c r="BD596" s="89"/>
      <c r="BE596" s="89"/>
      <c r="BF596" s="89"/>
      <c r="BG596" s="89"/>
      <c r="BH596" s="89"/>
      <c r="BI596" s="89"/>
      <c r="BJ596" s="89"/>
      <c r="BK596" s="89"/>
      <c r="BL596" s="89"/>
      <c r="BM596" s="89"/>
      <c r="BN596" s="89"/>
      <c r="BO596" s="89"/>
      <c r="BP596" s="89"/>
      <c r="BQ596" s="89"/>
      <c r="BR596" s="41"/>
      <c r="BS596" s="70"/>
      <c r="BT596" s="70"/>
    </row>
    <row r="597" ht="16.5" customHeight="1">
      <c r="A597" s="70"/>
      <c r="B597" s="603" t="s">
        <v>1761</v>
      </c>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c r="AA597" s="70"/>
      <c r="AB597" s="70"/>
      <c r="AC597" s="70"/>
      <c r="AD597" s="70"/>
      <c r="AE597" s="70"/>
      <c r="AF597" s="70"/>
      <c r="AG597" s="70"/>
      <c r="AH597" s="70"/>
      <c r="AI597" s="70"/>
      <c r="AJ597" s="70"/>
      <c r="AK597" s="89"/>
      <c r="AL597" s="89"/>
      <c r="AM597" s="89"/>
      <c r="AN597" s="89"/>
      <c r="AO597" s="89"/>
      <c r="AP597" s="89"/>
      <c r="AQ597" s="89"/>
      <c r="AR597" s="89"/>
      <c r="AS597" s="89"/>
      <c r="AT597" s="89"/>
      <c r="AU597" s="89"/>
      <c r="AV597" s="89"/>
      <c r="AW597" s="89"/>
      <c r="AX597" s="89"/>
      <c r="AY597" s="89"/>
      <c r="AZ597" s="89"/>
      <c r="BA597" s="89"/>
      <c r="BB597" s="89"/>
      <c r="BC597" s="89"/>
      <c r="BD597" s="89"/>
      <c r="BE597" s="89"/>
      <c r="BF597" s="89"/>
      <c r="BG597" s="89"/>
      <c r="BH597" s="89"/>
      <c r="BI597" s="89"/>
      <c r="BJ597" s="89"/>
      <c r="BK597" s="89"/>
      <c r="BL597" s="89"/>
      <c r="BM597" s="89"/>
      <c r="BN597" s="89"/>
      <c r="BO597" s="89"/>
      <c r="BP597" s="89"/>
      <c r="BQ597" s="89"/>
      <c r="BR597" s="70"/>
      <c r="BS597" s="70"/>
      <c r="BT597" s="70"/>
    </row>
    <row r="598" ht="16.5" customHeight="1">
      <c r="A598" s="70"/>
      <c r="B598" s="604" t="s">
        <v>1762</v>
      </c>
      <c r="C598" s="70"/>
      <c r="D598" s="70"/>
      <c r="E598" s="70"/>
      <c r="F598" s="70"/>
      <c r="G598" s="70"/>
      <c r="H598" s="70"/>
      <c r="I598" s="70"/>
      <c r="J598" s="70"/>
      <c r="K598" s="70"/>
      <c r="L598" s="70"/>
      <c r="M598" s="70"/>
      <c r="N598" s="70"/>
      <c r="O598" s="70"/>
      <c r="P598" s="70"/>
      <c r="Q598" s="70"/>
      <c r="R598" s="70"/>
      <c r="S598" s="70"/>
      <c r="T598" s="604" t="s">
        <v>1763</v>
      </c>
      <c r="U598" s="70"/>
      <c r="V598" s="70"/>
      <c r="W598" s="70"/>
      <c r="X598" s="70"/>
      <c r="Y598" s="70"/>
      <c r="Z598" s="70"/>
      <c r="AA598" s="70"/>
      <c r="AB598" s="70"/>
      <c r="AC598" s="70"/>
      <c r="AD598" s="70"/>
      <c r="AE598" s="70"/>
      <c r="AF598" s="70"/>
      <c r="AG598" s="70"/>
      <c r="AH598" s="70"/>
      <c r="AI598" s="70"/>
      <c r="AJ598" s="70"/>
      <c r="AK598" s="89"/>
      <c r="AL598" s="604" t="s">
        <v>1764</v>
      </c>
      <c r="AM598" s="89"/>
      <c r="AN598" s="89"/>
      <c r="AO598" s="89"/>
      <c r="AP598" s="89"/>
      <c r="AQ598" s="89"/>
      <c r="AR598" s="89"/>
      <c r="AS598" s="89"/>
      <c r="AT598" s="89"/>
      <c r="AU598" s="89"/>
      <c r="AV598" s="89"/>
      <c r="AW598" s="89"/>
      <c r="AX598" s="89"/>
      <c r="AY598" s="89"/>
      <c r="AZ598" s="89"/>
      <c r="BA598" s="70"/>
      <c r="BB598" s="70"/>
      <c r="BC598" s="70"/>
      <c r="BD598" s="70"/>
      <c r="BE598" s="70"/>
      <c r="BF598" s="70"/>
      <c r="BG598" s="70"/>
      <c r="BH598" s="70"/>
      <c r="BI598" s="70"/>
      <c r="BJ598" s="70"/>
      <c r="BK598" s="70"/>
      <c r="BL598" s="70"/>
      <c r="BM598" s="70"/>
      <c r="BN598" s="70"/>
      <c r="BO598" s="70"/>
      <c r="BP598" s="70"/>
      <c r="BQ598" s="70"/>
      <c r="BR598" s="70"/>
      <c r="BS598" s="70"/>
      <c r="BT598" s="70"/>
    </row>
    <row r="599" ht="16.5" customHeight="1">
      <c r="A599" s="70"/>
      <c r="B599" s="189" t="s">
        <v>1765</v>
      </c>
      <c r="C599" s="605"/>
      <c r="D599" s="606" t="s">
        <v>1766</v>
      </c>
      <c r="E599" s="66"/>
      <c r="F599" s="66"/>
      <c r="G599" s="66"/>
      <c r="H599" s="66"/>
      <c r="I599" s="66"/>
      <c r="J599" s="66"/>
      <c r="K599" s="66"/>
      <c r="L599" s="66"/>
      <c r="M599" s="66"/>
      <c r="N599" s="66"/>
      <c r="O599" s="66"/>
      <c r="P599" s="69"/>
      <c r="Q599" s="70"/>
      <c r="R599" s="70"/>
      <c r="S599" s="70"/>
      <c r="T599" s="101" t="s">
        <v>1767</v>
      </c>
      <c r="U599" s="607">
        <v>1.0</v>
      </c>
      <c r="V599" s="608" t="s">
        <v>1768</v>
      </c>
      <c r="W599" s="66"/>
      <c r="X599" s="66"/>
      <c r="Y599" s="66"/>
      <c r="Z599" s="66"/>
      <c r="AA599" s="66"/>
      <c r="AB599" s="66"/>
      <c r="AC599" s="66"/>
      <c r="AD599" s="66"/>
      <c r="AE599" s="66"/>
      <c r="AF599" s="66"/>
      <c r="AG599" s="66"/>
      <c r="AH599" s="69"/>
      <c r="AI599" s="70"/>
      <c r="AJ599" s="70"/>
      <c r="AK599" s="89"/>
      <c r="AL599" s="101" t="s">
        <v>628</v>
      </c>
      <c r="AM599" s="607">
        <v>1.0</v>
      </c>
      <c r="AN599" s="468" t="s">
        <v>1769</v>
      </c>
      <c r="AO599" s="66"/>
      <c r="AP599" s="66"/>
      <c r="AQ599" s="66"/>
      <c r="AR599" s="66"/>
      <c r="AS599" s="66"/>
      <c r="AT599" s="66"/>
      <c r="AU599" s="66"/>
      <c r="AV599" s="66"/>
      <c r="AW599" s="66"/>
      <c r="AX599" s="66"/>
      <c r="AY599" s="66"/>
      <c r="AZ599" s="69"/>
      <c r="BA599" s="70"/>
      <c r="BB599" s="89"/>
      <c r="BC599" s="70"/>
      <c r="BD599" s="70"/>
      <c r="BE599" s="70"/>
      <c r="BF599" s="70"/>
      <c r="BG599" s="70"/>
      <c r="BH599" s="70"/>
      <c r="BI599" s="70"/>
      <c r="BJ599" s="70"/>
      <c r="BK599" s="70"/>
      <c r="BL599" s="70"/>
      <c r="BM599" s="70"/>
      <c r="BN599" s="70"/>
      <c r="BO599" s="70"/>
      <c r="BP599" s="70"/>
      <c r="BQ599" s="70"/>
      <c r="BR599" s="70"/>
      <c r="BS599" s="70"/>
      <c r="BT599" s="70"/>
    </row>
    <row r="600" ht="16.5" customHeight="1">
      <c r="A600" s="70"/>
      <c r="B600" s="51"/>
      <c r="C600" s="609" t="s">
        <v>1770</v>
      </c>
      <c r="D600" s="423" t="s">
        <v>1771</v>
      </c>
      <c r="P600" s="48"/>
      <c r="Q600" s="70"/>
      <c r="R600" s="70"/>
      <c r="S600" s="70"/>
      <c r="T600" s="51"/>
      <c r="AH600" s="48"/>
      <c r="AI600" s="70"/>
      <c r="AJ600" s="70"/>
      <c r="AK600" s="89"/>
      <c r="AL600" s="51"/>
      <c r="AZ600" s="48"/>
      <c r="BA600" s="70"/>
      <c r="BB600" s="89"/>
      <c r="BC600" s="70"/>
      <c r="BD600" s="70"/>
      <c r="BE600" s="70"/>
      <c r="BF600" s="70"/>
      <c r="BG600" s="70"/>
      <c r="BH600" s="70"/>
      <c r="BI600" s="70"/>
      <c r="BJ600" s="70"/>
      <c r="BK600" s="70"/>
      <c r="BL600" s="70"/>
      <c r="BM600" s="70"/>
      <c r="BN600" s="70"/>
      <c r="BO600" s="70"/>
      <c r="BP600" s="70"/>
      <c r="BQ600" s="70"/>
      <c r="BR600" s="70"/>
      <c r="BS600" s="70"/>
      <c r="BT600" s="70"/>
    </row>
    <row r="601" ht="16.5" customHeight="1">
      <c r="A601" s="70"/>
      <c r="B601" s="51"/>
      <c r="C601" s="610" t="s">
        <v>1772</v>
      </c>
      <c r="D601" s="423" t="s">
        <v>1773</v>
      </c>
      <c r="P601" s="48"/>
      <c r="Q601" s="70"/>
      <c r="R601" s="70"/>
      <c r="S601" s="70"/>
      <c r="T601" s="51"/>
      <c r="U601" s="384">
        <v>2.0</v>
      </c>
      <c r="V601" s="494" t="s">
        <v>1774</v>
      </c>
      <c r="AH601" s="48"/>
      <c r="AI601" s="70"/>
      <c r="AJ601" s="70"/>
      <c r="AK601" s="89"/>
      <c r="AL601" s="51"/>
      <c r="AM601" s="611">
        <v>44960.0</v>
      </c>
      <c r="AN601" s="472" t="s">
        <v>1775</v>
      </c>
      <c r="AZ601" s="48"/>
      <c r="BA601" s="70"/>
      <c r="BB601" s="89"/>
      <c r="BC601" s="70"/>
      <c r="BD601" s="70"/>
      <c r="BE601" s="70"/>
      <c r="BF601" s="70"/>
      <c r="BG601" s="70"/>
      <c r="BH601" s="70"/>
      <c r="BI601" s="70"/>
      <c r="BJ601" s="70"/>
      <c r="BK601" s="70"/>
      <c r="BL601" s="70"/>
      <c r="BM601" s="70"/>
      <c r="BN601" s="70"/>
      <c r="BO601" s="70"/>
      <c r="BP601" s="70"/>
      <c r="BQ601" s="70"/>
      <c r="BR601" s="70"/>
      <c r="BS601" s="70"/>
      <c r="BT601" s="70"/>
    </row>
    <row r="602" ht="16.5" customHeight="1">
      <c r="A602" s="70"/>
      <c r="B602" s="51"/>
      <c r="C602" s="612" t="s">
        <v>1776</v>
      </c>
      <c r="D602" s="423" t="s">
        <v>1777</v>
      </c>
      <c r="P602" s="48"/>
      <c r="Q602" s="70"/>
      <c r="R602" s="70"/>
      <c r="S602" s="70"/>
      <c r="T602" s="51"/>
      <c r="U602" s="384">
        <v>3.0</v>
      </c>
      <c r="V602" s="494" t="s">
        <v>1778</v>
      </c>
      <c r="AH602" s="48"/>
      <c r="AI602" s="70"/>
      <c r="AJ602" s="70"/>
      <c r="AK602" s="89"/>
      <c r="AL602" s="51"/>
      <c r="AZ602" s="48"/>
      <c r="BA602" s="70"/>
      <c r="BB602" s="89"/>
      <c r="BC602" s="70"/>
      <c r="BD602" s="70"/>
      <c r="BE602" s="70"/>
      <c r="BF602" s="70"/>
      <c r="BG602" s="70"/>
      <c r="BH602" s="70"/>
      <c r="BI602" s="70"/>
      <c r="BJ602" s="70"/>
      <c r="BK602" s="70"/>
      <c r="BL602" s="70"/>
      <c r="BM602" s="70"/>
      <c r="BN602" s="70"/>
      <c r="BO602" s="70"/>
      <c r="BP602" s="70"/>
      <c r="BQ602" s="70"/>
      <c r="BR602" s="70"/>
      <c r="BS602" s="70"/>
      <c r="BT602" s="70"/>
    </row>
    <row r="603" ht="16.5" customHeight="1">
      <c r="A603" s="70"/>
      <c r="B603" s="51"/>
      <c r="C603" s="612" t="s">
        <v>1779</v>
      </c>
      <c r="D603" s="423" t="s">
        <v>1780</v>
      </c>
      <c r="P603" s="48"/>
      <c r="Q603" s="70"/>
      <c r="R603" s="70"/>
      <c r="S603" s="70"/>
      <c r="T603" s="51"/>
      <c r="AH603" s="48"/>
      <c r="AI603" s="70"/>
      <c r="AJ603" s="70"/>
      <c r="AK603" s="89"/>
      <c r="AL603" s="51"/>
      <c r="AM603" s="611">
        <v>45022.0</v>
      </c>
      <c r="AN603" s="472" t="s">
        <v>1781</v>
      </c>
      <c r="AZ603" s="48"/>
      <c r="BA603" s="70"/>
      <c r="BB603" s="89"/>
      <c r="BC603" s="70"/>
      <c r="BD603" s="70"/>
      <c r="BE603" s="70"/>
      <c r="BF603" s="70"/>
      <c r="BG603" s="70"/>
      <c r="BH603" s="70"/>
      <c r="BI603" s="70"/>
      <c r="BJ603" s="70"/>
      <c r="BK603" s="70"/>
      <c r="BL603" s="70"/>
      <c r="BM603" s="70"/>
      <c r="BN603" s="70"/>
      <c r="BO603" s="70"/>
      <c r="BP603" s="70"/>
      <c r="BQ603" s="70"/>
      <c r="BR603" s="70"/>
      <c r="BS603" s="70"/>
      <c r="BT603" s="70"/>
    </row>
    <row r="604" ht="16.5" customHeight="1">
      <c r="A604" s="70"/>
      <c r="B604" s="51"/>
      <c r="C604" s="613"/>
      <c r="D604" s="549" t="s">
        <v>1782</v>
      </c>
      <c r="P604" s="48"/>
      <c r="Q604" s="70"/>
      <c r="R604" s="70"/>
      <c r="S604" s="70"/>
      <c r="T604" s="51"/>
      <c r="U604" s="384">
        <v>4.0</v>
      </c>
      <c r="V604" s="494" t="s">
        <v>1783</v>
      </c>
      <c r="AH604" s="48"/>
      <c r="AI604" s="70"/>
      <c r="AJ604" s="70"/>
      <c r="AK604" s="89"/>
      <c r="AL604" s="51"/>
      <c r="AZ604" s="48"/>
      <c r="BA604" s="70"/>
      <c r="BB604" s="89"/>
      <c r="BC604" s="70"/>
      <c r="BD604" s="70"/>
      <c r="BE604" s="70"/>
      <c r="BF604" s="70"/>
      <c r="BG604" s="70"/>
      <c r="BH604" s="70"/>
      <c r="BI604" s="70"/>
      <c r="BJ604" s="70"/>
      <c r="BK604" s="70"/>
      <c r="BL604" s="70"/>
      <c r="BM604" s="70"/>
      <c r="BN604" s="70"/>
      <c r="BO604" s="70"/>
      <c r="BP604" s="70"/>
      <c r="BQ604" s="70"/>
      <c r="BR604" s="70"/>
      <c r="BS604" s="70"/>
      <c r="BT604" s="70"/>
    </row>
    <row r="605" ht="16.5" customHeight="1">
      <c r="A605" s="70"/>
      <c r="B605" s="51"/>
      <c r="C605" s="614" t="s">
        <v>1784</v>
      </c>
      <c r="D605" s="423" t="s">
        <v>1785</v>
      </c>
      <c r="P605" s="48"/>
      <c r="Q605" s="70"/>
      <c r="R605" s="70"/>
      <c r="S605" s="70"/>
      <c r="T605" s="51"/>
      <c r="AH605" s="48"/>
      <c r="AI605" s="70"/>
      <c r="AJ605" s="70"/>
      <c r="AK605" s="89"/>
      <c r="AL605" s="51"/>
      <c r="AM605" s="611">
        <v>45115.0</v>
      </c>
      <c r="AN605" s="472" t="s">
        <v>1786</v>
      </c>
      <c r="AZ605" s="48"/>
      <c r="BA605" s="70"/>
      <c r="BB605" s="89"/>
      <c r="BC605" s="70"/>
      <c r="BD605" s="70"/>
      <c r="BE605" s="70"/>
      <c r="BF605" s="70"/>
      <c r="BG605" s="70"/>
      <c r="BH605" s="70"/>
      <c r="BI605" s="70"/>
      <c r="BJ605" s="70"/>
      <c r="BK605" s="70"/>
      <c r="BL605" s="70"/>
      <c r="BM605" s="70"/>
      <c r="BN605" s="70"/>
      <c r="BO605" s="70"/>
      <c r="BP605" s="70"/>
      <c r="BQ605" s="70"/>
      <c r="BR605" s="70"/>
      <c r="BS605" s="70"/>
      <c r="BT605" s="70"/>
    </row>
    <row r="606" ht="16.5" customHeight="1">
      <c r="A606" s="70"/>
      <c r="B606" s="51"/>
      <c r="C606" s="614" t="s">
        <v>1784</v>
      </c>
      <c r="D606" s="423" t="s">
        <v>1787</v>
      </c>
      <c r="P606" s="48"/>
      <c r="Q606" s="70"/>
      <c r="R606" s="70"/>
      <c r="S606" s="70"/>
      <c r="T606" s="51"/>
      <c r="U606" s="384">
        <v>5.0</v>
      </c>
      <c r="V606" s="615" t="s">
        <v>1788</v>
      </c>
      <c r="AH606" s="48"/>
      <c r="AI606" s="70"/>
      <c r="AJ606" s="70"/>
      <c r="AK606" s="89"/>
      <c r="AL606" s="51"/>
      <c r="AZ606" s="48"/>
      <c r="BA606" s="70"/>
      <c r="BB606" s="89"/>
      <c r="BC606" s="70"/>
      <c r="BD606" s="70"/>
      <c r="BE606" s="70"/>
      <c r="BF606" s="70"/>
      <c r="BG606" s="70"/>
      <c r="BH606" s="70"/>
      <c r="BI606" s="70"/>
      <c r="BJ606" s="70"/>
      <c r="BK606" s="70"/>
      <c r="BL606" s="70"/>
      <c r="BM606" s="70"/>
      <c r="BN606" s="70"/>
      <c r="BO606" s="70"/>
      <c r="BP606" s="70"/>
      <c r="BQ606" s="70"/>
      <c r="BR606" s="70"/>
      <c r="BS606" s="70"/>
      <c r="BT606" s="70"/>
    </row>
    <row r="607" ht="16.5" customHeight="1">
      <c r="A607" s="70"/>
      <c r="B607" s="53"/>
      <c r="C607" s="616">
        <v>1.0</v>
      </c>
      <c r="D607" s="472" t="s">
        <v>1789</v>
      </c>
      <c r="P607" s="48"/>
      <c r="Q607" s="70"/>
      <c r="R607" s="70"/>
      <c r="S607" s="70"/>
      <c r="T607" s="53"/>
      <c r="AH607" s="48"/>
      <c r="AI607" s="70"/>
      <c r="AJ607" s="70"/>
      <c r="AK607" s="89"/>
      <c r="AL607" s="53"/>
      <c r="AM607" s="384" t="s">
        <v>1790</v>
      </c>
      <c r="AN607" s="472" t="s">
        <v>1791</v>
      </c>
      <c r="AZ607" s="48"/>
      <c r="BA607" s="70"/>
      <c r="BB607" s="89"/>
      <c r="BC607" s="70"/>
      <c r="BD607" s="70"/>
      <c r="BE607" s="70"/>
      <c r="BF607" s="70"/>
      <c r="BG607" s="70"/>
      <c r="BH607" s="70"/>
      <c r="BI607" s="70"/>
      <c r="BJ607" s="70"/>
      <c r="BK607" s="70"/>
      <c r="BL607" s="70"/>
      <c r="BM607" s="70"/>
      <c r="BN607" s="70"/>
      <c r="BO607" s="70"/>
      <c r="BP607" s="70"/>
      <c r="BQ607" s="70"/>
      <c r="BR607" s="70"/>
      <c r="BS607" s="70"/>
      <c r="BT607" s="70"/>
    </row>
    <row r="608" ht="16.5" customHeight="1">
      <c r="A608" s="70"/>
      <c r="B608" s="162"/>
      <c r="P608" s="48"/>
      <c r="Q608" s="70"/>
      <c r="R608" s="70"/>
      <c r="S608" s="70"/>
      <c r="T608" s="26"/>
      <c r="U608" s="389">
        <v>6.0</v>
      </c>
      <c r="V608" s="494" t="s">
        <v>1792</v>
      </c>
      <c r="AH608" s="48"/>
      <c r="AI608" s="70"/>
      <c r="AJ608" s="70"/>
      <c r="AK608" s="89"/>
      <c r="AL608" s="162"/>
      <c r="AZ608" s="48"/>
      <c r="BA608" s="70"/>
      <c r="BB608" s="89"/>
      <c r="BC608" s="70"/>
      <c r="BD608" s="70"/>
      <c r="BE608" s="70"/>
      <c r="BF608" s="70"/>
      <c r="BG608" s="70"/>
      <c r="BH608" s="70"/>
      <c r="BI608" s="70"/>
      <c r="BJ608" s="70"/>
      <c r="BK608" s="70"/>
      <c r="BL608" s="70"/>
      <c r="BM608" s="70"/>
      <c r="BN608" s="70"/>
      <c r="BO608" s="70"/>
      <c r="BP608" s="70"/>
      <c r="BQ608" s="70"/>
      <c r="BR608" s="70"/>
      <c r="BS608" s="70"/>
      <c r="BT608" s="70"/>
    </row>
    <row r="609" ht="16.5" customHeight="1">
      <c r="A609" s="70"/>
      <c r="B609" s="162"/>
      <c r="C609" s="616">
        <v>2.0</v>
      </c>
      <c r="D609" s="423" t="s">
        <v>1793</v>
      </c>
      <c r="P609" s="48"/>
      <c r="Q609" s="70"/>
      <c r="R609" s="70"/>
      <c r="S609" s="70"/>
      <c r="T609" s="26"/>
      <c r="U609" s="51"/>
      <c r="AH609" s="48"/>
      <c r="AI609" s="70"/>
      <c r="AJ609" s="70"/>
      <c r="AK609" s="89"/>
      <c r="AL609" s="162"/>
      <c r="AM609" s="54"/>
      <c r="AN609" s="54"/>
      <c r="AO609" s="54"/>
      <c r="AP609" s="54"/>
      <c r="AQ609" s="54"/>
      <c r="AR609" s="54"/>
      <c r="AS609" s="54"/>
      <c r="AT609" s="54"/>
      <c r="AU609" s="54"/>
      <c r="AV609" s="54"/>
      <c r="AW609" s="54"/>
      <c r="AX609" s="54"/>
      <c r="AY609" s="54"/>
      <c r="AZ609" s="55"/>
      <c r="BA609" s="70"/>
      <c r="BB609" s="89"/>
      <c r="BC609" s="70"/>
      <c r="BD609" s="70"/>
      <c r="BE609" s="70"/>
      <c r="BF609" s="70"/>
      <c r="BG609" s="70"/>
      <c r="BH609" s="70"/>
      <c r="BI609" s="70"/>
      <c r="BJ609" s="70"/>
      <c r="BK609" s="70"/>
      <c r="BL609" s="70"/>
      <c r="BM609" s="70"/>
      <c r="BN609" s="70"/>
      <c r="BO609" s="70"/>
      <c r="BP609" s="70"/>
      <c r="BQ609" s="70"/>
      <c r="BR609" s="70"/>
      <c r="BS609" s="70"/>
      <c r="BT609" s="70"/>
    </row>
    <row r="610" ht="16.5" customHeight="1">
      <c r="A610" s="70"/>
      <c r="B610" s="162"/>
      <c r="C610" s="616">
        <v>3.0</v>
      </c>
      <c r="D610" s="472" t="s">
        <v>1794</v>
      </c>
      <c r="P610" s="48"/>
      <c r="Q610" s="70"/>
      <c r="R610" s="70"/>
      <c r="S610" s="70"/>
      <c r="T610" s="26"/>
      <c r="U610" s="389">
        <v>7.0</v>
      </c>
      <c r="V610" s="494" t="s">
        <v>1795</v>
      </c>
      <c r="AH610" s="48"/>
      <c r="AI610" s="70"/>
      <c r="AJ610" s="70"/>
      <c r="AK610" s="89"/>
      <c r="AL610" s="26"/>
      <c r="AM610" s="26"/>
      <c r="AN610" s="26"/>
      <c r="AO610" s="26"/>
      <c r="AP610" s="26"/>
      <c r="AQ610" s="26"/>
      <c r="AR610" s="26"/>
      <c r="AS610" s="26"/>
      <c r="AT610" s="26"/>
      <c r="AU610" s="26"/>
      <c r="AV610" s="26"/>
      <c r="AW610" s="26"/>
      <c r="AX610" s="26"/>
      <c r="AY610" s="26"/>
      <c r="AZ610" s="26"/>
      <c r="BA610" s="70"/>
      <c r="BB610" s="89"/>
      <c r="BC610" s="70"/>
      <c r="BD610" s="70"/>
      <c r="BE610" s="70"/>
      <c r="BF610" s="70"/>
      <c r="BG610" s="70"/>
      <c r="BH610" s="70"/>
      <c r="BI610" s="70"/>
      <c r="BJ610" s="70"/>
      <c r="BK610" s="70"/>
      <c r="BL610" s="70"/>
      <c r="BM610" s="70"/>
      <c r="BN610" s="70"/>
      <c r="BO610" s="70"/>
      <c r="BP610" s="70"/>
      <c r="BQ610" s="70"/>
      <c r="BR610" s="70"/>
      <c r="BS610" s="70"/>
      <c r="BT610" s="70"/>
    </row>
    <row r="611" ht="16.5" customHeight="1">
      <c r="A611" s="70"/>
      <c r="B611" s="162"/>
      <c r="P611" s="48"/>
      <c r="Q611" s="70"/>
      <c r="R611" s="70"/>
      <c r="S611" s="70"/>
      <c r="T611" s="26"/>
      <c r="U611" s="51"/>
      <c r="AH611" s="48"/>
      <c r="AI611" s="70"/>
      <c r="AJ611" s="70"/>
      <c r="AK611" s="89"/>
      <c r="AL611" s="70"/>
      <c r="AM611" s="70"/>
      <c r="AN611" s="70"/>
      <c r="AO611" s="70"/>
      <c r="AP611" s="70"/>
      <c r="AQ611" s="70"/>
      <c r="AR611" s="70"/>
      <c r="AS611" s="70"/>
      <c r="AT611" s="70"/>
      <c r="AU611" s="70"/>
      <c r="AV611" s="70"/>
      <c r="AW611" s="70"/>
      <c r="AX611" s="70"/>
      <c r="AY611" s="70"/>
      <c r="AZ611" s="70"/>
      <c r="BA611" s="70"/>
      <c r="BB611" s="89"/>
      <c r="BC611" s="70"/>
      <c r="BD611" s="70"/>
      <c r="BE611" s="70"/>
      <c r="BF611" s="70"/>
      <c r="BG611" s="70"/>
      <c r="BH611" s="70"/>
      <c r="BI611" s="70"/>
      <c r="BJ611" s="70"/>
      <c r="BK611" s="70"/>
      <c r="BL611" s="70"/>
      <c r="BM611" s="70"/>
      <c r="BN611" s="70"/>
      <c r="BO611" s="70"/>
      <c r="BP611" s="70"/>
      <c r="BQ611" s="70"/>
      <c r="BR611" s="70"/>
      <c r="BS611" s="70"/>
      <c r="BT611" s="70"/>
    </row>
    <row r="612" ht="16.5" customHeight="1">
      <c r="A612" s="70"/>
      <c r="B612" s="162"/>
      <c r="C612" s="616">
        <v>4.0</v>
      </c>
      <c r="D612" s="423" t="s">
        <v>1796</v>
      </c>
      <c r="P612" s="48"/>
      <c r="Q612" s="70"/>
      <c r="R612" s="70"/>
      <c r="S612" s="70"/>
      <c r="T612" s="26"/>
      <c r="U612" s="389">
        <v>8.0</v>
      </c>
      <c r="V612" s="494" t="s">
        <v>1797</v>
      </c>
      <c r="AH612" s="48"/>
      <c r="AI612" s="70"/>
      <c r="AJ612" s="70"/>
      <c r="AK612" s="89"/>
      <c r="AL612" s="604" t="s">
        <v>1798</v>
      </c>
      <c r="AM612" s="89"/>
      <c r="AN612" s="89"/>
      <c r="AO612" s="89"/>
      <c r="AP612" s="89"/>
      <c r="AQ612" s="89"/>
      <c r="AR612" s="89"/>
      <c r="AS612" s="89"/>
      <c r="AT612" s="89"/>
      <c r="AU612" s="89"/>
      <c r="AV612" s="89"/>
      <c r="AW612" s="89"/>
      <c r="AX612" s="89"/>
      <c r="AY612" s="89"/>
      <c r="AZ612" s="89"/>
      <c r="BA612" s="70"/>
      <c r="BB612" s="89"/>
      <c r="BC612" s="70"/>
      <c r="BD612" s="70"/>
      <c r="BE612" s="70"/>
      <c r="BF612" s="70"/>
      <c r="BG612" s="70"/>
      <c r="BH612" s="70"/>
      <c r="BI612" s="70"/>
      <c r="BJ612" s="70"/>
      <c r="BK612" s="70"/>
      <c r="BL612" s="70"/>
      <c r="BM612" s="70"/>
      <c r="BN612" s="70"/>
      <c r="BO612" s="70"/>
      <c r="BP612" s="70"/>
      <c r="BQ612" s="70"/>
      <c r="BR612" s="70"/>
      <c r="BS612" s="70"/>
      <c r="BT612" s="70"/>
    </row>
    <row r="613" ht="16.5" customHeight="1">
      <c r="A613" s="70"/>
      <c r="B613" s="26"/>
      <c r="C613" s="617">
        <v>5.0</v>
      </c>
      <c r="D613" s="423" t="s">
        <v>1799</v>
      </c>
      <c r="P613" s="48"/>
      <c r="Q613" s="70"/>
      <c r="R613" s="70"/>
      <c r="S613" s="70"/>
      <c r="T613" s="26"/>
      <c r="U613" s="51"/>
      <c r="AH613" s="48"/>
      <c r="AI613" s="70"/>
      <c r="AJ613" s="70"/>
      <c r="AK613" s="89"/>
      <c r="AL613" s="101" t="s">
        <v>1800</v>
      </c>
      <c r="AM613" s="618">
        <v>1.0</v>
      </c>
      <c r="AN613" s="619" t="s">
        <v>1801</v>
      </c>
      <c r="AO613" s="66"/>
      <c r="AP613" s="620" t="s">
        <v>1802</v>
      </c>
      <c r="AQ613" s="66"/>
      <c r="AR613" s="66"/>
      <c r="AS613" s="66"/>
      <c r="AT613" s="66"/>
      <c r="AU613" s="66"/>
      <c r="AV613" s="66"/>
      <c r="AW613" s="66"/>
      <c r="AX613" s="66"/>
      <c r="AY613" s="66"/>
      <c r="AZ613" s="69"/>
      <c r="BA613" s="89"/>
      <c r="BB613" s="89"/>
      <c r="BC613" s="70"/>
      <c r="BD613" s="70"/>
      <c r="BE613" s="70"/>
      <c r="BF613" s="70"/>
      <c r="BG613" s="70"/>
      <c r="BH613" s="70"/>
      <c r="BI613" s="70"/>
      <c r="BJ613" s="70"/>
      <c r="BK613" s="70"/>
      <c r="BL613" s="70"/>
      <c r="BM613" s="70"/>
      <c r="BN613" s="70"/>
      <c r="BO613" s="70"/>
      <c r="BP613" s="70"/>
      <c r="BQ613" s="70"/>
      <c r="BR613" s="70"/>
      <c r="BS613" s="70"/>
      <c r="BT613" s="70"/>
    </row>
    <row r="614" ht="16.5" customHeight="1">
      <c r="A614" s="70"/>
      <c r="B614" s="26"/>
      <c r="C614" s="617">
        <v>6.0</v>
      </c>
      <c r="D614" s="423" t="s">
        <v>1803</v>
      </c>
      <c r="P614" s="48"/>
      <c r="Q614" s="70"/>
      <c r="R614" s="70"/>
      <c r="S614" s="70"/>
      <c r="T614" s="26"/>
      <c r="U614" s="389">
        <v>9.0</v>
      </c>
      <c r="V614" s="494" t="s">
        <v>1804</v>
      </c>
      <c r="AH614" s="48"/>
      <c r="AI614" s="70"/>
      <c r="AJ614" s="70"/>
      <c r="AK614" s="89"/>
      <c r="AL614" s="51"/>
      <c r="AM614" s="621" t="b">
        <v>0</v>
      </c>
      <c r="AN614" s="622" t="s">
        <v>1805</v>
      </c>
      <c r="AP614" s="623" t="s">
        <v>1806</v>
      </c>
      <c r="AZ614" s="48"/>
      <c r="BA614" s="70"/>
      <c r="BB614" s="89"/>
      <c r="BC614" s="70"/>
      <c r="BD614" s="70"/>
      <c r="BE614" s="70"/>
      <c r="BF614" s="70"/>
      <c r="BG614" s="70"/>
      <c r="BH614" s="70"/>
      <c r="BI614" s="70"/>
      <c r="BJ614" s="70"/>
      <c r="BK614" s="70"/>
      <c r="BL614" s="70"/>
      <c r="BM614" s="70"/>
      <c r="BN614" s="70"/>
      <c r="BO614" s="70"/>
      <c r="BP614" s="70"/>
      <c r="BQ614" s="70"/>
      <c r="BR614" s="70"/>
      <c r="BS614" s="70"/>
      <c r="BT614" s="70"/>
    </row>
    <row r="615" ht="16.5" customHeight="1">
      <c r="A615" s="70"/>
      <c r="B615" s="26"/>
      <c r="C615" s="617">
        <v>7.0</v>
      </c>
      <c r="D615" s="423" t="s">
        <v>1807</v>
      </c>
      <c r="P615" s="48"/>
      <c r="Q615" s="70"/>
      <c r="R615" s="70"/>
      <c r="S615" s="70"/>
      <c r="T615" s="26"/>
      <c r="U615" s="51"/>
      <c r="AH615" s="48"/>
      <c r="AI615" s="70"/>
      <c r="AJ615" s="70"/>
      <c r="AK615" s="89"/>
      <c r="AL615" s="51"/>
      <c r="AM615" s="624">
        <v>2.0</v>
      </c>
      <c r="AN615" s="625" t="s">
        <v>1801</v>
      </c>
      <c r="AP615" s="623"/>
      <c r="AZ615" s="48"/>
      <c r="BA615" s="70"/>
      <c r="BB615" s="89"/>
      <c r="BC615" s="70"/>
      <c r="BD615" s="70"/>
      <c r="BE615" s="70"/>
      <c r="BF615" s="70"/>
      <c r="BG615" s="70"/>
      <c r="BH615" s="70"/>
      <c r="BI615" s="70"/>
      <c r="BJ615" s="70"/>
      <c r="BK615" s="70"/>
      <c r="BL615" s="70"/>
      <c r="BM615" s="70"/>
      <c r="BN615" s="70"/>
      <c r="BO615" s="70"/>
      <c r="BP615" s="70"/>
      <c r="BQ615" s="70"/>
      <c r="BR615" s="70"/>
      <c r="BS615" s="70"/>
      <c r="BT615" s="70"/>
    </row>
    <row r="616" ht="16.5" customHeight="1">
      <c r="A616" s="70"/>
      <c r="B616" s="26"/>
      <c r="C616" s="617">
        <v>8.0</v>
      </c>
      <c r="D616" s="423" t="s">
        <v>1808</v>
      </c>
      <c r="P616" s="48"/>
      <c r="Q616" s="70"/>
      <c r="R616" s="70"/>
      <c r="S616" s="70"/>
      <c r="T616" s="26"/>
      <c r="U616" s="389">
        <v>10.0</v>
      </c>
      <c r="V616" s="494" t="s">
        <v>1809</v>
      </c>
      <c r="AH616" s="48"/>
      <c r="AI616" s="70"/>
      <c r="AJ616" s="70"/>
      <c r="AK616" s="89"/>
      <c r="AL616" s="51"/>
      <c r="AM616" s="621" t="b">
        <v>0</v>
      </c>
      <c r="AN616" s="622" t="s">
        <v>1805</v>
      </c>
      <c r="AP616" s="623"/>
      <c r="AZ616" s="48"/>
      <c r="BA616" s="70"/>
      <c r="BB616" s="89"/>
      <c r="BC616" s="70"/>
      <c r="BD616" s="70"/>
      <c r="BE616" s="70"/>
      <c r="BF616" s="70"/>
      <c r="BG616" s="70"/>
      <c r="BH616" s="70"/>
      <c r="BI616" s="70"/>
      <c r="BJ616" s="70"/>
      <c r="BK616" s="70"/>
      <c r="BL616" s="70"/>
      <c r="BM616" s="70"/>
      <c r="BN616" s="70"/>
      <c r="BO616" s="70"/>
      <c r="BP616" s="70"/>
      <c r="BQ616" s="70"/>
      <c r="BR616" s="70"/>
      <c r="BS616" s="70"/>
      <c r="BT616" s="70"/>
    </row>
    <row r="617" ht="16.5" customHeight="1">
      <c r="A617" s="70"/>
      <c r="B617" s="26"/>
      <c r="C617" s="617">
        <v>9.0</v>
      </c>
      <c r="D617" s="472" t="s">
        <v>1810</v>
      </c>
      <c r="P617" s="48"/>
      <c r="Q617" s="70"/>
      <c r="R617" s="70"/>
      <c r="S617" s="70"/>
      <c r="T617" s="26"/>
      <c r="U617" s="51"/>
      <c r="AH617" s="48"/>
      <c r="AI617" s="70"/>
      <c r="AJ617" s="70"/>
      <c r="AK617" s="89"/>
      <c r="AL617" s="51"/>
      <c r="AM617" s="624">
        <v>3.0</v>
      </c>
      <c r="AN617" s="625" t="s">
        <v>1801</v>
      </c>
      <c r="AP617" s="623"/>
      <c r="AZ617" s="48"/>
      <c r="BA617" s="89"/>
      <c r="BB617" s="89"/>
      <c r="BC617" s="89"/>
      <c r="BD617" s="70"/>
      <c r="BE617" s="70"/>
      <c r="BF617" s="70"/>
      <c r="BG617" s="70"/>
      <c r="BH617" s="70"/>
      <c r="BI617" s="70"/>
      <c r="BJ617" s="70"/>
      <c r="BK617" s="70"/>
      <c r="BL617" s="70"/>
      <c r="BM617" s="70"/>
      <c r="BN617" s="70"/>
      <c r="BO617" s="70"/>
      <c r="BP617" s="70"/>
      <c r="BQ617" s="70"/>
      <c r="BR617" s="70"/>
      <c r="BS617" s="70"/>
      <c r="BT617" s="70"/>
    </row>
    <row r="618" ht="16.5" customHeight="1">
      <c r="A618" s="70"/>
      <c r="B618" s="26"/>
      <c r="C618" s="51"/>
      <c r="P618" s="48"/>
      <c r="Q618" s="70"/>
      <c r="R618" s="70"/>
      <c r="S618" s="70"/>
      <c r="T618" s="26"/>
      <c r="U618" s="389">
        <v>11.0</v>
      </c>
      <c r="V618" s="494" t="s">
        <v>1811</v>
      </c>
      <c r="AH618" s="48"/>
      <c r="AI618" s="70"/>
      <c r="AJ618" s="70"/>
      <c r="AK618" s="89"/>
      <c r="AL618" s="51"/>
      <c r="AM618" s="621" t="b">
        <v>0</v>
      </c>
      <c r="AN618" s="625" t="s">
        <v>1805</v>
      </c>
      <c r="AP618" s="623"/>
      <c r="AZ618" s="48"/>
      <c r="BA618" s="89"/>
      <c r="BB618" s="89"/>
      <c r="BC618" s="89"/>
      <c r="BD618" s="70"/>
      <c r="BE618" s="70"/>
      <c r="BF618" s="70"/>
      <c r="BG618" s="70"/>
      <c r="BH618" s="70"/>
      <c r="BI618" s="70"/>
      <c r="BJ618" s="70"/>
      <c r="BK618" s="70"/>
      <c r="BL618" s="70"/>
      <c r="BM618" s="70"/>
      <c r="BN618" s="70"/>
      <c r="BO618" s="70"/>
      <c r="BP618" s="70"/>
      <c r="BQ618" s="70"/>
      <c r="BR618" s="70"/>
      <c r="BS618" s="70"/>
      <c r="BT618" s="70"/>
    </row>
    <row r="619" ht="16.5" customHeight="1">
      <c r="A619" s="70"/>
      <c r="B619" s="26"/>
      <c r="C619" s="617">
        <v>10.0</v>
      </c>
      <c r="D619" s="423" t="s">
        <v>1812</v>
      </c>
      <c r="P619" s="48"/>
      <c r="Q619" s="70"/>
      <c r="R619" s="70"/>
      <c r="S619" s="70"/>
      <c r="T619" s="26"/>
      <c r="U619" s="51"/>
      <c r="AH619" s="48"/>
      <c r="AI619" s="70"/>
      <c r="AJ619" s="70"/>
      <c r="AK619" s="89"/>
      <c r="AL619" s="51"/>
      <c r="AM619" s="624">
        <v>4.0</v>
      </c>
      <c r="AN619" s="625" t="s">
        <v>1801</v>
      </c>
      <c r="AP619" s="623"/>
      <c r="AZ619" s="48"/>
      <c r="BA619" s="89"/>
      <c r="BB619" s="89"/>
      <c r="BC619" s="89"/>
      <c r="BD619" s="70"/>
      <c r="BE619" s="70"/>
      <c r="BF619" s="70"/>
      <c r="BG619" s="70"/>
      <c r="BH619" s="70"/>
      <c r="BI619" s="70"/>
      <c r="BJ619" s="70"/>
      <c r="BK619" s="70"/>
      <c r="BL619" s="70"/>
      <c r="BM619" s="70"/>
      <c r="BN619" s="70"/>
      <c r="BO619" s="70"/>
      <c r="BP619" s="70"/>
      <c r="BQ619" s="70"/>
      <c r="BR619" s="70"/>
      <c r="BS619" s="70"/>
      <c r="BT619" s="70"/>
    </row>
    <row r="620" ht="16.5" customHeight="1">
      <c r="A620" s="70"/>
      <c r="B620" s="26"/>
      <c r="C620" s="617">
        <v>11.0</v>
      </c>
      <c r="D620" s="423" t="s">
        <v>1813</v>
      </c>
      <c r="P620" s="48"/>
      <c r="Q620" s="70"/>
      <c r="R620" s="70"/>
      <c r="S620" s="70"/>
      <c r="T620" s="26"/>
      <c r="U620" s="389">
        <v>12.0</v>
      </c>
      <c r="V620" s="494" t="s">
        <v>1814</v>
      </c>
      <c r="AH620" s="48"/>
      <c r="AI620" s="70"/>
      <c r="AJ620" s="70"/>
      <c r="AK620" s="89"/>
      <c r="AL620" s="51"/>
      <c r="AM620" s="621" t="b">
        <v>0</v>
      </c>
      <c r="AN620" s="625" t="s">
        <v>1805</v>
      </c>
      <c r="AP620" s="623"/>
      <c r="AZ620" s="48"/>
      <c r="BA620" s="70"/>
      <c r="BB620" s="89"/>
      <c r="BC620" s="70"/>
      <c r="BD620" s="70"/>
      <c r="BE620" s="70"/>
      <c r="BF620" s="70"/>
      <c r="BG620" s="70"/>
      <c r="BH620" s="70"/>
      <c r="BI620" s="70"/>
      <c r="BJ620" s="70"/>
      <c r="BK620" s="70"/>
      <c r="BL620" s="70"/>
      <c r="BM620" s="70"/>
      <c r="BN620" s="70"/>
      <c r="BO620" s="70"/>
      <c r="BP620" s="70"/>
      <c r="BQ620" s="70"/>
      <c r="BR620" s="70"/>
      <c r="BS620" s="70"/>
      <c r="BT620" s="70"/>
    </row>
    <row r="621" ht="16.5" customHeight="1">
      <c r="A621" s="70"/>
      <c r="B621" s="26"/>
      <c r="C621" s="617">
        <v>12.0</v>
      </c>
      <c r="D621" s="423" t="s">
        <v>1815</v>
      </c>
      <c r="P621" s="48"/>
      <c r="Q621" s="70"/>
      <c r="R621" s="70"/>
      <c r="S621" s="70"/>
      <c r="T621" s="26"/>
      <c r="U621" s="53"/>
      <c r="V621" s="54"/>
      <c r="W621" s="54"/>
      <c r="X621" s="54"/>
      <c r="Y621" s="54"/>
      <c r="Z621" s="54"/>
      <c r="AA621" s="54"/>
      <c r="AB621" s="54"/>
      <c r="AC621" s="54"/>
      <c r="AD621" s="54"/>
      <c r="AE621" s="54"/>
      <c r="AF621" s="54"/>
      <c r="AG621" s="54"/>
      <c r="AH621" s="55"/>
      <c r="AI621" s="70"/>
      <c r="AJ621" s="70"/>
      <c r="AK621" s="89"/>
      <c r="AL621" s="51"/>
      <c r="AM621" s="624">
        <v>5.0</v>
      </c>
      <c r="AN621" s="625" t="s">
        <v>1801</v>
      </c>
      <c r="AP621" s="623"/>
      <c r="AZ621" s="48"/>
      <c r="BA621" s="70"/>
      <c r="BB621" s="89"/>
      <c r="BC621" s="70"/>
      <c r="BD621" s="70"/>
      <c r="BE621" s="70"/>
      <c r="BF621" s="70"/>
      <c r="BG621" s="70"/>
      <c r="BH621" s="70"/>
      <c r="BI621" s="70"/>
      <c r="BJ621" s="70"/>
      <c r="BK621" s="70"/>
      <c r="BL621" s="70"/>
      <c r="BM621" s="70"/>
      <c r="BN621" s="70"/>
      <c r="BO621" s="70"/>
      <c r="BP621" s="70"/>
      <c r="BQ621" s="70"/>
      <c r="BR621" s="70"/>
      <c r="BS621" s="70"/>
      <c r="BT621" s="70"/>
    </row>
    <row r="622" ht="16.5" customHeight="1">
      <c r="A622" s="70"/>
      <c r="B622" s="26"/>
      <c r="C622" s="617">
        <v>13.0</v>
      </c>
      <c r="D622" s="626" t="s">
        <v>1816</v>
      </c>
      <c r="P622" s="48"/>
      <c r="Q622" s="70"/>
      <c r="R622" s="70"/>
      <c r="S622" s="70"/>
      <c r="T622" s="26"/>
      <c r="U622" s="26"/>
      <c r="V622" s="26"/>
      <c r="W622" s="26"/>
      <c r="X622" s="26"/>
      <c r="Y622" s="26"/>
      <c r="Z622" s="26"/>
      <c r="AA622" s="26"/>
      <c r="AB622" s="26"/>
      <c r="AC622" s="26"/>
      <c r="AD622" s="26"/>
      <c r="AE622" s="26"/>
      <c r="AF622" s="26"/>
      <c r="AG622" s="26"/>
      <c r="AH622" s="26"/>
      <c r="AI622" s="70"/>
      <c r="AJ622" s="70"/>
      <c r="AK622" s="89"/>
      <c r="AL622" s="51"/>
      <c r="AM622" s="621" t="b">
        <v>0</v>
      </c>
      <c r="AN622" s="625" t="s">
        <v>1805</v>
      </c>
      <c r="AP622" s="623"/>
      <c r="AZ622" s="48"/>
      <c r="BA622" s="70"/>
      <c r="BB622" s="89"/>
      <c r="BC622" s="70"/>
      <c r="BD622" s="70"/>
      <c r="BE622" s="70"/>
      <c r="BF622" s="70"/>
      <c r="BG622" s="70"/>
      <c r="BH622" s="70"/>
      <c r="BI622" s="70"/>
      <c r="BJ622" s="70"/>
      <c r="BK622" s="70"/>
      <c r="BL622" s="70"/>
      <c r="BM622" s="70"/>
      <c r="BN622" s="70"/>
      <c r="BO622" s="70"/>
      <c r="BP622" s="70"/>
      <c r="BQ622" s="70"/>
      <c r="BR622" s="70"/>
      <c r="BS622" s="70"/>
      <c r="BT622" s="70"/>
    </row>
    <row r="623" ht="16.5" customHeight="1">
      <c r="A623" s="70"/>
      <c r="B623" s="26"/>
      <c r="C623" s="617">
        <v>14.0</v>
      </c>
      <c r="D623" s="423" t="s">
        <v>1817</v>
      </c>
      <c r="P623" s="48"/>
      <c r="Q623" s="70"/>
      <c r="R623" s="70"/>
      <c r="S623" s="70"/>
      <c r="T623" s="70"/>
      <c r="U623" s="70"/>
      <c r="V623" s="70"/>
      <c r="W623" s="70"/>
      <c r="X623" s="70"/>
      <c r="Y623" s="70"/>
      <c r="Z623" s="70"/>
      <c r="AA623" s="70"/>
      <c r="AB623" s="70"/>
      <c r="AC623" s="70"/>
      <c r="AD623" s="70"/>
      <c r="AE623" s="70"/>
      <c r="AF623" s="70"/>
      <c r="AG623" s="70"/>
      <c r="AH623" s="70"/>
      <c r="AI623" s="70"/>
      <c r="AJ623" s="70"/>
      <c r="AK623" s="89"/>
      <c r="AL623" s="53"/>
      <c r="AM623" s="624">
        <v>6.0</v>
      </c>
      <c r="AN623" s="625" t="s">
        <v>1801</v>
      </c>
      <c r="AP623" s="623"/>
      <c r="AZ623" s="48"/>
      <c r="BA623" s="70"/>
      <c r="BB623" s="89"/>
      <c r="BC623" s="70"/>
      <c r="BD623" s="70"/>
      <c r="BE623" s="70"/>
      <c r="BF623" s="70"/>
      <c r="BG623" s="70"/>
      <c r="BH623" s="70"/>
      <c r="BI623" s="70"/>
      <c r="BJ623" s="70"/>
      <c r="BK623" s="70"/>
      <c r="BL623" s="70"/>
      <c r="BM623" s="70"/>
      <c r="BN623" s="70"/>
      <c r="BO623" s="70"/>
      <c r="BP623" s="70"/>
      <c r="BQ623" s="70"/>
      <c r="BR623" s="70"/>
      <c r="BS623" s="70"/>
      <c r="BT623" s="70"/>
    </row>
    <row r="624" ht="16.5" customHeight="1">
      <c r="A624" s="70"/>
      <c r="B624" s="26"/>
      <c r="C624" s="617">
        <v>15.0</v>
      </c>
      <c r="D624" s="423" t="s">
        <v>1818</v>
      </c>
      <c r="P624" s="48"/>
      <c r="Q624" s="70"/>
      <c r="R624" s="70"/>
      <c r="S624" s="70"/>
      <c r="T624" s="604" t="s">
        <v>1819</v>
      </c>
      <c r="U624" s="70"/>
      <c r="V624" s="70"/>
      <c r="W624" s="70"/>
      <c r="X624" s="70"/>
      <c r="Y624" s="70"/>
      <c r="Z624" s="70"/>
      <c r="AA624" s="70"/>
      <c r="AB624" s="70"/>
      <c r="AC624" s="70"/>
      <c r="AD624" s="70"/>
      <c r="AE624" s="70"/>
      <c r="AF624" s="70"/>
      <c r="AG624" s="70"/>
      <c r="AH624" s="70"/>
      <c r="AI624" s="70"/>
      <c r="AJ624" s="70"/>
      <c r="AK624" s="89"/>
      <c r="AL624" s="162"/>
      <c r="AM624" s="627" t="b">
        <v>0</v>
      </c>
      <c r="AN624" s="628" t="s">
        <v>1805</v>
      </c>
      <c r="AO624" s="54"/>
      <c r="AP624" s="629"/>
      <c r="AQ624" s="54"/>
      <c r="AR624" s="54"/>
      <c r="AS624" s="54"/>
      <c r="AT624" s="54"/>
      <c r="AU624" s="54"/>
      <c r="AV624" s="54"/>
      <c r="AW624" s="54"/>
      <c r="AX624" s="54"/>
      <c r="AY624" s="54"/>
      <c r="AZ624" s="55"/>
      <c r="BA624" s="70"/>
      <c r="BB624" s="89"/>
      <c r="BC624" s="70"/>
      <c r="BD624" s="70"/>
      <c r="BE624" s="70"/>
      <c r="BF624" s="70"/>
      <c r="BG624" s="70"/>
      <c r="BH624" s="70"/>
      <c r="BI624" s="70"/>
      <c r="BJ624" s="70"/>
      <c r="BK624" s="70"/>
      <c r="BL624" s="70"/>
      <c r="BM624" s="70"/>
      <c r="BN624" s="70"/>
      <c r="BO624" s="70"/>
      <c r="BP624" s="70"/>
      <c r="BQ624" s="70"/>
      <c r="BR624" s="70"/>
      <c r="BS624" s="70"/>
      <c r="BT624" s="70"/>
    </row>
    <row r="625" ht="16.5" customHeight="1">
      <c r="A625" s="70"/>
      <c r="B625" s="26"/>
      <c r="C625" s="630" t="s">
        <v>1820</v>
      </c>
      <c r="D625" s="423" t="s">
        <v>1821</v>
      </c>
      <c r="P625" s="48"/>
      <c r="Q625" s="70"/>
      <c r="R625" s="70"/>
      <c r="S625" s="70"/>
      <c r="T625" s="101" t="s">
        <v>1822</v>
      </c>
      <c r="U625" s="618" t="s">
        <v>1823</v>
      </c>
      <c r="V625" s="66"/>
      <c r="W625" s="631" t="s">
        <v>1824</v>
      </c>
      <c r="X625" s="618" t="s">
        <v>1823</v>
      </c>
      <c r="Y625" s="66"/>
      <c r="Z625" s="631" t="s">
        <v>1825</v>
      </c>
      <c r="AA625" s="66"/>
      <c r="AB625" s="618" t="s">
        <v>1823</v>
      </c>
      <c r="AC625" s="66"/>
      <c r="AD625" s="631" t="s">
        <v>1826</v>
      </c>
      <c r="AE625" s="66"/>
      <c r="AF625" s="618" t="s">
        <v>1823</v>
      </c>
      <c r="AG625" s="66"/>
      <c r="AH625" s="632" t="s">
        <v>1827</v>
      </c>
      <c r="AI625" s="70"/>
      <c r="AJ625" s="70"/>
      <c r="AK625" s="89"/>
      <c r="AL625" s="26"/>
      <c r="AM625" s="26"/>
      <c r="AN625" s="26"/>
      <c r="AO625" s="26"/>
      <c r="AP625" s="26"/>
      <c r="AQ625" s="26"/>
      <c r="AR625" s="26"/>
      <c r="AS625" s="26"/>
      <c r="AT625" s="26"/>
      <c r="AU625" s="26"/>
      <c r="AV625" s="26"/>
      <c r="AW625" s="26"/>
      <c r="AX625" s="26"/>
      <c r="AY625" s="26"/>
      <c r="AZ625" s="26"/>
      <c r="BA625" s="70"/>
      <c r="BB625" s="89"/>
      <c r="BC625" s="70"/>
      <c r="BD625" s="70"/>
      <c r="BE625" s="70"/>
      <c r="BF625" s="70"/>
      <c r="BG625" s="70"/>
      <c r="BH625" s="70"/>
      <c r="BI625" s="70"/>
      <c r="BJ625" s="70"/>
      <c r="BK625" s="70"/>
      <c r="BL625" s="70"/>
      <c r="BM625" s="70"/>
      <c r="BN625" s="70"/>
      <c r="BO625" s="70"/>
      <c r="BP625" s="70"/>
      <c r="BQ625" s="70"/>
      <c r="BR625" s="70"/>
      <c r="BS625" s="70"/>
      <c r="BT625" s="70"/>
    </row>
    <row r="626" ht="16.5" customHeight="1">
      <c r="A626" s="70"/>
      <c r="B626" s="26"/>
      <c r="C626" s="51"/>
      <c r="P626" s="48"/>
      <c r="Q626" s="70"/>
      <c r="R626" s="70"/>
      <c r="S626" s="70"/>
      <c r="T626" s="51"/>
      <c r="U626" s="633" t="s">
        <v>1828</v>
      </c>
      <c r="W626" s="634" t="s">
        <v>1829</v>
      </c>
      <c r="AH626" s="48"/>
      <c r="AI626" s="70"/>
      <c r="AJ626" s="70"/>
      <c r="AK626" s="89"/>
      <c r="AL626" s="70"/>
      <c r="AM626" s="70"/>
      <c r="AN626" s="70"/>
      <c r="AO626" s="70"/>
      <c r="AP626" s="70"/>
      <c r="AQ626" s="70"/>
      <c r="AR626" s="70"/>
      <c r="AS626" s="70"/>
      <c r="AT626" s="70"/>
      <c r="AU626" s="70"/>
      <c r="AV626" s="70"/>
      <c r="AW626" s="70"/>
      <c r="AX626" s="70"/>
      <c r="AY626" s="70"/>
      <c r="AZ626" s="70"/>
      <c r="BA626" s="70"/>
      <c r="BB626" s="89"/>
      <c r="BC626" s="70"/>
      <c r="BD626" s="70"/>
      <c r="BE626" s="70"/>
      <c r="BF626" s="70"/>
      <c r="BG626" s="70"/>
      <c r="BH626" s="70"/>
      <c r="BI626" s="70"/>
      <c r="BJ626" s="70"/>
      <c r="BK626" s="70"/>
      <c r="BL626" s="70"/>
      <c r="BM626" s="70"/>
      <c r="BN626" s="70"/>
      <c r="BO626" s="70"/>
      <c r="BP626" s="70"/>
      <c r="BQ626" s="70"/>
      <c r="BR626" s="70"/>
      <c r="BS626" s="70"/>
      <c r="BT626" s="70"/>
    </row>
    <row r="627" ht="16.5" customHeight="1">
      <c r="A627" s="70"/>
      <c r="B627" s="26"/>
      <c r="C627" s="617">
        <v>18.0</v>
      </c>
      <c r="D627" s="423" t="s">
        <v>1830</v>
      </c>
      <c r="P627" s="48"/>
      <c r="Q627" s="70"/>
      <c r="R627" s="70"/>
      <c r="S627" s="70"/>
      <c r="T627" s="51"/>
      <c r="U627" s="494" t="s">
        <v>1831</v>
      </c>
      <c r="AH627" s="48"/>
      <c r="AI627" s="70"/>
      <c r="AJ627" s="70"/>
      <c r="AK627" s="89"/>
      <c r="AL627" s="604" t="s">
        <v>1832</v>
      </c>
      <c r="AM627" s="89"/>
      <c r="AN627" s="89"/>
      <c r="AO627" s="89"/>
      <c r="AP627" s="89"/>
      <c r="AQ627" s="89"/>
      <c r="AR627" s="89"/>
      <c r="AS627" s="89"/>
      <c r="AT627" s="89"/>
      <c r="AU627" s="89"/>
      <c r="AV627" s="89"/>
      <c r="AW627" s="89"/>
      <c r="AX627" s="89"/>
      <c r="AY627" s="89"/>
      <c r="AZ627" s="89"/>
      <c r="BA627" s="70"/>
      <c r="BB627" s="89"/>
      <c r="BC627" s="70"/>
      <c r="BD627" s="70"/>
      <c r="BE627" s="70"/>
      <c r="BF627" s="70"/>
      <c r="BG627" s="70"/>
      <c r="BH627" s="70"/>
      <c r="BI627" s="70"/>
      <c r="BJ627" s="70"/>
      <c r="BK627" s="70"/>
      <c r="BL627" s="70"/>
      <c r="BM627" s="70"/>
      <c r="BN627" s="70"/>
      <c r="BO627" s="70"/>
      <c r="BP627" s="70"/>
      <c r="BQ627" s="70"/>
      <c r="BR627" s="70"/>
      <c r="BS627" s="70"/>
      <c r="BT627" s="70"/>
    </row>
    <row r="628" ht="16.5" customHeight="1">
      <c r="A628" s="70"/>
      <c r="B628" s="26"/>
      <c r="C628" s="617">
        <v>19.0</v>
      </c>
      <c r="D628" s="423" t="s">
        <v>1833</v>
      </c>
      <c r="P628" s="48"/>
      <c r="Q628" s="70"/>
      <c r="R628" s="70"/>
      <c r="S628" s="70"/>
      <c r="T628" s="51"/>
      <c r="AH628" s="48"/>
      <c r="AI628" s="70"/>
      <c r="AJ628" s="70"/>
      <c r="AK628" s="89"/>
      <c r="AL628" s="101" t="s">
        <v>1800</v>
      </c>
      <c r="AM628" s="618">
        <v>1.0</v>
      </c>
      <c r="AN628" s="619" t="s">
        <v>1801</v>
      </c>
      <c r="AO628" s="66"/>
      <c r="AP628" s="620" t="s">
        <v>1834</v>
      </c>
      <c r="AQ628" s="66"/>
      <c r="AR628" s="66"/>
      <c r="AS628" s="66"/>
      <c r="AT628" s="635" t="s">
        <v>1835</v>
      </c>
      <c r="AU628" s="66"/>
      <c r="AV628" s="66"/>
      <c r="AW628" s="620" t="s">
        <v>1836</v>
      </c>
      <c r="AX628" s="66"/>
      <c r="AY628" s="66"/>
      <c r="AZ628" s="69"/>
      <c r="BA628" s="70"/>
      <c r="BB628" s="89"/>
      <c r="BC628" s="70"/>
      <c r="BD628" s="70"/>
      <c r="BE628" s="70"/>
      <c r="BF628" s="70"/>
      <c r="BG628" s="70"/>
      <c r="BH628" s="70"/>
      <c r="BI628" s="70"/>
      <c r="BJ628" s="70"/>
      <c r="BK628" s="70"/>
      <c r="BL628" s="70"/>
      <c r="BM628" s="70"/>
      <c r="BN628" s="70"/>
      <c r="BO628" s="70"/>
      <c r="BP628" s="70"/>
      <c r="BQ628" s="70"/>
      <c r="BR628" s="70"/>
      <c r="BS628" s="70"/>
      <c r="BT628" s="70"/>
    </row>
    <row r="629" ht="16.5" customHeight="1">
      <c r="A629" s="70"/>
      <c r="B629" s="26"/>
      <c r="C629" s="636">
        <v>20.0</v>
      </c>
      <c r="D629" s="452" t="s">
        <v>1838</v>
      </c>
      <c r="E629" s="54"/>
      <c r="F629" s="54"/>
      <c r="G629" s="54"/>
      <c r="H629" s="54"/>
      <c r="I629" s="54"/>
      <c r="J629" s="54"/>
      <c r="K629" s="54"/>
      <c r="L629" s="54"/>
      <c r="M629" s="54"/>
      <c r="N629" s="54"/>
      <c r="O629" s="54"/>
      <c r="P629" s="55"/>
      <c r="Q629" s="70"/>
      <c r="R629" s="70"/>
      <c r="S629" s="70"/>
      <c r="T629" s="51"/>
      <c r="AH629" s="48"/>
      <c r="AI629" s="70"/>
      <c r="AJ629" s="70"/>
      <c r="AK629" s="89"/>
      <c r="AL629" s="51"/>
      <c r="AM629" s="621" t="b">
        <v>0</v>
      </c>
      <c r="AN629" s="622" t="s">
        <v>1805</v>
      </c>
      <c r="AP629" s="623" t="s">
        <v>1806</v>
      </c>
      <c r="AZ629" s="48"/>
      <c r="BA629" s="70"/>
      <c r="BB629" s="89"/>
      <c r="BC629" s="70"/>
      <c r="BD629" s="70"/>
      <c r="BE629" s="70"/>
      <c r="BF629" s="70"/>
      <c r="BG629" s="70"/>
      <c r="BH629" s="70"/>
      <c r="BI629" s="70"/>
      <c r="BJ629" s="70"/>
      <c r="BK629" s="70"/>
      <c r="BL629" s="70"/>
      <c r="BM629" s="70"/>
      <c r="BN629" s="70"/>
      <c r="BO629" s="70"/>
      <c r="BP629" s="70"/>
      <c r="BQ629" s="70"/>
      <c r="BR629" s="70"/>
      <c r="BS629" s="70"/>
      <c r="BT629" s="70"/>
    </row>
    <row r="630" ht="16.5" customHeight="1">
      <c r="A630" s="70"/>
      <c r="B630" s="26"/>
      <c r="C630" s="26"/>
      <c r="D630" s="26"/>
      <c r="E630" s="26"/>
      <c r="F630" s="26"/>
      <c r="G630" s="26"/>
      <c r="H630" s="26"/>
      <c r="I630" s="26"/>
      <c r="J630" s="26"/>
      <c r="K630" s="26"/>
      <c r="L630" s="26"/>
      <c r="M630" s="26"/>
      <c r="N630" s="26"/>
      <c r="O630" s="26"/>
      <c r="P630" s="26"/>
      <c r="Q630" s="70"/>
      <c r="R630" s="70"/>
      <c r="S630" s="70"/>
      <c r="T630" s="51"/>
      <c r="U630" s="633" t="s">
        <v>1848</v>
      </c>
      <c r="X630" s="640" t="s">
        <v>1849</v>
      </c>
      <c r="AH630" s="48"/>
      <c r="AI630" s="70"/>
      <c r="AJ630" s="70"/>
      <c r="AK630" s="89"/>
      <c r="AL630" s="51"/>
      <c r="AM630" s="624">
        <v>2.0</v>
      </c>
      <c r="AN630" s="622" t="s">
        <v>1801</v>
      </c>
      <c r="AP630" s="623"/>
      <c r="AT630" s="642" t="s">
        <v>1835</v>
      </c>
      <c r="AW630" s="623"/>
      <c r="AZ630" s="48"/>
      <c r="BA630" s="70"/>
      <c r="BB630" s="70"/>
      <c r="BC630" s="70"/>
      <c r="BD630" s="70"/>
      <c r="BE630" s="70"/>
      <c r="BF630" s="70"/>
      <c r="BG630" s="70"/>
      <c r="BH630" s="70"/>
      <c r="BI630" s="70"/>
      <c r="BJ630" s="70"/>
      <c r="BK630" s="70"/>
      <c r="BL630" s="70"/>
      <c r="BM630" s="70"/>
      <c r="BN630" s="70"/>
      <c r="BO630" s="70"/>
      <c r="BP630" s="70"/>
      <c r="BQ630" s="70"/>
      <c r="BR630" s="70"/>
      <c r="BS630" s="70"/>
      <c r="BT630" s="70"/>
    </row>
    <row r="631" ht="16.5" customHeight="1">
      <c r="A631" s="70"/>
      <c r="B631" s="89"/>
      <c r="C631" s="70"/>
      <c r="D631" s="70"/>
      <c r="E631" s="70"/>
      <c r="F631" s="70"/>
      <c r="G631" s="70"/>
      <c r="H631" s="70"/>
      <c r="I631" s="70"/>
      <c r="J631" s="70"/>
      <c r="K631" s="70"/>
      <c r="L631" s="70"/>
      <c r="M631" s="70"/>
      <c r="N631" s="70"/>
      <c r="O631" s="70"/>
      <c r="P631" s="70"/>
      <c r="Q631" s="70"/>
      <c r="R631" s="70"/>
      <c r="S631" s="70"/>
      <c r="T631" s="51"/>
      <c r="U631" s="494" t="s">
        <v>1851</v>
      </c>
      <c r="AH631" s="48"/>
      <c r="AI631" s="70"/>
      <c r="AJ631" s="70"/>
      <c r="AK631" s="89"/>
      <c r="AL631" s="51"/>
      <c r="AM631" s="621" t="b">
        <v>0</v>
      </c>
      <c r="AN631" s="622" t="s">
        <v>1805</v>
      </c>
      <c r="AP631" s="623"/>
      <c r="AZ631" s="48"/>
      <c r="BA631" s="70"/>
      <c r="BB631" s="70"/>
      <c r="BC631" s="70"/>
      <c r="BD631" s="70"/>
      <c r="BE631" s="70"/>
      <c r="BF631" s="70"/>
      <c r="BG631" s="70"/>
      <c r="BH631" s="70"/>
      <c r="BI631" s="70"/>
      <c r="BJ631" s="70"/>
      <c r="BK631" s="70"/>
      <c r="BL631" s="70"/>
      <c r="BM631" s="70"/>
      <c r="BN631" s="70"/>
      <c r="BO631" s="70"/>
      <c r="BP631" s="70"/>
      <c r="BQ631" s="70"/>
      <c r="BR631" s="70"/>
      <c r="BS631" s="70"/>
      <c r="BT631" s="70"/>
    </row>
    <row r="632" ht="16.5" customHeight="1">
      <c r="A632" s="70"/>
      <c r="B632" s="604" t="s">
        <v>1853</v>
      </c>
      <c r="C632" s="70"/>
      <c r="D632" s="70"/>
      <c r="E632" s="70"/>
      <c r="F632" s="70"/>
      <c r="G632" s="70"/>
      <c r="H632" s="70"/>
      <c r="I632" s="70"/>
      <c r="J632" s="70"/>
      <c r="K632" s="70"/>
      <c r="L632" s="70"/>
      <c r="M632" s="70"/>
      <c r="N632" s="70"/>
      <c r="O632" s="70"/>
      <c r="P632" s="70"/>
      <c r="Q632" s="70"/>
      <c r="R632" s="70"/>
      <c r="S632" s="70"/>
      <c r="T632" s="51"/>
      <c r="AH632" s="48"/>
      <c r="AI632" s="70"/>
      <c r="AJ632" s="70"/>
      <c r="AK632" s="89"/>
      <c r="AL632" s="51"/>
      <c r="AM632" s="624">
        <v>3.0</v>
      </c>
      <c r="AN632" s="622" t="s">
        <v>1801</v>
      </c>
      <c r="AP632" s="623"/>
      <c r="AT632" s="642" t="s">
        <v>1835</v>
      </c>
      <c r="AW632" s="623"/>
      <c r="AZ632" s="48"/>
      <c r="BA632" s="89"/>
      <c r="BB632" s="70"/>
      <c r="BC632" s="70"/>
      <c r="BD632" s="70"/>
      <c r="BE632" s="70"/>
      <c r="BF632" s="70"/>
      <c r="BG632" s="70"/>
      <c r="BH632" s="70"/>
      <c r="BI632" s="70"/>
      <c r="BJ632" s="70"/>
      <c r="BK632" s="70"/>
      <c r="BL632" s="70"/>
      <c r="BM632" s="70"/>
      <c r="BN632" s="70"/>
      <c r="BO632" s="70"/>
      <c r="BP632" s="70"/>
      <c r="BQ632" s="89"/>
      <c r="BR632" s="70"/>
      <c r="BS632" s="70"/>
      <c r="BT632" s="70"/>
    </row>
    <row r="633" ht="16.5" customHeight="1">
      <c r="A633" s="70"/>
      <c r="B633" s="101" t="s">
        <v>1857</v>
      </c>
      <c r="C633" s="605" t="s">
        <v>1859</v>
      </c>
      <c r="D633" s="66"/>
      <c r="E633" s="66"/>
      <c r="F633" s="66"/>
      <c r="G633" s="66"/>
      <c r="H633" s="66"/>
      <c r="I633" s="66"/>
      <c r="J633" s="66"/>
      <c r="K633" s="66"/>
      <c r="L633" s="66"/>
      <c r="M633" s="66"/>
      <c r="N633" s="66"/>
      <c r="O633" s="66"/>
      <c r="P633" s="69"/>
      <c r="Q633" s="70"/>
      <c r="R633" s="70"/>
      <c r="S633" s="70"/>
      <c r="T633" s="53"/>
      <c r="AH633" s="48"/>
      <c r="AI633" s="70"/>
      <c r="AJ633" s="70"/>
      <c r="AK633" s="89"/>
      <c r="AL633" s="51"/>
      <c r="AM633" s="621" t="b">
        <v>0</v>
      </c>
      <c r="AN633" s="622" t="s">
        <v>1805</v>
      </c>
      <c r="AP633" s="623"/>
      <c r="AZ633" s="48"/>
      <c r="BA633" s="89"/>
      <c r="BB633" s="70"/>
      <c r="BC633" s="70"/>
      <c r="BD633" s="70"/>
      <c r="BE633" s="70"/>
      <c r="BF633" s="70"/>
      <c r="BG633" s="70"/>
      <c r="BH633" s="70"/>
      <c r="BI633" s="70"/>
      <c r="BJ633" s="70"/>
      <c r="BK633" s="70"/>
      <c r="BL633" s="70"/>
      <c r="BM633" s="70"/>
      <c r="BN633" s="70"/>
      <c r="BO633" s="70"/>
      <c r="BP633" s="70"/>
      <c r="BQ633" s="89"/>
      <c r="BR633" s="70"/>
      <c r="BS633" s="70"/>
      <c r="BT633" s="70"/>
    </row>
    <row r="634" ht="16.5" customHeight="1">
      <c r="A634" s="70"/>
      <c r="B634" s="51"/>
      <c r="C634" s="149" t="s">
        <v>1431</v>
      </c>
      <c r="F634" s="494" t="s">
        <v>1863</v>
      </c>
      <c r="P634" s="48"/>
      <c r="Q634" s="70"/>
      <c r="R634" s="70"/>
      <c r="S634" s="70"/>
      <c r="T634" s="26"/>
      <c r="U634" s="653" t="s">
        <v>1864</v>
      </c>
      <c r="Y634" s="640" t="s">
        <v>1865</v>
      </c>
      <c r="AH634" s="48"/>
      <c r="AI634" s="70"/>
      <c r="AJ634" s="70"/>
      <c r="AK634" s="89"/>
      <c r="AL634" s="51"/>
      <c r="AM634" s="624">
        <v>4.0</v>
      </c>
      <c r="AN634" s="622" t="s">
        <v>1801</v>
      </c>
      <c r="AP634" s="623"/>
      <c r="AT634" s="642" t="s">
        <v>1835</v>
      </c>
      <c r="AW634" s="623"/>
      <c r="AZ634" s="48"/>
      <c r="BA634" s="89"/>
      <c r="BB634" s="70"/>
      <c r="BC634" s="70"/>
      <c r="BD634" s="70"/>
      <c r="BE634" s="70"/>
      <c r="BF634" s="70"/>
      <c r="BG634" s="70"/>
      <c r="BH634" s="70"/>
      <c r="BI634" s="70"/>
      <c r="BJ634" s="70"/>
      <c r="BK634" s="70"/>
      <c r="BL634" s="70"/>
      <c r="BM634" s="70"/>
      <c r="BN634" s="70"/>
      <c r="BO634" s="70"/>
      <c r="BP634" s="70"/>
      <c r="BQ634" s="70"/>
      <c r="BR634" s="70"/>
      <c r="BS634" s="70"/>
      <c r="BT634" s="70"/>
    </row>
    <row r="635" ht="16.5" customHeight="1">
      <c r="A635" s="70"/>
      <c r="B635" s="51"/>
      <c r="C635" s="655" t="s">
        <v>1433</v>
      </c>
      <c r="F635" s="494" t="s">
        <v>1866</v>
      </c>
      <c r="P635" s="48"/>
      <c r="Q635" s="70"/>
      <c r="R635" s="70"/>
      <c r="S635" s="70"/>
      <c r="T635" s="26"/>
      <c r="U635" s="656" t="s">
        <v>1868</v>
      </c>
      <c r="AH635" s="48"/>
      <c r="AI635" s="70"/>
      <c r="AJ635" s="70"/>
      <c r="AK635" s="89"/>
      <c r="AL635" s="51"/>
      <c r="AM635" s="621" t="b">
        <v>0</v>
      </c>
      <c r="AN635" s="622" t="s">
        <v>1805</v>
      </c>
      <c r="AP635" s="623"/>
      <c r="AZ635" s="48"/>
      <c r="BA635" s="89"/>
      <c r="BB635" s="70"/>
      <c r="BC635" s="70"/>
      <c r="BD635" s="70"/>
      <c r="BE635" s="70"/>
      <c r="BF635" s="70"/>
      <c r="BG635" s="70"/>
      <c r="BH635" s="70"/>
      <c r="BI635" s="70"/>
      <c r="BJ635" s="70"/>
      <c r="BK635" s="70"/>
      <c r="BL635" s="70"/>
      <c r="BM635" s="70"/>
      <c r="BN635" s="70"/>
      <c r="BO635" s="70"/>
      <c r="BP635" s="70"/>
      <c r="BQ635" s="70"/>
      <c r="BR635" s="70"/>
      <c r="BS635" s="70"/>
      <c r="BT635" s="70"/>
    </row>
    <row r="636" ht="16.5" customHeight="1">
      <c r="A636" s="70"/>
      <c r="B636" s="51"/>
      <c r="P636" s="48"/>
      <c r="Q636" s="70"/>
      <c r="R636" s="70"/>
      <c r="S636" s="70"/>
      <c r="T636" s="26"/>
      <c r="U636" s="51"/>
      <c r="AH636" s="48"/>
      <c r="AI636" s="70"/>
      <c r="AJ636" s="70"/>
      <c r="AK636" s="89"/>
      <c r="AL636" s="51"/>
      <c r="AM636" s="624">
        <v>5.0</v>
      </c>
      <c r="AN636" s="622" t="s">
        <v>1801</v>
      </c>
      <c r="AP636" s="623"/>
      <c r="AT636" s="642" t="s">
        <v>1835</v>
      </c>
      <c r="AW636" s="623"/>
      <c r="AZ636" s="48"/>
      <c r="BA636" s="89"/>
      <c r="BB636" s="70"/>
      <c r="BC636" s="70"/>
      <c r="BD636" s="70"/>
      <c r="BE636" s="70"/>
      <c r="BF636" s="70"/>
      <c r="BG636" s="70"/>
      <c r="BH636" s="70"/>
      <c r="BI636" s="70"/>
      <c r="BJ636" s="70"/>
      <c r="BK636" s="70"/>
      <c r="BL636" s="70"/>
      <c r="BM636" s="70"/>
      <c r="BN636" s="70"/>
      <c r="BO636" s="70"/>
      <c r="BP636" s="70"/>
      <c r="BQ636" s="70"/>
      <c r="BR636" s="70"/>
      <c r="BS636" s="70"/>
      <c r="BT636" s="70"/>
    </row>
    <row r="637" ht="16.5" customHeight="1">
      <c r="A637" s="70"/>
      <c r="B637" s="51"/>
      <c r="C637" s="658" t="s">
        <v>1435</v>
      </c>
      <c r="F637" s="494" t="s">
        <v>1436</v>
      </c>
      <c r="P637" s="48"/>
      <c r="Q637" s="70"/>
      <c r="R637" s="70"/>
      <c r="S637" s="70"/>
      <c r="T637" s="26"/>
      <c r="U637" s="51"/>
      <c r="AH637" s="48"/>
      <c r="AI637" s="70"/>
      <c r="AJ637" s="70"/>
      <c r="AK637" s="89"/>
      <c r="AL637" s="51"/>
      <c r="AM637" s="621" t="b">
        <v>0</v>
      </c>
      <c r="AN637" s="622" t="s">
        <v>1805</v>
      </c>
      <c r="AP637" s="623"/>
      <c r="AZ637" s="48"/>
      <c r="BA637" s="89"/>
      <c r="BB637" s="70"/>
      <c r="BC637" s="70"/>
      <c r="BD637" s="70"/>
      <c r="BE637" s="70"/>
      <c r="BF637" s="70"/>
      <c r="BG637" s="70"/>
      <c r="BH637" s="70"/>
      <c r="BI637" s="70"/>
      <c r="BJ637" s="70"/>
      <c r="BK637" s="70"/>
      <c r="BL637" s="70"/>
      <c r="BM637" s="70"/>
      <c r="BN637" s="70"/>
      <c r="BO637" s="70"/>
      <c r="BP637" s="70"/>
      <c r="BQ637" s="70"/>
      <c r="BR637" s="70"/>
      <c r="BS637" s="70"/>
      <c r="BT637" s="70"/>
    </row>
    <row r="638" ht="16.5" customHeight="1">
      <c r="A638" s="70"/>
      <c r="B638" s="51"/>
      <c r="C638" s="658" t="s">
        <v>1437</v>
      </c>
      <c r="F638" s="664" t="s">
        <v>1876</v>
      </c>
      <c r="P638" s="48"/>
      <c r="Q638" s="70"/>
      <c r="R638" s="70"/>
      <c r="S638" s="70"/>
      <c r="T638" s="26"/>
      <c r="U638" s="653" t="s">
        <v>1878</v>
      </c>
      <c r="X638" s="665" t="s">
        <v>1879</v>
      </c>
      <c r="AH638" s="48"/>
      <c r="AI638" s="70"/>
      <c r="AJ638" s="70"/>
      <c r="AK638" s="89"/>
      <c r="AL638" s="53"/>
      <c r="AM638" s="624">
        <v>6.0</v>
      </c>
      <c r="AN638" s="622" t="s">
        <v>1801</v>
      </c>
      <c r="AP638" s="623"/>
      <c r="AT638" s="642" t="s">
        <v>1835</v>
      </c>
      <c r="AW638" s="623"/>
      <c r="AZ638" s="48"/>
      <c r="BA638" s="89"/>
      <c r="BB638" s="70"/>
      <c r="BC638" s="70"/>
      <c r="BD638" s="70"/>
      <c r="BE638" s="70"/>
      <c r="BF638" s="70"/>
      <c r="BG638" s="70"/>
      <c r="BH638" s="70"/>
      <c r="BI638" s="70"/>
      <c r="BJ638" s="70"/>
      <c r="BK638" s="70"/>
      <c r="BL638" s="70"/>
      <c r="BM638" s="70"/>
      <c r="BN638" s="70"/>
      <c r="BO638" s="70"/>
      <c r="BP638" s="70"/>
      <c r="BQ638" s="70"/>
      <c r="BR638" s="70"/>
      <c r="BS638" s="70"/>
      <c r="BT638" s="70"/>
    </row>
    <row r="639" ht="16.5" customHeight="1">
      <c r="A639" s="70"/>
      <c r="B639" s="51"/>
      <c r="C639" s="666" t="s">
        <v>1890</v>
      </c>
      <c r="P639" s="48"/>
      <c r="Q639" s="70"/>
      <c r="R639" s="70"/>
      <c r="S639" s="70"/>
      <c r="T639" s="26"/>
      <c r="U639" s="656" t="s">
        <v>1895</v>
      </c>
      <c r="AH639" s="48"/>
      <c r="AI639" s="70"/>
      <c r="AJ639" s="70"/>
      <c r="AK639" s="89"/>
      <c r="AL639" s="162"/>
      <c r="AM639" s="627" t="b">
        <v>0</v>
      </c>
      <c r="AN639" s="289" t="s">
        <v>1805</v>
      </c>
      <c r="AO639" s="54"/>
      <c r="AP639" s="629"/>
      <c r="AQ639" s="54"/>
      <c r="AR639" s="54"/>
      <c r="AS639" s="54"/>
      <c r="AT639" s="54"/>
      <c r="AU639" s="54"/>
      <c r="AV639" s="54"/>
      <c r="AW639" s="54"/>
      <c r="AX639" s="54"/>
      <c r="AY639" s="54"/>
      <c r="AZ639" s="55"/>
      <c r="BA639" s="89"/>
      <c r="BB639" s="70"/>
      <c r="BC639" s="70"/>
      <c r="BD639" s="70"/>
      <c r="BE639" s="70"/>
      <c r="BF639" s="70"/>
      <c r="BG639" s="70"/>
      <c r="BH639" s="70"/>
      <c r="BI639" s="70"/>
      <c r="BJ639" s="70"/>
      <c r="BK639" s="70"/>
      <c r="BL639" s="70"/>
      <c r="BM639" s="70"/>
      <c r="BN639" s="70"/>
      <c r="BO639" s="70"/>
      <c r="BP639" s="70"/>
      <c r="BQ639" s="70"/>
      <c r="BR639" s="70"/>
      <c r="BS639" s="70"/>
      <c r="BT639" s="70"/>
    </row>
    <row r="640" ht="16.5" customHeight="1">
      <c r="A640" s="70"/>
      <c r="B640" s="51"/>
      <c r="C640" s="149" t="s">
        <v>1440</v>
      </c>
      <c r="F640" s="494" t="s">
        <v>1903</v>
      </c>
      <c r="P640" s="48"/>
      <c r="Q640" s="70"/>
      <c r="R640" s="70"/>
      <c r="S640" s="70"/>
      <c r="T640" s="26"/>
      <c r="U640" s="51"/>
      <c r="AH640" s="48"/>
      <c r="AI640" s="70"/>
      <c r="AJ640" s="70"/>
      <c r="AK640" s="89"/>
      <c r="AL640" s="26"/>
      <c r="AM640" s="26"/>
      <c r="AN640" s="26"/>
      <c r="AO640" s="26"/>
      <c r="AP640" s="26"/>
      <c r="AQ640" s="26"/>
      <c r="AR640" s="26"/>
      <c r="AS640" s="26"/>
      <c r="AT640" s="26"/>
      <c r="AU640" s="26"/>
      <c r="AV640" s="26"/>
      <c r="AW640" s="26"/>
      <c r="AX640" s="26"/>
      <c r="AY640" s="26"/>
      <c r="AZ640" s="26"/>
      <c r="BA640" s="89"/>
      <c r="BB640" s="70"/>
      <c r="BC640" s="70"/>
      <c r="BD640" s="70"/>
      <c r="BE640" s="70"/>
      <c r="BF640" s="70"/>
      <c r="BG640" s="70"/>
      <c r="BH640" s="70"/>
      <c r="BI640" s="70"/>
      <c r="BJ640" s="70"/>
      <c r="BK640" s="70"/>
      <c r="BL640" s="70"/>
      <c r="BM640" s="70"/>
      <c r="BN640" s="70"/>
      <c r="BO640" s="70"/>
      <c r="BP640" s="70"/>
      <c r="BQ640" s="70"/>
      <c r="BR640" s="70"/>
      <c r="BS640" s="70"/>
      <c r="BT640" s="70"/>
    </row>
    <row r="641" ht="16.5" customHeight="1">
      <c r="A641" s="70"/>
      <c r="B641" s="53"/>
      <c r="C641" s="655" t="s">
        <v>1442</v>
      </c>
      <c r="F641" s="494" t="s">
        <v>1910</v>
      </c>
      <c r="P641" s="48"/>
      <c r="Q641" s="70"/>
      <c r="R641" s="70"/>
      <c r="S641" s="70"/>
      <c r="T641" s="26"/>
      <c r="U641" s="51"/>
      <c r="AH641" s="48"/>
      <c r="AI641" s="70"/>
      <c r="AJ641" s="70"/>
      <c r="AK641" s="89"/>
      <c r="AL641" s="70"/>
      <c r="AM641" s="70"/>
      <c r="AN641" s="70"/>
      <c r="AO641" s="70"/>
      <c r="AP641" s="70"/>
      <c r="AQ641" s="70"/>
      <c r="AR641" s="70"/>
      <c r="AS641" s="70"/>
      <c r="AT641" s="70"/>
      <c r="AU641" s="70"/>
      <c r="AV641" s="70"/>
      <c r="AW641" s="70"/>
      <c r="AX641" s="70"/>
      <c r="AY641" s="70"/>
      <c r="AZ641" s="670"/>
      <c r="BA641" s="89"/>
      <c r="BB641" s="70"/>
      <c r="BC641" s="70"/>
      <c r="BD641" s="70"/>
      <c r="BE641" s="70"/>
      <c r="BF641" s="70"/>
      <c r="BG641" s="70"/>
      <c r="BH641" s="70"/>
      <c r="BI641" s="70"/>
      <c r="BJ641" s="70"/>
      <c r="BK641" s="70"/>
      <c r="BL641" s="70"/>
      <c r="BM641" s="70"/>
      <c r="BN641" s="70"/>
      <c r="BO641" s="70"/>
      <c r="BP641" s="70"/>
      <c r="BQ641" s="70"/>
      <c r="BR641" s="70"/>
      <c r="BS641" s="70"/>
      <c r="BT641" s="70"/>
    </row>
    <row r="642" ht="16.5" customHeight="1">
      <c r="A642" s="70"/>
      <c r="B642" s="162"/>
      <c r="P642" s="48"/>
      <c r="Q642" s="70"/>
      <c r="R642" s="70"/>
      <c r="S642" s="70"/>
      <c r="T642" s="26"/>
      <c r="U642" s="51"/>
      <c r="AH642" s="48"/>
      <c r="AI642" s="70"/>
      <c r="AJ642" s="70"/>
      <c r="AK642" s="89"/>
      <c r="AL642" s="70"/>
      <c r="AM642" s="70"/>
      <c r="AN642" s="70"/>
      <c r="AO642" s="70"/>
      <c r="AP642" s="70"/>
      <c r="AQ642" s="70"/>
      <c r="AR642" s="70"/>
      <c r="AS642" s="70"/>
      <c r="AT642" s="70"/>
      <c r="AU642" s="70"/>
      <c r="AV642" s="70"/>
      <c r="AW642" s="70"/>
      <c r="AX642" s="70"/>
      <c r="AY642" s="70"/>
      <c r="AZ642" s="70"/>
      <c r="BA642" s="89"/>
      <c r="BB642" s="70"/>
      <c r="BC642" s="70"/>
      <c r="BD642" s="70"/>
      <c r="BE642" s="70"/>
      <c r="BF642" s="70"/>
      <c r="BG642" s="70"/>
      <c r="BH642" s="70"/>
      <c r="BI642" s="70"/>
      <c r="BJ642" s="70"/>
      <c r="BK642" s="70"/>
      <c r="BL642" s="70"/>
      <c r="BM642" s="70"/>
      <c r="BN642" s="70"/>
      <c r="BO642" s="70"/>
      <c r="BP642" s="70"/>
      <c r="BQ642" s="70"/>
      <c r="BR642" s="70"/>
      <c r="BS642" s="70"/>
      <c r="BT642" s="70"/>
    </row>
    <row r="643" ht="16.5" customHeight="1">
      <c r="A643" s="70"/>
      <c r="B643" s="162"/>
      <c r="C643" s="658" t="s">
        <v>1444</v>
      </c>
      <c r="F643" s="494" t="s">
        <v>1436</v>
      </c>
      <c r="P643" s="48"/>
      <c r="Q643" s="70"/>
      <c r="R643" s="70"/>
      <c r="S643" s="70"/>
      <c r="T643" s="26"/>
      <c r="U643" s="653" t="s">
        <v>1911</v>
      </c>
      <c r="Y643" s="640" t="s">
        <v>1912</v>
      </c>
      <c r="AH643" s="48"/>
      <c r="AI643" s="70"/>
      <c r="AJ643" s="70"/>
      <c r="AK643" s="89"/>
      <c r="AL643" s="70"/>
      <c r="AM643" s="70"/>
      <c r="AN643" s="70"/>
      <c r="AO643" s="70"/>
      <c r="AP643" s="70"/>
      <c r="AQ643" s="70"/>
      <c r="AR643" s="70"/>
      <c r="AS643" s="70"/>
      <c r="AT643" s="70"/>
      <c r="AU643" s="70"/>
      <c r="AV643" s="70"/>
      <c r="AW643" s="70"/>
      <c r="AX643" s="70"/>
      <c r="AY643" s="70"/>
      <c r="AZ643" s="70"/>
      <c r="BA643" s="89"/>
      <c r="BB643" s="70"/>
      <c r="BC643" s="70"/>
      <c r="BD643" s="70"/>
      <c r="BE643" s="70"/>
      <c r="BF643" s="70"/>
      <c r="BG643" s="70"/>
      <c r="BH643" s="70"/>
      <c r="BI643" s="70"/>
      <c r="BJ643" s="70"/>
      <c r="BK643" s="70"/>
      <c r="BL643" s="70"/>
      <c r="BM643" s="70"/>
      <c r="BN643" s="70"/>
      <c r="BO643" s="70"/>
      <c r="BP643" s="70"/>
      <c r="BQ643" s="70"/>
      <c r="BR643" s="70"/>
      <c r="BS643" s="70"/>
      <c r="BT643" s="70"/>
    </row>
    <row r="644" ht="16.5" customHeight="1">
      <c r="A644" s="70"/>
      <c r="B644" s="162"/>
      <c r="C644" s="658" t="s">
        <v>1445</v>
      </c>
      <c r="F644" s="664" t="s">
        <v>1913</v>
      </c>
      <c r="P644" s="48"/>
      <c r="Q644" s="70"/>
      <c r="R644" s="70"/>
      <c r="S644" s="70"/>
      <c r="T644" s="26"/>
      <c r="U644" s="656" t="s">
        <v>1914</v>
      </c>
      <c r="AH644" s="48"/>
      <c r="AI644" s="70"/>
      <c r="AJ644" s="70"/>
      <c r="AK644" s="89"/>
      <c r="AL644" s="70"/>
      <c r="AM644" s="70"/>
      <c r="AN644" s="70"/>
      <c r="AO644" s="70"/>
      <c r="AP644" s="70"/>
      <c r="AQ644" s="70"/>
      <c r="AR644" s="70"/>
      <c r="AS644" s="70"/>
      <c r="AT644" s="70"/>
      <c r="AU644" s="70"/>
      <c r="AV644" s="70"/>
      <c r="AW644" s="70"/>
      <c r="AX644" s="70"/>
      <c r="AY644" s="70"/>
      <c r="AZ644" s="70"/>
      <c r="BA644" s="89"/>
      <c r="BB644" s="70"/>
      <c r="BC644" s="70"/>
      <c r="BD644" s="70"/>
      <c r="BE644" s="70"/>
      <c r="BF644" s="70"/>
      <c r="BG644" s="70"/>
      <c r="BH644" s="70"/>
      <c r="BI644" s="70"/>
      <c r="BJ644" s="70"/>
      <c r="BK644" s="70"/>
      <c r="BL644" s="70"/>
      <c r="BM644" s="70"/>
      <c r="BN644" s="70"/>
      <c r="BO644" s="70"/>
      <c r="BP644" s="70"/>
      <c r="BQ644" s="70"/>
      <c r="BR644" s="70"/>
      <c r="BS644" s="70"/>
      <c r="BT644" s="70"/>
    </row>
    <row r="645" ht="16.5" customHeight="1">
      <c r="A645" s="70"/>
      <c r="B645" s="162"/>
      <c r="C645" s="666" t="s">
        <v>1915</v>
      </c>
      <c r="P645" s="48"/>
      <c r="Q645" s="70"/>
      <c r="R645" s="70"/>
      <c r="S645" s="70"/>
      <c r="T645" s="26"/>
      <c r="U645" s="51"/>
      <c r="AH645" s="48"/>
      <c r="AI645" s="70"/>
      <c r="AJ645" s="70"/>
      <c r="AK645" s="89"/>
      <c r="AL645" s="70"/>
      <c r="AM645" s="70"/>
      <c r="AN645" s="70"/>
      <c r="AO645" s="70"/>
      <c r="AP645" s="70"/>
      <c r="AQ645" s="70"/>
      <c r="AR645" s="70"/>
      <c r="AS645" s="70"/>
      <c r="AT645" s="70"/>
      <c r="AU645" s="70"/>
      <c r="AV645" s="70"/>
      <c r="AW645" s="70"/>
      <c r="AX645" s="70"/>
      <c r="AY645" s="70"/>
      <c r="AZ645" s="70"/>
      <c r="BA645" s="89"/>
      <c r="BB645" s="70"/>
      <c r="BC645" s="70"/>
      <c r="BD645" s="70"/>
      <c r="BE645" s="70"/>
      <c r="BF645" s="70"/>
      <c r="BG645" s="70"/>
      <c r="BH645" s="70"/>
      <c r="BI645" s="70"/>
      <c r="BJ645" s="70"/>
      <c r="BK645" s="70"/>
      <c r="BL645" s="70"/>
      <c r="BM645" s="70"/>
      <c r="BN645" s="70"/>
      <c r="BO645" s="70"/>
      <c r="BP645" s="70"/>
      <c r="BQ645" s="70"/>
      <c r="BR645" s="70"/>
      <c r="BS645" s="70"/>
      <c r="BT645" s="70"/>
    </row>
    <row r="646" ht="16.5" customHeight="1">
      <c r="A646" s="70"/>
      <c r="B646" s="162"/>
      <c r="C646" s="149" t="s">
        <v>1450</v>
      </c>
      <c r="F646" s="494" t="s">
        <v>1916</v>
      </c>
      <c r="P646" s="48"/>
      <c r="Q646" s="70"/>
      <c r="R646" s="70"/>
      <c r="S646" s="70"/>
      <c r="T646" s="26"/>
      <c r="U646" s="51"/>
      <c r="AH646" s="48"/>
      <c r="AI646" s="70"/>
      <c r="AJ646" s="70"/>
      <c r="AK646" s="89"/>
      <c r="AL646" s="70"/>
      <c r="AM646" s="70"/>
      <c r="AN646" s="70"/>
      <c r="AO646" s="70"/>
      <c r="AP646" s="70"/>
      <c r="AQ646" s="70"/>
      <c r="AR646" s="70"/>
      <c r="AS646" s="70"/>
      <c r="AT646" s="70"/>
      <c r="AU646" s="70"/>
      <c r="AV646" s="70"/>
      <c r="AW646" s="70"/>
      <c r="AX646" s="70"/>
      <c r="AY646" s="70"/>
      <c r="AZ646" s="70"/>
      <c r="BA646" s="89"/>
      <c r="BB646" s="70"/>
      <c r="BC646" s="70"/>
      <c r="BD646" s="70"/>
      <c r="BE646" s="70"/>
      <c r="BF646" s="70"/>
      <c r="BG646" s="70"/>
      <c r="BH646" s="70"/>
      <c r="BI646" s="70"/>
      <c r="BJ646" s="70"/>
      <c r="BK646" s="70"/>
      <c r="BL646" s="70"/>
      <c r="BM646" s="70"/>
      <c r="BN646" s="70"/>
      <c r="BO646" s="70"/>
      <c r="BP646" s="70"/>
      <c r="BQ646" s="70"/>
      <c r="BR646" s="70"/>
      <c r="BS646" s="70"/>
      <c r="BT646" s="70"/>
    </row>
    <row r="647" ht="16.5" customHeight="1">
      <c r="A647" s="70"/>
      <c r="B647" s="162"/>
      <c r="C647" s="655" t="s">
        <v>1452</v>
      </c>
      <c r="F647" s="494" t="s">
        <v>1917</v>
      </c>
      <c r="P647" s="48"/>
      <c r="Q647" s="70"/>
      <c r="R647" s="70"/>
      <c r="S647" s="70"/>
      <c r="T647" s="26"/>
      <c r="U647" s="653" t="s">
        <v>1918</v>
      </c>
      <c r="Y647" s="640" t="s">
        <v>1919</v>
      </c>
      <c r="AH647" s="48"/>
      <c r="AI647" s="70"/>
      <c r="AJ647" s="70"/>
      <c r="AK647" s="89"/>
      <c r="AL647" s="70"/>
      <c r="AM647" s="70"/>
      <c r="AN647" s="70"/>
      <c r="AO647" s="70"/>
      <c r="AP647" s="70"/>
      <c r="AQ647" s="70"/>
      <c r="AR647" s="70"/>
      <c r="AS647" s="70"/>
      <c r="AT647" s="70"/>
      <c r="AU647" s="70"/>
      <c r="AV647" s="70"/>
      <c r="AW647" s="70"/>
      <c r="AX647" s="70"/>
      <c r="AY647" s="70"/>
      <c r="AZ647" s="70"/>
      <c r="BA647" s="89"/>
      <c r="BB647" s="70"/>
      <c r="BC647" s="70"/>
      <c r="BD647" s="70"/>
      <c r="BE647" s="70"/>
      <c r="BF647" s="70"/>
      <c r="BG647" s="70"/>
      <c r="BH647" s="70"/>
      <c r="BI647" s="70"/>
      <c r="BJ647" s="70"/>
      <c r="BK647" s="70"/>
      <c r="BL647" s="70"/>
      <c r="BM647" s="70"/>
      <c r="BN647" s="70"/>
      <c r="BO647" s="70"/>
      <c r="BP647" s="70"/>
      <c r="BQ647" s="70"/>
      <c r="BR647" s="70"/>
      <c r="BS647" s="70"/>
      <c r="BT647" s="70"/>
    </row>
    <row r="648" ht="16.5" customHeight="1">
      <c r="A648" s="70"/>
      <c r="B648" s="162"/>
      <c r="P648" s="48"/>
      <c r="Q648" s="70"/>
      <c r="R648" s="70"/>
      <c r="S648" s="70"/>
      <c r="T648" s="26"/>
      <c r="U648" s="656" t="s">
        <v>1920</v>
      </c>
      <c r="AH648" s="48"/>
      <c r="AI648" s="70"/>
      <c r="AJ648" s="70"/>
      <c r="AK648" s="89"/>
      <c r="AL648" s="70"/>
      <c r="AM648" s="70"/>
      <c r="AN648" s="70"/>
      <c r="AO648" s="70"/>
      <c r="AP648" s="70"/>
      <c r="AQ648" s="70"/>
      <c r="AR648" s="70"/>
      <c r="AS648" s="70"/>
      <c r="AT648" s="70"/>
      <c r="AU648" s="70"/>
      <c r="AV648" s="70"/>
      <c r="AW648" s="70"/>
      <c r="AX648" s="70"/>
      <c r="AY648" s="70"/>
      <c r="AZ648" s="70"/>
      <c r="BA648" s="89"/>
      <c r="BB648" s="70"/>
      <c r="BC648" s="70"/>
      <c r="BD648" s="70"/>
      <c r="BE648" s="70"/>
      <c r="BF648" s="70"/>
      <c r="BG648" s="70"/>
      <c r="BH648" s="70"/>
      <c r="BI648" s="70"/>
      <c r="BJ648" s="70"/>
      <c r="BK648" s="70"/>
      <c r="BL648" s="70"/>
      <c r="BM648" s="70"/>
      <c r="BN648" s="70"/>
      <c r="BO648" s="70"/>
      <c r="BP648" s="70"/>
      <c r="BQ648" s="70"/>
      <c r="BR648" s="70"/>
      <c r="BS648" s="70"/>
      <c r="BT648" s="70"/>
    </row>
    <row r="649" ht="16.5" customHeight="1">
      <c r="A649" s="70"/>
      <c r="B649" s="162"/>
      <c r="C649" s="658" t="s">
        <v>1454</v>
      </c>
      <c r="F649" s="664" t="s">
        <v>1921</v>
      </c>
      <c r="P649" s="48"/>
      <c r="Q649" s="70"/>
      <c r="R649" s="70"/>
      <c r="S649" s="70"/>
      <c r="T649" s="26"/>
      <c r="U649" s="51"/>
      <c r="AH649" s="48"/>
      <c r="AI649" s="70"/>
      <c r="AJ649" s="70"/>
      <c r="AK649" s="89"/>
      <c r="AL649" s="70"/>
      <c r="AM649" s="70"/>
      <c r="AN649" s="70"/>
      <c r="AO649" s="70"/>
      <c r="AP649" s="70"/>
      <c r="AQ649" s="70"/>
      <c r="AR649" s="70"/>
      <c r="AS649" s="70"/>
      <c r="AT649" s="70"/>
      <c r="AU649" s="70"/>
      <c r="AV649" s="70"/>
      <c r="AW649" s="70"/>
      <c r="AX649" s="70"/>
      <c r="AY649" s="70"/>
      <c r="AZ649" s="70"/>
      <c r="BA649" s="89"/>
      <c r="BB649" s="70"/>
      <c r="BC649" s="70"/>
      <c r="BD649" s="70"/>
      <c r="BE649" s="70"/>
      <c r="BF649" s="70"/>
      <c r="BG649" s="70"/>
      <c r="BH649" s="70"/>
      <c r="BI649" s="70"/>
      <c r="BJ649" s="70"/>
      <c r="BK649" s="70"/>
      <c r="BL649" s="70"/>
      <c r="BM649" s="70"/>
      <c r="BN649" s="70"/>
      <c r="BO649" s="70"/>
      <c r="BP649" s="70"/>
      <c r="BQ649" s="70"/>
      <c r="BR649" s="70"/>
      <c r="BS649" s="70"/>
      <c r="BT649" s="70"/>
    </row>
    <row r="650" ht="16.5" customHeight="1">
      <c r="A650" s="70"/>
      <c r="B650" s="162"/>
      <c r="C650" s="658" t="s">
        <v>1456</v>
      </c>
      <c r="F650" s="494" t="s">
        <v>1922</v>
      </c>
      <c r="P650" s="48"/>
      <c r="Q650" s="70"/>
      <c r="R650" s="70"/>
      <c r="S650" s="70"/>
      <c r="T650" s="26"/>
      <c r="U650" s="51"/>
      <c r="AH650" s="48"/>
      <c r="AI650" s="70"/>
      <c r="AJ650" s="70"/>
      <c r="AK650" s="89"/>
      <c r="AL650" s="70"/>
      <c r="AM650" s="70"/>
      <c r="AN650" s="70"/>
      <c r="AO650" s="70"/>
      <c r="AP650" s="70"/>
      <c r="AQ650" s="70"/>
      <c r="AR650" s="70"/>
      <c r="AS650" s="70"/>
      <c r="AT650" s="70"/>
      <c r="AU650" s="70"/>
      <c r="AV650" s="70"/>
      <c r="AW650" s="70"/>
      <c r="AX650" s="70"/>
      <c r="AY650" s="70"/>
      <c r="AZ650" s="70"/>
      <c r="BA650" s="89"/>
      <c r="BB650" s="70"/>
      <c r="BC650" s="70"/>
      <c r="BD650" s="70"/>
      <c r="BE650" s="70"/>
      <c r="BF650" s="70"/>
      <c r="BG650" s="70"/>
      <c r="BH650" s="70"/>
      <c r="BI650" s="70"/>
      <c r="BJ650" s="70"/>
      <c r="BK650" s="70"/>
      <c r="BL650" s="70"/>
      <c r="BM650" s="70"/>
      <c r="BN650" s="70"/>
      <c r="BO650" s="70"/>
      <c r="BP650" s="70"/>
      <c r="BQ650" s="70"/>
      <c r="BR650" s="70"/>
      <c r="BS650" s="70"/>
      <c r="BT650" s="70"/>
    </row>
    <row r="651" ht="16.5" customHeight="1">
      <c r="A651" s="70"/>
      <c r="B651" s="162"/>
      <c r="C651" s="666" t="s">
        <v>1923</v>
      </c>
      <c r="P651" s="48"/>
      <c r="Q651" s="70"/>
      <c r="R651" s="70"/>
      <c r="S651" s="70"/>
      <c r="T651" s="26"/>
      <c r="U651" s="51"/>
      <c r="AH651" s="48"/>
      <c r="AI651" s="70"/>
      <c r="AJ651" s="70"/>
      <c r="AK651" s="89"/>
      <c r="AL651" s="89"/>
      <c r="AM651" s="89"/>
      <c r="AN651" s="89"/>
      <c r="AO651" s="89"/>
      <c r="AP651" s="89"/>
      <c r="AQ651" s="89"/>
      <c r="AR651" s="89"/>
      <c r="AS651" s="89"/>
      <c r="AT651" s="89"/>
      <c r="AU651" s="89"/>
      <c r="AV651" s="89"/>
      <c r="AW651" s="89"/>
      <c r="AX651" s="89"/>
      <c r="AY651" s="89"/>
      <c r="AZ651" s="89"/>
      <c r="BA651" s="89"/>
      <c r="BB651" s="70"/>
      <c r="BC651" s="70"/>
      <c r="BD651" s="70"/>
      <c r="BE651" s="70"/>
      <c r="BF651" s="70"/>
      <c r="BG651" s="70"/>
      <c r="BH651" s="70"/>
      <c r="BI651" s="70"/>
      <c r="BJ651" s="70"/>
      <c r="BK651" s="70"/>
      <c r="BL651" s="70"/>
      <c r="BM651" s="70"/>
      <c r="BN651" s="70"/>
      <c r="BO651" s="70"/>
      <c r="BP651" s="70"/>
      <c r="BQ651" s="70"/>
      <c r="BR651" s="70"/>
      <c r="BS651" s="70"/>
      <c r="BT651" s="70"/>
    </row>
    <row r="652" ht="16.5" customHeight="1">
      <c r="A652" s="70"/>
      <c r="B652" s="162"/>
      <c r="C652" s="642" t="s">
        <v>1459</v>
      </c>
      <c r="F652" s="494" t="s">
        <v>1924</v>
      </c>
      <c r="P652" s="48"/>
      <c r="Q652" s="70"/>
      <c r="R652" s="70"/>
      <c r="S652" s="70"/>
      <c r="T652" s="26"/>
      <c r="U652" s="653" t="s">
        <v>1925</v>
      </c>
      <c r="X652" s="640" t="s">
        <v>1926</v>
      </c>
      <c r="AH652" s="48"/>
      <c r="AI652" s="70"/>
      <c r="AJ652" s="70"/>
      <c r="AK652" s="89"/>
      <c r="AL652" s="89"/>
      <c r="AM652" s="89"/>
      <c r="AN652" s="89"/>
      <c r="AO652" s="89"/>
      <c r="AP652" s="89"/>
      <c r="AQ652" s="89"/>
      <c r="AR652" s="89"/>
      <c r="AS652" s="89"/>
      <c r="AT652" s="89"/>
      <c r="AU652" s="89"/>
      <c r="AV652" s="89"/>
      <c r="AW652" s="89"/>
      <c r="AX652" s="89"/>
      <c r="AY652" s="89"/>
      <c r="AZ652" s="89"/>
      <c r="BA652" s="89"/>
      <c r="BB652" s="70"/>
      <c r="BC652" s="70"/>
      <c r="BD652" s="70"/>
      <c r="BE652" s="70"/>
      <c r="BF652" s="70"/>
      <c r="BG652" s="70"/>
      <c r="BH652" s="70"/>
      <c r="BI652" s="70"/>
      <c r="BJ652" s="70"/>
      <c r="BK652" s="70"/>
      <c r="BL652" s="70"/>
      <c r="BM652" s="70"/>
      <c r="BN652" s="70"/>
      <c r="BO652" s="70"/>
      <c r="BP652" s="70"/>
      <c r="BQ652" s="70"/>
      <c r="BR652" s="70"/>
      <c r="BS652" s="70"/>
      <c r="BT652" s="70"/>
    </row>
    <row r="653" ht="16.5" customHeight="1">
      <c r="A653" s="70"/>
      <c r="B653" s="162"/>
      <c r="C653" s="655" t="s">
        <v>1461</v>
      </c>
      <c r="F653" s="494" t="s">
        <v>1927</v>
      </c>
      <c r="P653" s="48"/>
      <c r="Q653" s="70"/>
      <c r="R653" s="70"/>
      <c r="S653" s="70"/>
      <c r="T653" s="26"/>
      <c r="U653" s="656" t="s">
        <v>1928</v>
      </c>
      <c r="AH653" s="48"/>
      <c r="AI653" s="70"/>
      <c r="AJ653" s="70"/>
      <c r="AK653" s="89"/>
      <c r="AL653" s="89"/>
      <c r="AM653" s="89"/>
      <c r="AN653" s="89"/>
      <c r="AO653" s="89"/>
      <c r="AP653" s="89"/>
      <c r="AQ653" s="89"/>
      <c r="AR653" s="89"/>
      <c r="AS653" s="89"/>
      <c r="AT653" s="89"/>
      <c r="AU653" s="89"/>
      <c r="AV653" s="89"/>
      <c r="AW653" s="89"/>
      <c r="AX653" s="89"/>
      <c r="AY653" s="89"/>
      <c r="AZ653" s="89"/>
      <c r="BA653" s="89"/>
      <c r="BB653" s="70"/>
      <c r="BC653" s="70"/>
      <c r="BD653" s="70"/>
      <c r="BE653" s="70"/>
      <c r="BF653" s="70"/>
      <c r="BG653" s="70"/>
      <c r="BH653" s="70"/>
      <c r="BI653" s="70"/>
      <c r="BJ653" s="70"/>
      <c r="BK653" s="70"/>
      <c r="BL653" s="70"/>
      <c r="BM653" s="70"/>
      <c r="BN653" s="70"/>
      <c r="BO653" s="70"/>
      <c r="BP653" s="70"/>
      <c r="BQ653" s="70"/>
      <c r="BR653" s="70"/>
      <c r="BS653" s="70"/>
      <c r="BT653" s="70"/>
    </row>
    <row r="654" ht="16.5" customHeight="1">
      <c r="A654" s="70"/>
      <c r="B654" s="162"/>
      <c r="P654" s="48"/>
      <c r="Q654" s="70"/>
      <c r="R654" s="70"/>
      <c r="S654" s="70"/>
      <c r="T654" s="26"/>
      <c r="U654" s="51"/>
      <c r="AH654" s="48"/>
      <c r="AI654" s="70"/>
      <c r="AJ654" s="70"/>
      <c r="AK654" s="89"/>
      <c r="AL654" s="89"/>
      <c r="AM654" s="89"/>
      <c r="AN654" s="89"/>
      <c r="AO654" s="89"/>
      <c r="AP654" s="89"/>
      <c r="AQ654" s="89"/>
      <c r="AR654" s="89"/>
      <c r="AS654" s="89"/>
      <c r="AT654" s="89"/>
      <c r="AU654" s="89"/>
      <c r="AV654" s="89"/>
      <c r="AW654" s="89"/>
      <c r="AX654" s="89"/>
      <c r="AY654" s="89"/>
      <c r="AZ654" s="89"/>
      <c r="BA654" s="89"/>
      <c r="BB654" s="70"/>
      <c r="BC654" s="70"/>
      <c r="BD654" s="70"/>
      <c r="BE654" s="70"/>
      <c r="BF654" s="70"/>
      <c r="BG654" s="70"/>
      <c r="BH654" s="70"/>
      <c r="BI654" s="70"/>
      <c r="BJ654" s="70"/>
      <c r="BK654" s="70"/>
      <c r="BL654" s="70"/>
      <c r="BM654" s="70"/>
      <c r="BN654" s="70"/>
      <c r="BO654" s="70"/>
      <c r="BP654" s="70"/>
      <c r="BQ654" s="70"/>
      <c r="BR654" s="70"/>
      <c r="BS654" s="70"/>
      <c r="BT654" s="70"/>
    </row>
    <row r="655" ht="16.5" customHeight="1">
      <c r="A655" s="70"/>
      <c r="B655" s="162"/>
      <c r="C655" s="658" t="s">
        <v>1463</v>
      </c>
      <c r="F655" s="664" t="s">
        <v>1929</v>
      </c>
      <c r="P655" s="48"/>
      <c r="Q655" s="70"/>
      <c r="R655" s="70"/>
      <c r="S655" s="70"/>
      <c r="T655" s="26"/>
      <c r="U655" s="53"/>
      <c r="V655" s="54"/>
      <c r="W655" s="54"/>
      <c r="X655" s="54"/>
      <c r="Y655" s="54"/>
      <c r="Z655" s="54"/>
      <c r="AA655" s="54"/>
      <c r="AB655" s="54"/>
      <c r="AC655" s="54"/>
      <c r="AD655" s="54"/>
      <c r="AE655" s="54"/>
      <c r="AF655" s="54"/>
      <c r="AG655" s="54"/>
      <c r="AH655" s="55"/>
      <c r="AI655" s="70"/>
      <c r="AJ655" s="70"/>
      <c r="AK655" s="89"/>
      <c r="AL655" s="89"/>
      <c r="AM655" s="89"/>
      <c r="AN655" s="89"/>
      <c r="AO655" s="89"/>
      <c r="AP655" s="89"/>
      <c r="AQ655" s="89"/>
      <c r="AR655" s="89"/>
      <c r="AS655" s="89"/>
      <c r="AT655" s="89"/>
      <c r="AU655" s="89"/>
      <c r="AV655" s="89"/>
      <c r="AW655" s="89"/>
      <c r="AX655" s="89"/>
      <c r="AY655" s="89"/>
      <c r="AZ655" s="89"/>
      <c r="BA655" s="89"/>
      <c r="BB655" s="89"/>
      <c r="BC655" s="89"/>
      <c r="BD655" s="89"/>
      <c r="BE655" s="70"/>
      <c r="BF655" s="70"/>
      <c r="BG655" s="70"/>
      <c r="BH655" s="70"/>
      <c r="BI655" s="70"/>
      <c r="BJ655" s="70"/>
      <c r="BK655" s="70"/>
      <c r="BL655" s="70"/>
      <c r="BM655" s="70"/>
      <c r="BN655" s="70"/>
      <c r="BO655" s="70"/>
      <c r="BP655" s="70"/>
      <c r="BQ655" s="70"/>
      <c r="BR655" s="70"/>
      <c r="BS655" s="70"/>
      <c r="BT655" s="70"/>
    </row>
    <row r="656" ht="16.5" customHeight="1">
      <c r="A656" s="70"/>
      <c r="B656" s="162"/>
      <c r="C656" s="658" t="s">
        <v>1465</v>
      </c>
      <c r="F656" s="494" t="s">
        <v>1930</v>
      </c>
      <c r="P656" s="48"/>
      <c r="Q656" s="70"/>
      <c r="R656" s="70"/>
      <c r="S656" s="70"/>
      <c r="T656" s="26"/>
      <c r="U656" s="26"/>
      <c r="V656" s="26"/>
      <c r="W656" s="26"/>
      <c r="X656" s="26"/>
      <c r="Y656" s="26"/>
      <c r="Z656" s="26"/>
      <c r="AA656" s="26"/>
      <c r="AB656" s="26"/>
      <c r="AC656" s="26"/>
      <c r="AD656" s="26"/>
      <c r="AE656" s="26"/>
      <c r="AF656" s="26"/>
      <c r="AG656" s="26"/>
      <c r="AH656" s="26"/>
      <c r="AI656" s="70"/>
      <c r="AJ656" s="70"/>
      <c r="AK656" s="89"/>
      <c r="AL656" s="89"/>
      <c r="AM656" s="89"/>
      <c r="AN656" s="89"/>
      <c r="AO656" s="89"/>
      <c r="AP656" s="89"/>
      <c r="AQ656" s="89"/>
      <c r="AR656" s="89"/>
      <c r="AS656" s="89"/>
      <c r="AT656" s="89"/>
      <c r="AU656" s="89"/>
      <c r="AV656" s="89"/>
      <c r="AW656" s="89"/>
      <c r="AX656" s="89"/>
      <c r="AY656" s="89"/>
      <c r="AZ656" s="89"/>
      <c r="BA656" s="89"/>
      <c r="BB656" s="89"/>
      <c r="BC656" s="89"/>
      <c r="BD656" s="89"/>
      <c r="BE656" s="70"/>
      <c r="BF656" s="70"/>
      <c r="BG656" s="70"/>
      <c r="BH656" s="70"/>
      <c r="BI656" s="70"/>
      <c r="BJ656" s="70"/>
      <c r="BK656" s="70"/>
      <c r="BL656" s="70"/>
      <c r="BM656" s="70"/>
      <c r="BN656" s="70"/>
      <c r="BO656" s="70"/>
      <c r="BP656" s="70"/>
      <c r="BQ656" s="70"/>
      <c r="BR656" s="70"/>
      <c r="BS656" s="70"/>
      <c r="BT656" s="70"/>
    </row>
    <row r="657" ht="16.5" customHeight="1">
      <c r="A657" s="70"/>
      <c r="B657" s="162"/>
      <c r="C657" s="666" t="s">
        <v>1935</v>
      </c>
      <c r="P657" s="48"/>
      <c r="Q657" s="70"/>
      <c r="R657" s="70"/>
      <c r="S657" s="70"/>
      <c r="T657" s="70"/>
      <c r="U657" s="70"/>
      <c r="V657" s="70"/>
      <c r="W657" s="70"/>
      <c r="X657" s="70"/>
      <c r="Y657" s="70"/>
      <c r="Z657" s="70"/>
      <c r="AA657" s="70"/>
      <c r="AB657" s="70"/>
      <c r="AC657" s="70"/>
      <c r="AD657" s="70"/>
      <c r="AE657" s="70"/>
      <c r="AF657" s="70"/>
      <c r="AG657" s="70"/>
      <c r="AH657" s="70"/>
      <c r="AI657" s="70"/>
      <c r="AJ657" s="70"/>
      <c r="AK657" s="89"/>
      <c r="AL657" s="89"/>
      <c r="AM657" s="89"/>
      <c r="AN657" s="89"/>
      <c r="AO657" s="89"/>
      <c r="AP657" s="89"/>
      <c r="AQ657" s="89"/>
      <c r="AR657" s="89"/>
      <c r="AS657" s="89"/>
      <c r="AT657" s="89"/>
      <c r="AU657" s="89"/>
      <c r="AV657" s="89"/>
      <c r="AW657" s="89"/>
      <c r="AX657" s="89"/>
      <c r="AY657" s="89"/>
      <c r="AZ657" s="89"/>
      <c r="BA657" s="89"/>
      <c r="BB657" s="89"/>
      <c r="BC657" s="89"/>
      <c r="BD657" s="89"/>
      <c r="BE657" s="70"/>
      <c r="BF657" s="70"/>
      <c r="BG657" s="70"/>
      <c r="BH657" s="70"/>
      <c r="BI657" s="70"/>
      <c r="BJ657" s="70"/>
      <c r="BK657" s="70"/>
      <c r="BL657" s="70"/>
      <c r="BM657" s="70"/>
      <c r="BN657" s="70"/>
      <c r="BO657" s="70"/>
      <c r="BP657" s="70"/>
      <c r="BQ657" s="70"/>
      <c r="BR657" s="70"/>
      <c r="BS657" s="70"/>
      <c r="BT657" s="70"/>
    </row>
    <row r="658" ht="16.5" customHeight="1">
      <c r="A658" s="70"/>
      <c r="B658" s="162"/>
      <c r="C658" s="149" t="s">
        <v>1468</v>
      </c>
      <c r="F658" s="494" t="s">
        <v>1952</v>
      </c>
      <c r="P658" s="48"/>
      <c r="Q658" s="70"/>
      <c r="R658" s="70"/>
      <c r="S658" s="70"/>
      <c r="T658" s="70"/>
      <c r="U658" s="70"/>
      <c r="V658" s="70"/>
      <c r="W658" s="70"/>
      <c r="X658" s="70"/>
      <c r="Y658" s="70"/>
      <c r="Z658" s="70"/>
      <c r="AA658" s="70"/>
      <c r="AB658" s="70"/>
      <c r="AC658" s="70"/>
      <c r="AD658" s="70"/>
      <c r="AE658" s="70"/>
      <c r="AF658" s="70"/>
      <c r="AG658" s="70"/>
      <c r="AH658" s="70"/>
      <c r="AI658" s="70"/>
      <c r="AJ658" s="70"/>
      <c r="AK658" s="89"/>
      <c r="AL658" s="89"/>
      <c r="AM658" s="89"/>
      <c r="AN658" s="89"/>
      <c r="AO658" s="89"/>
      <c r="AP658" s="89"/>
      <c r="AQ658" s="89"/>
      <c r="AR658" s="89"/>
      <c r="AS658" s="89"/>
      <c r="AT658" s="89"/>
      <c r="AU658" s="89"/>
      <c r="AV658" s="89"/>
      <c r="AW658" s="89"/>
      <c r="AX658" s="89"/>
      <c r="AY658" s="89"/>
      <c r="AZ658" s="89"/>
      <c r="BA658" s="89"/>
      <c r="BB658" s="89"/>
      <c r="BC658" s="89"/>
      <c r="BD658" s="89"/>
      <c r="BE658" s="70"/>
      <c r="BF658" s="70"/>
      <c r="BG658" s="70"/>
      <c r="BH658" s="70"/>
      <c r="BI658" s="70"/>
      <c r="BJ658" s="70"/>
      <c r="BK658" s="70"/>
      <c r="BL658" s="70"/>
      <c r="BM658" s="70"/>
      <c r="BN658" s="70"/>
      <c r="BO658" s="70"/>
      <c r="BP658" s="70"/>
      <c r="BQ658" s="70"/>
      <c r="BR658" s="70"/>
      <c r="BS658" s="70"/>
      <c r="BT658" s="70"/>
    </row>
    <row r="659" ht="16.5" customHeight="1">
      <c r="A659" s="70"/>
      <c r="B659" s="162"/>
      <c r="C659" s="655" t="s">
        <v>1470</v>
      </c>
      <c r="F659" s="494" t="s">
        <v>1962</v>
      </c>
      <c r="P659" s="48"/>
      <c r="Q659" s="70"/>
      <c r="R659" s="70"/>
      <c r="S659" s="70"/>
      <c r="T659" s="70"/>
      <c r="U659" s="70"/>
      <c r="V659" s="70"/>
      <c r="W659" s="70"/>
      <c r="X659" s="70"/>
      <c r="Y659" s="70"/>
      <c r="Z659" s="70"/>
      <c r="AA659" s="70"/>
      <c r="AB659" s="70"/>
      <c r="AC659" s="70"/>
      <c r="AD659" s="70"/>
      <c r="AE659" s="70"/>
      <c r="AF659" s="70"/>
      <c r="AG659" s="70"/>
      <c r="AH659" s="70"/>
      <c r="AI659" s="70"/>
      <c r="AJ659" s="70"/>
      <c r="AK659" s="89"/>
      <c r="AL659" s="89"/>
      <c r="AM659" s="89"/>
      <c r="AN659" s="89"/>
      <c r="AO659" s="89"/>
      <c r="AP659" s="89"/>
      <c r="AQ659" s="89"/>
      <c r="AR659" s="89"/>
      <c r="AS659" s="89"/>
      <c r="AT659" s="89"/>
      <c r="AU659" s="89"/>
      <c r="AV659" s="89"/>
      <c r="AW659" s="89"/>
      <c r="AX659" s="89"/>
      <c r="AY659" s="89"/>
      <c r="AZ659" s="89"/>
      <c r="BA659" s="89"/>
      <c r="BB659" s="89"/>
      <c r="BC659" s="89"/>
      <c r="BD659" s="89"/>
      <c r="BE659" s="70"/>
      <c r="BF659" s="70"/>
      <c r="BG659" s="70"/>
      <c r="BH659" s="70"/>
      <c r="BI659" s="70"/>
      <c r="BJ659" s="70"/>
      <c r="BK659" s="70"/>
      <c r="BL659" s="70"/>
      <c r="BM659" s="70"/>
      <c r="BN659" s="70"/>
      <c r="BO659" s="70"/>
      <c r="BP659" s="70"/>
      <c r="BQ659" s="70"/>
      <c r="BR659" s="70"/>
      <c r="BS659" s="70"/>
      <c r="BT659" s="70"/>
    </row>
    <row r="660" ht="16.5" customHeight="1">
      <c r="A660" s="70"/>
      <c r="B660" s="162"/>
      <c r="P660" s="48"/>
      <c r="Q660" s="70"/>
      <c r="R660" s="70"/>
      <c r="S660" s="70"/>
      <c r="T660" s="70"/>
      <c r="U660" s="70"/>
      <c r="V660" s="70"/>
      <c r="W660" s="70"/>
      <c r="X660" s="70"/>
      <c r="Y660" s="70"/>
      <c r="Z660" s="70"/>
      <c r="AA660" s="70"/>
      <c r="AB660" s="70"/>
      <c r="AC660" s="70"/>
      <c r="AD660" s="70"/>
      <c r="AE660" s="70"/>
      <c r="AF660" s="70"/>
      <c r="AG660" s="70"/>
      <c r="AH660" s="70"/>
      <c r="AI660" s="70"/>
      <c r="AJ660" s="70"/>
      <c r="AK660" s="89"/>
      <c r="AL660" s="89"/>
      <c r="AM660" s="89"/>
      <c r="AN660" s="89"/>
      <c r="AO660" s="89"/>
      <c r="AP660" s="89"/>
      <c r="AQ660" s="89"/>
      <c r="AR660" s="89"/>
      <c r="AS660" s="89"/>
      <c r="AT660" s="89"/>
      <c r="AU660" s="89"/>
      <c r="AV660" s="89"/>
      <c r="AW660" s="89"/>
      <c r="AX660" s="89"/>
      <c r="AY660" s="89"/>
      <c r="AZ660" s="89"/>
      <c r="BA660" s="89"/>
      <c r="BB660" s="89"/>
      <c r="BC660" s="89"/>
      <c r="BD660" s="89"/>
      <c r="BE660" s="70"/>
      <c r="BF660" s="70"/>
      <c r="BG660" s="70"/>
      <c r="BH660" s="70"/>
      <c r="BI660" s="70"/>
      <c r="BJ660" s="70"/>
      <c r="BK660" s="70"/>
      <c r="BL660" s="70"/>
      <c r="BM660" s="70"/>
      <c r="BN660" s="70"/>
      <c r="BO660" s="70"/>
      <c r="BP660" s="70"/>
      <c r="BQ660" s="70"/>
      <c r="BR660" s="70"/>
      <c r="BS660" s="70"/>
      <c r="BT660" s="70"/>
    </row>
    <row r="661" ht="16.5" customHeight="1">
      <c r="A661" s="70"/>
      <c r="B661" s="162"/>
      <c r="C661" s="658" t="s">
        <v>1472</v>
      </c>
      <c r="F661" s="664" t="s">
        <v>1973</v>
      </c>
      <c r="P661" s="48"/>
      <c r="Q661" s="70"/>
      <c r="R661" s="70"/>
      <c r="S661" s="70"/>
      <c r="T661" s="70"/>
      <c r="U661" s="70"/>
      <c r="V661" s="70"/>
      <c r="W661" s="70"/>
      <c r="X661" s="70"/>
      <c r="Y661" s="70"/>
      <c r="Z661" s="70"/>
      <c r="AA661" s="70"/>
      <c r="AB661" s="70"/>
      <c r="AC661" s="70"/>
      <c r="AD661" s="70"/>
      <c r="AE661" s="70"/>
      <c r="AF661" s="70"/>
      <c r="AG661" s="70"/>
      <c r="AH661" s="70"/>
      <c r="AI661" s="70"/>
      <c r="AJ661" s="70"/>
      <c r="AK661" s="89"/>
      <c r="AL661" s="89"/>
      <c r="AM661" s="89"/>
      <c r="AN661" s="89"/>
      <c r="AO661" s="89"/>
      <c r="AP661" s="89"/>
      <c r="AQ661" s="89"/>
      <c r="AR661" s="89"/>
      <c r="AS661" s="673"/>
      <c r="AT661" s="89"/>
      <c r="AU661" s="89"/>
      <c r="AV661" s="89"/>
      <c r="AW661" s="89"/>
      <c r="AX661" s="89"/>
      <c r="AY661" s="89"/>
      <c r="AZ661" s="89"/>
      <c r="BA661" s="89"/>
      <c r="BB661" s="89"/>
      <c r="BC661" s="89"/>
      <c r="BD661" s="89"/>
      <c r="BE661" s="70"/>
      <c r="BF661" s="70"/>
      <c r="BG661" s="70"/>
      <c r="BH661" s="70"/>
      <c r="BI661" s="70"/>
      <c r="BJ661" s="70"/>
      <c r="BK661" s="70"/>
      <c r="BL661" s="70"/>
      <c r="BM661" s="70"/>
      <c r="BN661" s="70"/>
      <c r="BO661" s="70"/>
      <c r="BP661" s="70"/>
      <c r="BQ661" s="70"/>
      <c r="BR661" s="70"/>
      <c r="BS661" s="70"/>
      <c r="BT661" s="70"/>
    </row>
    <row r="662" ht="16.5" customHeight="1">
      <c r="A662" s="70"/>
      <c r="B662" s="162"/>
      <c r="C662" s="674" t="s">
        <v>1475</v>
      </c>
      <c r="D662" s="54"/>
      <c r="E662" s="54"/>
      <c r="F662" s="516" t="s">
        <v>1922</v>
      </c>
      <c r="G662" s="54"/>
      <c r="H662" s="54"/>
      <c r="I662" s="54"/>
      <c r="J662" s="54"/>
      <c r="K662" s="54"/>
      <c r="L662" s="54"/>
      <c r="M662" s="54"/>
      <c r="N662" s="54"/>
      <c r="O662" s="54"/>
      <c r="P662" s="55"/>
      <c r="Q662" s="70"/>
      <c r="R662" s="70"/>
      <c r="S662" s="70"/>
      <c r="T662" s="70"/>
      <c r="U662" s="70"/>
      <c r="V662" s="70"/>
      <c r="W662" s="70"/>
      <c r="X662" s="70"/>
      <c r="Y662" s="70"/>
      <c r="Z662" s="70"/>
      <c r="AA662" s="70"/>
      <c r="AB662" s="70"/>
      <c r="AC662" s="70"/>
      <c r="AD662" s="70"/>
      <c r="AE662" s="70"/>
      <c r="AF662" s="70"/>
      <c r="AG662" s="70"/>
      <c r="AH662" s="70"/>
      <c r="AI662" s="70"/>
      <c r="AJ662" s="70"/>
      <c r="AK662" s="89"/>
      <c r="AL662" s="89"/>
      <c r="AM662" s="89"/>
      <c r="AN662" s="89"/>
      <c r="AO662" s="89"/>
      <c r="AP662" s="89"/>
      <c r="AQ662" s="89"/>
      <c r="AR662" s="89"/>
      <c r="AS662" s="89"/>
      <c r="AT662" s="89"/>
      <c r="AU662" s="89"/>
      <c r="AV662" s="89"/>
      <c r="AW662" s="89"/>
      <c r="AX662" s="89"/>
      <c r="AY662" s="89"/>
      <c r="AZ662" s="89"/>
      <c r="BA662" s="89"/>
      <c r="BB662" s="89"/>
      <c r="BC662" s="89"/>
      <c r="BD662" s="89"/>
      <c r="BE662" s="70"/>
      <c r="BF662" s="70"/>
      <c r="BG662" s="70"/>
      <c r="BH662" s="70"/>
      <c r="BI662" s="70"/>
      <c r="BJ662" s="70"/>
      <c r="BK662" s="70"/>
      <c r="BL662" s="70"/>
      <c r="BM662" s="70"/>
      <c r="BN662" s="70"/>
      <c r="BO662" s="70"/>
      <c r="BP662" s="70"/>
      <c r="BQ662" s="70"/>
      <c r="BR662" s="70"/>
      <c r="BS662" s="70"/>
      <c r="BT662" s="70"/>
    </row>
    <row r="663" ht="16.5" customHeight="1">
      <c r="A663" s="70"/>
      <c r="B663" s="26"/>
      <c r="C663" s="26"/>
      <c r="D663" s="26"/>
      <c r="E663" s="26"/>
      <c r="F663" s="26"/>
      <c r="G663" s="26"/>
      <c r="H663" s="26"/>
      <c r="I663" s="26"/>
      <c r="J663" s="26"/>
      <c r="K663" s="26"/>
      <c r="L663" s="26"/>
      <c r="M663" s="26"/>
      <c r="N663" s="26"/>
      <c r="O663" s="26"/>
      <c r="P663" s="26"/>
      <c r="Q663" s="70"/>
      <c r="R663" s="70"/>
      <c r="S663" s="70"/>
      <c r="T663" s="70"/>
      <c r="U663" s="70"/>
      <c r="V663" s="70"/>
      <c r="W663" s="70"/>
      <c r="X663" s="70"/>
      <c r="Y663" s="70"/>
      <c r="Z663" s="70"/>
      <c r="AA663" s="70"/>
      <c r="AB663" s="70"/>
      <c r="AC663" s="70"/>
      <c r="AD663" s="70"/>
      <c r="AE663" s="70"/>
      <c r="AF663" s="70"/>
      <c r="AG663" s="70"/>
      <c r="AH663" s="70"/>
      <c r="AI663" s="70"/>
      <c r="AJ663" s="70"/>
      <c r="AK663" s="89"/>
      <c r="AL663" s="89"/>
      <c r="AM663" s="89"/>
      <c r="AN663" s="89"/>
      <c r="AO663" s="89"/>
      <c r="AP663" s="89"/>
      <c r="AQ663" s="89"/>
      <c r="AR663" s="89"/>
      <c r="AS663" s="89"/>
      <c r="AT663" s="89"/>
      <c r="AU663" s="89"/>
      <c r="AV663" s="89"/>
      <c r="AW663" s="89"/>
      <c r="AX663" s="89"/>
      <c r="AY663" s="89"/>
      <c r="AZ663" s="89"/>
      <c r="BA663" s="89"/>
      <c r="BB663" s="89"/>
      <c r="BC663" s="89"/>
      <c r="BD663" s="89"/>
      <c r="BE663" s="70"/>
      <c r="BF663" s="70"/>
      <c r="BG663" s="70"/>
      <c r="BH663" s="70"/>
      <c r="BI663" s="70"/>
      <c r="BJ663" s="70"/>
      <c r="BK663" s="70"/>
      <c r="BL663" s="70"/>
      <c r="BM663" s="70"/>
      <c r="BN663" s="70"/>
      <c r="BO663" s="70"/>
      <c r="BP663" s="70"/>
      <c r="BQ663" s="70"/>
      <c r="BR663" s="70"/>
      <c r="BS663" s="70"/>
      <c r="BT663" s="70"/>
    </row>
    <row r="664" ht="16.5" customHeight="1">
      <c r="A664" s="70"/>
      <c r="B664" s="70"/>
      <c r="C664" s="70"/>
      <c r="D664" s="70"/>
      <c r="E664" s="70"/>
      <c r="F664" s="70"/>
      <c r="G664" s="70"/>
      <c r="H664" s="70"/>
      <c r="I664" s="70"/>
      <c r="J664" s="70"/>
      <c r="K664" s="70"/>
      <c r="L664" s="70"/>
      <c r="M664" s="70"/>
      <c r="N664" s="70"/>
      <c r="O664" s="70"/>
      <c r="P664" s="70"/>
      <c r="Q664" s="70"/>
      <c r="R664" s="70"/>
      <c r="S664" s="675"/>
      <c r="T664" s="70"/>
      <c r="U664" s="70"/>
      <c r="V664" s="70"/>
      <c r="W664" s="70"/>
      <c r="X664" s="70"/>
      <c r="Y664" s="70"/>
      <c r="Z664" s="70"/>
      <c r="AA664" s="70"/>
      <c r="AB664" s="70"/>
      <c r="AC664" s="70"/>
      <c r="AD664" s="70"/>
      <c r="AE664" s="70"/>
      <c r="AF664" s="70"/>
      <c r="AG664" s="70"/>
      <c r="AH664" s="70"/>
      <c r="AI664" s="70"/>
      <c r="AJ664" s="70"/>
      <c r="AK664" s="89"/>
      <c r="AL664" s="89"/>
      <c r="AM664" s="89"/>
      <c r="AN664" s="89"/>
      <c r="AO664" s="89"/>
      <c r="AP664" s="89"/>
      <c r="AQ664" s="89"/>
      <c r="AR664" s="89"/>
      <c r="AS664" s="89"/>
      <c r="AT664" s="89"/>
      <c r="AU664" s="89"/>
      <c r="AV664" s="89"/>
      <c r="AW664" s="89"/>
      <c r="AX664" s="89"/>
      <c r="AY664" s="89"/>
      <c r="AZ664" s="89"/>
      <c r="BA664" s="89"/>
      <c r="BB664" s="89"/>
      <c r="BC664" s="89"/>
      <c r="BD664" s="89"/>
      <c r="BE664" s="70"/>
      <c r="BF664" s="70"/>
      <c r="BG664" s="70"/>
      <c r="BH664" s="70"/>
      <c r="BI664" s="70"/>
      <c r="BJ664" s="70"/>
      <c r="BK664" s="70"/>
      <c r="BL664" s="70"/>
      <c r="BM664" s="70"/>
      <c r="BN664" s="70"/>
      <c r="BO664" s="70"/>
      <c r="BP664" s="70"/>
      <c r="BQ664" s="70"/>
      <c r="BR664" s="70"/>
      <c r="BS664" s="70"/>
      <c r="BT664" s="70"/>
    </row>
    <row r="665" ht="16.5" customHeight="1">
      <c r="A665" s="70"/>
      <c r="B665" s="70"/>
      <c r="C665" s="70"/>
      <c r="D665" s="70"/>
      <c r="E665" s="70"/>
      <c r="F665" s="70"/>
      <c r="G665" s="70"/>
      <c r="H665" s="70"/>
      <c r="I665" s="70"/>
      <c r="J665" s="70"/>
      <c r="K665" s="70"/>
      <c r="L665" s="70"/>
      <c r="M665" s="70"/>
      <c r="N665" s="70"/>
      <c r="O665" s="70"/>
      <c r="P665" s="70"/>
      <c r="Q665" s="70"/>
      <c r="R665" s="70"/>
      <c r="S665" s="70"/>
      <c r="T665" s="89"/>
      <c r="U665" s="89"/>
      <c r="V665" s="89"/>
      <c r="W665" s="89"/>
      <c r="X665" s="89"/>
      <c r="Y665" s="89"/>
      <c r="Z665" s="89"/>
      <c r="AA665" s="89"/>
      <c r="AB665" s="89"/>
      <c r="AC665" s="89"/>
      <c r="AD665" s="89"/>
      <c r="AE665" s="89"/>
      <c r="AF665" s="89"/>
      <c r="AG665" s="89"/>
      <c r="AH665" s="89"/>
      <c r="AI665" s="70"/>
      <c r="AJ665" s="70"/>
      <c r="AK665" s="89"/>
      <c r="AL665" s="89"/>
      <c r="AM665" s="89"/>
      <c r="AN665" s="89"/>
      <c r="AO665" s="89"/>
      <c r="AP665" s="89"/>
      <c r="AQ665" s="89"/>
      <c r="AR665" s="89"/>
      <c r="AS665" s="89"/>
      <c r="AT665" s="89"/>
      <c r="AU665" s="89"/>
      <c r="AV665" s="89"/>
      <c r="AW665" s="89"/>
      <c r="AX665" s="89"/>
      <c r="AY665" s="89"/>
      <c r="AZ665" s="89"/>
      <c r="BA665" s="89"/>
      <c r="BB665" s="89"/>
      <c r="BC665" s="89"/>
      <c r="BD665" s="89"/>
      <c r="BE665" s="89"/>
      <c r="BF665" s="89"/>
      <c r="BG665" s="89"/>
      <c r="BH665" s="89"/>
      <c r="BI665" s="89"/>
      <c r="BJ665" s="89"/>
      <c r="BK665" s="89"/>
      <c r="BL665" s="89"/>
      <c r="BM665" s="89"/>
      <c r="BN665" s="89"/>
      <c r="BO665" s="89"/>
      <c r="BP665" s="89"/>
      <c r="BQ665" s="89"/>
      <c r="BR665" s="70"/>
      <c r="BS665" s="70"/>
      <c r="BT665" s="70"/>
    </row>
    <row r="666" ht="16.5" customHeight="1">
      <c r="A666" s="88" t="s">
        <v>1974</v>
      </c>
    </row>
    <row r="667" ht="16.5" customHeight="1"/>
    <row r="668" ht="16.5" customHeight="1"/>
    <row r="669" ht="16.5" customHeight="1">
      <c r="A669" s="70"/>
      <c r="B669" s="45"/>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3"/>
      <c r="AK669" s="45"/>
      <c r="AL669" s="41"/>
      <c r="AM669" s="41"/>
      <c r="AN669" s="41"/>
      <c r="AO669" s="41"/>
      <c r="AP669" s="41"/>
      <c r="AQ669" s="41"/>
      <c r="AR669" s="41"/>
      <c r="AS669" s="41"/>
      <c r="AT669" s="41"/>
      <c r="AU669" s="41"/>
      <c r="AV669" s="41"/>
      <c r="AW669" s="41"/>
      <c r="AX669" s="41"/>
      <c r="AY669" s="41"/>
      <c r="AZ669" s="41"/>
      <c r="BA669" s="41"/>
      <c r="BB669" s="41"/>
      <c r="BC669" s="41"/>
      <c r="BD669" s="41"/>
      <c r="BE669" s="41"/>
      <c r="BF669" s="41"/>
      <c r="BG669" s="41"/>
      <c r="BH669" s="41"/>
      <c r="BI669" s="41"/>
      <c r="BJ669" s="41"/>
      <c r="BK669" s="41"/>
      <c r="BL669" s="41"/>
      <c r="BM669" s="41"/>
      <c r="BN669" s="41"/>
      <c r="BO669" s="41"/>
      <c r="BP669" s="41"/>
      <c r="BQ669" s="41"/>
      <c r="BR669" s="41"/>
      <c r="BS669" s="70"/>
      <c r="BT669" s="70"/>
    </row>
    <row r="670" ht="16.5" customHeight="1">
      <c r="A670" s="70"/>
      <c r="B670" s="45" t="s">
        <v>1975</v>
      </c>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c r="AA670" s="70"/>
      <c r="AB670" s="70"/>
      <c r="AC670" s="70"/>
      <c r="AD670" s="41"/>
      <c r="AE670" s="41"/>
      <c r="AF670" s="41"/>
      <c r="AG670" s="41"/>
      <c r="AH670" s="41"/>
      <c r="AI670" s="41"/>
      <c r="AJ670" s="43"/>
      <c r="AK670" s="45" t="s">
        <v>209</v>
      </c>
      <c r="AL670" s="70"/>
      <c r="AM670" s="70"/>
      <c r="AN670" s="70"/>
      <c r="AO670" s="89"/>
      <c r="AP670" s="89"/>
      <c r="AQ670" s="89"/>
      <c r="AR670" s="89"/>
      <c r="AS670" s="89"/>
      <c r="AT670" s="89"/>
      <c r="AU670" s="89"/>
      <c r="AV670" s="89"/>
      <c r="AW670" s="89"/>
      <c r="AX670" s="89"/>
      <c r="AY670" s="89"/>
      <c r="AZ670" s="89"/>
      <c r="BA670" s="89"/>
      <c r="BB670" s="89"/>
      <c r="BC670" s="89"/>
      <c r="BD670" s="89"/>
      <c r="BE670" s="89"/>
      <c r="BF670" s="89"/>
      <c r="BG670" s="89"/>
      <c r="BH670" s="89"/>
      <c r="BI670" s="89"/>
      <c r="BJ670" s="89"/>
      <c r="BK670" s="89"/>
      <c r="BL670" s="89"/>
      <c r="BM670" s="41"/>
      <c r="BN670" s="41"/>
      <c r="BO670" s="41"/>
      <c r="BP670" s="41"/>
      <c r="BQ670" s="41"/>
      <c r="BR670" s="41"/>
      <c r="BS670" s="70"/>
      <c r="BT670" s="70"/>
    </row>
    <row r="671" ht="16.5" customHeight="1">
      <c r="A671" s="70"/>
      <c r="B671" s="101" t="s">
        <v>655</v>
      </c>
      <c r="C671" s="375" t="s">
        <v>658</v>
      </c>
      <c r="D671" s="66"/>
      <c r="E671" s="66"/>
      <c r="F671" s="66"/>
      <c r="G671" s="376" t="s">
        <v>660</v>
      </c>
      <c r="H671" s="66"/>
      <c r="I671" s="66"/>
      <c r="J671" s="66"/>
      <c r="K671" s="66"/>
      <c r="L671" s="66"/>
      <c r="M671" s="66"/>
      <c r="N671" s="66"/>
      <c r="O671" s="66"/>
      <c r="P671" s="66"/>
      <c r="Q671" s="66"/>
      <c r="R671" s="66"/>
      <c r="S671" s="66"/>
      <c r="T671" s="66"/>
      <c r="U671" s="66"/>
      <c r="V671" s="66"/>
      <c r="W671" s="66"/>
      <c r="X671" s="66"/>
      <c r="Y671" s="66"/>
      <c r="Z671" s="66"/>
      <c r="AA671" s="66"/>
      <c r="AB671" s="66"/>
      <c r="AC671" s="66"/>
      <c r="AD671" s="66"/>
      <c r="AE671" s="66"/>
      <c r="AF671" s="66"/>
      <c r="AG671" s="66"/>
      <c r="AH671" s="69"/>
      <c r="AI671" s="41"/>
      <c r="AJ671" s="43"/>
      <c r="AK671" s="101" t="s">
        <v>655</v>
      </c>
      <c r="AL671" s="375">
        <v>1.0</v>
      </c>
      <c r="AM671" s="376" t="s">
        <v>660</v>
      </c>
      <c r="AN671" s="66"/>
      <c r="AO671" s="66"/>
      <c r="AP671" s="66"/>
      <c r="AQ671" s="66"/>
      <c r="AR671" s="66"/>
      <c r="AS671" s="66"/>
      <c r="AT671" s="66"/>
      <c r="AU671" s="66"/>
      <c r="AV671" s="66"/>
      <c r="AW671" s="66"/>
      <c r="AX671" s="66"/>
      <c r="AY671" s="66"/>
      <c r="AZ671" s="66"/>
      <c r="BA671" s="66"/>
      <c r="BB671" s="375">
        <v>21.0</v>
      </c>
      <c r="BC671" s="376"/>
      <c r="BD671" s="66"/>
      <c r="BE671" s="66"/>
      <c r="BF671" s="66"/>
      <c r="BG671" s="66"/>
      <c r="BH671" s="66"/>
      <c r="BI671" s="66"/>
      <c r="BJ671" s="66"/>
      <c r="BK671" s="66"/>
      <c r="BL671" s="66"/>
      <c r="BM671" s="66"/>
      <c r="BN671" s="66"/>
      <c r="BO671" s="66"/>
      <c r="BP671" s="66"/>
      <c r="BQ671" s="69"/>
      <c r="BR671" s="41"/>
      <c r="BS671" s="70"/>
      <c r="BT671" s="70"/>
    </row>
    <row r="672" ht="16.5" customHeight="1">
      <c r="A672" s="70"/>
      <c r="B672" s="51"/>
      <c r="C672" s="149"/>
      <c r="G672" s="287"/>
      <c r="AH672" s="48"/>
      <c r="AI672" s="41"/>
      <c r="AJ672" s="43"/>
      <c r="AK672" s="51"/>
      <c r="AL672" s="149">
        <v>2.0</v>
      </c>
      <c r="AM672" s="287"/>
      <c r="BB672" s="149">
        <v>22.0</v>
      </c>
      <c r="BC672" s="287"/>
      <c r="BQ672" s="48"/>
      <c r="BR672" s="41"/>
      <c r="BS672" s="70"/>
      <c r="BT672" s="70"/>
    </row>
    <row r="673" ht="16.5" customHeight="1">
      <c r="A673" s="70"/>
      <c r="B673" s="51"/>
      <c r="C673" s="149"/>
      <c r="G673" s="287"/>
      <c r="AH673" s="48"/>
      <c r="AI673" s="41"/>
      <c r="AJ673" s="43"/>
      <c r="AK673" s="51"/>
      <c r="AL673" s="149">
        <v>3.0</v>
      </c>
      <c r="AM673" s="287"/>
      <c r="BB673" s="149">
        <v>23.0</v>
      </c>
      <c r="BC673" s="287"/>
      <c r="BQ673" s="48"/>
      <c r="BR673" s="41"/>
      <c r="BS673" s="70"/>
      <c r="BT673" s="70"/>
    </row>
    <row r="674" ht="16.5" customHeight="1">
      <c r="A674" s="70"/>
      <c r="B674" s="51"/>
      <c r="C674" s="149"/>
      <c r="G674" s="287"/>
      <c r="AH674" s="48"/>
      <c r="AI674" s="41"/>
      <c r="AJ674" s="43"/>
      <c r="AK674" s="51"/>
      <c r="AL674" s="149">
        <v>4.0</v>
      </c>
      <c r="AM674" s="287"/>
      <c r="BB674" s="149">
        <v>24.0</v>
      </c>
      <c r="BC674" s="287"/>
      <c r="BQ674" s="48"/>
      <c r="BR674" s="41"/>
      <c r="BS674" s="70"/>
      <c r="BT674" s="70"/>
    </row>
    <row r="675" ht="16.5" customHeight="1">
      <c r="A675" s="70"/>
      <c r="B675" s="51"/>
      <c r="C675" s="149"/>
      <c r="G675" s="287"/>
      <c r="AH675" s="48"/>
      <c r="AI675" s="41"/>
      <c r="AJ675" s="43"/>
      <c r="AK675" s="51"/>
      <c r="AL675" s="149">
        <v>5.0</v>
      </c>
      <c r="AM675" s="287"/>
      <c r="BB675" s="149">
        <v>25.0</v>
      </c>
      <c r="BC675" s="287"/>
      <c r="BQ675" s="48"/>
      <c r="BR675" s="41"/>
      <c r="BS675" s="70"/>
      <c r="BT675" s="70"/>
    </row>
    <row r="676" ht="16.5" customHeight="1">
      <c r="A676" s="70"/>
      <c r="B676" s="51"/>
      <c r="C676" s="149"/>
      <c r="G676" s="287"/>
      <c r="AH676" s="48"/>
      <c r="AI676" s="41"/>
      <c r="AJ676" s="43"/>
      <c r="AK676" s="51"/>
      <c r="AL676" s="149">
        <v>6.0</v>
      </c>
      <c r="AM676" s="287"/>
      <c r="BB676" s="149">
        <v>26.0</v>
      </c>
      <c r="BC676" s="287"/>
      <c r="BQ676" s="48"/>
      <c r="BR676" s="41"/>
      <c r="BS676" s="70"/>
      <c r="BT676" s="70"/>
    </row>
    <row r="677" ht="16.5" customHeight="1">
      <c r="A677" s="70"/>
      <c r="B677" s="51"/>
      <c r="C677" s="149"/>
      <c r="G677" s="287"/>
      <c r="AH677" s="48"/>
      <c r="AI677" s="41"/>
      <c r="AJ677" s="43"/>
      <c r="AK677" s="53"/>
      <c r="AL677" s="149">
        <v>7.0</v>
      </c>
      <c r="AM677" s="287"/>
      <c r="BB677" s="149">
        <v>27.0</v>
      </c>
      <c r="BC677" s="287"/>
      <c r="BQ677" s="48"/>
      <c r="BR677" s="41"/>
      <c r="BS677" s="70"/>
      <c r="BT677" s="70"/>
    </row>
    <row r="678" ht="16.5" customHeight="1">
      <c r="A678" s="70"/>
      <c r="B678" s="51"/>
      <c r="C678" s="149"/>
      <c r="G678" s="287"/>
      <c r="AH678" s="48"/>
      <c r="AI678" s="41"/>
      <c r="AJ678" s="43"/>
      <c r="AK678" s="26"/>
      <c r="AL678" s="377">
        <v>8.0</v>
      </c>
      <c r="AM678" s="287"/>
      <c r="BB678" s="149">
        <v>28.0</v>
      </c>
      <c r="BC678" s="287"/>
      <c r="BQ678" s="48"/>
      <c r="BR678" s="41"/>
      <c r="BS678" s="70"/>
      <c r="BT678" s="70"/>
    </row>
    <row r="679" ht="16.5" customHeight="1">
      <c r="A679" s="70"/>
      <c r="B679" s="51"/>
      <c r="C679" s="149"/>
      <c r="G679" s="287"/>
      <c r="AH679" s="48"/>
      <c r="AI679" s="41"/>
      <c r="AJ679" s="43"/>
      <c r="AK679" s="26"/>
      <c r="AL679" s="377">
        <v>9.0</v>
      </c>
      <c r="AM679" s="287"/>
      <c r="BB679" s="149">
        <v>29.0</v>
      </c>
      <c r="BC679" s="287"/>
      <c r="BQ679" s="48"/>
      <c r="BR679" s="41"/>
      <c r="BS679" s="70"/>
      <c r="BT679" s="70"/>
    </row>
    <row r="680" ht="16.5" customHeight="1">
      <c r="A680" s="70"/>
      <c r="B680" s="53"/>
      <c r="C680" s="149"/>
      <c r="G680" s="287"/>
      <c r="AH680" s="48"/>
      <c r="AI680" s="41"/>
      <c r="AJ680" s="43"/>
      <c r="AK680" s="26"/>
      <c r="AL680" s="377">
        <v>10.0</v>
      </c>
      <c r="AM680" s="287"/>
      <c r="BB680" s="149">
        <v>30.0</v>
      </c>
      <c r="BC680" s="287"/>
      <c r="BQ680" s="48"/>
      <c r="BR680" s="41"/>
      <c r="BS680" s="70"/>
      <c r="BT680" s="70"/>
    </row>
    <row r="681" ht="16.5" customHeight="1">
      <c r="A681" s="70"/>
      <c r="B681" s="26"/>
      <c r="C681" s="377"/>
      <c r="G681" s="287"/>
      <c r="AH681" s="48"/>
      <c r="AI681" s="41"/>
      <c r="AJ681" s="43"/>
      <c r="AK681" s="26"/>
      <c r="AL681" s="377">
        <v>11.0</v>
      </c>
      <c r="AM681" s="287"/>
      <c r="BB681" s="149">
        <v>31.0</v>
      </c>
      <c r="BC681" s="287"/>
      <c r="BQ681" s="48"/>
      <c r="BR681" s="41"/>
      <c r="BS681" s="70"/>
      <c r="BT681" s="70"/>
    </row>
    <row r="682" ht="16.5" customHeight="1">
      <c r="A682" s="70"/>
      <c r="B682" s="26"/>
      <c r="C682" s="377"/>
      <c r="G682" s="287"/>
      <c r="AH682" s="48"/>
      <c r="AI682" s="41"/>
      <c r="AJ682" s="43"/>
      <c r="AK682" s="26"/>
      <c r="AL682" s="377">
        <v>12.0</v>
      </c>
      <c r="AM682" s="287"/>
      <c r="BB682" s="149">
        <v>32.0</v>
      </c>
      <c r="BC682" s="287"/>
      <c r="BQ682" s="48"/>
      <c r="BR682" s="41"/>
      <c r="BS682" s="70"/>
      <c r="BT682" s="70"/>
    </row>
    <row r="683" ht="16.5" customHeight="1">
      <c r="A683" s="70"/>
      <c r="B683" s="26"/>
      <c r="C683" s="377"/>
      <c r="G683" s="287"/>
      <c r="AH683" s="48"/>
      <c r="AI683" s="41"/>
      <c r="AJ683" s="43"/>
      <c r="AK683" s="26"/>
      <c r="AL683" s="377">
        <v>13.0</v>
      </c>
      <c r="AM683" s="287"/>
      <c r="BB683" s="149">
        <v>33.0</v>
      </c>
      <c r="BC683" s="287"/>
      <c r="BQ683" s="48"/>
      <c r="BR683" s="41"/>
      <c r="BS683" s="70"/>
      <c r="BT683" s="70"/>
    </row>
    <row r="684" ht="16.5" customHeight="1">
      <c r="A684" s="70"/>
      <c r="B684" s="26"/>
      <c r="C684" s="377"/>
      <c r="G684" s="287"/>
      <c r="AH684" s="48"/>
      <c r="AI684" s="41"/>
      <c r="AJ684" s="43"/>
      <c r="AK684" s="26"/>
      <c r="AL684" s="377">
        <v>14.0</v>
      </c>
      <c r="AM684" s="287"/>
      <c r="BB684" s="149">
        <v>34.0</v>
      </c>
      <c r="BC684" s="287"/>
      <c r="BQ684" s="48"/>
      <c r="BR684" s="41"/>
      <c r="BS684" s="70"/>
      <c r="BT684" s="70"/>
    </row>
    <row r="685" ht="16.5" customHeight="1">
      <c r="A685" s="70"/>
      <c r="B685" s="26"/>
      <c r="C685" s="377"/>
      <c r="G685" s="287"/>
      <c r="AH685" s="48"/>
      <c r="AI685" s="41"/>
      <c r="AJ685" s="43"/>
      <c r="AK685" s="26"/>
      <c r="AL685" s="377">
        <v>15.0</v>
      </c>
      <c r="AM685" s="287"/>
      <c r="BB685" s="149">
        <v>35.0</v>
      </c>
      <c r="BC685" s="287"/>
      <c r="BQ685" s="48"/>
      <c r="BR685" s="41"/>
      <c r="BS685" s="70"/>
      <c r="BT685" s="70"/>
    </row>
    <row r="686" ht="16.5" customHeight="1">
      <c r="A686" s="70"/>
      <c r="B686" s="26"/>
      <c r="C686" s="377"/>
      <c r="G686" s="287"/>
      <c r="AH686" s="48"/>
      <c r="AI686" s="41"/>
      <c r="AJ686" s="43"/>
      <c r="AK686" s="26"/>
      <c r="AL686" s="377">
        <v>16.0</v>
      </c>
      <c r="AM686" s="287"/>
      <c r="BB686" s="149">
        <v>36.0</v>
      </c>
      <c r="BC686" s="287"/>
      <c r="BQ686" s="48"/>
      <c r="BR686" s="41"/>
      <c r="BS686" s="70"/>
      <c r="BT686" s="70"/>
    </row>
    <row r="687" ht="16.5" customHeight="1">
      <c r="A687" s="70"/>
      <c r="B687" s="26"/>
      <c r="C687" s="377"/>
      <c r="G687" s="287"/>
      <c r="AH687" s="48"/>
      <c r="AI687" s="41"/>
      <c r="AJ687" s="43"/>
      <c r="AK687" s="26"/>
      <c r="AL687" s="377">
        <v>17.0</v>
      </c>
      <c r="AM687" s="287"/>
      <c r="BB687" s="149">
        <v>37.0</v>
      </c>
      <c r="BC687" s="287"/>
      <c r="BQ687" s="48"/>
      <c r="BR687" s="41"/>
      <c r="BS687" s="70"/>
      <c r="BT687" s="70"/>
    </row>
    <row r="688" ht="16.5" customHeight="1">
      <c r="A688" s="70"/>
      <c r="B688" s="26"/>
      <c r="C688" s="377"/>
      <c r="G688" s="287"/>
      <c r="AH688" s="48"/>
      <c r="AI688" s="41"/>
      <c r="AJ688" s="43"/>
      <c r="AK688" s="26"/>
      <c r="AL688" s="377">
        <v>18.0</v>
      </c>
      <c r="AM688" s="287"/>
      <c r="BB688" s="149">
        <v>38.0</v>
      </c>
      <c r="BC688" s="287"/>
      <c r="BQ688" s="48"/>
      <c r="BR688" s="41"/>
      <c r="BS688" s="70"/>
      <c r="BT688" s="70"/>
    </row>
    <row r="689" ht="16.5" customHeight="1">
      <c r="A689" s="70"/>
      <c r="B689" s="26"/>
      <c r="C689" s="377"/>
      <c r="G689" s="287"/>
      <c r="AH689" s="48"/>
      <c r="AI689" s="41"/>
      <c r="AJ689" s="43"/>
      <c r="AK689" s="26"/>
      <c r="AL689" s="377">
        <v>19.0</v>
      </c>
      <c r="AM689" s="287"/>
      <c r="BB689" s="149">
        <v>39.0</v>
      </c>
      <c r="BC689" s="287"/>
      <c r="BQ689" s="48"/>
      <c r="BR689" s="41"/>
      <c r="BS689" s="70"/>
      <c r="BT689" s="70"/>
    </row>
    <row r="690" ht="16.5" customHeight="1">
      <c r="A690" s="70"/>
      <c r="B690" s="26"/>
      <c r="C690" s="378"/>
      <c r="D690" s="54"/>
      <c r="E690" s="54"/>
      <c r="F690" s="54"/>
      <c r="G690" s="361"/>
      <c r="H690" s="54"/>
      <c r="I690" s="54"/>
      <c r="J690" s="54"/>
      <c r="K690" s="54"/>
      <c r="L690" s="54"/>
      <c r="M690" s="54"/>
      <c r="N690" s="54"/>
      <c r="O690" s="54"/>
      <c r="P690" s="54"/>
      <c r="Q690" s="54"/>
      <c r="R690" s="54"/>
      <c r="S690" s="54"/>
      <c r="T690" s="54"/>
      <c r="U690" s="54"/>
      <c r="V690" s="54"/>
      <c r="W690" s="54"/>
      <c r="X690" s="54"/>
      <c r="Y690" s="54"/>
      <c r="Z690" s="54"/>
      <c r="AA690" s="54"/>
      <c r="AB690" s="54"/>
      <c r="AC690" s="54"/>
      <c r="AD690" s="54"/>
      <c r="AE690" s="54"/>
      <c r="AF690" s="54"/>
      <c r="AG690" s="54"/>
      <c r="AH690" s="55"/>
      <c r="AI690" s="41"/>
      <c r="AJ690" s="43"/>
      <c r="AK690" s="26"/>
      <c r="AL690" s="378">
        <v>20.0</v>
      </c>
      <c r="AM690" s="361"/>
      <c r="AN690" s="54"/>
      <c r="AO690" s="54"/>
      <c r="AP690" s="54"/>
      <c r="AQ690" s="54"/>
      <c r="AR690" s="54"/>
      <c r="AS690" s="54"/>
      <c r="AT690" s="54"/>
      <c r="AU690" s="54"/>
      <c r="AV690" s="54"/>
      <c r="AW690" s="54"/>
      <c r="AX690" s="54"/>
      <c r="AY690" s="54"/>
      <c r="AZ690" s="54"/>
      <c r="BA690" s="54"/>
      <c r="BB690" s="381">
        <v>40.0</v>
      </c>
      <c r="BC690" s="361"/>
      <c r="BD690" s="54"/>
      <c r="BE690" s="54"/>
      <c r="BF690" s="54"/>
      <c r="BG690" s="54"/>
      <c r="BH690" s="54"/>
      <c r="BI690" s="54"/>
      <c r="BJ690" s="54"/>
      <c r="BK690" s="54"/>
      <c r="BL690" s="54"/>
      <c r="BM690" s="54"/>
      <c r="BN690" s="54"/>
      <c r="BO690" s="54"/>
      <c r="BP690" s="54"/>
      <c r="BQ690" s="55"/>
      <c r="BR690" s="41"/>
      <c r="BS690" s="70"/>
      <c r="BT690" s="70"/>
    </row>
    <row r="691" ht="16.5" customHeight="1">
      <c r="A691" s="70"/>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41"/>
      <c r="AJ691" s="43"/>
      <c r="AK691" s="26"/>
      <c r="AL691" s="26"/>
      <c r="AM691" s="26"/>
      <c r="AN691" s="26"/>
      <c r="AO691" s="26"/>
      <c r="AP691" s="26"/>
      <c r="AQ691" s="26"/>
      <c r="AR691" s="26"/>
      <c r="AS691" s="26"/>
      <c r="AT691" s="26"/>
      <c r="AU691" s="26"/>
      <c r="AV691" s="26"/>
      <c r="AW691" s="26"/>
      <c r="AX691" s="26"/>
      <c r="AY691" s="26"/>
      <c r="AZ691" s="26"/>
      <c r="BA691" s="26"/>
      <c r="BB691" s="26"/>
      <c r="BC691" s="26"/>
      <c r="BD691" s="26"/>
      <c r="BE691" s="26"/>
      <c r="BF691" s="26"/>
      <c r="BG691" s="26"/>
      <c r="BH691" s="26"/>
      <c r="BI691" s="26"/>
      <c r="BJ691" s="26"/>
      <c r="BK691" s="26"/>
      <c r="BL691" s="26"/>
      <c r="BM691" s="26"/>
      <c r="BN691" s="26"/>
      <c r="BO691" s="26"/>
      <c r="BP691" s="26"/>
      <c r="BQ691" s="26"/>
      <c r="BR691" s="41"/>
      <c r="BS691" s="70"/>
      <c r="BT691" s="70"/>
    </row>
    <row r="692" ht="16.5" customHeight="1">
      <c r="A692" s="269"/>
      <c r="B692" s="676"/>
      <c r="C692" s="269"/>
      <c r="D692" s="269"/>
      <c r="E692" s="269"/>
      <c r="F692" s="269"/>
      <c r="G692" s="269"/>
      <c r="H692" s="269"/>
      <c r="I692" s="269"/>
      <c r="J692" s="269"/>
      <c r="K692" s="269"/>
      <c r="L692" s="269"/>
      <c r="M692" s="269"/>
      <c r="N692" s="269"/>
      <c r="O692" s="269"/>
      <c r="P692" s="269"/>
      <c r="Q692" s="269"/>
      <c r="R692" s="269"/>
      <c r="S692" s="269"/>
      <c r="T692" s="269"/>
      <c r="U692" s="269"/>
      <c r="V692" s="269"/>
      <c r="W692" s="269"/>
      <c r="X692" s="269"/>
      <c r="Y692" s="269"/>
      <c r="Z692" s="269"/>
      <c r="AA692" s="269"/>
      <c r="AB692" s="269"/>
      <c r="AC692" s="269"/>
      <c r="AD692" s="269"/>
      <c r="AE692" s="269"/>
      <c r="AF692" s="269"/>
      <c r="AG692" s="269"/>
      <c r="AH692" s="269"/>
      <c r="AI692" s="269"/>
      <c r="AJ692" s="676"/>
      <c r="AK692" s="676"/>
      <c r="AL692" s="269"/>
      <c r="AM692" s="269"/>
      <c r="AN692" s="269"/>
      <c r="AO692" s="269"/>
      <c r="AP692" s="269"/>
      <c r="AQ692" s="269"/>
      <c r="AR692" s="269"/>
      <c r="AS692" s="269"/>
      <c r="AT692" s="269"/>
      <c r="AU692" s="269"/>
      <c r="AV692" s="269"/>
      <c r="AW692" s="269"/>
      <c r="AX692" s="269"/>
      <c r="AY692" s="269"/>
      <c r="AZ692" s="269"/>
      <c r="BA692" s="269"/>
      <c r="BB692" s="269"/>
      <c r="BC692" s="269"/>
      <c r="BD692" s="269"/>
      <c r="BE692" s="269"/>
      <c r="BF692" s="269"/>
      <c r="BG692" s="269"/>
      <c r="BH692" s="269"/>
      <c r="BI692" s="269"/>
      <c r="BJ692" s="269"/>
      <c r="BK692" s="269"/>
      <c r="BL692" s="269"/>
      <c r="BM692" s="269"/>
      <c r="BN692" s="269"/>
      <c r="BO692" s="269"/>
      <c r="BP692" s="269"/>
      <c r="BQ692" s="269"/>
      <c r="BR692" s="269"/>
      <c r="BS692" s="269"/>
      <c r="BT692" s="269"/>
    </row>
    <row r="693" ht="16.5" customHeight="1">
      <c r="A693" s="41"/>
      <c r="B693" s="677"/>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677"/>
      <c r="AK693" s="677"/>
      <c r="AL693" s="41"/>
      <c r="AM693" s="41"/>
      <c r="AN693" s="41"/>
      <c r="AO693" s="41"/>
      <c r="AP693" s="41"/>
      <c r="AQ693" s="41"/>
      <c r="AR693" s="41"/>
      <c r="AS693" s="678"/>
      <c r="AT693" s="41"/>
      <c r="AU693" s="41"/>
      <c r="AV693" s="41"/>
      <c r="AW693" s="41"/>
      <c r="AX693" s="41"/>
      <c r="AY693" s="41"/>
      <c r="AZ693" s="41"/>
      <c r="BA693" s="41"/>
      <c r="BB693" s="41"/>
      <c r="BC693" s="41"/>
      <c r="BD693" s="41"/>
      <c r="BE693" s="41"/>
      <c r="BF693" s="41"/>
      <c r="BG693" s="41"/>
      <c r="BH693" s="41"/>
      <c r="BI693" s="41"/>
      <c r="BJ693" s="41"/>
      <c r="BK693" s="41"/>
      <c r="BL693" s="41"/>
      <c r="BM693" s="41"/>
      <c r="BN693" s="41"/>
      <c r="BO693" s="41"/>
      <c r="BP693" s="41"/>
      <c r="BQ693" s="41"/>
      <c r="BR693" s="41"/>
      <c r="BS693" s="41"/>
      <c r="BT693" s="41"/>
    </row>
    <row r="694" ht="16.5" customHeight="1">
      <c r="A694" s="70"/>
      <c r="B694" s="45" t="s">
        <v>456</v>
      </c>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3"/>
      <c r="AK694" s="45" t="s">
        <v>99</v>
      </c>
      <c r="AL694" s="41"/>
      <c r="AM694" s="41"/>
      <c r="AN694" s="41"/>
      <c r="AO694" s="41"/>
      <c r="AP694" s="41"/>
      <c r="AQ694" s="41"/>
      <c r="AR694" s="41"/>
      <c r="AS694" s="41"/>
      <c r="AT694" s="41"/>
      <c r="AU694" s="41"/>
      <c r="AV694" s="41"/>
      <c r="AW694" s="41"/>
      <c r="AX694" s="41"/>
      <c r="AY694" s="41"/>
      <c r="AZ694" s="41"/>
      <c r="BA694" s="41"/>
      <c r="BB694" s="41"/>
      <c r="BC694" s="41"/>
      <c r="BD694" s="41"/>
      <c r="BE694" s="41"/>
      <c r="BF694" s="41"/>
      <c r="BG694" s="41"/>
      <c r="BH694" s="41"/>
      <c r="BI694" s="41"/>
      <c r="BJ694" s="41"/>
      <c r="BK694" s="41"/>
      <c r="BL694" s="41"/>
      <c r="BM694" s="41"/>
      <c r="BN694" s="41"/>
      <c r="BO694" s="41"/>
      <c r="BP694" s="41"/>
      <c r="BQ694" s="41"/>
      <c r="BR694" s="41"/>
      <c r="BS694" s="70"/>
      <c r="BT694" s="70"/>
    </row>
    <row r="695" ht="16.5" customHeight="1">
      <c r="A695" s="70"/>
      <c r="B695" s="101" t="s">
        <v>456</v>
      </c>
      <c r="C695" s="679">
        <v>1.0</v>
      </c>
      <c r="D695" s="273"/>
      <c r="E695" s="66"/>
      <c r="F695" s="66"/>
      <c r="G695" s="66"/>
      <c r="H695" s="66"/>
      <c r="I695" s="66"/>
      <c r="J695" s="66"/>
      <c r="K695" s="66"/>
      <c r="L695" s="66"/>
      <c r="M695" s="66"/>
      <c r="N695" s="66"/>
      <c r="O695" s="66"/>
      <c r="P695" s="351" t="s">
        <v>118</v>
      </c>
      <c r="Q695" s="273" t="str">
        <f t="array" ref="Q695">_xlfn.xlookup(D695,'咒語合集'!$B:$B,'咒語合集'!$C:$C," ",0,1)</f>
        <v> </v>
      </c>
      <c r="R695" s="66"/>
      <c r="S695" s="351" t="s">
        <v>461</v>
      </c>
      <c r="T695" s="66"/>
      <c r="U695" s="273" t="str">
        <f t="array" ref="U695">_xlfn.xlookup(D695,'咒語合集'!$B:$B,'咒語合集'!$D:$D," ",0,1)</f>
        <v> </v>
      </c>
      <c r="V695" s="66"/>
      <c r="W695" s="66"/>
      <c r="X695" s="66"/>
      <c r="Y695" s="66"/>
      <c r="Z695" s="66"/>
      <c r="AA695" s="354" t="s">
        <v>462</v>
      </c>
      <c r="AB695" s="66"/>
      <c r="AC695" s="680" t="str">
        <f t="array" ref="AC695">_xlfn.xlookup(D695,'咒語合集'!$B:$B,'咒語合集'!$E:$E," ",0,1)</f>
        <v> </v>
      </c>
      <c r="AD695" s="66"/>
      <c r="AE695" s="66"/>
      <c r="AF695" s="66"/>
      <c r="AG695" s="66"/>
      <c r="AH695" s="69"/>
      <c r="AI695" s="41"/>
      <c r="AJ695" s="43"/>
      <c r="AK695" s="101" t="s">
        <v>456</v>
      </c>
      <c r="AL695" s="679">
        <v>1.0</v>
      </c>
      <c r="AM695" s="273"/>
      <c r="AN695" s="66"/>
      <c r="AO695" s="66"/>
      <c r="AP695" s="66"/>
      <c r="AQ695" s="66"/>
      <c r="AR695" s="66"/>
      <c r="AS695" s="66"/>
      <c r="AT695" s="66"/>
      <c r="AU695" s="66"/>
      <c r="AV695" s="66"/>
      <c r="AW695" s="66"/>
      <c r="AX695" s="66"/>
      <c r="AY695" s="351" t="s">
        <v>118</v>
      </c>
      <c r="AZ695" s="273" t="str">
        <f t="array" ref="AZ695">_xlfn.xlookup(AM695,'咒語合集'!$B:$B,'咒語合集'!$C:$C," ",0,1)</f>
        <v> </v>
      </c>
      <c r="BA695" s="66"/>
      <c r="BB695" s="351" t="s">
        <v>461</v>
      </c>
      <c r="BC695" s="66"/>
      <c r="BD695" s="273" t="str">
        <f t="array" ref="BD695">_xlfn.xlookup(AM695,'咒語合集'!$B:$B,'咒語合集'!$D:$D," ",0,1)</f>
        <v> </v>
      </c>
      <c r="BE695" s="66"/>
      <c r="BF695" s="66"/>
      <c r="BG695" s="66"/>
      <c r="BH695" s="66"/>
      <c r="BI695" s="66"/>
      <c r="BJ695" s="354" t="s">
        <v>462</v>
      </c>
      <c r="BK695" s="66"/>
      <c r="BL695" s="680" t="str">
        <f t="array" ref="BL695">_xlfn.xlookup(AM695,'咒語合集'!$B:$B,'咒語合集'!$E:$E," ",0,1)</f>
        <v> </v>
      </c>
      <c r="BM695" s="66"/>
      <c r="BN695" s="66"/>
      <c r="BO695" s="66"/>
      <c r="BP695" s="66"/>
      <c r="BQ695" s="69"/>
      <c r="BR695" s="41"/>
      <c r="BS695" s="70"/>
      <c r="BT695" s="70"/>
    </row>
    <row r="696" ht="16.5" customHeight="1">
      <c r="A696" s="70"/>
      <c r="B696" s="51"/>
      <c r="D696" s="274" t="str">
        <f t="array" ref="D696">_xlfn.xlookup(D695,'咒語合集'!$B:$B,'咒語合集'!$F:$F," ",0,1)</f>
        <v> </v>
      </c>
      <c r="AH696" s="48"/>
      <c r="AI696" s="41"/>
      <c r="AJ696" s="43"/>
      <c r="AK696" s="51"/>
      <c r="AM696" s="274" t="str">
        <f t="array" ref="AM696">_xlfn.xlookup(AM695,'咒語合集'!$B:$B,'咒語合集'!$F:$F," ",0,1)</f>
        <v> </v>
      </c>
      <c r="BQ696" s="48"/>
      <c r="BR696" s="41"/>
      <c r="BS696" s="70"/>
      <c r="BT696" s="70"/>
    </row>
    <row r="697" ht="16.5" customHeight="1">
      <c r="A697" s="70"/>
      <c r="B697" s="51"/>
      <c r="C697" s="681">
        <v>2.0</v>
      </c>
      <c r="D697" s="356"/>
      <c r="P697" s="286" t="s">
        <v>118</v>
      </c>
      <c r="Q697" s="356" t="str">
        <f t="array" ref="Q697">_xlfn.xlookup(D697,'咒語合集'!$B:$B,'咒語合集'!$C:$C," ",0,1)</f>
        <v> </v>
      </c>
      <c r="S697" s="286" t="s">
        <v>461</v>
      </c>
      <c r="U697" s="356" t="str">
        <f t="array" ref="U697">_xlfn.xlookup(D697,'咒語合集'!$B:$B,'咒語合集'!$D:$D," ",0,1)</f>
        <v> </v>
      </c>
      <c r="AA697" s="357" t="s">
        <v>462</v>
      </c>
      <c r="AC697" s="358" t="str">
        <f t="array" ref="AC697">_xlfn.xlookup(D697,'咒語合集'!$B:$B,'咒語合集'!$E:$E," ",0,1)</f>
        <v> </v>
      </c>
      <c r="AH697" s="48"/>
      <c r="AI697" s="41"/>
      <c r="AJ697" s="43"/>
      <c r="AK697" s="51"/>
      <c r="AL697" s="681">
        <v>2.0</v>
      </c>
      <c r="AM697" s="356"/>
      <c r="AY697" s="286" t="s">
        <v>118</v>
      </c>
      <c r="AZ697" s="356" t="str">
        <f t="array" ref="AZ697">_xlfn.xlookup(AM697,'咒語合集'!$B:$B,'咒語合集'!$C:$C," ",0,1)</f>
        <v> </v>
      </c>
      <c r="BB697" s="286" t="s">
        <v>461</v>
      </c>
      <c r="BD697" s="356" t="str">
        <f t="array" ref="BD697">_xlfn.xlookup(AM697,'咒語合集'!$B:$B,'咒語合集'!$D:$D," ",0,1)</f>
        <v> </v>
      </c>
      <c r="BJ697" s="357" t="s">
        <v>462</v>
      </c>
      <c r="BL697" s="358" t="str">
        <f t="array" ref="BL697">_xlfn.xlookup(AM697,'咒語合集'!$B:$B,'咒語合集'!$E:$E," ",0,1)</f>
        <v> </v>
      </c>
      <c r="BQ697" s="48"/>
      <c r="BR697" s="41"/>
      <c r="BS697" s="70"/>
      <c r="BT697" s="70"/>
    </row>
    <row r="698" ht="16.5" customHeight="1">
      <c r="A698" s="70"/>
      <c r="B698" s="51"/>
      <c r="D698" s="287" t="str">
        <f t="array" ref="D698">_xlfn.xlookup(D697,'咒語合集'!$B:$B,'咒語合集'!$F:$F," ",0,1)</f>
        <v> </v>
      </c>
      <c r="AH698" s="48"/>
      <c r="AI698" s="41"/>
      <c r="AJ698" s="43"/>
      <c r="AK698" s="51"/>
      <c r="AM698" s="287" t="str">
        <f t="array" ref="AM698">_xlfn.xlookup(AM697,'咒語合集'!$B:$B,'咒語合集'!$F:$F," ",0,1)</f>
        <v> </v>
      </c>
      <c r="BQ698" s="48"/>
      <c r="BR698" s="41"/>
      <c r="BS698" s="70"/>
      <c r="BT698" s="70"/>
    </row>
    <row r="699" ht="16.5" customHeight="1">
      <c r="A699" s="70"/>
      <c r="B699" s="51"/>
      <c r="C699" s="681">
        <v>3.0</v>
      </c>
      <c r="D699" s="356"/>
      <c r="P699" s="286" t="s">
        <v>118</v>
      </c>
      <c r="Q699" s="356" t="str">
        <f t="array" ref="Q699">_xlfn.xlookup(D699,'咒語合集'!$B:$B,'咒語合集'!$C:$C," ",0,1)</f>
        <v> </v>
      </c>
      <c r="S699" s="286" t="s">
        <v>461</v>
      </c>
      <c r="U699" s="356" t="str">
        <f t="array" ref="U699">_xlfn.xlookup(D699,'咒語合集'!$B:$B,'咒語合集'!$D:$D," ",0,1)</f>
        <v> </v>
      </c>
      <c r="AA699" s="357" t="s">
        <v>462</v>
      </c>
      <c r="AC699" s="358" t="str">
        <f t="array" ref="AC699">_xlfn.xlookup(D699,'咒語合集'!$B:$B,'咒語合集'!$E:$E," ",0,1)</f>
        <v> </v>
      </c>
      <c r="AH699" s="48"/>
      <c r="AI699" s="41"/>
      <c r="AJ699" s="43"/>
      <c r="AK699" s="51"/>
      <c r="AL699" s="681">
        <v>3.0</v>
      </c>
      <c r="AM699" s="356"/>
      <c r="AY699" s="286" t="s">
        <v>118</v>
      </c>
      <c r="AZ699" s="356" t="str">
        <f t="array" ref="AZ699">_xlfn.xlookup(AM699,'咒語合集'!$B:$B,'咒語合集'!$C:$C," ",0,1)</f>
        <v> </v>
      </c>
      <c r="BB699" s="286" t="s">
        <v>461</v>
      </c>
      <c r="BD699" s="356" t="str">
        <f t="array" ref="BD699">_xlfn.xlookup(AM699,'咒語合集'!$B:$B,'咒語合集'!$D:$D," ",0,1)</f>
        <v> </v>
      </c>
      <c r="BJ699" s="357" t="s">
        <v>462</v>
      </c>
      <c r="BL699" s="358" t="str">
        <f t="array" ref="BL699">_xlfn.xlookup(AM699,'咒語合集'!$B:$B,'咒語合集'!$E:$E," ",0,1)</f>
        <v> </v>
      </c>
      <c r="BQ699" s="48"/>
      <c r="BR699" s="41"/>
      <c r="BS699" s="70"/>
      <c r="BT699" s="70"/>
    </row>
    <row r="700" ht="16.5" customHeight="1">
      <c r="A700" s="70"/>
      <c r="B700" s="51"/>
      <c r="D700" s="287" t="str">
        <f t="array" ref="D700">_xlfn.xlookup(D699,'咒語合集'!$B:$B,'咒語合集'!$F:$F," ",0,1)</f>
        <v> </v>
      </c>
      <c r="AH700" s="48"/>
      <c r="AI700" s="41"/>
      <c r="AJ700" s="43"/>
      <c r="AK700" s="51"/>
      <c r="AM700" s="287" t="str">
        <f t="array" ref="AM700">_xlfn.xlookup(AM699,'咒語合集'!$B:$B,'咒語合集'!$F:$F," ",0,1)</f>
        <v> </v>
      </c>
      <c r="BQ700" s="48"/>
      <c r="BR700" s="41"/>
      <c r="BS700" s="70"/>
      <c r="BT700" s="70"/>
    </row>
    <row r="701" ht="16.5" customHeight="1">
      <c r="A701" s="70"/>
      <c r="B701" s="51"/>
      <c r="C701" s="681">
        <v>4.0</v>
      </c>
      <c r="D701" s="356"/>
      <c r="P701" s="286" t="s">
        <v>118</v>
      </c>
      <c r="Q701" s="356" t="str">
        <f t="array" ref="Q701">_xlfn.xlookup(D701,'咒語合集'!$B:$B,'咒語合集'!$C:$C," ",0,1)</f>
        <v> </v>
      </c>
      <c r="S701" s="286" t="s">
        <v>461</v>
      </c>
      <c r="U701" s="356" t="str">
        <f t="array" ref="U701">_xlfn.xlookup(D701,'咒語合集'!$B:$B,'咒語合集'!$D:$D," ",0,1)</f>
        <v> </v>
      </c>
      <c r="AA701" s="357" t="s">
        <v>462</v>
      </c>
      <c r="AC701" s="358" t="str">
        <f t="array" ref="AC701">_xlfn.xlookup(D701,'咒語合集'!$B:$B,'咒語合集'!$E:$E," ",0,1)</f>
        <v> </v>
      </c>
      <c r="AH701" s="48"/>
      <c r="AI701" s="41"/>
      <c r="AJ701" s="43"/>
      <c r="AK701" s="51"/>
      <c r="AL701" s="681">
        <v>4.0</v>
      </c>
      <c r="AM701" s="356"/>
      <c r="AY701" s="286" t="s">
        <v>118</v>
      </c>
      <c r="AZ701" s="356" t="str">
        <f t="array" ref="AZ701">_xlfn.xlookup(AM701,'咒語合集'!$B:$B,'咒語合集'!$C:$C," ",0,1)</f>
        <v> </v>
      </c>
      <c r="BB701" s="286" t="s">
        <v>461</v>
      </c>
      <c r="BD701" s="356" t="str">
        <f t="array" ref="BD701">_xlfn.xlookup(AM701,'咒語合集'!$B:$B,'咒語合集'!$D:$D," ",0,1)</f>
        <v> </v>
      </c>
      <c r="BJ701" s="357" t="s">
        <v>462</v>
      </c>
      <c r="BL701" s="358" t="str">
        <f t="array" ref="BL701">_xlfn.xlookup(AM701,'咒語合集'!$B:$B,'咒語合集'!$E:$E," ",0,1)</f>
        <v> </v>
      </c>
      <c r="BQ701" s="48"/>
      <c r="BR701" s="41"/>
      <c r="BS701" s="70"/>
      <c r="BT701" s="70"/>
    </row>
    <row r="702" ht="16.5" customHeight="1">
      <c r="A702" s="70"/>
      <c r="B702" s="51"/>
      <c r="D702" s="287" t="str">
        <f t="array" ref="D702">_xlfn.xlookup(D701,'咒語合集'!$B:$B,'咒語合集'!$F:$F," ",0,1)</f>
        <v> </v>
      </c>
      <c r="AH702" s="48"/>
      <c r="AI702" s="41"/>
      <c r="AJ702" s="43"/>
      <c r="AK702" s="51"/>
      <c r="AM702" s="287" t="str">
        <f t="array" ref="AM702">_xlfn.xlookup(AM701,'咒語合集'!$B:$B,'咒語合集'!$F:$F," ",0,1)</f>
        <v> </v>
      </c>
      <c r="BQ702" s="48"/>
      <c r="BR702" s="41"/>
      <c r="BS702" s="70"/>
      <c r="BT702" s="70"/>
    </row>
    <row r="703" ht="16.5" customHeight="1">
      <c r="A703" s="70"/>
      <c r="B703" s="51"/>
      <c r="C703" s="681">
        <v>5.0</v>
      </c>
      <c r="D703" s="356"/>
      <c r="P703" s="286" t="s">
        <v>118</v>
      </c>
      <c r="Q703" s="356" t="str">
        <f t="array" ref="Q703">_xlfn.xlookup(D703,'咒語合集'!$B:$B,'咒語合集'!$C:$C," ",0,1)</f>
        <v> </v>
      </c>
      <c r="S703" s="286" t="s">
        <v>461</v>
      </c>
      <c r="U703" s="356" t="str">
        <f t="array" ref="U703">_xlfn.xlookup(D703,'咒語合集'!$B:$B,'咒語合集'!$D:$D," ",0,1)</f>
        <v> </v>
      </c>
      <c r="AA703" s="357" t="s">
        <v>462</v>
      </c>
      <c r="AC703" s="358" t="str">
        <f t="array" ref="AC703">_xlfn.xlookup(D703,'咒語合集'!$B:$B,'咒語合集'!$E:$E," ",0,1)</f>
        <v> </v>
      </c>
      <c r="AH703" s="48"/>
      <c r="AI703" s="41"/>
      <c r="AJ703" s="43"/>
      <c r="AK703" s="51"/>
      <c r="AL703" s="681">
        <v>5.0</v>
      </c>
      <c r="AM703" s="356"/>
      <c r="AY703" s="286" t="s">
        <v>118</v>
      </c>
      <c r="AZ703" s="356" t="str">
        <f t="array" ref="AZ703">_xlfn.xlookup(AM703,'咒語合集'!$B:$B,'咒語合集'!$C:$C," ",0,1)</f>
        <v> </v>
      </c>
      <c r="BB703" s="286" t="s">
        <v>461</v>
      </c>
      <c r="BD703" s="356" t="str">
        <f t="array" ref="BD703">_xlfn.xlookup(AM703,'咒語合集'!$B:$B,'咒語合集'!$D:$D," ",0,1)</f>
        <v> </v>
      </c>
      <c r="BJ703" s="357" t="s">
        <v>462</v>
      </c>
      <c r="BL703" s="358" t="str">
        <f t="array" ref="BL703">_xlfn.xlookup(AM703,'咒語合集'!$B:$B,'咒語合集'!$E:$E," ",0,1)</f>
        <v> </v>
      </c>
      <c r="BQ703" s="48"/>
      <c r="BR703" s="41"/>
      <c r="BS703" s="70"/>
      <c r="BT703" s="70"/>
    </row>
    <row r="704" ht="16.5" customHeight="1">
      <c r="A704" s="70"/>
      <c r="B704" s="53"/>
      <c r="D704" s="287" t="str">
        <f t="array" ref="D704">_xlfn.xlookup(D703,'咒語合集'!$B:$B,'咒語合集'!$F:$F," ",0,1)</f>
        <v> </v>
      </c>
      <c r="AH704" s="48"/>
      <c r="AI704" s="41"/>
      <c r="AJ704" s="43"/>
      <c r="AK704" s="53"/>
      <c r="AM704" s="287" t="str">
        <f t="array" ref="AM704">_xlfn.xlookup(AM703,'咒語合集'!$B:$B,'咒語合集'!$F:$F," ",0,1)</f>
        <v> </v>
      </c>
      <c r="BQ704" s="48"/>
      <c r="BR704" s="41"/>
      <c r="BS704" s="70"/>
      <c r="BT704" s="70"/>
    </row>
    <row r="705" ht="16.5" customHeight="1">
      <c r="A705" s="70"/>
      <c r="B705" s="26"/>
      <c r="C705" s="682">
        <v>6.0</v>
      </c>
      <c r="D705" s="356"/>
      <c r="P705" s="286" t="s">
        <v>118</v>
      </c>
      <c r="Q705" s="356" t="str">
        <f t="array" ref="Q705">_xlfn.xlookup(D705,'咒語合集'!$B:$B,'咒語合集'!$C:$C," ",0,1)</f>
        <v> </v>
      </c>
      <c r="S705" s="286" t="s">
        <v>461</v>
      </c>
      <c r="U705" s="356" t="str">
        <f t="array" ref="U705">_xlfn.xlookup(D705,'咒語合集'!$B:$B,'咒語合集'!$D:$D," ",0,1)</f>
        <v> </v>
      </c>
      <c r="AA705" s="357" t="s">
        <v>462</v>
      </c>
      <c r="AC705" s="358" t="str">
        <f t="array" ref="AC705">_xlfn.xlookup(D705,'咒語合集'!$B:$B,'咒語合集'!$E:$E," ",0,1)</f>
        <v> </v>
      </c>
      <c r="AH705" s="48"/>
      <c r="AI705" s="41"/>
      <c r="AJ705" s="43"/>
      <c r="AK705" s="26"/>
      <c r="AL705" s="682">
        <v>6.0</v>
      </c>
      <c r="AM705" s="356"/>
      <c r="AY705" s="286" t="s">
        <v>118</v>
      </c>
      <c r="AZ705" s="356" t="str">
        <f t="array" ref="AZ705">_xlfn.xlookup(AM705,'咒語合集'!$B:$B,'咒語合集'!$C:$C," ",0,1)</f>
        <v> </v>
      </c>
      <c r="BB705" s="286" t="s">
        <v>461</v>
      </c>
      <c r="BD705" s="356" t="str">
        <f t="array" ref="BD705">_xlfn.xlookup(AM705,'咒語合集'!$B:$B,'咒語合集'!$D:$D," ",0,1)</f>
        <v> </v>
      </c>
      <c r="BJ705" s="357" t="s">
        <v>462</v>
      </c>
      <c r="BL705" s="358" t="str">
        <f t="array" ref="BL705">_xlfn.xlookup(AM705,'咒語合集'!$B:$B,'咒語合集'!$E:$E," ",0,1)</f>
        <v> </v>
      </c>
      <c r="BQ705" s="48"/>
      <c r="BR705" s="41"/>
      <c r="BS705" s="70"/>
      <c r="BT705" s="70"/>
    </row>
    <row r="706" ht="16.5" customHeight="1">
      <c r="A706" s="70"/>
      <c r="B706" s="26"/>
      <c r="C706" s="51"/>
      <c r="D706" s="287" t="str">
        <f t="array" ref="D706">_xlfn.xlookup(D705,'咒語合集'!$B:$B,'咒語合集'!$F:$F," ",0,1)</f>
        <v> </v>
      </c>
      <c r="AH706" s="48"/>
      <c r="AI706" s="41"/>
      <c r="AJ706" s="43"/>
      <c r="AK706" s="26"/>
      <c r="AL706" s="51"/>
      <c r="AM706" s="287" t="str">
        <f t="array" ref="AM706">_xlfn.xlookup(AM705,'咒語合集'!$B:$B,'咒語合集'!$F:$F," ",0,1)</f>
        <v> </v>
      </c>
      <c r="BQ706" s="48"/>
      <c r="BR706" s="41"/>
      <c r="BS706" s="70"/>
      <c r="BT706" s="70"/>
    </row>
    <row r="707" ht="16.5" customHeight="1">
      <c r="A707" s="70"/>
      <c r="B707" s="26"/>
      <c r="C707" s="682">
        <v>7.0</v>
      </c>
      <c r="D707" s="356"/>
      <c r="P707" s="286" t="s">
        <v>118</v>
      </c>
      <c r="Q707" s="356" t="str">
        <f t="array" ref="Q707">_xlfn.xlookup(D707,'咒語合集'!$B:$B,'咒語合集'!$C:$C," ",0,1)</f>
        <v> </v>
      </c>
      <c r="S707" s="286" t="s">
        <v>461</v>
      </c>
      <c r="U707" s="356" t="str">
        <f t="array" ref="U707">_xlfn.xlookup(D707,'咒語合集'!$B:$B,'咒語合集'!$D:$D," ",0,1)</f>
        <v> </v>
      </c>
      <c r="AA707" s="357" t="s">
        <v>462</v>
      </c>
      <c r="AC707" s="358" t="str">
        <f t="array" ref="AC707">_xlfn.xlookup(D707,'咒語合集'!$B:$B,'咒語合集'!$E:$E," ",0,1)</f>
        <v> </v>
      </c>
      <c r="AH707" s="48"/>
      <c r="AI707" s="41"/>
      <c r="AJ707" s="43"/>
      <c r="AK707" s="26"/>
      <c r="AL707" s="682">
        <v>7.0</v>
      </c>
      <c r="AM707" s="356"/>
      <c r="AY707" s="286" t="s">
        <v>118</v>
      </c>
      <c r="AZ707" s="356" t="str">
        <f t="array" ref="AZ707">_xlfn.xlookup(AM707,'咒語合集'!$B:$B,'咒語合集'!$C:$C," ",0,1)</f>
        <v> </v>
      </c>
      <c r="BB707" s="286" t="s">
        <v>461</v>
      </c>
      <c r="BD707" s="356" t="str">
        <f t="array" ref="BD707">_xlfn.xlookup(AM707,'咒語合集'!$B:$B,'咒語合集'!$D:$D," ",0,1)</f>
        <v> </v>
      </c>
      <c r="BJ707" s="357" t="s">
        <v>462</v>
      </c>
      <c r="BL707" s="358" t="str">
        <f t="array" ref="BL707">_xlfn.xlookup(AM707,'咒語合集'!$B:$B,'咒語合集'!$E:$E," ",0,1)</f>
        <v> </v>
      </c>
      <c r="BQ707" s="48"/>
      <c r="BR707" s="41"/>
      <c r="BS707" s="70"/>
      <c r="BT707" s="70"/>
    </row>
    <row r="708" ht="16.5" customHeight="1">
      <c r="A708" s="70"/>
      <c r="B708" s="26"/>
      <c r="C708" s="51"/>
      <c r="D708" s="287" t="str">
        <f t="array" ref="D708">_xlfn.xlookup(D707,'咒語合集'!$B:$B,'咒語合集'!$F:$F," ",0,1)</f>
        <v> </v>
      </c>
      <c r="AH708" s="48"/>
      <c r="AI708" s="41"/>
      <c r="AJ708" s="43"/>
      <c r="AK708" s="26"/>
      <c r="AL708" s="51"/>
      <c r="AM708" s="287" t="str">
        <f t="array" ref="AM708">_xlfn.xlookup(AM707,'咒語合集'!$B:$B,'咒語合集'!$F:$F," ",0,1)</f>
        <v> </v>
      </c>
      <c r="BQ708" s="48"/>
      <c r="BR708" s="41"/>
      <c r="BS708" s="70"/>
      <c r="BT708" s="70"/>
    </row>
    <row r="709" ht="16.5" customHeight="1">
      <c r="A709" s="70"/>
      <c r="B709" s="26"/>
      <c r="C709" s="682">
        <v>8.0</v>
      </c>
      <c r="D709" s="356"/>
      <c r="P709" s="286" t="s">
        <v>118</v>
      </c>
      <c r="Q709" s="356" t="str">
        <f t="array" ref="Q709">_xlfn.xlookup(D709,'咒語合集'!$B:$B,'咒語合集'!$C:$C," ",0,1)</f>
        <v> </v>
      </c>
      <c r="S709" s="286" t="s">
        <v>461</v>
      </c>
      <c r="U709" s="356" t="str">
        <f t="array" ref="U709">_xlfn.xlookup(D709,'咒語合集'!$B:$B,'咒語合集'!$D:$D," ",0,1)</f>
        <v> </v>
      </c>
      <c r="AA709" s="357" t="s">
        <v>462</v>
      </c>
      <c r="AC709" s="358" t="str">
        <f t="array" ref="AC709">_xlfn.xlookup(D709,'咒語合集'!$B:$B,'咒語合集'!$E:$E," ",0,1)</f>
        <v> </v>
      </c>
      <c r="AH709" s="48"/>
      <c r="AI709" s="41"/>
      <c r="AJ709" s="43"/>
      <c r="AK709" s="26"/>
      <c r="AL709" s="682">
        <v>8.0</v>
      </c>
      <c r="AM709" s="356"/>
      <c r="AY709" s="286" t="s">
        <v>118</v>
      </c>
      <c r="AZ709" s="356" t="str">
        <f t="array" ref="AZ709">_xlfn.xlookup(AM709,'咒語合集'!$B:$B,'咒語合集'!$C:$C," ",0,1)</f>
        <v> </v>
      </c>
      <c r="BB709" s="286" t="s">
        <v>461</v>
      </c>
      <c r="BD709" s="356" t="str">
        <f t="array" ref="BD709">_xlfn.xlookup(AM709,'咒語合集'!$B:$B,'咒語合集'!$D:$D," ",0,1)</f>
        <v> </v>
      </c>
      <c r="BJ709" s="357" t="s">
        <v>462</v>
      </c>
      <c r="BL709" s="358" t="str">
        <f t="array" ref="BL709">_xlfn.xlookup(AM709,'咒語合集'!$B:$B,'咒語合集'!$E:$E," ",0,1)</f>
        <v> </v>
      </c>
      <c r="BQ709" s="48"/>
      <c r="BR709" s="41"/>
      <c r="BS709" s="70"/>
      <c r="BT709" s="70"/>
    </row>
    <row r="710" ht="16.5" customHeight="1">
      <c r="A710" s="70"/>
      <c r="B710" s="26"/>
      <c r="C710" s="51"/>
      <c r="D710" s="287" t="str">
        <f t="array" ref="D710">_xlfn.xlookup(D709,'咒語合集'!$B:$B,'咒語合集'!$F:$F," ",0,1)</f>
        <v> </v>
      </c>
      <c r="AH710" s="48"/>
      <c r="AI710" s="41"/>
      <c r="AJ710" s="43"/>
      <c r="AK710" s="26"/>
      <c r="AL710" s="51"/>
      <c r="AM710" s="287" t="str">
        <f t="array" ref="AM710">_xlfn.xlookup(AM709,'咒語合集'!$B:$B,'咒語合集'!$F:$F," ",0,1)</f>
        <v> </v>
      </c>
      <c r="BQ710" s="48"/>
      <c r="BR710" s="41"/>
      <c r="BS710" s="70"/>
      <c r="BT710" s="70"/>
    </row>
    <row r="711" ht="16.5" customHeight="1">
      <c r="A711" s="70"/>
      <c r="B711" s="26"/>
      <c r="C711" s="682">
        <v>9.0</v>
      </c>
      <c r="D711" s="356"/>
      <c r="P711" s="286" t="s">
        <v>118</v>
      </c>
      <c r="Q711" s="356" t="str">
        <f t="array" ref="Q711">_xlfn.xlookup(D711,'咒語合集'!$B:$B,'咒語合集'!$C:$C," ",0,1)</f>
        <v> </v>
      </c>
      <c r="S711" s="286" t="s">
        <v>461</v>
      </c>
      <c r="U711" s="356" t="str">
        <f t="array" ref="U711">_xlfn.xlookup(D711,'咒語合集'!$B:$B,'咒語合集'!$D:$D," ",0,1)</f>
        <v> </v>
      </c>
      <c r="AA711" s="357" t="s">
        <v>462</v>
      </c>
      <c r="AC711" s="358" t="str">
        <f t="array" ref="AC711">_xlfn.xlookup(D711,'咒語合集'!$B:$B,'咒語合集'!$E:$E," ",0,1)</f>
        <v> </v>
      </c>
      <c r="AH711" s="48"/>
      <c r="AI711" s="41"/>
      <c r="AJ711" s="43"/>
      <c r="AK711" s="26"/>
      <c r="AL711" s="682">
        <v>9.0</v>
      </c>
      <c r="AM711" s="356"/>
      <c r="AY711" s="286" t="s">
        <v>118</v>
      </c>
      <c r="AZ711" s="356" t="str">
        <f t="array" ref="AZ711">_xlfn.xlookup(AM711,'咒語合集'!$B:$B,'咒語合集'!$C:$C," ",0,1)</f>
        <v> </v>
      </c>
      <c r="BB711" s="286" t="s">
        <v>461</v>
      </c>
      <c r="BD711" s="356" t="str">
        <f t="array" ref="BD711">_xlfn.xlookup(AM711,'咒語合集'!$B:$B,'咒語合集'!$D:$D," ",0,1)</f>
        <v> </v>
      </c>
      <c r="BJ711" s="357" t="s">
        <v>462</v>
      </c>
      <c r="BL711" s="358" t="str">
        <f t="array" ref="BL711">_xlfn.xlookup(AM711,'咒語合集'!$B:$B,'咒語合集'!$E:$E," ",0,1)</f>
        <v> </v>
      </c>
      <c r="BQ711" s="48"/>
      <c r="BR711" s="41"/>
      <c r="BS711" s="70"/>
      <c r="BT711" s="70"/>
    </row>
    <row r="712" ht="16.5" customHeight="1">
      <c r="A712" s="70"/>
      <c r="B712" s="26"/>
      <c r="C712" s="51"/>
      <c r="D712" s="287" t="str">
        <f t="array" ref="D712">_xlfn.xlookup(D711,'咒語合集'!$B:$B,'咒語合集'!$F:$F," ",0,1)</f>
        <v> </v>
      </c>
      <c r="AH712" s="48"/>
      <c r="AI712" s="41"/>
      <c r="AJ712" s="43"/>
      <c r="AK712" s="26"/>
      <c r="AL712" s="51"/>
      <c r="AM712" s="287" t="str">
        <f t="array" ref="AM712">_xlfn.xlookup(AM711,'咒語合集'!$B:$B,'咒語合集'!$F:$F," ",0,1)</f>
        <v> </v>
      </c>
      <c r="BQ712" s="48"/>
      <c r="BR712" s="41"/>
      <c r="BS712" s="70"/>
      <c r="BT712" s="70"/>
    </row>
    <row r="713" ht="16.5" customHeight="1">
      <c r="A713" s="70"/>
      <c r="B713" s="26"/>
      <c r="C713" s="682">
        <v>10.0</v>
      </c>
      <c r="D713" s="356"/>
      <c r="P713" s="286" t="s">
        <v>118</v>
      </c>
      <c r="Q713" s="356" t="str">
        <f t="array" ref="Q713">_xlfn.xlookup(D713,'咒語合集'!$B:$B,'咒語合集'!$C:$C," ",0,1)</f>
        <v> </v>
      </c>
      <c r="S713" s="286" t="s">
        <v>461</v>
      </c>
      <c r="U713" s="356" t="str">
        <f t="array" ref="U713">_xlfn.xlookup(D713,'咒語合集'!$B:$B,'咒語合集'!$D:$D," ",0,1)</f>
        <v> </v>
      </c>
      <c r="AA713" s="357" t="s">
        <v>462</v>
      </c>
      <c r="AC713" s="358" t="str">
        <f t="array" ref="AC713">_xlfn.xlookup(D713,'咒語合集'!$B:$B,'咒語合集'!$E:$E," ",0,1)</f>
        <v> </v>
      </c>
      <c r="AH713" s="48"/>
      <c r="AI713" s="41"/>
      <c r="AJ713" s="43"/>
      <c r="AK713" s="26"/>
      <c r="AL713" s="682">
        <v>10.0</v>
      </c>
      <c r="AM713" s="356"/>
      <c r="AY713" s="286" t="s">
        <v>118</v>
      </c>
      <c r="AZ713" s="356" t="str">
        <f t="array" ref="AZ713">_xlfn.xlookup(AM713,'咒語合集'!$B:$B,'咒語合集'!$C:$C," ",0,1)</f>
        <v> </v>
      </c>
      <c r="BB713" s="286" t="s">
        <v>461</v>
      </c>
      <c r="BD713" s="356" t="str">
        <f t="array" ref="BD713">_xlfn.xlookup(AM713,'咒語合集'!$B:$B,'咒語合集'!$D:$D," ",0,1)</f>
        <v> </v>
      </c>
      <c r="BJ713" s="357" t="s">
        <v>462</v>
      </c>
      <c r="BL713" s="358" t="str">
        <f t="array" ref="BL713">_xlfn.xlookup(AM713,'咒語合集'!$B:$B,'咒語合集'!$E:$E," ",0,1)</f>
        <v> </v>
      </c>
      <c r="BQ713" s="48"/>
      <c r="BR713" s="41"/>
      <c r="BS713" s="70"/>
      <c r="BT713" s="70"/>
    </row>
    <row r="714" ht="16.5" customHeight="1">
      <c r="A714" s="70"/>
      <c r="B714" s="26"/>
      <c r="C714" s="51"/>
      <c r="D714" s="287" t="str">
        <f t="array" ref="D714">_xlfn.xlookup(D713,'咒語合集'!$B:$B,'咒語合集'!$F:$F," ",0,1)</f>
        <v> </v>
      </c>
      <c r="AH714" s="48"/>
      <c r="AI714" s="41"/>
      <c r="AJ714" s="43"/>
      <c r="AK714" s="26"/>
      <c r="AL714" s="51"/>
      <c r="AM714" s="287" t="str">
        <f t="array" ref="AM714">_xlfn.xlookup(AM713,'咒語合集'!$B:$B,'咒語合集'!$F:$F," ",0,1)</f>
        <v> </v>
      </c>
      <c r="BQ714" s="48"/>
      <c r="BR714" s="41"/>
      <c r="BS714" s="70"/>
      <c r="BT714" s="70"/>
    </row>
    <row r="715" ht="16.5" customHeight="1">
      <c r="A715" s="70"/>
      <c r="B715" s="26"/>
      <c r="C715" s="682">
        <v>11.0</v>
      </c>
      <c r="D715" s="356"/>
      <c r="P715" s="286" t="s">
        <v>118</v>
      </c>
      <c r="Q715" s="356" t="str">
        <f t="array" ref="Q715">_xlfn.xlookup(D715,'咒語合集'!$B:$B,'咒語合集'!$C:$C," ",0,1)</f>
        <v> </v>
      </c>
      <c r="S715" s="286" t="s">
        <v>461</v>
      </c>
      <c r="U715" s="356" t="str">
        <f t="array" ref="U715">_xlfn.xlookup(D715,'咒語合集'!$B:$B,'咒語合集'!$D:$D," ",0,1)</f>
        <v> </v>
      </c>
      <c r="AA715" s="357" t="s">
        <v>462</v>
      </c>
      <c r="AC715" s="358" t="str">
        <f t="array" ref="AC715">_xlfn.xlookup(D715,'咒語合集'!$B:$B,'咒語合集'!$E:$E," ",0,1)</f>
        <v> </v>
      </c>
      <c r="AH715" s="48"/>
      <c r="AI715" s="41"/>
      <c r="AJ715" s="43"/>
      <c r="AK715" s="26"/>
      <c r="AL715" s="682">
        <v>11.0</v>
      </c>
      <c r="AM715" s="356"/>
      <c r="AY715" s="286" t="s">
        <v>118</v>
      </c>
      <c r="AZ715" s="356" t="str">
        <f t="array" ref="AZ715">_xlfn.xlookup(AM715,'咒語合集'!$B:$B,'咒語合集'!$C:$C," ",0,1)</f>
        <v> </v>
      </c>
      <c r="BB715" s="286" t="s">
        <v>461</v>
      </c>
      <c r="BD715" s="356" t="str">
        <f t="array" ref="BD715">_xlfn.xlookup(AM715,'咒語合集'!$B:$B,'咒語合集'!$D:$D," ",0,1)</f>
        <v> </v>
      </c>
      <c r="BJ715" s="357" t="s">
        <v>462</v>
      </c>
      <c r="BL715" s="358" t="str">
        <f t="array" ref="BL715">_xlfn.xlookup(AM715,'咒語合集'!$B:$B,'咒語合集'!$E:$E," ",0,1)</f>
        <v> </v>
      </c>
      <c r="BQ715" s="48"/>
      <c r="BR715" s="41"/>
      <c r="BS715" s="70"/>
      <c r="BT715" s="70"/>
    </row>
    <row r="716" ht="16.5" customHeight="1">
      <c r="A716" s="70"/>
      <c r="B716" s="26"/>
      <c r="C716" s="51"/>
      <c r="D716" s="287" t="str">
        <f t="array" ref="D716">_xlfn.xlookup(D715,'咒語合集'!$B:$B,'咒語合集'!$F:$F," ",0,1)</f>
        <v> </v>
      </c>
      <c r="AH716" s="48"/>
      <c r="AI716" s="41"/>
      <c r="AJ716" s="43"/>
      <c r="AK716" s="26"/>
      <c r="AL716" s="51"/>
      <c r="AM716" s="287" t="str">
        <f t="array" ref="AM716">_xlfn.xlookup(AM715,'咒語合集'!$B:$B,'咒語合集'!$F:$F," ",0,1)</f>
        <v> </v>
      </c>
      <c r="BQ716" s="48"/>
      <c r="BR716" s="41"/>
      <c r="BS716" s="70"/>
      <c r="BT716" s="70"/>
    </row>
    <row r="717" ht="16.5" customHeight="1">
      <c r="A717" s="70"/>
      <c r="B717" s="26"/>
      <c r="C717" s="682">
        <v>12.0</v>
      </c>
      <c r="D717" s="356"/>
      <c r="P717" s="286" t="s">
        <v>118</v>
      </c>
      <c r="Q717" s="356" t="str">
        <f t="array" ref="Q717">_xlfn.xlookup(D717,'咒語合集'!$B:$B,'咒語合集'!$C:$C," ",0,1)</f>
        <v> </v>
      </c>
      <c r="S717" s="286" t="s">
        <v>461</v>
      </c>
      <c r="U717" s="356" t="str">
        <f t="array" ref="U717">_xlfn.xlookup(D717,'咒語合集'!$B:$B,'咒語合集'!$D:$D," ",0,1)</f>
        <v> </v>
      </c>
      <c r="AA717" s="357" t="s">
        <v>462</v>
      </c>
      <c r="AC717" s="358" t="str">
        <f t="array" ref="AC717">_xlfn.xlookup(D717,'咒語合集'!$B:$B,'咒語合集'!$E:$E," ",0,1)</f>
        <v> </v>
      </c>
      <c r="AH717" s="48"/>
      <c r="AI717" s="41"/>
      <c r="AJ717" s="43"/>
      <c r="AK717" s="26"/>
      <c r="AL717" s="682">
        <v>12.0</v>
      </c>
      <c r="AM717" s="356"/>
      <c r="AY717" s="286" t="s">
        <v>118</v>
      </c>
      <c r="AZ717" s="356" t="str">
        <f t="array" ref="AZ717">_xlfn.xlookup(AM717,'咒語合集'!$B:$B,'咒語合集'!$C:$C," ",0,1)</f>
        <v> </v>
      </c>
      <c r="BB717" s="286" t="s">
        <v>461</v>
      </c>
      <c r="BD717" s="356" t="str">
        <f t="array" ref="BD717">_xlfn.xlookup(AM717,'咒語合集'!$B:$B,'咒語合集'!$D:$D," ",0,1)</f>
        <v> </v>
      </c>
      <c r="BJ717" s="357" t="s">
        <v>462</v>
      </c>
      <c r="BL717" s="358" t="str">
        <f t="array" ref="BL717">_xlfn.xlookup(AM717,'咒語合集'!$B:$B,'咒語合集'!$E:$E," ",0,1)</f>
        <v> </v>
      </c>
      <c r="BQ717" s="48"/>
      <c r="BR717" s="41"/>
      <c r="BS717" s="70"/>
      <c r="BT717" s="70"/>
    </row>
    <row r="718" ht="16.5" customHeight="1">
      <c r="A718" s="70"/>
      <c r="B718" s="26"/>
      <c r="C718" s="51"/>
      <c r="D718" s="287" t="str">
        <f t="array" ref="D718">_xlfn.xlookup(D717,'咒語合集'!$B:$B,'咒語合集'!$F:$F," ",0,1)</f>
        <v> </v>
      </c>
      <c r="AH718" s="48"/>
      <c r="AI718" s="41"/>
      <c r="AJ718" s="43"/>
      <c r="AK718" s="26"/>
      <c r="AL718" s="51"/>
      <c r="AM718" s="287" t="str">
        <f t="array" ref="AM718">_xlfn.xlookup(AM717,'咒語合集'!$B:$B,'咒語合集'!$F:$F," ",0,1)</f>
        <v> </v>
      </c>
      <c r="BQ718" s="48"/>
      <c r="BR718" s="41"/>
      <c r="BS718" s="70"/>
      <c r="BT718" s="70"/>
    </row>
    <row r="719" ht="16.5" customHeight="1">
      <c r="A719" s="70"/>
      <c r="B719" s="26"/>
      <c r="C719" s="682">
        <v>13.0</v>
      </c>
      <c r="D719" s="356"/>
      <c r="P719" s="286" t="s">
        <v>118</v>
      </c>
      <c r="Q719" s="356" t="str">
        <f t="array" ref="Q719">_xlfn.xlookup(D719,'咒語合集'!$B:$B,'咒語合集'!$C:$C," ",0,1)</f>
        <v> </v>
      </c>
      <c r="S719" s="286" t="s">
        <v>461</v>
      </c>
      <c r="U719" s="356" t="str">
        <f t="array" ref="U719">_xlfn.xlookup(D719,'咒語合集'!$B:$B,'咒語合集'!$D:$D," ",0,1)</f>
        <v> </v>
      </c>
      <c r="AA719" s="357" t="s">
        <v>462</v>
      </c>
      <c r="AC719" s="358" t="str">
        <f t="array" ref="AC719">_xlfn.xlookup(D719,'咒語合集'!$B:$B,'咒語合集'!$E:$E," ",0,1)</f>
        <v> </v>
      </c>
      <c r="AH719" s="48"/>
      <c r="AI719" s="41"/>
      <c r="AJ719" s="43"/>
      <c r="AK719" s="26"/>
      <c r="AL719" s="682">
        <v>13.0</v>
      </c>
      <c r="AM719" s="356"/>
      <c r="AY719" s="286" t="s">
        <v>118</v>
      </c>
      <c r="AZ719" s="356" t="str">
        <f t="array" ref="AZ719">_xlfn.xlookup(AM719,'咒語合集'!$B:$B,'咒語合集'!$C:$C," ",0,1)</f>
        <v> </v>
      </c>
      <c r="BB719" s="286" t="s">
        <v>461</v>
      </c>
      <c r="BD719" s="356" t="str">
        <f t="array" ref="BD719">_xlfn.xlookup(AM719,'咒語合集'!$B:$B,'咒語合集'!$D:$D," ",0,1)</f>
        <v> </v>
      </c>
      <c r="BJ719" s="357" t="s">
        <v>462</v>
      </c>
      <c r="BL719" s="358" t="str">
        <f t="array" ref="BL719">_xlfn.xlookup(AM719,'咒語合集'!$B:$B,'咒語合集'!$E:$E," ",0,1)</f>
        <v> </v>
      </c>
      <c r="BQ719" s="48"/>
      <c r="BR719" s="41"/>
      <c r="BS719" s="70"/>
      <c r="BT719" s="70"/>
    </row>
    <row r="720" ht="16.5" customHeight="1">
      <c r="A720" s="70"/>
      <c r="B720" s="26"/>
      <c r="C720" s="51"/>
      <c r="D720" s="287" t="str">
        <f t="array" ref="D720">_xlfn.xlookup(D719,'咒語合集'!$B:$B,'咒語合集'!$F:$F," ",0,1)</f>
        <v> </v>
      </c>
      <c r="AH720" s="48"/>
      <c r="AI720" s="41"/>
      <c r="AJ720" s="43"/>
      <c r="AK720" s="26"/>
      <c r="AL720" s="51"/>
      <c r="AM720" s="287" t="str">
        <f t="array" ref="AM720">_xlfn.xlookup(AM719,'咒語合集'!$B:$B,'咒語合集'!$F:$F," ",0,1)</f>
        <v> </v>
      </c>
      <c r="BQ720" s="48"/>
      <c r="BR720" s="41"/>
      <c r="BS720" s="70"/>
      <c r="BT720" s="70"/>
    </row>
    <row r="721" ht="16.5" customHeight="1">
      <c r="A721" s="70"/>
      <c r="B721" s="26"/>
      <c r="C721" s="682">
        <v>14.0</v>
      </c>
      <c r="D721" s="356"/>
      <c r="P721" s="286" t="s">
        <v>118</v>
      </c>
      <c r="Q721" s="356" t="str">
        <f t="array" ref="Q721">_xlfn.xlookup(D721,'咒語合集'!$B:$B,'咒語合集'!$C:$C," ",0,1)</f>
        <v> </v>
      </c>
      <c r="S721" s="286" t="s">
        <v>461</v>
      </c>
      <c r="U721" s="356" t="str">
        <f t="array" ref="U721">_xlfn.xlookup(D721,'咒語合集'!$B:$B,'咒語合集'!$D:$D," ",0,1)</f>
        <v> </v>
      </c>
      <c r="AA721" s="357" t="s">
        <v>462</v>
      </c>
      <c r="AC721" s="358" t="str">
        <f t="array" ref="AC721">_xlfn.xlookup(D721,'咒語合集'!$B:$B,'咒語合集'!$E:$E," ",0,1)</f>
        <v> </v>
      </c>
      <c r="AH721" s="48"/>
      <c r="AI721" s="41"/>
      <c r="AJ721" s="43"/>
      <c r="AK721" s="26"/>
      <c r="AL721" s="682">
        <v>14.0</v>
      </c>
      <c r="AM721" s="356"/>
      <c r="AY721" s="286" t="s">
        <v>118</v>
      </c>
      <c r="AZ721" s="356" t="str">
        <f t="array" ref="AZ721">_xlfn.xlookup(AM721,'咒語合集'!$B:$B,'咒語合集'!$C:$C," ",0,1)</f>
        <v> </v>
      </c>
      <c r="BB721" s="286" t="s">
        <v>461</v>
      </c>
      <c r="BD721" s="356" t="str">
        <f t="array" ref="BD721">_xlfn.xlookup(AM721,'咒語合集'!$B:$B,'咒語合集'!$D:$D," ",0,1)</f>
        <v> </v>
      </c>
      <c r="BJ721" s="357" t="s">
        <v>462</v>
      </c>
      <c r="BL721" s="358" t="str">
        <f t="array" ref="BL721">_xlfn.xlookup(AM721,'咒語合集'!$B:$B,'咒語合集'!$E:$E," ",0,1)</f>
        <v> </v>
      </c>
      <c r="BQ721" s="48"/>
      <c r="BR721" s="41"/>
      <c r="BS721" s="70"/>
      <c r="BT721" s="70"/>
    </row>
    <row r="722" ht="16.5" customHeight="1">
      <c r="A722" s="70"/>
      <c r="B722" s="26"/>
      <c r="C722" s="51"/>
      <c r="D722" s="287" t="str">
        <f t="array" ref="D722">_xlfn.xlookup(D721,'咒語合集'!$B:$B,'咒語合集'!$F:$F," ",0,1)</f>
        <v> </v>
      </c>
      <c r="AH722" s="48"/>
      <c r="AI722" s="41"/>
      <c r="AJ722" s="43"/>
      <c r="AK722" s="26"/>
      <c r="AL722" s="51"/>
      <c r="AM722" s="287" t="str">
        <f t="array" ref="AM722">_xlfn.xlookup(AM721,'咒語合集'!$B:$B,'咒語合集'!$F:$F," ",0,1)</f>
        <v> </v>
      </c>
      <c r="BQ722" s="48"/>
      <c r="BR722" s="41"/>
      <c r="BS722" s="70"/>
      <c r="BT722" s="70"/>
    </row>
    <row r="723" ht="16.5" customHeight="1">
      <c r="A723" s="70"/>
      <c r="B723" s="26"/>
      <c r="C723" s="682">
        <v>15.0</v>
      </c>
      <c r="D723" s="356"/>
      <c r="P723" s="286" t="s">
        <v>118</v>
      </c>
      <c r="Q723" s="356" t="str">
        <f t="array" ref="Q723">_xlfn.xlookup(D723,'咒語合集'!$B:$B,'咒語合集'!$C:$C," ",0,1)</f>
        <v> </v>
      </c>
      <c r="S723" s="286" t="s">
        <v>461</v>
      </c>
      <c r="U723" s="356" t="str">
        <f t="array" ref="U723">_xlfn.xlookup(D723,'咒語合集'!$B:$B,'咒語合集'!$D:$D," ",0,1)</f>
        <v> </v>
      </c>
      <c r="AA723" s="357" t="s">
        <v>462</v>
      </c>
      <c r="AC723" s="358" t="str">
        <f t="array" ref="AC723">_xlfn.xlookup(D723,'咒語合集'!$B:$B,'咒語合集'!$E:$E," ",0,1)</f>
        <v> </v>
      </c>
      <c r="AH723" s="48"/>
      <c r="AI723" s="41"/>
      <c r="AJ723" s="43"/>
      <c r="AK723" s="26"/>
      <c r="AL723" s="682">
        <v>15.0</v>
      </c>
      <c r="AM723" s="356"/>
      <c r="AY723" s="286" t="s">
        <v>118</v>
      </c>
      <c r="AZ723" s="356" t="str">
        <f t="array" ref="AZ723">_xlfn.xlookup(AM723,'咒語合集'!$B:$B,'咒語合集'!$C:$C," ",0,1)</f>
        <v> </v>
      </c>
      <c r="BB723" s="286" t="s">
        <v>461</v>
      </c>
      <c r="BD723" s="356" t="str">
        <f t="array" ref="BD723">_xlfn.xlookup(AM723,'咒語合集'!$B:$B,'咒語合集'!$D:$D," ",0,1)</f>
        <v> </v>
      </c>
      <c r="BJ723" s="357" t="s">
        <v>462</v>
      </c>
      <c r="BL723" s="358" t="str">
        <f t="array" ref="BL723">_xlfn.xlookup(AM723,'咒語合集'!$B:$B,'咒語合集'!$E:$E," ",0,1)</f>
        <v> </v>
      </c>
      <c r="BQ723" s="48"/>
      <c r="BR723" s="41"/>
      <c r="BS723" s="70"/>
      <c r="BT723" s="70"/>
    </row>
    <row r="724" ht="16.5" customHeight="1">
      <c r="A724" s="70"/>
      <c r="B724" s="26"/>
      <c r="C724" s="51"/>
      <c r="D724" s="287" t="str">
        <f t="array" ref="D724">_xlfn.xlookup(D723,'咒語合集'!$B:$B,'咒語合集'!$F:$F," ",0,1)</f>
        <v> </v>
      </c>
      <c r="AH724" s="48"/>
      <c r="AI724" s="41"/>
      <c r="AJ724" s="43"/>
      <c r="AK724" s="26"/>
      <c r="AL724" s="53"/>
      <c r="AM724" s="361" t="str">
        <f t="array" ref="AM724">_xlfn.xlookup(AM723,'咒語合集'!$B:$B,'咒語合集'!$F:$F," ",0,1)</f>
        <v> </v>
      </c>
      <c r="AN724" s="54"/>
      <c r="AO724" s="54"/>
      <c r="AP724" s="54"/>
      <c r="AQ724" s="54"/>
      <c r="AR724" s="54"/>
      <c r="AS724" s="54"/>
      <c r="AT724" s="54"/>
      <c r="AU724" s="54"/>
      <c r="AV724" s="54"/>
      <c r="AW724" s="54"/>
      <c r="AX724" s="54"/>
      <c r="AY724" s="54"/>
      <c r="AZ724" s="54"/>
      <c r="BA724" s="54"/>
      <c r="BB724" s="54"/>
      <c r="BC724" s="54"/>
      <c r="BD724" s="54"/>
      <c r="BE724" s="54"/>
      <c r="BF724" s="54"/>
      <c r="BG724" s="54"/>
      <c r="BH724" s="54"/>
      <c r="BI724" s="54"/>
      <c r="BJ724" s="54"/>
      <c r="BK724" s="54"/>
      <c r="BL724" s="54"/>
      <c r="BM724" s="54"/>
      <c r="BN724" s="54"/>
      <c r="BO724" s="54"/>
      <c r="BP724" s="54"/>
      <c r="BQ724" s="55"/>
      <c r="BR724" s="41"/>
      <c r="BS724" s="70"/>
      <c r="BT724" s="70"/>
    </row>
    <row r="725" ht="16.5" customHeight="1">
      <c r="A725" s="70"/>
      <c r="B725" s="26"/>
      <c r="C725" s="682">
        <v>16.0</v>
      </c>
      <c r="D725" s="356"/>
      <c r="P725" s="286" t="s">
        <v>118</v>
      </c>
      <c r="Q725" s="356" t="str">
        <f t="array" ref="Q725">_xlfn.xlookup(D725,'咒語合集'!$B:$B,'咒語合集'!$C:$C," ",0,1)</f>
        <v> </v>
      </c>
      <c r="S725" s="286" t="s">
        <v>461</v>
      </c>
      <c r="U725" s="356" t="str">
        <f t="array" ref="U725">_xlfn.xlookup(D725,'咒語合集'!$B:$B,'咒語合集'!$D:$D," ",0,1)</f>
        <v> </v>
      </c>
      <c r="AA725" s="357" t="s">
        <v>462</v>
      </c>
      <c r="AC725" s="358" t="str">
        <f t="array" ref="AC725">_xlfn.xlookup(D725,'咒語合集'!$B:$B,'咒語合集'!$E:$E," ",0,1)</f>
        <v> </v>
      </c>
      <c r="AH725" s="48"/>
      <c r="AI725" s="41"/>
      <c r="AJ725" s="43"/>
      <c r="AK725" s="26"/>
      <c r="AL725" s="26"/>
      <c r="AM725" s="26"/>
      <c r="AN725" s="26"/>
      <c r="AO725" s="26"/>
      <c r="AP725" s="26"/>
      <c r="AQ725" s="26"/>
      <c r="AR725" s="26"/>
      <c r="AS725" s="26"/>
      <c r="AT725" s="26"/>
      <c r="AU725" s="26"/>
      <c r="AV725" s="26"/>
      <c r="AW725" s="26"/>
      <c r="AX725" s="26"/>
      <c r="AY725" s="26"/>
      <c r="AZ725" s="26"/>
      <c r="BA725" s="26"/>
      <c r="BB725" s="26"/>
      <c r="BC725" s="26"/>
      <c r="BD725" s="26"/>
      <c r="BE725" s="26"/>
      <c r="BF725" s="26"/>
      <c r="BG725" s="26"/>
      <c r="BH725" s="26"/>
      <c r="BI725" s="26"/>
      <c r="BJ725" s="26"/>
      <c r="BK725" s="26"/>
      <c r="BL725" s="26"/>
      <c r="BM725" s="26"/>
      <c r="BN725" s="26"/>
      <c r="BO725" s="26"/>
      <c r="BP725" s="26"/>
      <c r="BQ725" s="26"/>
      <c r="BR725" s="41"/>
      <c r="BS725" s="70"/>
      <c r="BT725" s="70"/>
    </row>
    <row r="726" ht="16.5" customHeight="1">
      <c r="A726" s="70"/>
      <c r="B726" s="26"/>
      <c r="C726" s="51"/>
      <c r="D726" s="287" t="str">
        <f t="array" ref="D726">_xlfn.xlookup(D725,'咒語合集'!$B:$B,'咒語合集'!$F:$F," ",0,1)</f>
        <v> </v>
      </c>
      <c r="AH726" s="48"/>
      <c r="AI726" s="41"/>
      <c r="AJ726" s="43"/>
      <c r="AK726" s="45"/>
      <c r="AL726" s="41"/>
      <c r="AM726" s="41"/>
      <c r="AN726" s="41"/>
      <c r="AO726" s="41"/>
      <c r="AP726" s="41"/>
      <c r="AQ726" s="70"/>
      <c r="AR726" s="70"/>
      <c r="AS726" s="70"/>
      <c r="AT726" s="683"/>
      <c r="AU726" s="70"/>
      <c r="AV726" s="70"/>
      <c r="AW726" s="70"/>
      <c r="AX726" s="70"/>
      <c r="AY726" s="70"/>
      <c r="AZ726" s="70"/>
      <c r="BA726" s="70"/>
      <c r="BB726" s="70"/>
      <c r="BC726" s="70"/>
      <c r="BD726" s="70"/>
      <c r="BE726" s="70"/>
      <c r="BF726" s="70"/>
      <c r="BG726" s="70"/>
      <c r="BH726" s="70"/>
      <c r="BI726" s="70"/>
      <c r="BJ726" s="70"/>
      <c r="BK726" s="70"/>
      <c r="BL726" s="70"/>
      <c r="BM726" s="70"/>
      <c r="BN726" s="70"/>
      <c r="BO726" s="70"/>
      <c r="BP726" s="41"/>
      <c r="BQ726" s="41"/>
      <c r="BR726" s="41"/>
      <c r="BS726" s="70"/>
      <c r="BT726" s="70"/>
    </row>
    <row r="727" ht="16.5" customHeight="1">
      <c r="A727" s="70"/>
      <c r="B727" s="26"/>
      <c r="C727" s="682">
        <v>17.0</v>
      </c>
      <c r="D727" s="356"/>
      <c r="P727" s="286" t="s">
        <v>118</v>
      </c>
      <c r="Q727" s="356" t="str">
        <f t="array" ref="Q727">_xlfn.xlookup(D727,'咒語合集'!$B:$B,'咒語合集'!$C:$C," ",0,1)</f>
        <v> </v>
      </c>
      <c r="S727" s="286" t="s">
        <v>461</v>
      </c>
      <c r="U727" s="356" t="str">
        <f t="array" ref="U727">_xlfn.xlookup(D727,'咒語合集'!$B:$B,'咒語合集'!$D:$D," ",0,1)</f>
        <v> </v>
      </c>
      <c r="AA727" s="357" t="s">
        <v>462</v>
      </c>
      <c r="AC727" s="358" t="str">
        <f t="array" ref="AC727">_xlfn.xlookup(D727,'咒語合集'!$B:$B,'咒語合集'!$E:$E," ",0,1)</f>
        <v> </v>
      </c>
      <c r="AH727" s="48"/>
      <c r="AI727" s="41"/>
      <c r="AJ727" s="43"/>
      <c r="AK727" s="45" t="s">
        <v>150</v>
      </c>
      <c r="AL727" s="41"/>
      <c r="AM727" s="41"/>
      <c r="AN727" s="41"/>
      <c r="AO727" s="41"/>
      <c r="AP727" s="41"/>
      <c r="AQ727" s="41"/>
      <c r="AR727" s="41"/>
      <c r="AS727" s="41"/>
      <c r="AT727" s="41"/>
      <c r="AU727" s="41"/>
      <c r="AV727" s="41"/>
      <c r="AW727" s="41"/>
      <c r="AX727" s="41"/>
      <c r="AY727" s="41"/>
      <c r="AZ727" s="41"/>
      <c r="BA727" s="41"/>
      <c r="BB727" s="41"/>
      <c r="BC727" s="41"/>
      <c r="BD727" s="41"/>
      <c r="BE727" s="41"/>
      <c r="BF727" s="41"/>
      <c r="BG727" s="41"/>
      <c r="BH727" s="41"/>
      <c r="BI727" s="41"/>
      <c r="BJ727" s="41"/>
      <c r="BK727" s="41"/>
      <c r="BL727" s="41"/>
      <c r="BM727" s="41"/>
      <c r="BN727" s="41"/>
      <c r="BO727" s="41"/>
      <c r="BP727" s="41"/>
      <c r="BQ727" s="41"/>
      <c r="BR727" s="41"/>
      <c r="BS727" s="70"/>
      <c r="BT727" s="70"/>
    </row>
    <row r="728" ht="16.5" customHeight="1">
      <c r="A728" s="70"/>
      <c r="B728" s="26"/>
      <c r="C728" s="51"/>
      <c r="D728" s="287" t="str">
        <f t="array" ref="D728">_xlfn.xlookup(D727,'咒語合集'!$B:$B,'咒語合集'!$F:$F," ",0,1)</f>
        <v> </v>
      </c>
      <c r="AH728" s="48"/>
      <c r="AI728" s="41"/>
      <c r="AJ728" s="43"/>
      <c r="AK728" s="101" t="s">
        <v>456</v>
      </c>
      <c r="AL728" s="679">
        <v>1.0</v>
      </c>
      <c r="AM728" s="273"/>
      <c r="AN728" s="66"/>
      <c r="AO728" s="66"/>
      <c r="AP728" s="66"/>
      <c r="AQ728" s="66"/>
      <c r="AR728" s="66"/>
      <c r="AS728" s="66"/>
      <c r="AT728" s="66"/>
      <c r="AU728" s="66"/>
      <c r="AV728" s="66"/>
      <c r="AW728" s="66"/>
      <c r="AX728" s="66"/>
      <c r="AY728" s="351" t="s">
        <v>118</v>
      </c>
      <c r="AZ728" s="273"/>
      <c r="BA728" s="66"/>
      <c r="BB728" s="351" t="s">
        <v>461</v>
      </c>
      <c r="BC728" s="66"/>
      <c r="BD728" s="273"/>
      <c r="BE728" s="66"/>
      <c r="BF728" s="66"/>
      <c r="BG728" s="66"/>
      <c r="BH728" s="66"/>
      <c r="BI728" s="66"/>
      <c r="BJ728" s="354" t="s">
        <v>462</v>
      </c>
      <c r="BK728" s="66"/>
      <c r="BL728" s="353"/>
      <c r="BM728" s="66"/>
      <c r="BN728" s="66"/>
      <c r="BO728" s="66"/>
      <c r="BP728" s="66"/>
      <c r="BQ728" s="69"/>
      <c r="BR728" s="41"/>
      <c r="BS728" s="70"/>
      <c r="BT728" s="70"/>
    </row>
    <row r="729" ht="16.5" customHeight="1">
      <c r="A729" s="70"/>
      <c r="B729" s="26"/>
      <c r="C729" s="682">
        <v>18.0</v>
      </c>
      <c r="D729" s="356"/>
      <c r="P729" s="286" t="s">
        <v>118</v>
      </c>
      <c r="Q729" s="356" t="str">
        <f t="array" ref="Q729">_xlfn.xlookup(D729,'咒語合集'!$B:$B,'咒語合集'!$C:$C," ",0,1)</f>
        <v> </v>
      </c>
      <c r="S729" s="286" t="s">
        <v>461</v>
      </c>
      <c r="U729" s="356" t="str">
        <f t="array" ref="U729">_xlfn.xlookup(D729,'咒語合集'!$B:$B,'咒語合集'!$D:$D," ",0,1)</f>
        <v> </v>
      </c>
      <c r="AA729" s="357" t="s">
        <v>462</v>
      </c>
      <c r="AC729" s="358" t="str">
        <f t="array" ref="AC729">_xlfn.xlookup(D729,'咒語合集'!$B:$B,'咒語合集'!$E:$E," ",0,1)</f>
        <v> </v>
      </c>
      <c r="AH729" s="48"/>
      <c r="AI729" s="41"/>
      <c r="AJ729" s="43"/>
      <c r="AK729" s="51"/>
      <c r="AM729" s="287"/>
      <c r="BQ729" s="48"/>
      <c r="BR729" s="41"/>
      <c r="BS729" s="70"/>
      <c r="BT729" s="70"/>
    </row>
    <row r="730" ht="16.5" customHeight="1">
      <c r="A730" s="70"/>
      <c r="B730" s="26"/>
      <c r="C730" s="51"/>
      <c r="D730" s="287" t="str">
        <f t="array" ref="D730">_xlfn.xlookup(D729,'咒語合集'!$B:$B,'咒語合集'!$F:$F," ",0,1)</f>
        <v> </v>
      </c>
      <c r="AH730" s="48"/>
      <c r="AI730" s="41"/>
      <c r="AJ730" s="43"/>
      <c r="AK730" s="51"/>
      <c r="AL730" s="681">
        <v>2.0</v>
      </c>
      <c r="AM730" s="356"/>
      <c r="AY730" s="286" t="s">
        <v>118</v>
      </c>
      <c r="AZ730" s="356"/>
      <c r="BB730" s="286" t="s">
        <v>461</v>
      </c>
      <c r="BD730" s="356"/>
      <c r="BJ730" s="357" t="s">
        <v>462</v>
      </c>
      <c r="BL730" s="358"/>
      <c r="BQ730" s="48"/>
      <c r="BR730" s="41"/>
      <c r="BS730" s="70"/>
      <c r="BT730" s="70"/>
    </row>
    <row r="731" ht="16.5" customHeight="1">
      <c r="A731" s="70"/>
      <c r="B731" s="26"/>
      <c r="C731" s="682">
        <v>19.0</v>
      </c>
      <c r="D731" s="356"/>
      <c r="P731" s="286" t="s">
        <v>118</v>
      </c>
      <c r="Q731" s="356" t="str">
        <f t="array" ref="Q731">_xlfn.xlookup(D731,'咒語合集'!$B:$B,'咒語合集'!$C:$C," ",0,1)</f>
        <v> </v>
      </c>
      <c r="S731" s="286" t="s">
        <v>461</v>
      </c>
      <c r="U731" s="356" t="str">
        <f t="array" ref="U731">_xlfn.xlookup(D731,'咒語合集'!$B:$B,'咒語合集'!$D:$D," ",0,1)</f>
        <v> </v>
      </c>
      <c r="AA731" s="357" t="s">
        <v>462</v>
      </c>
      <c r="AC731" s="358" t="str">
        <f t="array" ref="AC731">_xlfn.xlookup(D731,'咒語合集'!$B:$B,'咒語合集'!$E:$E," ",0,1)</f>
        <v> </v>
      </c>
      <c r="AH731" s="48"/>
      <c r="AI731" s="41"/>
      <c r="AJ731" s="43"/>
      <c r="AK731" s="51"/>
      <c r="AM731" s="287"/>
      <c r="BQ731" s="48"/>
      <c r="BR731" s="41"/>
      <c r="BS731" s="70"/>
      <c r="BT731" s="70"/>
    </row>
    <row r="732" ht="16.5" customHeight="1">
      <c r="A732" s="70"/>
      <c r="B732" s="26"/>
      <c r="C732" s="51"/>
      <c r="D732" s="287" t="str">
        <f t="array" ref="D732">_xlfn.xlookup(D731,'咒語合集'!$B:$B,'咒語合集'!$F:$F," ",0,1)</f>
        <v> </v>
      </c>
      <c r="AH732" s="48"/>
      <c r="AI732" s="41"/>
      <c r="AJ732" s="43"/>
      <c r="AK732" s="51"/>
      <c r="AL732" s="681">
        <v>3.0</v>
      </c>
      <c r="AM732" s="356"/>
      <c r="AY732" s="286" t="s">
        <v>118</v>
      </c>
      <c r="AZ732" s="356"/>
      <c r="BB732" s="286" t="s">
        <v>461</v>
      </c>
      <c r="BD732" s="356"/>
      <c r="BJ732" s="357" t="s">
        <v>462</v>
      </c>
      <c r="BL732" s="358"/>
      <c r="BQ732" s="48"/>
      <c r="BR732" s="41"/>
      <c r="BS732" s="70"/>
      <c r="BT732" s="70"/>
    </row>
    <row r="733" ht="16.5" customHeight="1">
      <c r="A733" s="70"/>
      <c r="B733" s="26"/>
      <c r="C733" s="682">
        <v>20.0</v>
      </c>
      <c r="D733" s="356"/>
      <c r="P733" s="286" t="s">
        <v>118</v>
      </c>
      <c r="Q733" s="356" t="str">
        <f t="array" ref="Q733">_xlfn.xlookup(D733,'咒語合集'!$B:$B,'咒語合集'!$C:$C," ",0,1)</f>
        <v> </v>
      </c>
      <c r="S733" s="286" t="s">
        <v>461</v>
      </c>
      <c r="U733" s="356" t="str">
        <f t="array" ref="U733">_xlfn.xlookup(D733,'咒語合集'!$B:$B,'咒語合集'!$D:$D," ",0,1)</f>
        <v> </v>
      </c>
      <c r="AA733" s="357" t="s">
        <v>462</v>
      </c>
      <c r="AC733" s="358" t="str">
        <f t="array" ref="AC733">_xlfn.xlookup(D733,'咒語合集'!$B:$B,'咒語合集'!$E:$E," ",0,1)</f>
        <v> </v>
      </c>
      <c r="AH733" s="48"/>
      <c r="AI733" s="41"/>
      <c r="AJ733" s="43"/>
      <c r="AK733" s="51"/>
      <c r="AM733" s="287"/>
      <c r="BQ733" s="48"/>
      <c r="BR733" s="41"/>
      <c r="BS733" s="70"/>
      <c r="BT733" s="70"/>
    </row>
    <row r="734" ht="16.5" customHeight="1">
      <c r="A734" s="70"/>
      <c r="B734" s="26"/>
      <c r="C734" s="51"/>
      <c r="D734" s="287" t="str">
        <f t="array" ref="D734">_xlfn.xlookup(D733,'咒語合集'!$B:$B,'咒語合集'!$F:$F," ",0,1)</f>
        <v> </v>
      </c>
      <c r="AH734" s="48"/>
      <c r="AI734" s="41"/>
      <c r="AJ734" s="43"/>
      <c r="AK734" s="51"/>
      <c r="AL734" s="681">
        <v>4.0</v>
      </c>
      <c r="AM734" s="356"/>
      <c r="AY734" s="286" t="s">
        <v>118</v>
      </c>
      <c r="AZ734" s="356"/>
      <c r="BB734" s="286" t="s">
        <v>461</v>
      </c>
      <c r="BD734" s="356"/>
      <c r="BJ734" s="357" t="s">
        <v>462</v>
      </c>
      <c r="BL734" s="358"/>
      <c r="BQ734" s="48"/>
      <c r="BR734" s="41"/>
      <c r="BS734" s="70"/>
      <c r="BT734" s="70"/>
    </row>
    <row r="735" ht="16.5" customHeight="1">
      <c r="A735" s="70"/>
      <c r="B735" s="26"/>
      <c r="C735" s="682">
        <v>21.0</v>
      </c>
      <c r="D735" s="356"/>
      <c r="P735" s="286" t="s">
        <v>118</v>
      </c>
      <c r="Q735" s="356" t="str">
        <f t="array" ref="Q735">_xlfn.xlookup(D735,'咒語合集'!$B:$B,'咒語合集'!$C:$C," ",0,1)</f>
        <v> </v>
      </c>
      <c r="S735" s="286" t="s">
        <v>461</v>
      </c>
      <c r="U735" s="356" t="str">
        <f t="array" ref="U735">_xlfn.xlookup(D735,'咒語合集'!$B:$B,'咒語合集'!$D:$D," ",0,1)</f>
        <v> </v>
      </c>
      <c r="AA735" s="357" t="s">
        <v>462</v>
      </c>
      <c r="AC735" s="358" t="str">
        <f t="array" ref="AC735">_xlfn.xlookup(D735,'咒語合集'!$B:$B,'咒語合集'!$E:$E," ",0,1)</f>
        <v> </v>
      </c>
      <c r="AH735" s="48"/>
      <c r="AI735" s="41"/>
      <c r="AJ735" s="43"/>
      <c r="AK735" s="51"/>
      <c r="AM735" s="287"/>
      <c r="BQ735" s="48"/>
      <c r="BR735" s="41"/>
      <c r="BS735" s="70"/>
      <c r="BT735" s="70"/>
    </row>
    <row r="736" ht="16.5" customHeight="1">
      <c r="A736" s="70"/>
      <c r="B736" s="26"/>
      <c r="C736" s="51"/>
      <c r="D736" s="287" t="str">
        <f t="array" ref="D736">_xlfn.xlookup(D735,'咒語合集'!$B:$B,'咒語合集'!$F:$F," ",0,1)</f>
        <v> </v>
      </c>
      <c r="AH736" s="48"/>
      <c r="AI736" s="41"/>
      <c r="AJ736" s="43"/>
      <c r="AK736" s="51"/>
      <c r="AL736" s="681">
        <v>5.0</v>
      </c>
      <c r="AM736" s="356"/>
      <c r="AY736" s="286" t="s">
        <v>118</v>
      </c>
      <c r="AZ736" s="356"/>
      <c r="BB736" s="286" t="s">
        <v>461</v>
      </c>
      <c r="BD736" s="356"/>
      <c r="BJ736" s="357" t="s">
        <v>462</v>
      </c>
      <c r="BL736" s="358"/>
      <c r="BQ736" s="48"/>
      <c r="BR736" s="41"/>
      <c r="BS736" s="70"/>
      <c r="BT736" s="70"/>
    </row>
    <row r="737" ht="16.5" customHeight="1">
      <c r="A737" s="70"/>
      <c r="B737" s="26"/>
      <c r="C737" s="682">
        <v>22.0</v>
      </c>
      <c r="D737" s="356"/>
      <c r="P737" s="286" t="s">
        <v>118</v>
      </c>
      <c r="Q737" s="356" t="str">
        <f t="array" ref="Q737">_xlfn.xlookup(D737,'咒語合集'!$B:$B,'咒語合集'!$C:$C," ",0,1)</f>
        <v> </v>
      </c>
      <c r="S737" s="286" t="s">
        <v>461</v>
      </c>
      <c r="U737" s="356" t="str">
        <f t="array" ref="U737">_xlfn.xlookup(D737,'咒語合集'!$B:$B,'咒語合集'!$D:$D," ",0,1)</f>
        <v> </v>
      </c>
      <c r="AA737" s="357" t="s">
        <v>462</v>
      </c>
      <c r="AC737" s="358" t="str">
        <f t="array" ref="AC737">_xlfn.xlookup(D737,'咒語合集'!$B:$B,'咒語合集'!$E:$E," ",0,1)</f>
        <v> </v>
      </c>
      <c r="AH737" s="48"/>
      <c r="AI737" s="41"/>
      <c r="AJ737" s="43"/>
      <c r="AK737" s="53"/>
      <c r="AM737" s="287"/>
      <c r="BQ737" s="48"/>
      <c r="BR737" s="41"/>
      <c r="BS737" s="70"/>
      <c r="BT737" s="70"/>
    </row>
    <row r="738" ht="16.5" customHeight="1">
      <c r="A738" s="70"/>
      <c r="B738" s="26"/>
      <c r="C738" s="51"/>
      <c r="D738" s="287" t="str">
        <f t="array" ref="D738">_xlfn.xlookup(D737,'咒語合集'!$B:$B,'咒語合集'!$F:$F," ",0,1)</f>
        <v> </v>
      </c>
      <c r="AH738" s="48"/>
      <c r="AI738" s="41"/>
      <c r="AJ738" s="43"/>
      <c r="AK738" s="26"/>
      <c r="AL738" s="682">
        <v>6.0</v>
      </c>
      <c r="AM738" s="356"/>
      <c r="AY738" s="286" t="s">
        <v>118</v>
      </c>
      <c r="AZ738" s="356"/>
      <c r="BB738" s="286" t="s">
        <v>461</v>
      </c>
      <c r="BD738" s="356"/>
      <c r="BJ738" s="357" t="s">
        <v>462</v>
      </c>
      <c r="BL738" s="358"/>
      <c r="BQ738" s="48"/>
      <c r="BR738" s="41"/>
      <c r="BS738" s="70"/>
      <c r="BT738" s="70"/>
    </row>
    <row r="739" ht="16.5" customHeight="1">
      <c r="A739" s="70"/>
      <c r="B739" s="26"/>
      <c r="C739" s="682">
        <v>23.0</v>
      </c>
      <c r="D739" s="356"/>
      <c r="P739" s="286" t="s">
        <v>118</v>
      </c>
      <c r="Q739" s="356" t="str">
        <f t="array" ref="Q739">_xlfn.xlookup(D739,'咒語合集'!$B:$B,'咒語合集'!$C:$C," ",0,1)</f>
        <v> </v>
      </c>
      <c r="S739" s="286" t="s">
        <v>461</v>
      </c>
      <c r="U739" s="356" t="str">
        <f t="array" ref="U739">_xlfn.xlookup(D739,'咒語合集'!$B:$B,'咒語合集'!$D:$D," ",0,1)</f>
        <v> </v>
      </c>
      <c r="AA739" s="357" t="s">
        <v>462</v>
      </c>
      <c r="AC739" s="358" t="str">
        <f t="array" ref="AC739">_xlfn.xlookup(D739,'咒語合集'!$B:$B,'咒語合集'!$E:$E," ",0,1)</f>
        <v> </v>
      </c>
      <c r="AH739" s="48"/>
      <c r="AI739" s="41"/>
      <c r="AJ739" s="43"/>
      <c r="AK739" s="26"/>
      <c r="AL739" s="51"/>
      <c r="AM739" s="287"/>
      <c r="BQ739" s="48"/>
      <c r="BR739" s="41"/>
      <c r="BS739" s="70"/>
      <c r="BT739" s="70"/>
    </row>
    <row r="740" ht="16.5" customHeight="1">
      <c r="A740" s="70"/>
      <c r="B740" s="26"/>
      <c r="C740" s="51"/>
      <c r="D740" s="287" t="str">
        <f t="array" ref="D740">_xlfn.xlookup(D739,'咒語合集'!$B:$B,'咒語合集'!$F:$F," ",0,1)</f>
        <v> </v>
      </c>
      <c r="AH740" s="48"/>
      <c r="AI740" s="41"/>
      <c r="AJ740" s="43"/>
      <c r="AK740" s="26"/>
      <c r="AL740" s="682">
        <v>7.0</v>
      </c>
      <c r="AM740" s="356"/>
      <c r="AY740" s="286" t="s">
        <v>118</v>
      </c>
      <c r="AZ740" s="356"/>
      <c r="BB740" s="286" t="s">
        <v>461</v>
      </c>
      <c r="BD740" s="356"/>
      <c r="BJ740" s="357" t="s">
        <v>462</v>
      </c>
      <c r="BL740" s="358"/>
      <c r="BQ740" s="48"/>
      <c r="BR740" s="41"/>
      <c r="BS740" s="70"/>
      <c r="BT740" s="70"/>
    </row>
    <row r="741" ht="16.5" customHeight="1">
      <c r="A741" s="70"/>
      <c r="B741" s="26"/>
      <c r="C741" s="682">
        <v>24.0</v>
      </c>
      <c r="D741" s="356"/>
      <c r="P741" s="286" t="s">
        <v>118</v>
      </c>
      <c r="Q741" s="356" t="str">
        <f t="array" ref="Q741">_xlfn.xlookup(D741,'咒語合集'!$B:$B,'咒語合集'!$C:$C," ",0,1)</f>
        <v> </v>
      </c>
      <c r="S741" s="286" t="s">
        <v>461</v>
      </c>
      <c r="U741" s="356" t="str">
        <f t="array" ref="U741">_xlfn.xlookup(D741,'咒語合集'!$B:$B,'咒語合集'!$D:$D," ",0,1)</f>
        <v> </v>
      </c>
      <c r="AA741" s="357" t="s">
        <v>462</v>
      </c>
      <c r="AC741" s="358" t="str">
        <f t="array" ref="AC741">_xlfn.xlookup(D741,'咒語合集'!$B:$B,'咒語合集'!$E:$E," ",0,1)</f>
        <v> </v>
      </c>
      <c r="AH741" s="48"/>
      <c r="AI741" s="41"/>
      <c r="AJ741" s="43"/>
      <c r="AK741" s="26"/>
      <c r="AL741" s="51"/>
      <c r="AM741" s="287"/>
      <c r="BQ741" s="48"/>
      <c r="BR741" s="41"/>
      <c r="BS741" s="70"/>
      <c r="BT741" s="70"/>
    </row>
    <row r="742" ht="16.5" customHeight="1">
      <c r="A742" s="70"/>
      <c r="B742" s="26"/>
      <c r="C742" s="51"/>
      <c r="D742" s="287" t="str">
        <f t="array" ref="D742">_xlfn.xlookup(D741,'咒語合集'!$B:$B,'咒語合集'!$F:$F," ",0,1)</f>
        <v> </v>
      </c>
      <c r="AH742" s="48"/>
      <c r="AI742" s="41"/>
      <c r="AJ742" s="43"/>
      <c r="AK742" s="26"/>
      <c r="AL742" s="682">
        <v>8.0</v>
      </c>
      <c r="AM742" s="356"/>
      <c r="AY742" s="286" t="s">
        <v>118</v>
      </c>
      <c r="AZ742" s="356"/>
      <c r="BB742" s="286" t="s">
        <v>461</v>
      </c>
      <c r="BD742" s="356"/>
      <c r="BJ742" s="357" t="s">
        <v>462</v>
      </c>
      <c r="BL742" s="358"/>
      <c r="BQ742" s="48"/>
      <c r="BR742" s="41"/>
      <c r="BS742" s="70"/>
      <c r="BT742" s="70"/>
    </row>
    <row r="743" ht="16.5" customHeight="1">
      <c r="A743" s="70"/>
      <c r="B743" s="26"/>
      <c r="C743" s="682">
        <v>25.0</v>
      </c>
      <c r="D743" s="356"/>
      <c r="P743" s="286" t="s">
        <v>118</v>
      </c>
      <c r="Q743" s="356" t="str">
        <f t="array" ref="Q743">_xlfn.xlookup(D743,'咒語合集'!$B:$B,'咒語合集'!$C:$C," ",0,1)</f>
        <v> </v>
      </c>
      <c r="S743" s="286" t="s">
        <v>461</v>
      </c>
      <c r="U743" s="356" t="str">
        <f t="array" ref="U743">_xlfn.xlookup(D743,'咒語合集'!$B:$B,'咒語合集'!$D:$D," ",0,1)</f>
        <v> </v>
      </c>
      <c r="AA743" s="357" t="s">
        <v>462</v>
      </c>
      <c r="AC743" s="358" t="str">
        <f t="array" ref="AC743">_xlfn.xlookup(D743,'咒語合集'!$B:$B,'咒語合集'!$E:$E," ",0,1)</f>
        <v> </v>
      </c>
      <c r="AH743" s="48"/>
      <c r="AI743" s="41"/>
      <c r="AJ743" s="43"/>
      <c r="AK743" s="26"/>
      <c r="AL743" s="51"/>
      <c r="AM743" s="287"/>
      <c r="BQ743" s="48"/>
      <c r="BR743" s="41"/>
      <c r="BS743" s="70"/>
      <c r="BT743" s="70"/>
    </row>
    <row r="744" ht="16.5" customHeight="1">
      <c r="A744" s="70"/>
      <c r="B744" s="26"/>
      <c r="C744" s="51"/>
      <c r="D744" s="287" t="str">
        <f t="array" ref="D744">_xlfn.xlookup(D743,'咒語合集'!$B:$B,'咒語合集'!$F:$F," ",0,1)</f>
        <v> </v>
      </c>
      <c r="AH744" s="48"/>
      <c r="AI744" s="41"/>
      <c r="AJ744" s="43"/>
      <c r="AK744" s="26"/>
      <c r="AL744" s="682">
        <v>9.0</v>
      </c>
      <c r="AM744" s="356"/>
      <c r="AY744" s="286" t="s">
        <v>118</v>
      </c>
      <c r="AZ744" s="356"/>
      <c r="BB744" s="286" t="s">
        <v>461</v>
      </c>
      <c r="BD744" s="356"/>
      <c r="BJ744" s="357" t="s">
        <v>462</v>
      </c>
      <c r="BL744" s="358"/>
      <c r="BQ744" s="48"/>
      <c r="BR744" s="41"/>
      <c r="BS744" s="70"/>
      <c r="BT744" s="70"/>
    </row>
    <row r="745" ht="16.5" customHeight="1">
      <c r="A745" s="70"/>
      <c r="B745" s="26"/>
      <c r="C745" s="682">
        <v>26.0</v>
      </c>
      <c r="D745" s="356"/>
      <c r="P745" s="286" t="s">
        <v>118</v>
      </c>
      <c r="Q745" s="356" t="str">
        <f t="array" ref="Q745">_xlfn.xlookup(D745,'咒語合集'!$B:$B,'咒語合集'!$C:$C," ",0,1)</f>
        <v> </v>
      </c>
      <c r="S745" s="286" t="s">
        <v>461</v>
      </c>
      <c r="U745" s="356" t="str">
        <f t="array" ref="U745">_xlfn.xlookup(D745,'咒語合集'!$B:$B,'咒語合集'!$D:$D," ",0,1)</f>
        <v> </v>
      </c>
      <c r="AA745" s="357" t="s">
        <v>462</v>
      </c>
      <c r="AC745" s="358" t="str">
        <f t="array" ref="AC745">_xlfn.xlookup(D745,'咒語合集'!$B:$B,'咒語合集'!$E:$E," ",0,1)</f>
        <v> </v>
      </c>
      <c r="AH745" s="48"/>
      <c r="AI745" s="41"/>
      <c r="AJ745" s="43"/>
      <c r="AK745" s="26"/>
      <c r="AL745" s="51"/>
      <c r="AM745" s="287"/>
      <c r="BQ745" s="48"/>
      <c r="BR745" s="41"/>
      <c r="BS745" s="70"/>
      <c r="BT745" s="70"/>
    </row>
    <row r="746" ht="16.5" customHeight="1">
      <c r="A746" s="70"/>
      <c r="B746" s="26"/>
      <c r="C746" s="51"/>
      <c r="D746" s="287" t="str">
        <f t="array" ref="D746">_xlfn.xlookup(D745,'咒語合集'!$B:$B,'咒語合集'!$F:$F," ",0,1)</f>
        <v> </v>
      </c>
      <c r="AH746" s="48"/>
      <c r="AI746" s="41"/>
      <c r="AJ746" s="43"/>
      <c r="AK746" s="26"/>
      <c r="AL746" s="682">
        <v>10.0</v>
      </c>
      <c r="AM746" s="356"/>
      <c r="AY746" s="286" t="s">
        <v>118</v>
      </c>
      <c r="AZ746" s="356"/>
      <c r="BB746" s="286" t="s">
        <v>461</v>
      </c>
      <c r="BD746" s="356"/>
      <c r="BJ746" s="357" t="s">
        <v>462</v>
      </c>
      <c r="BL746" s="358"/>
      <c r="BQ746" s="48"/>
      <c r="BR746" s="41"/>
      <c r="BS746" s="70"/>
      <c r="BT746" s="70"/>
    </row>
    <row r="747" ht="16.5" customHeight="1">
      <c r="A747" s="70"/>
      <c r="B747" s="26"/>
      <c r="C747" s="682">
        <v>27.0</v>
      </c>
      <c r="D747" s="356"/>
      <c r="P747" s="286" t="s">
        <v>118</v>
      </c>
      <c r="Q747" s="356" t="str">
        <f t="array" ref="Q747">_xlfn.xlookup(D747,'咒語合集'!$B:$B,'咒語合集'!$C:$C," ",0,1)</f>
        <v> </v>
      </c>
      <c r="S747" s="286" t="s">
        <v>461</v>
      </c>
      <c r="U747" s="356" t="str">
        <f t="array" ref="U747">_xlfn.xlookup(D747,'咒語合集'!$B:$B,'咒語合集'!$D:$D," ",0,1)</f>
        <v> </v>
      </c>
      <c r="AA747" s="357" t="s">
        <v>462</v>
      </c>
      <c r="AC747" s="358" t="str">
        <f t="array" ref="AC747">_xlfn.xlookup(D747,'咒語合集'!$B:$B,'咒語合集'!$E:$E," ",0,1)</f>
        <v> </v>
      </c>
      <c r="AH747" s="48"/>
      <c r="AI747" s="41"/>
      <c r="AJ747" s="43"/>
      <c r="AK747" s="26"/>
      <c r="AL747" s="53"/>
      <c r="AM747" s="361"/>
      <c r="AN747" s="54"/>
      <c r="AO747" s="54"/>
      <c r="AP747" s="54"/>
      <c r="AQ747" s="54"/>
      <c r="AR747" s="54"/>
      <c r="AS747" s="54"/>
      <c r="AT747" s="54"/>
      <c r="AU747" s="54"/>
      <c r="AV747" s="54"/>
      <c r="AW747" s="54"/>
      <c r="AX747" s="54"/>
      <c r="AY747" s="54"/>
      <c r="AZ747" s="54"/>
      <c r="BA747" s="54"/>
      <c r="BB747" s="54"/>
      <c r="BC747" s="54"/>
      <c r="BD747" s="54"/>
      <c r="BE747" s="54"/>
      <c r="BF747" s="54"/>
      <c r="BG747" s="54"/>
      <c r="BH747" s="54"/>
      <c r="BI747" s="54"/>
      <c r="BJ747" s="54"/>
      <c r="BK747" s="54"/>
      <c r="BL747" s="54"/>
      <c r="BM747" s="54"/>
      <c r="BN747" s="54"/>
      <c r="BO747" s="54"/>
      <c r="BP747" s="54"/>
      <c r="BQ747" s="55"/>
      <c r="BR747" s="41"/>
      <c r="BS747" s="70"/>
      <c r="BT747" s="70"/>
    </row>
    <row r="748" ht="16.5" customHeight="1">
      <c r="A748" s="70"/>
      <c r="B748" s="26"/>
      <c r="C748" s="51"/>
      <c r="D748" s="287" t="str">
        <f t="array" ref="D748">_xlfn.xlookup(D747,'咒語合集'!$B:$B,'咒語合集'!$F:$F," ",0,1)</f>
        <v> </v>
      </c>
      <c r="AH748" s="48"/>
      <c r="AI748" s="41"/>
      <c r="AJ748" s="43"/>
      <c r="AK748" s="26"/>
      <c r="AL748" s="26"/>
      <c r="AM748" s="26"/>
      <c r="AN748" s="26"/>
      <c r="AO748" s="26"/>
      <c r="AP748" s="26"/>
      <c r="AQ748" s="26"/>
      <c r="AR748" s="26"/>
      <c r="AS748" s="26"/>
      <c r="AT748" s="26"/>
      <c r="AU748" s="26"/>
      <c r="AV748" s="26"/>
      <c r="AW748" s="26"/>
      <c r="AX748" s="26"/>
      <c r="AY748" s="26"/>
      <c r="AZ748" s="26"/>
      <c r="BA748" s="26"/>
      <c r="BB748" s="26"/>
      <c r="BC748" s="26"/>
      <c r="BD748" s="26"/>
      <c r="BE748" s="26"/>
      <c r="BF748" s="26"/>
      <c r="BG748" s="26"/>
      <c r="BH748" s="26"/>
      <c r="BI748" s="26"/>
      <c r="BJ748" s="26"/>
      <c r="BK748" s="26"/>
      <c r="BL748" s="26"/>
      <c r="BM748" s="26"/>
      <c r="BN748" s="26"/>
      <c r="BO748" s="26"/>
      <c r="BP748" s="26"/>
      <c r="BQ748" s="26"/>
      <c r="BR748" s="41"/>
      <c r="BS748" s="70"/>
      <c r="BT748" s="70"/>
    </row>
    <row r="749" ht="16.5" customHeight="1">
      <c r="A749" s="70"/>
      <c r="B749" s="26"/>
      <c r="C749" s="682">
        <v>28.0</v>
      </c>
      <c r="D749" s="356"/>
      <c r="P749" s="286" t="s">
        <v>118</v>
      </c>
      <c r="Q749" s="356" t="str">
        <f t="array" ref="Q749">_xlfn.xlookup(D749,'咒語合集'!$B:$B,'咒語合集'!$C:$C," ",0,1)</f>
        <v> </v>
      </c>
      <c r="S749" s="286" t="s">
        <v>461</v>
      </c>
      <c r="U749" s="356" t="str">
        <f t="array" ref="U749">_xlfn.xlookup(D749,'咒語合集'!$B:$B,'咒語合集'!$D:$D," ",0,1)</f>
        <v> </v>
      </c>
      <c r="AA749" s="357" t="s">
        <v>462</v>
      </c>
      <c r="AC749" s="358" t="str">
        <f t="array" ref="AC749">_xlfn.xlookup(D749,'咒語合集'!$B:$B,'咒語合集'!$E:$E," ",0,1)</f>
        <v> </v>
      </c>
      <c r="AH749" s="48"/>
      <c r="AI749" s="41"/>
      <c r="AJ749" s="43"/>
      <c r="AK749" s="45"/>
      <c r="AL749" s="41"/>
      <c r="AM749" s="41"/>
      <c r="AN749" s="41"/>
      <c r="AO749" s="41"/>
      <c r="AP749" s="41"/>
      <c r="AQ749" s="41"/>
      <c r="AR749" s="41"/>
      <c r="AS749" s="41"/>
      <c r="AT749" s="41"/>
      <c r="AU749" s="41"/>
      <c r="AV749" s="41"/>
      <c r="AW749" s="41"/>
      <c r="AX749" s="41"/>
      <c r="AY749" s="41"/>
      <c r="AZ749" s="41"/>
      <c r="BA749" s="41"/>
      <c r="BB749" s="41"/>
      <c r="BC749" s="41"/>
      <c r="BD749" s="41"/>
      <c r="BE749" s="41"/>
      <c r="BF749" s="41"/>
      <c r="BG749" s="41"/>
      <c r="BH749" s="41"/>
      <c r="BI749" s="41"/>
      <c r="BJ749" s="41"/>
      <c r="BK749" s="41"/>
      <c r="BL749" s="41"/>
      <c r="BM749" s="41"/>
      <c r="BN749" s="41"/>
      <c r="BO749" s="41"/>
      <c r="BP749" s="41"/>
      <c r="BQ749" s="41"/>
      <c r="BR749" s="41"/>
      <c r="BS749" s="70"/>
      <c r="BT749" s="70"/>
    </row>
    <row r="750" ht="16.5" customHeight="1">
      <c r="A750" s="70"/>
      <c r="B750" s="26"/>
      <c r="C750" s="51"/>
      <c r="D750" s="287" t="str">
        <f t="array" ref="D750">_xlfn.xlookup(D749,'咒語合集'!$B:$B,'咒語合集'!$F:$F," ",0,1)</f>
        <v> </v>
      </c>
      <c r="AH750" s="48"/>
      <c r="AI750" s="41"/>
      <c r="AJ750" s="43"/>
      <c r="AK750" s="45" t="s">
        <v>585</v>
      </c>
      <c r="AL750" s="41"/>
      <c r="AM750" s="41"/>
      <c r="AN750" s="41"/>
      <c r="AO750" s="41"/>
      <c r="AP750" s="41"/>
      <c r="AQ750" s="41"/>
      <c r="AR750" s="41"/>
      <c r="AS750" s="41"/>
      <c r="AT750" s="41"/>
      <c r="AU750" s="41"/>
      <c r="AV750" s="41"/>
      <c r="AW750" s="41"/>
      <c r="AX750" s="41"/>
      <c r="AY750" s="41"/>
      <c r="AZ750" s="41"/>
      <c r="BA750" s="41"/>
      <c r="BB750" s="41"/>
      <c r="BC750" s="41"/>
      <c r="BD750" s="41"/>
      <c r="BE750" s="41"/>
      <c r="BF750" s="41"/>
      <c r="BG750" s="41"/>
      <c r="BH750" s="41"/>
      <c r="BI750" s="41"/>
      <c r="BJ750" s="41"/>
      <c r="BK750" s="41"/>
      <c r="BL750" s="41"/>
      <c r="BM750" s="41"/>
      <c r="BN750" s="41"/>
      <c r="BO750" s="41"/>
      <c r="BP750" s="41"/>
      <c r="BQ750" s="41"/>
      <c r="BR750" s="41"/>
      <c r="BS750" s="70"/>
      <c r="BT750" s="70"/>
    </row>
    <row r="751" ht="16.5" customHeight="1">
      <c r="A751" s="70"/>
      <c r="B751" s="26"/>
      <c r="C751" s="682">
        <v>29.0</v>
      </c>
      <c r="D751" s="356"/>
      <c r="P751" s="286" t="s">
        <v>118</v>
      </c>
      <c r="Q751" s="356" t="str">
        <f t="array" ref="Q751">_xlfn.xlookup(D751,'咒語合集'!$B:$B,'咒語合集'!$C:$C," ",0,1)</f>
        <v> </v>
      </c>
      <c r="S751" s="286" t="s">
        <v>461</v>
      </c>
      <c r="U751" s="356" t="str">
        <f t="array" ref="U751">_xlfn.xlookup(D751,'咒語合集'!$B:$B,'咒語合集'!$D:$D," ",0,1)</f>
        <v> </v>
      </c>
      <c r="AA751" s="357" t="s">
        <v>462</v>
      </c>
      <c r="AC751" s="358" t="str">
        <f t="array" ref="AC751">_xlfn.xlookup(D751,'咒語合集'!$B:$B,'咒語合集'!$E:$E," ",0,1)</f>
        <v> </v>
      </c>
      <c r="AH751" s="48"/>
      <c r="AI751" s="41"/>
      <c r="AJ751" s="43"/>
      <c r="AK751" s="101" t="s">
        <v>456</v>
      </c>
      <c r="AL751" s="679">
        <v>1.0</v>
      </c>
      <c r="AM751" s="273"/>
      <c r="AN751" s="66"/>
      <c r="AO751" s="66"/>
      <c r="AP751" s="66"/>
      <c r="AQ751" s="66"/>
      <c r="AR751" s="66"/>
      <c r="AS751" s="66"/>
      <c r="AT751" s="66"/>
      <c r="AU751" s="66"/>
      <c r="AV751" s="66"/>
      <c r="AW751" s="66"/>
      <c r="AX751" s="66"/>
      <c r="AY751" s="351" t="s">
        <v>118</v>
      </c>
      <c r="AZ751" s="273"/>
      <c r="BA751" s="66"/>
      <c r="BB751" s="351" t="s">
        <v>461</v>
      </c>
      <c r="BC751" s="66"/>
      <c r="BD751" s="273"/>
      <c r="BE751" s="66"/>
      <c r="BF751" s="66"/>
      <c r="BG751" s="66"/>
      <c r="BH751" s="66"/>
      <c r="BI751" s="66"/>
      <c r="BJ751" s="354" t="s">
        <v>462</v>
      </c>
      <c r="BK751" s="66"/>
      <c r="BL751" s="353"/>
      <c r="BM751" s="66"/>
      <c r="BN751" s="66"/>
      <c r="BO751" s="66"/>
      <c r="BP751" s="66"/>
      <c r="BQ751" s="69"/>
      <c r="BR751" s="41"/>
      <c r="BS751" s="70"/>
      <c r="BT751" s="70"/>
    </row>
    <row r="752" ht="16.5" customHeight="1">
      <c r="A752" s="70"/>
      <c r="B752" s="26"/>
      <c r="C752" s="51"/>
      <c r="D752" s="287" t="str">
        <f t="array" ref="D752">_xlfn.xlookup(D751,'咒語合集'!$B:$B,'咒語合集'!$F:$F," ",0,1)</f>
        <v> </v>
      </c>
      <c r="AH752" s="48"/>
      <c r="AI752" s="41"/>
      <c r="AJ752" s="43"/>
      <c r="AK752" s="51"/>
      <c r="AM752" s="287"/>
      <c r="BQ752" s="48"/>
      <c r="BR752" s="41"/>
      <c r="BS752" s="70"/>
      <c r="BT752" s="70"/>
    </row>
    <row r="753" ht="16.5" customHeight="1">
      <c r="A753" s="70"/>
      <c r="B753" s="26"/>
      <c r="C753" s="682">
        <v>30.0</v>
      </c>
      <c r="D753" s="356"/>
      <c r="P753" s="286" t="s">
        <v>118</v>
      </c>
      <c r="Q753" s="356" t="str">
        <f t="array" ref="Q753">_xlfn.xlookup(D753,'咒語合集'!$B:$B,'咒語合集'!$C:$C," ",0,1)</f>
        <v> </v>
      </c>
      <c r="S753" s="286" t="s">
        <v>461</v>
      </c>
      <c r="U753" s="356" t="str">
        <f t="array" ref="U753">_xlfn.xlookup(D753,'咒語合集'!$B:$B,'咒語合集'!$D:$D," ",0,1)</f>
        <v> </v>
      </c>
      <c r="AA753" s="357" t="s">
        <v>462</v>
      </c>
      <c r="AC753" s="358" t="str">
        <f t="array" ref="AC753">_xlfn.xlookup(D753,'咒語合集'!$B:$B,'咒語合集'!$E:$E," ",0,1)</f>
        <v> </v>
      </c>
      <c r="AH753" s="48"/>
      <c r="AI753" s="41"/>
      <c r="AJ753" s="43"/>
      <c r="AK753" s="51"/>
      <c r="AL753" s="681">
        <v>2.0</v>
      </c>
      <c r="AM753" s="356"/>
      <c r="AY753" s="286" t="s">
        <v>118</v>
      </c>
      <c r="AZ753" s="356"/>
      <c r="BB753" s="286" t="s">
        <v>461</v>
      </c>
      <c r="BD753" s="356"/>
      <c r="BJ753" s="357" t="s">
        <v>462</v>
      </c>
      <c r="BL753" s="358"/>
      <c r="BQ753" s="48"/>
      <c r="BR753" s="41"/>
      <c r="BS753" s="70"/>
      <c r="BT753" s="70"/>
    </row>
    <row r="754" ht="16.5" customHeight="1">
      <c r="A754" s="70"/>
      <c r="B754" s="26"/>
      <c r="C754" s="53"/>
      <c r="D754" s="361" t="str">
        <f t="array" ref="D754">_xlfn.xlookup(D753,'咒語合集'!$B:$B,'咒語合集'!$F:$F," ",0,1)</f>
        <v> </v>
      </c>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c r="AC754" s="54"/>
      <c r="AD754" s="54"/>
      <c r="AE754" s="54"/>
      <c r="AF754" s="54"/>
      <c r="AG754" s="54"/>
      <c r="AH754" s="55"/>
      <c r="AI754" s="41"/>
      <c r="AJ754" s="43"/>
      <c r="AK754" s="51"/>
      <c r="AM754" s="287"/>
      <c r="BQ754" s="48"/>
      <c r="BR754" s="41"/>
      <c r="BS754" s="70"/>
      <c r="BT754" s="70"/>
    </row>
    <row r="755" ht="16.5" customHeight="1">
      <c r="A755" s="70"/>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41"/>
      <c r="AJ755" s="43"/>
      <c r="AK755" s="51"/>
      <c r="AL755" s="681">
        <v>3.0</v>
      </c>
      <c r="AM755" s="356"/>
      <c r="AY755" s="286" t="s">
        <v>118</v>
      </c>
      <c r="AZ755" s="356"/>
      <c r="BB755" s="286" t="s">
        <v>461</v>
      </c>
      <c r="BD755" s="356"/>
      <c r="BJ755" s="357" t="s">
        <v>462</v>
      </c>
      <c r="BL755" s="358"/>
      <c r="BQ755" s="48"/>
      <c r="BR755" s="41"/>
      <c r="BS755" s="70"/>
      <c r="BT755" s="70"/>
    </row>
    <row r="756" ht="16.5" customHeight="1">
      <c r="A756" s="70"/>
      <c r="B756" s="70"/>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c r="AA756" s="89"/>
      <c r="AB756" s="89"/>
      <c r="AC756" s="89"/>
      <c r="AD756" s="89"/>
      <c r="AE756" s="89"/>
      <c r="AF756" s="89"/>
      <c r="AG756" s="89"/>
      <c r="AH756" s="89"/>
      <c r="AI756" s="41"/>
      <c r="AJ756" s="70"/>
      <c r="AK756" s="51"/>
      <c r="AM756" s="287"/>
      <c r="BQ756" s="48"/>
      <c r="BR756" s="41"/>
      <c r="BS756" s="70"/>
      <c r="BT756" s="70"/>
    </row>
    <row r="757" ht="16.5" customHeight="1">
      <c r="A757" s="70"/>
      <c r="B757" s="70"/>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c r="AA757" s="89"/>
      <c r="AB757" s="89"/>
      <c r="AC757" s="89"/>
      <c r="AD757" s="89"/>
      <c r="AE757" s="89"/>
      <c r="AF757" s="89"/>
      <c r="AG757" s="89"/>
      <c r="AH757" s="89"/>
      <c r="AI757" s="41"/>
      <c r="AJ757" s="70"/>
      <c r="AK757" s="51"/>
      <c r="AL757" s="681">
        <v>4.0</v>
      </c>
      <c r="AM757" s="356"/>
      <c r="AY757" s="286" t="s">
        <v>118</v>
      </c>
      <c r="AZ757" s="356"/>
      <c r="BB757" s="286" t="s">
        <v>461</v>
      </c>
      <c r="BD757" s="356"/>
      <c r="BJ757" s="357" t="s">
        <v>462</v>
      </c>
      <c r="BL757" s="358"/>
      <c r="BQ757" s="48"/>
      <c r="BR757" s="41"/>
      <c r="BS757" s="70"/>
      <c r="BT757" s="70"/>
    </row>
    <row r="758" ht="16.5" customHeight="1">
      <c r="A758" s="70"/>
      <c r="B758" s="70"/>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c r="AA758" s="89"/>
      <c r="AB758" s="89"/>
      <c r="AC758" s="89"/>
      <c r="AD758" s="89"/>
      <c r="AE758" s="89"/>
      <c r="AF758" s="89"/>
      <c r="AG758" s="89"/>
      <c r="AH758" s="89"/>
      <c r="AI758" s="41"/>
      <c r="AJ758" s="70"/>
      <c r="AK758" s="51"/>
      <c r="AM758" s="287"/>
      <c r="BQ758" s="48"/>
      <c r="BR758" s="41"/>
      <c r="BS758" s="70"/>
      <c r="BT758" s="70"/>
    </row>
    <row r="759" ht="16.5" customHeight="1">
      <c r="A759" s="70"/>
      <c r="B759" s="70"/>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c r="AA759" s="89"/>
      <c r="AB759" s="89"/>
      <c r="AC759" s="89"/>
      <c r="AD759" s="89"/>
      <c r="AE759" s="89"/>
      <c r="AF759" s="89"/>
      <c r="AG759" s="89"/>
      <c r="AH759" s="89"/>
      <c r="AI759" s="41"/>
      <c r="AJ759" s="70"/>
      <c r="AK759" s="51"/>
      <c r="AL759" s="681">
        <v>5.0</v>
      </c>
      <c r="AM759" s="356"/>
      <c r="AY759" s="286" t="s">
        <v>118</v>
      </c>
      <c r="AZ759" s="356"/>
      <c r="BB759" s="286" t="s">
        <v>461</v>
      </c>
      <c r="BD759" s="356"/>
      <c r="BJ759" s="357" t="s">
        <v>462</v>
      </c>
      <c r="BL759" s="358"/>
      <c r="BQ759" s="48"/>
      <c r="BR759" s="41"/>
      <c r="BS759" s="70"/>
      <c r="BT759" s="70"/>
    </row>
    <row r="760" ht="16.5" customHeight="1">
      <c r="A760" s="70"/>
      <c r="B760" s="70"/>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c r="AA760" s="89"/>
      <c r="AB760" s="89"/>
      <c r="AC760" s="89"/>
      <c r="AD760" s="89"/>
      <c r="AE760" s="89"/>
      <c r="AF760" s="89"/>
      <c r="AG760" s="89"/>
      <c r="AH760" s="89"/>
      <c r="AI760" s="41"/>
      <c r="AJ760" s="70"/>
      <c r="AK760" s="53"/>
      <c r="AL760" s="54"/>
      <c r="AM760" s="361"/>
      <c r="AN760" s="54"/>
      <c r="AO760" s="54"/>
      <c r="AP760" s="54"/>
      <c r="AQ760" s="54"/>
      <c r="AR760" s="54"/>
      <c r="AS760" s="54"/>
      <c r="AT760" s="54"/>
      <c r="AU760" s="54"/>
      <c r="AV760" s="54"/>
      <c r="AW760" s="54"/>
      <c r="AX760" s="54"/>
      <c r="AY760" s="54"/>
      <c r="AZ760" s="54"/>
      <c r="BA760" s="54"/>
      <c r="BB760" s="54"/>
      <c r="BC760" s="54"/>
      <c r="BD760" s="54"/>
      <c r="BE760" s="54"/>
      <c r="BF760" s="54"/>
      <c r="BG760" s="54"/>
      <c r="BH760" s="54"/>
      <c r="BI760" s="54"/>
      <c r="BJ760" s="54"/>
      <c r="BK760" s="54"/>
      <c r="BL760" s="54"/>
      <c r="BM760" s="54"/>
      <c r="BN760" s="54"/>
      <c r="BO760" s="54"/>
      <c r="BP760" s="54"/>
      <c r="BQ760" s="55"/>
      <c r="BR760" s="41"/>
      <c r="BS760" s="70"/>
      <c r="BT760" s="70"/>
    </row>
    <row r="761" ht="16.5" customHeight="1">
      <c r="A761" s="70"/>
      <c r="B761" s="70"/>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c r="AA761" s="89"/>
      <c r="AB761" s="89"/>
      <c r="AC761" s="89"/>
      <c r="AD761" s="89"/>
      <c r="AE761" s="89"/>
      <c r="AF761" s="89"/>
      <c r="AG761" s="89"/>
      <c r="AH761" s="89"/>
      <c r="AI761" s="41"/>
      <c r="AJ761" s="70"/>
      <c r="AK761" s="26"/>
      <c r="AL761" s="26"/>
      <c r="AM761" s="26"/>
      <c r="AN761" s="26"/>
      <c r="AO761" s="26"/>
      <c r="AP761" s="26"/>
      <c r="AQ761" s="26"/>
      <c r="AR761" s="26"/>
      <c r="AS761" s="26"/>
      <c r="AT761" s="26"/>
      <c r="AU761" s="26"/>
      <c r="AV761" s="26"/>
      <c r="AW761" s="26"/>
      <c r="AX761" s="26"/>
      <c r="AY761" s="26"/>
      <c r="AZ761" s="26"/>
      <c r="BA761" s="26"/>
      <c r="BB761" s="26"/>
      <c r="BC761" s="26"/>
      <c r="BD761" s="26"/>
      <c r="BE761" s="26"/>
      <c r="BF761" s="26"/>
      <c r="BG761" s="26"/>
      <c r="BH761" s="26"/>
      <c r="BI761" s="26"/>
      <c r="BJ761" s="26"/>
      <c r="BK761" s="26"/>
      <c r="BL761" s="26"/>
      <c r="BM761" s="26"/>
      <c r="BN761" s="26"/>
      <c r="BO761" s="26"/>
      <c r="BP761" s="26"/>
      <c r="BQ761" s="26"/>
      <c r="BR761" s="41"/>
      <c r="BS761" s="70"/>
      <c r="BT761" s="70"/>
    </row>
    <row r="762" ht="16.5" customHeight="1">
      <c r="A762" s="85"/>
      <c r="B762" s="85"/>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269"/>
      <c r="AJ762" s="85"/>
      <c r="AK762" s="87"/>
      <c r="AL762" s="87"/>
      <c r="AM762" s="87"/>
      <c r="AN762" s="87"/>
      <c r="AO762" s="87"/>
      <c r="AP762" s="87"/>
      <c r="AQ762" s="87"/>
      <c r="AR762" s="87"/>
      <c r="AS762" s="87"/>
      <c r="AT762" s="87"/>
      <c r="AU762" s="87"/>
      <c r="AV762" s="87"/>
      <c r="AW762" s="87"/>
      <c r="AX762" s="87"/>
      <c r="AY762" s="87"/>
      <c r="AZ762" s="87"/>
      <c r="BA762" s="87"/>
      <c r="BB762" s="87"/>
      <c r="BC762" s="87"/>
      <c r="BD762" s="87"/>
      <c r="BE762" s="87"/>
      <c r="BF762" s="87"/>
      <c r="BG762" s="87"/>
      <c r="BH762" s="87"/>
      <c r="BI762" s="87"/>
      <c r="BJ762" s="87"/>
      <c r="BK762" s="87"/>
      <c r="BL762" s="87"/>
      <c r="BM762" s="87"/>
      <c r="BN762" s="87"/>
      <c r="BO762" s="87"/>
      <c r="BP762" s="87"/>
      <c r="BQ762" s="87"/>
      <c r="BR762" s="269"/>
      <c r="BS762" s="85"/>
      <c r="BT762" s="85"/>
    </row>
    <row r="763" ht="16.5" customHeight="1">
      <c r="A763" s="70"/>
      <c r="B763" s="70"/>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c r="AA763" s="89"/>
      <c r="AB763" s="89"/>
      <c r="AC763" s="89"/>
      <c r="AD763" s="89"/>
      <c r="AE763" s="89"/>
      <c r="AF763" s="89"/>
      <c r="AG763" s="89"/>
      <c r="AH763" s="89"/>
      <c r="AI763" s="41"/>
      <c r="AJ763" s="70"/>
      <c r="AK763" s="89"/>
      <c r="AL763" s="89"/>
      <c r="AM763" s="89"/>
      <c r="AN763" s="89"/>
      <c r="AO763" s="89"/>
      <c r="AP763" s="89"/>
      <c r="AQ763" s="89"/>
      <c r="AR763" s="89"/>
      <c r="AS763" s="89"/>
      <c r="AT763" s="89"/>
      <c r="AU763" s="89"/>
      <c r="AV763" s="89"/>
      <c r="AW763" s="89"/>
      <c r="AX763" s="89"/>
      <c r="AY763" s="89"/>
      <c r="AZ763" s="89"/>
      <c r="BA763" s="89"/>
      <c r="BB763" s="89"/>
      <c r="BC763" s="89"/>
      <c r="BD763" s="89"/>
      <c r="BE763" s="89"/>
      <c r="BF763" s="89"/>
      <c r="BG763" s="89"/>
      <c r="BH763" s="89"/>
      <c r="BI763" s="89"/>
      <c r="BJ763" s="89"/>
      <c r="BK763" s="89"/>
      <c r="BL763" s="89"/>
      <c r="BM763" s="89"/>
      <c r="BN763" s="89"/>
      <c r="BO763" s="89"/>
      <c r="BP763" s="89"/>
      <c r="BQ763" s="89"/>
      <c r="BR763" s="41"/>
      <c r="BS763" s="70"/>
      <c r="BT763" s="70"/>
    </row>
    <row r="764" ht="16.5" customHeight="1">
      <c r="A764" s="41"/>
      <c r="B764" s="45" t="s">
        <v>2026</v>
      </c>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3"/>
      <c r="AK764" s="45" t="s">
        <v>150</v>
      </c>
      <c r="AL764" s="41"/>
      <c r="AM764" s="41"/>
      <c r="AN764" s="41"/>
      <c r="AO764" s="41"/>
      <c r="AP764" s="41"/>
      <c r="AQ764" s="41"/>
      <c r="AR764" s="41"/>
      <c r="AS764" s="41"/>
      <c r="AT764" s="41"/>
      <c r="AU764" s="41"/>
      <c r="AV764" s="41"/>
      <c r="AW764" s="41"/>
      <c r="AX764" s="41"/>
      <c r="AY764" s="41"/>
      <c r="AZ764" s="41"/>
      <c r="BA764" s="41"/>
      <c r="BB764" s="41"/>
      <c r="BC764" s="41"/>
      <c r="BD764" s="41"/>
      <c r="BE764" s="41"/>
      <c r="BF764" s="41"/>
      <c r="BG764" s="41"/>
      <c r="BH764" s="41"/>
      <c r="BI764" s="41"/>
      <c r="BJ764" s="41"/>
      <c r="BK764" s="41"/>
      <c r="BL764" s="41"/>
      <c r="BM764" s="41"/>
      <c r="BN764" s="41"/>
      <c r="BO764" s="41"/>
      <c r="BP764" s="41"/>
      <c r="BQ764" s="41"/>
      <c r="BR764" s="41"/>
      <c r="BS764" s="44"/>
      <c r="BT764" s="44"/>
    </row>
    <row r="765" ht="16.5" customHeight="1">
      <c r="A765" s="41"/>
      <c r="B765" s="101" t="s">
        <v>2027</v>
      </c>
      <c r="C765" s="679">
        <v>1.0</v>
      </c>
      <c r="D765" s="273" t="s">
        <v>572</v>
      </c>
      <c r="E765" s="66"/>
      <c r="F765" s="66"/>
      <c r="G765" s="66"/>
      <c r="H765" s="66"/>
      <c r="I765" s="66"/>
      <c r="J765" s="66"/>
      <c r="K765" s="66"/>
      <c r="L765" s="66"/>
      <c r="M765" s="66"/>
      <c r="N765" s="66"/>
      <c r="O765" s="66"/>
      <c r="P765" s="66"/>
      <c r="Q765" s="351" t="s">
        <v>1932</v>
      </c>
      <c r="R765" s="66"/>
      <c r="S765" s="353"/>
      <c r="T765" s="66"/>
      <c r="U765" s="66"/>
      <c r="V765" s="66"/>
      <c r="W765" s="66"/>
      <c r="X765" s="66"/>
      <c r="Y765" s="66"/>
      <c r="Z765" s="66"/>
      <c r="AA765" s="66"/>
      <c r="AB765" s="66"/>
      <c r="AC765" s="66"/>
      <c r="AD765" s="66"/>
      <c r="AE765" s="66"/>
      <c r="AF765" s="66"/>
      <c r="AG765" s="66"/>
      <c r="AH765" s="69"/>
      <c r="AI765" s="41"/>
      <c r="AJ765" s="41"/>
      <c r="AK765" s="101" t="s">
        <v>2027</v>
      </c>
      <c r="AL765" s="679">
        <v>1.0</v>
      </c>
      <c r="AM765" s="273" t="s">
        <v>572</v>
      </c>
      <c r="AN765" s="66"/>
      <c r="AO765" s="66"/>
      <c r="AP765" s="66"/>
      <c r="AQ765" s="66"/>
      <c r="AR765" s="66"/>
      <c r="AS765" s="66"/>
      <c r="AT765" s="66"/>
      <c r="AU765" s="66"/>
      <c r="AV765" s="66"/>
      <c r="AW765" s="66"/>
      <c r="AX765" s="66"/>
      <c r="AY765" s="66"/>
      <c r="AZ765" s="351" t="s">
        <v>1932</v>
      </c>
      <c r="BA765" s="66"/>
      <c r="BB765" s="353"/>
      <c r="BC765" s="66"/>
      <c r="BD765" s="66"/>
      <c r="BE765" s="66"/>
      <c r="BF765" s="66"/>
      <c r="BG765" s="66"/>
      <c r="BH765" s="66"/>
      <c r="BI765" s="66"/>
      <c r="BJ765" s="66"/>
      <c r="BK765" s="66"/>
      <c r="BL765" s="66"/>
      <c r="BM765" s="66"/>
      <c r="BN765" s="66"/>
      <c r="BO765" s="66"/>
      <c r="BP765" s="66"/>
      <c r="BQ765" s="69"/>
      <c r="BR765" s="41"/>
      <c r="BS765" s="44"/>
      <c r="BT765" s="44"/>
    </row>
    <row r="766" ht="16.5" customHeight="1">
      <c r="A766" s="41"/>
      <c r="B766" s="51"/>
      <c r="D766" s="227" t="s">
        <v>2028</v>
      </c>
      <c r="F766" s="287" t="s">
        <v>2029</v>
      </c>
      <c r="AH766" s="48"/>
      <c r="AI766" s="41"/>
      <c r="AJ766" s="41"/>
      <c r="AK766" s="51"/>
      <c r="AM766" s="227" t="s">
        <v>2028</v>
      </c>
      <c r="AO766" s="287" t="s">
        <v>2029</v>
      </c>
      <c r="BQ766" s="48"/>
      <c r="BR766" s="41"/>
      <c r="BS766" s="70"/>
      <c r="BT766" s="70"/>
    </row>
    <row r="767" ht="16.5" customHeight="1">
      <c r="A767" s="41"/>
      <c r="B767" s="51"/>
      <c r="D767" s="227" t="s">
        <v>1934</v>
      </c>
      <c r="F767" s="287" t="s">
        <v>2030</v>
      </c>
      <c r="AH767" s="48"/>
      <c r="AI767" s="41"/>
      <c r="AJ767" s="41"/>
      <c r="AK767" s="51"/>
      <c r="AM767" s="227" t="s">
        <v>1934</v>
      </c>
      <c r="AO767" s="287" t="s">
        <v>2030</v>
      </c>
      <c r="BQ767" s="48"/>
      <c r="BR767" s="41"/>
      <c r="BS767" s="70"/>
      <c r="BT767" s="70"/>
    </row>
    <row r="768" ht="16.5" customHeight="1">
      <c r="A768" s="41"/>
      <c r="B768" s="51"/>
      <c r="C768" s="681">
        <v>2.0</v>
      </c>
      <c r="D768" s="684"/>
      <c r="Q768" s="286" t="s">
        <v>1932</v>
      </c>
      <c r="S768" s="358"/>
      <c r="AH768" s="48"/>
      <c r="AI768" s="41"/>
      <c r="AJ768" s="41"/>
      <c r="AK768" s="51"/>
      <c r="AL768" s="681">
        <v>2.0</v>
      </c>
      <c r="AM768" s="684"/>
      <c r="AZ768" s="286" t="s">
        <v>1932</v>
      </c>
      <c r="BB768" s="358"/>
      <c r="BQ768" s="48"/>
      <c r="BR768" s="41"/>
      <c r="BS768" s="70"/>
      <c r="BT768" s="70"/>
    </row>
    <row r="769" ht="16.5" customHeight="1">
      <c r="A769" s="41"/>
      <c r="B769" s="51"/>
      <c r="D769" s="227" t="s">
        <v>2028</v>
      </c>
      <c r="F769" s="287"/>
      <c r="AH769" s="48"/>
      <c r="AI769" s="41"/>
      <c r="AJ769" s="41"/>
      <c r="AK769" s="51"/>
      <c r="AM769" s="227" t="s">
        <v>2028</v>
      </c>
      <c r="AO769" s="287"/>
      <c r="BQ769" s="48"/>
      <c r="BR769" s="41"/>
      <c r="BS769" s="70"/>
      <c r="BT769" s="70"/>
    </row>
    <row r="770" ht="16.5" customHeight="1">
      <c r="A770" s="41"/>
      <c r="B770" s="51"/>
      <c r="D770" s="227" t="s">
        <v>1934</v>
      </c>
      <c r="F770" s="287"/>
      <c r="AH770" s="48"/>
      <c r="AI770" s="41"/>
      <c r="AJ770" s="41"/>
      <c r="AK770" s="51"/>
      <c r="AM770" s="227" t="s">
        <v>1934</v>
      </c>
      <c r="AO770" s="287"/>
      <c r="BQ770" s="48"/>
      <c r="BR770" s="41"/>
      <c r="BS770" s="70"/>
      <c r="BT770" s="70"/>
    </row>
    <row r="771" ht="16.5" customHeight="1">
      <c r="A771" s="41"/>
      <c r="B771" s="51"/>
      <c r="C771" s="681">
        <v>3.0</v>
      </c>
      <c r="D771" s="684"/>
      <c r="Q771" s="286" t="s">
        <v>1932</v>
      </c>
      <c r="S771" s="358"/>
      <c r="AH771" s="48"/>
      <c r="AI771" s="41"/>
      <c r="AJ771" s="41"/>
      <c r="AK771" s="51"/>
      <c r="AL771" s="681">
        <v>3.0</v>
      </c>
      <c r="AM771" s="684"/>
      <c r="AZ771" s="286" t="s">
        <v>1932</v>
      </c>
      <c r="BB771" s="358"/>
      <c r="BQ771" s="48"/>
      <c r="BR771" s="41"/>
      <c r="BS771" s="70"/>
      <c r="BT771" s="70"/>
    </row>
    <row r="772" ht="16.5" customHeight="1">
      <c r="A772" s="41"/>
      <c r="B772" s="51"/>
      <c r="D772" s="227" t="s">
        <v>2028</v>
      </c>
      <c r="F772" s="287"/>
      <c r="AH772" s="48"/>
      <c r="AI772" s="41"/>
      <c r="AJ772" s="41"/>
      <c r="AK772" s="51"/>
      <c r="AM772" s="227" t="s">
        <v>2028</v>
      </c>
      <c r="AO772" s="287"/>
      <c r="BQ772" s="48"/>
      <c r="BR772" s="41"/>
      <c r="BS772" s="70"/>
      <c r="BT772" s="70"/>
    </row>
    <row r="773" ht="16.5" customHeight="1">
      <c r="A773" s="41"/>
      <c r="B773" s="51"/>
      <c r="D773" s="227" t="s">
        <v>1934</v>
      </c>
      <c r="F773" s="287"/>
      <c r="AH773" s="48"/>
      <c r="AI773" s="41"/>
      <c r="AJ773" s="41"/>
      <c r="AK773" s="51"/>
      <c r="AM773" s="227" t="s">
        <v>1934</v>
      </c>
      <c r="AO773" s="287"/>
      <c r="BQ773" s="48"/>
      <c r="BR773" s="41"/>
      <c r="BS773" s="70"/>
      <c r="BT773" s="70"/>
    </row>
    <row r="774" ht="16.5" customHeight="1">
      <c r="A774" s="41"/>
      <c r="B774" s="51"/>
      <c r="C774" s="681">
        <v>4.0</v>
      </c>
      <c r="D774" s="684"/>
      <c r="Q774" s="286" t="s">
        <v>1932</v>
      </c>
      <c r="S774" s="358"/>
      <c r="AH774" s="48"/>
      <c r="AI774" s="41"/>
      <c r="AJ774" s="41"/>
      <c r="AK774" s="51"/>
      <c r="AL774" s="681">
        <v>4.0</v>
      </c>
      <c r="AM774" s="684"/>
      <c r="AZ774" s="286" t="s">
        <v>1932</v>
      </c>
      <c r="BB774" s="358"/>
      <c r="BQ774" s="48"/>
      <c r="BR774" s="41"/>
      <c r="BS774" s="70"/>
      <c r="BT774" s="70"/>
    </row>
    <row r="775" ht="16.5" customHeight="1">
      <c r="A775" s="41"/>
      <c r="B775" s="51"/>
      <c r="D775" s="227" t="s">
        <v>2028</v>
      </c>
      <c r="F775" s="287"/>
      <c r="AH775" s="48"/>
      <c r="AI775" s="41"/>
      <c r="AJ775" s="41"/>
      <c r="AK775" s="51"/>
      <c r="AM775" s="227" t="s">
        <v>2028</v>
      </c>
      <c r="AO775" s="287"/>
      <c r="BQ775" s="48"/>
      <c r="BR775" s="41"/>
      <c r="BS775" s="70"/>
      <c r="BT775" s="70"/>
    </row>
    <row r="776" ht="16.5" customHeight="1">
      <c r="A776" s="41"/>
      <c r="B776" s="53"/>
      <c r="D776" s="227" t="s">
        <v>1934</v>
      </c>
      <c r="F776" s="287"/>
      <c r="AH776" s="48"/>
      <c r="AI776" s="41"/>
      <c r="AJ776" s="41"/>
      <c r="AK776" s="53"/>
      <c r="AM776" s="227" t="s">
        <v>1934</v>
      </c>
      <c r="AO776" s="287"/>
      <c r="BQ776" s="48"/>
      <c r="BR776" s="41"/>
      <c r="BS776" s="70"/>
      <c r="BT776" s="70"/>
    </row>
    <row r="777" ht="16.5" customHeight="1">
      <c r="A777" s="41"/>
      <c r="B777" s="26"/>
      <c r="C777" s="682">
        <v>5.0</v>
      </c>
      <c r="D777" s="684"/>
      <c r="Q777" s="286" t="s">
        <v>1932</v>
      </c>
      <c r="S777" s="358"/>
      <c r="AH777" s="48"/>
      <c r="AI777" s="41"/>
      <c r="AJ777" s="41"/>
      <c r="AK777" s="26"/>
      <c r="AL777" s="682">
        <v>5.0</v>
      </c>
      <c r="AM777" s="684"/>
      <c r="AZ777" s="286" t="s">
        <v>1932</v>
      </c>
      <c r="BB777" s="358"/>
      <c r="BQ777" s="48"/>
      <c r="BR777" s="41"/>
      <c r="BS777" s="70"/>
      <c r="BT777" s="70"/>
    </row>
    <row r="778" ht="16.5" customHeight="1">
      <c r="A778" s="41"/>
      <c r="B778" s="26"/>
      <c r="C778" s="51"/>
      <c r="D778" s="227" t="s">
        <v>2028</v>
      </c>
      <c r="F778" s="287"/>
      <c r="AH778" s="48"/>
      <c r="AI778" s="41"/>
      <c r="AJ778" s="41"/>
      <c r="AK778" s="26"/>
      <c r="AL778" s="51"/>
      <c r="AM778" s="227" t="s">
        <v>2028</v>
      </c>
      <c r="AO778" s="287"/>
      <c r="BQ778" s="48"/>
      <c r="BR778" s="41"/>
      <c r="BS778" s="70"/>
      <c r="BT778" s="70"/>
    </row>
    <row r="779" ht="16.5" customHeight="1">
      <c r="A779" s="41"/>
      <c r="B779" s="26"/>
      <c r="C779" s="51"/>
      <c r="D779" s="227" t="s">
        <v>1934</v>
      </c>
      <c r="F779" s="287"/>
      <c r="AH779" s="48"/>
      <c r="AI779" s="41"/>
      <c r="AJ779" s="41"/>
      <c r="AK779" s="26"/>
      <c r="AL779" s="53"/>
      <c r="AM779" s="685" t="s">
        <v>1934</v>
      </c>
      <c r="AN779" s="54"/>
      <c r="AO779" s="361"/>
      <c r="AP779" s="54"/>
      <c r="AQ779" s="54"/>
      <c r="AR779" s="54"/>
      <c r="AS779" s="54"/>
      <c r="AT779" s="54"/>
      <c r="AU779" s="54"/>
      <c r="AV779" s="54"/>
      <c r="AW779" s="54"/>
      <c r="AX779" s="54"/>
      <c r="AY779" s="54"/>
      <c r="AZ779" s="54"/>
      <c r="BA779" s="54"/>
      <c r="BB779" s="54"/>
      <c r="BC779" s="54"/>
      <c r="BD779" s="54"/>
      <c r="BE779" s="54"/>
      <c r="BF779" s="54"/>
      <c r="BG779" s="54"/>
      <c r="BH779" s="54"/>
      <c r="BI779" s="54"/>
      <c r="BJ779" s="54"/>
      <c r="BK779" s="54"/>
      <c r="BL779" s="54"/>
      <c r="BM779" s="54"/>
      <c r="BN779" s="54"/>
      <c r="BO779" s="54"/>
      <c r="BP779" s="54"/>
      <c r="BQ779" s="55"/>
      <c r="BR779" s="41"/>
      <c r="BS779" s="70"/>
      <c r="BT779" s="70"/>
    </row>
    <row r="780" ht="16.5" customHeight="1">
      <c r="A780" s="41"/>
      <c r="B780" s="26"/>
      <c r="C780" s="682">
        <v>6.0</v>
      </c>
      <c r="D780" s="684"/>
      <c r="Q780" s="286" t="s">
        <v>1932</v>
      </c>
      <c r="S780" s="358"/>
      <c r="AH780" s="48"/>
      <c r="AI780" s="41"/>
      <c r="AJ780" s="70"/>
      <c r="AK780" s="26"/>
      <c r="AL780" s="26"/>
      <c r="AM780" s="26"/>
      <c r="AN780" s="26"/>
      <c r="AO780" s="26"/>
      <c r="AP780" s="26"/>
      <c r="AQ780" s="26"/>
      <c r="AR780" s="26"/>
      <c r="AS780" s="26"/>
      <c r="AT780" s="26"/>
      <c r="AU780" s="26"/>
      <c r="AV780" s="26"/>
      <c r="AW780" s="26"/>
      <c r="AX780" s="26"/>
      <c r="AY780" s="26"/>
      <c r="AZ780" s="26"/>
      <c r="BA780" s="26"/>
      <c r="BB780" s="26"/>
      <c r="BC780" s="26"/>
      <c r="BD780" s="26"/>
      <c r="BE780" s="26"/>
      <c r="BF780" s="26"/>
      <c r="BG780" s="26"/>
      <c r="BH780" s="26"/>
      <c r="BI780" s="26"/>
      <c r="BJ780" s="26"/>
      <c r="BK780" s="26"/>
      <c r="BL780" s="26"/>
      <c r="BM780" s="26"/>
      <c r="BN780" s="26"/>
      <c r="BO780" s="26"/>
      <c r="BP780" s="26"/>
      <c r="BQ780" s="26"/>
      <c r="BR780" s="41"/>
      <c r="BS780" s="70"/>
      <c r="BT780" s="70"/>
    </row>
    <row r="781" ht="16.5" customHeight="1">
      <c r="A781" s="41"/>
      <c r="B781" s="26"/>
      <c r="C781" s="51"/>
      <c r="D781" s="227" t="s">
        <v>2028</v>
      </c>
      <c r="F781" s="287"/>
      <c r="AH781" s="48"/>
      <c r="AI781" s="41"/>
      <c r="AJ781" s="89"/>
      <c r="AK781" s="89"/>
      <c r="AL781" s="89"/>
      <c r="AM781" s="89"/>
      <c r="AN781" s="89"/>
      <c r="AO781" s="89"/>
      <c r="AP781" s="89"/>
      <c r="AQ781" s="89"/>
      <c r="AR781" s="89"/>
      <c r="AS781" s="89"/>
      <c r="AT781" s="89"/>
      <c r="AU781" s="89"/>
      <c r="AV781" s="89"/>
      <c r="AW781" s="89"/>
      <c r="AX781" s="89"/>
      <c r="AY781" s="89"/>
      <c r="AZ781" s="89"/>
      <c r="BA781" s="89"/>
      <c r="BB781" s="89"/>
      <c r="BC781" s="89"/>
      <c r="BD781" s="89"/>
      <c r="BE781" s="89"/>
      <c r="BF781" s="89"/>
      <c r="BG781" s="89"/>
      <c r="BH781" s="89"/>
      <c r="BI781" s="89"/>
      <c r="BJ781" s="89"/>
      <c r="BK781" s="89"/>
      <c r="BL781" s="89"/>
      <c r="BM781" s="89"/>
      <c r="BN781" s="89"/>
      <c r="BO781" s="89"/>
      <c r="BP781" s="89"/>
      <c r="BQ781" s="89"/>
      <c r="BR781" s="89"/>
      <c r="BS781" s="70"/>
      <c r="BT781" s="70"/>
    </row>
    <row r="782" ht="16.5" customHeight="1">
      <c r="A782" s="41"/>
      <c r="B782" s="26"/>
      <c r="C782" s="51"/>
      <c r="D782" s="227" t="s">
        <v>1934</v>
      </c>
      <c r="F782" s="287"/>
      <c r="AH782" s="48"/>
      <c r="AI782" s="41"/>
      <c r="AJ782" s="89"/>
      <c r="AK782" s="89"/>
      <c r="AL782" s="89"/>
      <c r="AM782" s="89"/>
      <c r="AN782" s="89"/>
      <c r="AO782" s="89"/>
      <c r="AP782" s="89"/>
      <c r="AQ782" s="89"/>
      <c r="AR782" s="89"/>
      <c r="AS782" s="89"/>
      <c r="AT782" s="89"/>
      <c r="AU782" s="89"/>
      <c r="AV782" s="89"/>
      <c r="AW782" s="89"/>
      <c r="AX782" s="89"/>
      <c r="AY782" s="89"/>
      <c r="AZ782" s="89"/>
      <c r="BA782" s="89"/>
      <c r="BB782" s="89"/>
      <c r="BC782" s="89"/>
      <c r="BD782" s="89"/>
      <c r="BE782" s="89"/>
      <c r="BF782" s="89"/>
      <c r="BG782" s="89"/>
      <c r="BH782" s="89"/>
      <c r="BI782" s="89"/>
      <c r="BJ782" s="89"/>
      <c r="BK782" s="89"/>
      <c r="BL782" s="89"/>
      <c r="BM782" s="89"/>
      <c r="BN782" s="89"/>
      <c r="BO782" s="89"/>
      <c r="BP782" s="89"/>
      <c r="BQ782" s="89"/>
      <c r="BR782" s="89"/>
      <c r="BS782" s="70"/>
      <c r="BT782" s="70"/>
    </row>
    <row r="783" ht="16.5" customHeight="1">
      <c r="A783" s="41"/>
      <c r="B783" s="26"/>
      <c r="C783" s="682">
        <v>7.0</v>
      </c>
      <c r="D783" s="684"/>
      <c r="Q783" s="286" t="s">
        <v>1932</v>
      </c>
      <c r="S783" s="358"/>
      <c r="AH783" s="48"/>
      <c r="AI783" s="41"/>
      <c r="AJ783" s="89"/>
      <c r="AK783" s="89"/>
      <c r="AL783" s="89"/>
      <c r="AM783" s="89"/>
      <c r="AN783" s="89"/>
      <c r="AO783" s="89"/>
      <c r="AP783" s="89"/>
      <c r="AQ783" s="89"/>
      <c r="AR783" s="89"/>
      <c r="AS783" s="89"/>
      <c r="AT783" s="89"/>
      <c r="AU783" s="89"/>
      <c r="AV783" s="89"/>
      <c r="AW783" s="89"/>
      <c r="AX783" s="89"/>
      <c r="AY783" s="89"/>
      <c r="AZ783" s="89"/>
      <c r="BA783" s="89"/>
      <c r="BB783" s="89"/>
      <c r="BC783" s="89"/>
      <c r="BD783" s="89"/>
      <c r="BE783" s="89"/>
      <c r="BF783" s="89"/>
      <c r="BG783" s="89"/>
      <c r="BH783" s="89"/>
      <c r="BI783" s="89"/>
      <c r="BJ783" s="89"/>
      <c r="BK783" s="89"/>
      <c r="BL783" s="89"/>
      <c r="BM783" s="89"/>
      <c r="BN783" s="89"/>
      <c r="BO783" s="89"/>
      <c r="BP783" s="89"/>
      <c r="BQ783" s="89"/>
      <c r="BR783" s="89"/>
      <c r="BS783" s="70"/>
      <c r="BT783" s="70"/>
    </row>
    <row r="784" ht="16.5" customHeight="1">
      <c r="A784" s="41"/>
      <c r="B784" s="26"/>
      <c r="C784" s="51"/>
      <c r="D784" s="227" t="s">
        <v>2028</v>
      </c>
      <c r="F784" s="287"/>
      <c r="AH784" s="48"/>
      <c r="AI784" s="41"/>
      <c r="AJ784" s="89"/>
      <c r="AK784" s="89"/>
      <c r="AL784" s="89"/>
      <c r="AM784" s="89"/>
      <c r="AN784" s="89"/>
      <c r="AO784" s="89"/>
      <c r="AP784" s="89"/>
      <c r="AQ784" s="89"/>
      <c r="AR784" s="89"/>
      <c r="AS784" s="89"/>
      <c r="AT784" s="89"/>
      <c r="AU784" s="89"/>
      <c r="AV784" s="89"/>
      <c r="AW784" s="89"/>
      <c r="AX784" s="89"/>
      <c r="AY784" s="89"/>
      <c r="AZ784" s="89"/>
      <c r="BA784" s="89"/>
      <c r="BB784" s="89"/>
      <c r="BC784" s="89"/>
      <c r="BD784" s="89"/>
      <c r="BE784" s="89"/>
      <c r="BF784" s="89"/>
      <c r="BG784" s="89"/>
      <c r="BH784" s="89"/>
      <c r="BI784" s="89"/>
      <c r="BJ784" s="89"/>
      <c r="BK784" s="89"/>
      <c r="BL784" s="89"/>
      <c r="BM784" s="89"/>
      <c r="BN784" s="89"/>
      <c r="BO784" s="89"/>
      <c r="BP784" s="89"/>
      <c r="BQ784" s="89"/>
      <c r="BR784" s="89"/>
      <c r="BS784" s="70"/>
      <c r="BT784" s="70"/>
    </row>
    <row r="785" ht="16.5" customHeight="1">
      <c r="A785" s="41"/>
      <c r="B785" s="26"/>
      <c r="C785" s="51"/>
      <c r="D785" s="227" t="s">
        <v>1934</v>
      </c>
      <c r="F785" s="287"/>
      <c r="AH785" s="48"/>
      <c r="AI785" s="41"/>
      <c r="AJ785" s="89"/>
      <c r="AK785" s="89"/>
      <c r="AL785" s="89"/>
      <c r="AM785" s="89"/>
      <c r="AN785" s="89"/>
      <c r="AO785" s="89"/>
      <c r="AP785" s="89"/>
      <c r="AQ785" s="89"/>
      <c r="AR785" s="89"/>
      <c r="AS785" s="89"/>
      <c r="AT785" s="89"/>
      <c r="AU785" s="89"/>
      <c r="AV785" s="89"/>
      <c r="AW785" s="89"/>
      <c r="AX785" s="89"/>
      <c r="AY785" s="89"/>
      <c r="AZ785" s="89"/>
      <c r="BA785" s="89"/>
      <c r="BB785" s="89"/>
      <c r="BC785" s="89"/>
      <c r="BD785" s="89"/>
      <c r="BE785" s="89"/>
      <c r="BF785" s="89"/>
      <c r="BG785" s="89"/>
      <c r="BH785" s="89"/>
      <c r="BI785" s="89"/>
      <c r="BJ785" s="89"/>
      <c r="BK785" s="89"/>
      <c r="BL785" s="89"/>
      <c r="BM785" s="89"/>
      <c r="BN785" s="89"/>
      <c r="BO785" s="89"/>
      <c r="BP785" s="89"/>
      <c r="BQ785" s="89"/>
      <c r="BR785" s="89"/>
      <c r="BS785" s="70"/>
      <c r="BT785" s="70"/>
    </row>
    <row r="786" ht="16.5" customHeight="1">
      <c r="A786" s="41"/>
      <c r="B786" s="26"/>
      <c r="C786" s="682">
        <v>8.0</v>
      </c>
      <c r="D786" s="684"/>
      <c r="Q786" s="286" t="s">
        <v>1932</v>
      </c>
      <c r="S786" s="358"/>
      <c r="AH786" s="48"/>
      <c r="AI786" s="41"/>
      <c r="AJ786" s="89"/>
      <c r="AK786" s="89"/>
      <c r="AL786" s="89"/>
      <c r="AM786" s="89"/>
      <c r="AN786" s="89"/>
      <c r="AO786" s="89"/>
      <c r="AP786" s="89"/>
      <c r="AQ786" s="89"/>
      <c r="AR786" s="89"/>
      <c r="AS786" s="89"/>
      <c r="AT786" s="89"/>
      <c r="AU786" s="89"/>
      <c r="AV786" s="89"/>
      <c r="AW786" s="89"/>
      <c r="AX786" s="89"/>
      <c r="AY786" s="89"/>
      <c r="AZ786" s="89"/>
      <c r="BA786" s="89"/>
      <c r="BB786" s="89"/>
      <c r="BC786" s="89"/>
      <c r="BD786" s="89"/>
      <c r="BE786" s="89"/>
      <c r="BF786" s="89"/>
      <c r="BG786" s="89"/>
      <c r="BH786" s="89"/>
      <c r="BI786" s="89"/>
      <c r="BJ786" s="89"/>
      <c r="BK786" s="89"/>
      <c r="BL786" s="89"/>
      <c r="BM786" s="89"/>
      <c r="BN786" s="89"/>
      <c r="BO786" s="89"/>
      <c r="BP786" s="89"/>
      <c r="BQ786" s="89"/>
      <c r="BR786" s="89"/>
      <c r="BS786" s="70"/>
      <c r="BT786" s="70"/>
    </row>
    <row r="787" ht="16.5" customHeight="1">
      <c r="A787" s="41"/>
      <c r="B787" s="26"/>
      <c r="C787" s="51"/>
      <c r="D787" s="227" t="s">
        <v>2028</v>
      </c>
      <c r="F787" s="287"/>
      <c r="AH787" s="48"/>
      <c r="AI787" s="41"/>
      <c r="AJ787" s="89"/>
      <c r="AK787" s="89"/>
      <c r="AL787" s="89"/>
      <c r="AM787" s="89"/>
      <c r="AN787" s="89"/>
      <c r="AO787" s="89"/>
      <c r="AP787" s="89"/>
      <c r="AQ787" s="89"/>
      <c r="AR787" s="89"/>
      <c r="AS787" s="89"/>
      <c r="AT787" s="89"/>
      <c r="AU787" s="89"/>
      <c r="AV787" s="89"/>
      <c r="AW787" s="673"/>
      <c r="AX787" s="89"/>
      <c r="AY787" s="89"/>
      <c r="AZ787" s="89"/>
      <c r="BA787" s="89"/>
      <c r="BB787" s="89"/>
      <c r="BC787" s="89"/>
      <c r="BD787" s="89"/>
      <c r="BE787" s="89"/>
      <c r="BF787" s="89"/>
      <c r="BG787" s="89"/>
      <c r="BH787" s="89"/>
      <c r="BI787" s="89"/>
      <c r="BJ787" s="89"/>
      <c r="BK787" s="89"/>
      <c r="BL787" s="89"/>
      <c r="BM787" s="89"/>
      <c r="BN787" s="89"/>
      <c r="BO787" s="89"/>
      <c r="BP787" s="89"/>
      <c r="BQ787" s="89"/>
      <c r="BR787" s="89"/>
      <c r="BS787" s="70"/>
      <c r="BT787" s="70"/>
    </row>
    <row r="788" ht="16.5" customHeight="1">
      <c r="A788" s="41"/>
      <c r="B788" s="26"/>
      <c r="C788" s="51"/>
      <c r="D788" s="227" t="s">
        <v>1934</v>
      </c>
      <c r="F788" s="287"/>
      <c r="AH788" s="48"/>
      <c r="AI788" s="41"/>
      <c r="AJ788" s="89"/>
      <c r="AK788" s="89"/>
      <c r="AL788" s="89"/>
      <c r="AM788" s="89"/>
      <c r="AN788" s="89"/>
      <c r="AO788" s="89"/>
      <c r="AP788" s="89"/>
      <c r="AQ788" s="89"/>
      <c r="AR788" s="89"/>
      <c r="AS788" s="89"/>
      <c r="AT788" s="89"/>
      <c r="AU788" s="89"/>
      <c r="AV788" s="89"/>
      <c r="AW788" s="89"/>
      <c r="AX788" s="89"/>
      <c r="AY788" s="89"/>
      <c r="AZ788" s="89"/>
      <c r="BA788" s="89"/>
      <c r="BB788" s="89"/>
      <c r="BC788" s="89"/>
      <c r="BD788" s="89"/>
      <c r="BE788" s="89"/>
      <c r="BF788" s="89"/>
      <c r="BG788" s="89"/>
      <c r="BH788" s="89"/>
      <c r="BI788" s="89"/>
      <c r="BJ788" s="89"/>
      <c r="BK788" s="89"/>
      <c r="BL788" s="89"/>
      <c r="BM788" s="89"/>
      <c r="BN788" s="89"/>
      <c r="BO788" s="89"/>
      <c r="BP788" s="89"/>
      <c r="BQ788" s="89"/>
      <c r="BR788" s="89"/>
      <c r="BS788" s="70"/>
      <c r="BT788" s="70"/>
    </row>
    <row r="789" ht="16.5" customHeight="1">
      <c r="A789" s="41"/>
      <c r="B789" s="26"/>
      <c r="C789" s="682">
        <v>9.0</v>
      </c>
      <c r="D789" s="684"/>
      <c r="Q789" s="286" t="s">
        <v>1932</v>
      </c>
      <c r="S789" s="358"/>
      <c r="AH789" s="48"/>
      <c r="AI789" s="41"/>
      <c r="AJ789" s="89"/>
      <c r="AK789" s="89"/>
      <c r="AL789" s="89"/>
      <c r="AM789" s="89"/>
      <c r="AN789" s="89"/>
      <c r="AO789" s="89"/>
      <c r="AP789" s="89"/>
      <c r="AQ789" s="89"/>
      <c r="AR789" s="89"/>
      <c r="AS789" s="89"/>
      <c r="AT789" s="89"/>
      <c r="AU789" s="89"/>
      <c r="AV789" s="89"/>
      <c r="AW789" s="89"/>
      <c r="AX789" s="89"/>
      <c r="AY789" s="89"/>
      <c r="AZ789" s="89"/>
      <c r="BA789" s="89"/>
      <c r="BB789" s="89"/>
      <c r="BC789" s="89"/>
      <c r="BD789" s="89"/>
      <c r="BE789" s="89"/>
      <c r="BF789" s="89"/>
      <c r="BG789" s="89"/>
      <c r="BH789" s="89"/>
      <c r="BI789" s="89"/>
      <c r="BJ789" s="89"/>
      <c r="BK789" s="89"/>
      <c r="BL789" s="89"/>
      <c r="BM789" s="89"/>
      <c r="BN789" s="89"/>
      <c r="BO789" s="89"/>
      <c r="BP789" s="89"/>
      <c r="BQ789" s="89"/>
      <c r="BR789" s="89"/>
      <c r="BS789" s="70"/>
      <c r="BT789" s="70"/>
    </row>
    <row r="790" ht="16.5" customHeight="1">
      <c r="A790" s="41"/>
      <c r="B790" s="26"/>
      <c r="C790" s="51"/>
      <c r="D790" s="227" t="s">
        <v>2028</v>
      </c>
      <c r="F790" s="287"/>
      <c r="AH790" s="48"/>
      <c r="AI790" s="41"/>
      <c r="AJ790" s="89"/>
      <c r="AK790" s="89"/>
      <c r="AL790" s="89"/>
      <c r="AM790" s="89"/>
      <c r="AN790" s="89"/>
      <c r="AO790" s="89"/>
      <c r="AP790" s="89"/>
      <c r="AQ790" s="89"/>
      <c r="AR790" s="89"/>
      <c r="AS790" s="89"/>
      <c r="AT790" s="89"/>
      <c r="AU790" s="89"/>
      <c r="AV790" s="89"/>
      <c r="AW790" s="89"/>
      <c r="AX790" s="89"/>
      <c r="AY790" s="89"/>
      <c r="AZ790" s="89"/>
      <c r="BA790" s="89"/>
      <c r="BB790" s="89"/>
      <c r="BC790" s="89"/>
      <c r="BD790" s="89"/>
      <c r="BE790" s="89"/>
      <c r="BF790" s="89"/>
      <c r="BG790" s="89"/>
      <c r="BH790" s="89"/>
      <c r="BI790" s="89"/>
      <c r="BJ790" s="89"/>
      <c r="BK790" s="89"/>
      <c r="BL790" s="89"/>
      <c r="BM790" s="89"/>
      <c r="BN790" s="89"/>
      <c r="BO790" s="89"/>
      <c r="BP790" s="89"/>
      <c r="BQ790" s="89"/>
      <c r="BR790" s="89"/>
      <c r="BS790" s="70"/>
      <c r="BT790" s="70"/>
    </row>
    <row r="791" ht="16.5" customHeight="1">
      <c r="A791" s="41"/>
      <c r="B791" s="26"/>
      <c r="C791" s="51"/>
      <c r="D791" s="227" t="s">
        <v>1934</v>
      </c>
      <c r="F791" s="287"/>
      <c r="AH791" s="48"/>
      <c r="AI791" s="41"/>
      <c r="AJ791" s="89"/>
      <c r="AK791" s="89"/>
      <c r="AL791" s="89"/>
      <c r="AM791" s="89"/>
      <c r="AN791" s="89"/>
      <c r="AO791" s="89"/>
      <c r="AP791" s="89"/>
      <c r="AQ791" s="89"/>
      <c r="AR791" s="89"/>
      <c r="AS791" s="89"/>
      <c r="AT791" s="89"/>
      <c r="AU791" s="89"/>
      <c r="AV791" s="89"/>
      <c r="AW791" s="89"/>
      <c r="AX791" s="89"/>
      <c r="AY791" s="89"/>
      <c r="AZ791" s="89"/>
      <c r="BA791" s="89"/>
      <c r="BB791" s="89"/>
      <c r="BC791" s="89"/>
      <c r="BD791" s="89"/>
      <c r="BE791" s="89"/>
      <c r="BF791" s="89"/>
      <c r="BG791" s="89"/>
      <c r="BH791" s="89"/>
      <c r="BI791" s="89"/>
      <c r="BJ791" s="89"/>
      <c r="BK791" s="89"/>
      <c r="BL791" s="89"/>
      <c r="BM791" s="89"/>
      <c r="BN791" s="89"/>
      <c r="BO791" s="89"/>
      <c r="BP791" s="89"/>
      <c r="BQ791" s="89"/>
      <c r="BR791" s="89"/>
      <c r="BS791" s="70"/>
      <c r="BT791" s="70"/>
    </row>
    <row r="792" ht="16.5" customHeight="1">
      <c r="A792" s="41"/>
      <c r="B792" s="26"/>
      <c r="C792" s="682">
        <v>10.0</v>
      </c>
      <c r="D792" s="684"/>
      <c r="Q792" s="286" t="s">
        <v>1932</v>
      </c>
      <c r="S792" s="358"/>
      <c r="AH792" s="48"/>
      <c r="AI792" s="41"/>
      <c r="AJ792" s="89"/>
      <c r="AK792" s="89"/>
      <c r="AL792" s="89"/>
      <c r="AM792" s="89"/>
      <c r="AN792" s="89"/>
      <c r="AO792" s="89"/>
      <c r="AP792" s="89"/>
      <c r="AQ792" s="89"/>
      <c r="AR792" s="89"/>
      <c r="AS792" s="89"/>
      <c r="AT792" s="89"/>
      <c r="AU792" s="89"/>
      <c r="AV792" s="89"/>
      <c r="AW792" s="89"/>
      <c r="AX792" s="89"/>
      <c r="AY792" s="89"/>
      <c r="AZ792" s="89"/>
      <c r="BA792" s="89"/>
      <c r="BB792" s="89"/>
      <c r="BC792" s="89"/>
      <c r="BD792" s="89"/>
      <c r="BE792" s="89"/>
      <c r="BF792" s="89"/>
      <c r="BG792" s="89"/>
      <c r="BH792" s="89"/>
      <c r="BI792" s="89"/>
      <c r="BJ792" s="89"/>
      <c r="BK792" s="89"/>
      <c r="BL792" s="89"/>
      <c r="BM792" s="89"/>
      <c r="BN792" s="89"/>
      <c r="BO792" s="89"/>
      <c r="BP792" s="89"/>
      <c r="BQ792" s="89"/>
      <c r="BR792" s="89"/>
      <c r="BS792" s="70"/>
      <c r="BT792" s="70"/>
    </row>
    <row r="793" ht="16.5" customHeight="1">
      <c r="A793" s="41"/>
      <c r="B793" s="26"/>
      <c r="C793" s="51"/>
      <c r="D793" s="227" t="s">
        <v>2028</v>
      </c>
      <c r="F793" s="287"/>
      <c r="AH793" s="48"/>
      <c r="AI793" s="41"/>
      <c r="AJ793" s="89"/>
      <c r="AK793" s="89"/>
      <c r="AL793" s="89"/>
      <c r="AM793" s="89"/>
      <c r="AN793" s="89"/>
      <c r="AO793" s="89"/>
      <c r="AP793" s="89"/>
      <c r="AQ793" s="89"/>
      <c r="AR793" s="89"/>
      <c r="AS793" s="89"/>
      <c r="AT793" s="89"/>
      <c r="AU793" s="89"/>
      <c r="AV793" s="89"/>
      <c r="AW793" s="89"/>
      <c r="AX793" s="89"/>
      <c r="AY793" s="89"/>
      <c r="AZ793" s="89"/>
      <c r="BA793" s="89"/>
      <c r="BB793" s="89"/>
      <c r="BC793" s="89"/>
      <c r="BD793" s="89"/>
      <c r="BE793" s="89"/>
      <c r="BF793" s="89"/>
      <c r="BG793" s="89"/>
      <c r="BH793" s="89"/>
      <c r="BI793" s="89"/>
      <c r="BJ793" s="89"/>
      <c r="BK793" s="89"/>
      <c r="BL793" s="89"/>
      <c r="BM793" s="89"/>
      <c r="BN793" s="89"/>
      <c r="BO793" s="89"/>
      <c r="BP793" s="89"/>
      <c r="BQ793" s="89"/>
      <c r="BR793" s="89"/>
      <c r="BS793" s="70"/>
      <c r="BT793" s="70"/>
    </row>
    <row r="794" ht="16.5" customHeight="1">
      <c r="A794" s="41"/>
      <c r="B794" s="26"/>
      <c r="C794" s="51"/>
      <c r="D794" s="227" t="s">
        <v>1934</v>
      </c>
      <c r="F794" s="287"/>
      <c r="AH794" s="48"/>
      <c r="AI794" s="41"/>
      <c r="AJ794" s="89"/>
      <c r="AK794" s="89"/>
      <c r="AL794" s="89"/>
      <c r="AM794" s="89"/>
      <c r="AN794" s="89"/>
      <c r="AO794" s="89"/>
      <c r="AP794" s="89"/>
      <c r="AQ794" s="89"/>
      <c r="AR794" s="89"/>
      <c r="AS794" s="89"/>
      <c r="AT794" s="89"/>
      <c r="AU794" s="89"/>
      <c r="AV794" s="89"/>
      <c r="AW794" s="89"/>
      <c r="AX794" s="89"/>
      <c r="AY794" s="89"/>
      <c r="AZ794" s="89"/>
      <c r="BA794" s="89"/>
      <c r="BB794" s="89"/>
      <c r="BC794" s="89"/>
      <c r="BD794" s="89"/>
      <c r="BE794" s="89"/>
      <c r="BF794" s="89"/>
      <c r="BG794" s="89"/>
      <c r="BH794" s="89"/>
      <c r="BI794" s="89"/>
      <c r="BJ794" s="89"/>
      <c r="BK794" s="89"/>
      <c r="BL794" s="89"/>
      <c r="BM794" s="89"/>
      <c r="BN794" s="89"/>
      <c r="BO794" s="89"/>
      <c r="BP794" s="89"/>
      <c r="BQ794" s="89"/>
      <c r="BR794" s="89"/>
      <c r="BS794" s="70"/>
      <c r="BT794" s="70"/>
    </row>
    <row r="795" ht="16.5" customHeight="1">
      <c r="A795" s="41"/>
      <c r="B795" s="26"/>
      <c r="C795" s="682">
        <v>11.0</v>
      </c>
      <c r="D795" s="684"/>
      <c r="Q795" s="286" t="s">
        <v>1932</v>
      </c>
      <c r="S795" s="358"/>
      <c r="AH795" s="48"/>
      <c r="AI795" s="41"/>
      <c r="AJ795" s="89"/>
      <c r="AK795" s="89"/>
      <c r="AL795" s="89"/>
      <c r="AM795" s="89"/>
      <c r="AN795" s="89"/>
      <c r="AO795" s="89"/>
      <c r="AP795" s="89"/>
      <c r="AQ795" s="89"/>
      <c r="AR795" s="89"/>
      <c r="AS795" s="89"/>
      <c r="AT795" s="89"/>
      <c r="AU795" s="89"/>
      <c r="AV795" s="89"/>
      <c r="AW795" s="89"/>
      <c r="AX795" s="89"/>
      <c r="AY795" s="89"/>
      <c r="AZ795" s="89"/>
      <c r="BA795" s="89"/>
      <c r="BB795" s="89"/>
      <c r="BC795" s="89"/>
      <c r="BD795" s="89"/>
      <c r="BE795" s="89"/>
      <c r="BF795" s="89"/>
      <c r="BG795" s="89"/>
      <c r="BH795" s="89"/>
      <c r="BI795" s="89"/>
      <c r="BJ795" s="89"/>
      <c r="BK795" s="89"/>
      <c r="BL795" s="89"/>
      <c r="BM795" s="89"/>
      <c r="BN795" s="89"/>
      <c r="BO795" s="89"/>
      <c r="BP795" s="89"/>
      <c r="BQ795" s="89"/>
      <c r="BR795" s="89"/>
      <c r="BS795" s="70"/>
      <c r="BT795" s="70"/>
    </row>
    <row r="796" ht="16.5" customHeight="1">
      <c r="A796" s="41"/>
      <c r="B796" s="26"/>
      <c r="C796" s="51"/>
      <c r="D796" s="227" t="s">
        <v>2028</v>
      </c>
      <c r="F796" s="287"/>
      <c r="AH796" s="48"/>
      <c r="AI796" s="41"/>
      <c r="AJ796" s="89"/>
      <c r="AK796" s="89"/>
      <c r="AL796" s="89"/>
      <c r="AM796" s="89"/>
      <c r="AN796" s="89"/>
      <c r="AO796" s="89"/>
      <c r="AP796" s="89"/>
      <c r="AQ796" s="89"/>
      <c r="AR796" s="89"/>
      <c r="AS796" s="89"/>
      <c r="AT796" s="89"/>
      <c r="AU796" s="89"/>
      <c r="AV796" s="89"/>
      <c r="AW796" s="89"/>
      <c r="AX796" s="89"/>
      <c r="AY796" s="89"/>
      <c r="AZ796" s="89"/>
      <c r="BA796" s="89"/>
      <c r="BB796" s="89"/>
      <c r="BC796" s="89"/>
      <c r="BD796" s="89"/>
      <c r="BE796" s="89"/>
      <c r="BF796" s="89"/>
      <c r="BG796" s="89"/>
      <c r="BH796" s="89"/>
      <c r="BI796" s="89"/>
      <c r="BJ796" s="89"/>
      <c r="BK796" s="89"/>
      <c r="BL796" s="89"/>
      <c r="BM796" s="89"/>
      <c r="BN796" s="89"/>
      <c r="BO796" s="89"/>
      <c r="BP796" s="89"/>
      <c r="BQ796" s="89"/>
      <c r="BR796" s="89"/>
      <c r="BS796" s="70"/>
      <c r="BT796" s="70"/>
    </row>
    <row r="797" ht="16.5" customHeight="1">
      <c r="A797" s="41"/>
      <c r="B797" s="26"/>
      <c r="C797" s="51"/>
      <c r="D797" s="227" t="s">
        <v>1934</v>
      </c>
      <c r="F797" s="287"/>
      <c r="AH797" s="48"/>
      <c r="AI797" s="41"/>
      <c r="AJ797" s="89"/>
      <c r="AK797" s="89"/>
      <c r="AL797" s="89"/>
      <c r="AM797" s="89"/>
      <c r="AN797" s="89"/>
      <c r="AO797" s="89"/>
      <c r="AP797" s="89"/>
      <c r="AQ797" s="89"/>
      <c r="AR797" s="89"/>
      <c r="AS797" s="89"/>
      <c r="AT797" s="89"/>
      <c r="AU797" s="89"/>
      <c r="AV797" s="89"/>
      <c r="AW797" s="89"/>
      <c r="AX797" s="89"/>
      <c r="AY797" s="89"/>
      <c r="AZ797" s="89"/>
      <c r="BA797" s="89"/>
      <c r="BB797" s="89"/>
      <c r="BC797" s="89"/>
      <c r="BD797" s="89"/>
      <c r="BE797" s="89"/>
      <c r="BF797" s="89"/>
      <c r="BG797" s="89"/>
      <c r="BH797" s="89"/>
      <c r="BI797" s="89"/>
      <c r="BJ797" s="89"/>
      <c r="BK797" s="89"/>
      <c r="BL797" s="89"/>
      <c r="BM797" s="89"/>
      <c r="BN797" s="89"/>
      <c r="BO797" s="89"/>
      <c r="BP797" s="89"/>
      <c r="BQ797" s="89"/>
      <c r="BR797" s="89"/>
      <c r="BS797" s="70"/>
      <c r="BT797" s="70"/>
    </row>
    <row r="798" ht="16.5" customHeight="1">
      <c r="A798" s="41"/>
      <c r="B798" s="26"/>
      <c r="C798" s="682">
        <v>12.0</v>
      </c>
      <c r="D798" s="684"/>
      <c r="Q798" s="286" t="s">
        <v>1932</v>
      </c>
      <c r="S798" s="358"/>
      <c r="AH798" s="48"/>
      <c r="AI798" s="41"/>
      <c r="AJ798" s="89"/>
      <c r="AK798" s="89"/>
      <c r="AL798" s="89"/>
      <c r="AM798" s="89"/>
      <c r="AN798" s="89"/>
      <c r="AO798" s="89"/>
      <c r="AP798" s="89"/>
      <c r="AQ798" s="89"/>
      <c r="AR798" s="89"/>
      <c r="AS798" s="89"/>
      <c r="AT798" s="89"/>
      <c r="AU798" s="89"/>
      <c r="AV798" s="89"/>
      <c r="AW798" s="89"/>
      <c r="AX798" s="89"/>
      <c r="AY798" s="89"/>
      <c r="AZ798" s="89"/>
      <c r="BA798" s="89"/>
      <c r="BB798" s="89"/>
      <c r="BC798" s="89"/>
      <c r="BD798" s="89"/>
      <c r="BE798" s="89"/>
      <c r="BF798" s="89"/>
      <c r="BG798" s="89"/>
      <c r="BH798" s="89"/>
      <c r="BI798" s="89"/>
      <c r="BJ798" s="89"/>
      <c r="BK798" s="89"/>
      <c r="BL798" s="89"/>
      <c r="BM798" s="89"/>
      <c r="BN798" s="89"/>
      <c r="BO798" s="89"/>
      <c r="BP798" s="89"/>
      <c r="BQ798" s="89"/>
      <c r="BR798" s="89"/>
      <c r="BS798" s="70"/>
      <c r="BT798" s="70"/>
    </row>
    <row r="799" ht="16.5" customHeight="1">
      <c r="A799" s="41"/>
      <c r="B799" s="26"/>
      <c r="C799" s="51"/>
      <c r="D799" s="227" t="s">
        <v>2028</v>
      </c>
      <c r="F799" s="287"/>
      <c r="AH799" s="48"/>
      <c r="AI799" s="41"/>
      <c r="AJ799" s="89"/>
      <c r="AK799" s="89"/>
      <c r="AL799" s="89"/>
      <c r="AM799" s="89"/>
      <c r="AN799" s="89"/>
      <c r="AO799" s="89"/>
      <c r="AP799" s="89"/>
      <c r="AQ799" s="89"/>
      <c r="AR799" s="89"/>
      <c r="AS799" s="89"/>
      <c r="AT799" s="89"/>
      <c r="AU799" s="89"/>
      <c r="AV799" s="89"/>
      <c r="AW799" s="89"/>
      <c r="AX799" s="89"/>
      <c r="AY799" s="89"/>
      <c r="AZ799" s="89"/>
      <c r="BA799" s="89"/>
      <c r="BB799" s="89"/>
      <c r="BC799" s="89"/>
      <c r="BD799" s="89"/>
      <c r="BE799" s="89"/>
      <c r="BF799" s="89"/>
      <c r="BG799" s="89"/>
      <c r="BH799" s="89"/>
      <c r="BI799" s="89"/>
      <c r="BJ799" s="89"/>
      <c r="BK799" s="89"/>
      <c r="BL799" s="89"/>
      <c r="BM799" s="89"/>
      <c r="BN799" s="89"/>
      <c r="BO799" s="89"/>
      <c r="BP799" s="89"/>
      <c r="BQ799" s="89"/>
      <c r="BR799" s="89"/>
      <c r="BS799" s="70"/>
      <c r="BT799" s="70"/>
    </row>
    <row r="800" ht="16.5" customHeight="1">
      <c r="A800" s="41"/>
      <c r="B800" s="26"/>
      <c r="C800" s="51"/>
      <c r="D800" s="227" t="s">
        <v>1934</v>
      </c>
      <c r="F800" s="287"/>
      <c r="AH800" s="48"/>
      <c r="AI800" s="41"/>
      <c r="AJ800" s="89"/>
      <c r="AK800" s="89"/>
      <c r="AL800" s="89"/>
      <c r="AM800" s="89"/>
      <c r="AN800" s="89"/>
      <c r="AO800" s="89"/>
      <c r="AP800" s="89"/>
      <c r="AQ800" s="89"/>
      <c r="AR800" s="89"/>
      <c r="AS800" s="89"/>
      <c r="AT800" s="89"/>
      <c r="AU800" s="89"/>
      <c r="AV800" s="89"/>
      <c r="AW800" s="89"/>
      <c r="AX800" s="89"/>
      <c r="AY800" s="89"/>
      <c r="AZ800" s="89"/>
      <c r="BA800" s="89"/>
      <c r="BB800" s="89"/>
      <c r="BC800" s="89"/>
      <c r="BD800" s="89"/>
      <c r="BE800" s="89"/>
      <c r="BF800" s="89"/>
      <c r="BG800" s="89"/>
      <c r="BH800" s="89"/>
      <c r="BI800" s="89"/>
      <c r="BJ800" s="89"/>
      <c r="BK800" s="89"/>
      <c r="BL800" s="89"/>
      <c r="BM800" s="89"/>
      <c r="BN800" s="89"/>
      <c r="BO800" s="89"/>
      <c r="BP800" s="89"/>
      <c r="BQ800" s="89"/>
      <c r="BR800" s="89"/>
      <c r="BS800" s="70"/>
      <c r="BT800" s="70"/>
    </row>
    <row r="801" ht="16.5" customHeight="1">
      <c r="A801" s="41"/>
      <c r="B801" s="26"/>
      <c r="C801" s="682">
        <v>13.0</v>
      </c>
      <c r="D801" s="684"/>
      <c r="Q801" s="286" t="s">
        <v>1932</v>
      </c>
      <c r="S801" s="358"/>
      <c r="AH801" s="48"/>
      <c r="AI801" s="41"/>
      <c r="AJ801" s="89"/>
      <c r="AK801" s="89"/>
      <c r="AL801" s="89"/>
      <c r="AM801" s="89"/>
      <c r="AN801" s="89"/>
      <c r="AO801" s="89"/>
      <c r="AP801" s="89"/>
      <c r="AQ801" s="89"/>
      <c r="AR801" s="89"/>
      <c r="AS801" s="89"/>
      <c r="AT801" s="89"/>
      <c r="AU801" s="89"/>
      <c r="AV801" s="89"/>
      <c r="AW801" s="89"/>
      <c r="AX801" s="89"/>
      <c r="AY801" s="89"/>
      <c r="AZ801" s="89"/>
      <c r="BA801" s="89"/>
      <c r="BB801" s="89"/>
      <c r="BC801" s="89"/>
      <c r="BD801" s="89"/>
      <c r="BE801" s="89"/>
      <c r="BF801" s="89"/>
      <c r="BG801" s="89"/>
      <c r="BH801" s="89"/>
      <c r="BI801" s="89"/>
      <c r="BJ801" s="89"/>
      <c r="BK801" s="89"/>
      <c r="BL801" s="89"/>
      <c r="BM801" s="89"/>
      <c r="BN801" s="89"/>
      <c r="BO801" s="89"/>
      <c r="BP801" s="89"/>
      <c r="BQ801" s="89"/>
      <c r="BR801" s="89"/>
      <c r="BS801" s="70"/>
      <c r="BT801" s="70"/>
    </row>
    <row r="802" ht="16.5" customHeight="1">
      <c r="A802" s="41"/>
      <c r="B802" s="26"/>
      <c r="C802" s="51"/>
      <c r="D802" s="227" t="s">
        <v>2028</v>
      </c>
      <c r="F802" s="287"/>
      <c r="AH802" s="48"/>
      <c r="AI802" s="41"/>
      <c r="AJ802" s="70"/>
      <c r="AK802" s="89"/>
      <c r="AL802" s="89"/>
      <c r="AM802" s="89"/>
      <c r="AN802" s="89"/>
      <c r="AO802" s="89"/>
      <c r="AP802" s="89"/>
      <c r="AQ802" s="89"/>
      <c r="AR802" s="89"/>
      <c r="AS802" s="89"/>
      <c r="AT802" s="89"/>
      <c r="AU802" s="89"/>
      <c r="AV802" s="89"/>
      <c r="AW802" s="89"/>
      <c r="AX802" s="89"/>
      <c r="AY802" s="89"/>
      <c r="AZ802" s="89"/>
      <c r="BA802" s="89"/>
      <c r="BB802" s="89"/>
      <c r="BC802" s="89"/>
      <c r="BD802" s="89"/>
      <c r="BE802" s="89"/>
      <c r="BF802" s="89"/>
      <c r="BG802" s="89"/>
      <c r="BH802" s="89"/>
      <c r="BI802" s="89"/>
      <c r="BJ802" s="89"/>
      <c r="BK802" s="89"/>
      <c r="BL802" s="89"/>
      <c r="BM802" s="89"/>
      <c r="BN802" s="89"/>
      <c r="BO802" s="89"/>
      <c r="BP802" s="89"/>
      <c r="BQ802" s="89"/>
      <c r="BR802" s="41"/>
      <c r="BS802" s="70"/>
      <c r="BT802" s="70"/>
    </row>
    <row r="803" ht="16.5" customHeight="1">
      <c r="A803" s="41"/>
      <c r="B803" s="26"/>
      <c r="C803" s="51"/>
      <c r="D803" s="227" t="s">
        <v>1934</v>
      </c>
      <c r="F803" s="287"/>
      <c r="AH803" s="48"/>
      <c r="AI803" s="41"/>
      <c r="AJ803" s="70"/>
      <c r="AK803" s="89"/>
      <c r="AL803" s="89"/>
      <c r="AM803" s="89"/>
      <c r="AN803" s="89"/>
      <c r="AO803" s="89"/>
      <c r="AP803" s="89"/>
      <c r="AQ803" s="89"/>
      <c r="AR803" s="89"/>
      <c r="AS803" s="89"/>
      <c r="AT803" s="89"/>
      <c r="AU803" s="89"/>
      <c r="AV803" s="89"/>
      <c r="AW803" s="89"/>
      <c r="AX803" s="89"/>
      <c r="AY803" s="89"/>
      <c r="AZ803" s="89"/>
      <c r="BA803" s="89"/>
      <c r="BB803" s="89"/>
      <c r="BC803" s="89"/>
      <c r="BD803" s="89"/>
      <c r="BE803" s="89"/>
      <c r="BF803" s="89"/>
      <c r="BG803" s="89"/>
      <c r="BH803" s="89"/>
      <c r="BI803" s="89"/>
      <c r="BJ803" s="89"/>
      <c r="BK803" s="89"/>
      <c r="BL803" s="89"/>
      <c r="BM803" s="89"/>
      <c r="BN803" s="89"/>
      <c r="BO803" s="89"/>
      <c r="BP803" s="89"/>
      <c r="BQ803" s="89"/>
      <c r="BR803" s="41"/>
      <c r="BS803" s="70"/>
      <c r="BT803" s="70"/>
    </row>
    <row r="804" ht="16.5" customHeight="1">
      <c r="A804" s="41"/>
      <c r="B804" s="26"/>
      <c r="C804" s="682">
        <v>14.0</v>
      </c>
      <c r="D804" s="684"/>
      <c r="Q804" s="286" t="s">
        <v>1932</v>
      </c>
      <c r="S804" s="358"/>
      <c r="AH804" s="48"/>
      <c r="AI804" s="41"/>
      <c r="AJ804" s="70"/>
      <c r="AK804" s="89"/>
      <c r="AL804" s="89"/>
      <c r="AM804" s="89"/>
      <c r="AN804" s="89"/>
      <c r="AO804" s="89"/>
      <c r="AP804" s="89"/>
      <c r="AQ804" s="89"/>
      <c r="AR804" s="89"/>
      <c r="AS804" s="89"/>
      <c r="AT804" s="89"/>
      <c r="AU804" s="89"/>
      <c r="AV804" s="89"/>
      <c r="AW804" s="89"/>
      <c r="AX804" s="89"/>
      <c r="AY804" s="89"/>
      <c r="AZ804" s="89"/>
      <c r="BA804" s="89"/>
      <c r="BB804" s="89"/>
      <c r="BC804" s="89"/>
      <c r="BD804" s="89"/>
      <c r="BE804" s="89"/>
      <c r="BF804" s="89"/>
      <c r="BG804" s="89"/>
      <c r="BH804" s="89"/>
      <c r="BI804" s="89"/>
      <c r="BJ804" s="89"/>
      <c r="BK804" s="89"/>
      <c r="BL804" s="89"/>
      <c r="BM804" s="89"/>
      <c r="BN804" s="89"/>
      <c r="BO804" s="89"/>
      <c r="BP804" s="89"/>
      <c r="BQ804" s="89"/>
      <c r="BR804" s="41"/>
      <c r="BS804" s="70"/>
      <c r="BT804" s="70"/>
    </row>
    <row r="805" ht="16.5" customHeight="1">
      <c r="A805" s="41"/>
      <c r="B805" s="26"/>
      <c r="C805" s="51"/>
      <c r="D805" s="227" t="s">
        <v>2028</v>
      </c>
      <c r="F805" s="287"/>
      <c r="AH805" s="48"/>
      <c r="AI805" s="41"/>
      <c r="AJ805" s="70"/>
      <c r="AK805" s="89"/>
      <c r="AL805" s="89"/>
      <c r="AM805" s="89"/>
      <c r="AN805" s="89"/>
      <c r="AO805" s="89"/>
      <c r="AP805" s="89"/>
      <c r="AQ805" s="89"/>
      <c r="AR805" s="89"/>
      <c r="AS805" s="89"/>
      <c r="AT805" s="89"/>
      <c r="AU805" s="89"/>
      <c r="AV805" s="89"/>
      <c r="AW805" s="89"/>
      <c r="AX805" s="89"/>
      <c r="AY805" s="89"/>
      <c r="AZ805" s="89"/>
      <c r="BA805" s="89"/>
      <c r="BB805" s="89"/>
      <c r="BC805" s="89"/>
      <c r="BD805" s="89"/>
      <c r="BE805" s="89"/>
      <c r="BF805" s="89"/>
      <c r="BG805" s="89"/>
      <c r="BH805" s="89"/>
      <c r="BI805" s="89"/>
      <c r="BJ805" s="89"/>
      <c r="BK805" s="89"/>
      <c r="BL805" s="89"/>
      <c r="BM805" s="89"/>
      <c r="BN805" s="89"/>
      <c r="BO805" s="89"/>
      <c r="BP805" s="89"/>
      <c r="BQ805" s="89"/>
      <c r="BR805" s="41"/>
      <c r="BS805" s="70"/>
      <c r="BT805" s="70"/>
    </row>
    <row r="806" ht="16.5" customHeight="1">
      <c r="A806" s="41"/>
      <c r="B806" s="26"/>
      <c r="C806" s="51"/>
      <c r="D806" s="227" t="s">
        <v>1934</v>
      </c>
      <c r="F806" s="287"/>
      <c r="AH806" s="48"/>
      <c r="AI806" s="41"/>
      <c r="AJ806" s="70"/>
      <c r="AK806" s="89"/>
      <c r="AL806" s="89"/>
      <c r="AM806" s="89"/>
      <c r="AN806" s="89"/>
      <c r="AO806" s="89"/>
      <c r="AP806" s="89"/>
      <c r="AQ806" s="89"/>
      <c r="AR806" s="89"/>
      <c r="AS806" s="89"/>
      <c r="AT806" s="89"/>
      <c r="AU806" s="89"/>
      <c r="AV806" s="89"/>
      <c r="AW806" s="89"/>
      <c r="AX806" s="89"/>
      <c r="AY806" s="89"/>
      <c r="AZ806" s="89"/>
      <c r="BA806" s="89"/>
      <c r="BB806" s="89"/>
      <c r="BC806" s="89"/>
      <c r="BD806" s="89"/>
      <c r="BE806" s="89"/>
      <c r="BF806" s="89"/>
      <c r="BG806" s="89"/>
      <c r="BH806" s="89"/>
      <c r="BI806" s="89"/>
      <c r="BJ806" s="89"/>
      <c r="BK806" s="89"/>
      <c r="BL806" s="89"/>
      <c r="BM806" s="89"/>
      <c r="BN806" s="89"/>
      <c r="BO806" s="89"/>
      <c r="BP806" s="89"/>
      <c r="BQ806" s="89"/>
      <c r="BR806" s="41"/>
      <c r="BS806" s="70"/>
      <c r="BT806" s="70"/>
    </row>
    <row r="807" ht="16.5" customHeight="1">
      <c r="A807" s="41"/>
      <c r="B807" s="26"/>
      <c r="C807" s="682">
        <v>15.0</v>
      </c>
      <c r="D807" s="684"/>
      <c r="Q807" s="286" t="s">
        <v>1932</v>
      </c>
      <c r="S807" s="358"/>
      <c r="AH807" s="48"/>
      <c r="AI807" s="41"/>
      <c r="AJ807" s="70"/>
      <c r="AK807" s="89"/>
      <c r="AL807" s="89"/>
      <c r="AM807" s="89"/>
      <c r="AN807" s="89"/>
      <c r="AO807" s="89"/>
      <c r="AP807" s="89"/>
      <c r="AQ807" s="89"/>
      <c r="AR807" s="89"/>
      <c r="AS807" s="89"/>
      <c r="AT807" s="89"/>
      <c r="AU807" s="89"/>
      <c r="AV807" s="89"/>
      <c r="AW807" s="89"/>
      <c r="AX807" s="89"/>
      <c r="AY807" s="89"/>
      <c r="AZ807" s="89"/>
      <c r="BA807" s="89"/>
      <c r="BB807" s="89"/>
      <c r="BC807" s="89"/>
      <c r="BD807" s="89"/>
      <c r="BE807" s="89"/>
      <c r="BF807" s="89"/>
      <c r="BG807" s="89"/>
      <c r="BH807" s="89"/>
      <c r="BI807" s="89"/>
      <c r="BJ807" s="89"/>
      <c r="BK807" s="89"/>
      <c r="BL807" s="89"/>
      <c r="BM807" s="89"/>
      <c r="BN807" s="89"/>
      <c r="BO807" s="89"/>
      <c r="BP807" s="89"/>
      <c r="BQ807" s="89"/>
      <c r="BR807" s="41"/>
      <c r="BS807" s="70"/>
      <c r="BT807" s="70"/>
    </row>
    <row r="808" ht="16.5" customHeight="1">
      <c r="A808" s="41"/>
      <c r="B808" s="26"/>
      <c r="C808" s="51"/>
      <c r="D808" s="227" t="s">
        <v>2028</v>
      </c>
      <c r="F808" s="287"/>
      <c r="AH808" s="48"/>
      <c r="AI808" s="41"/>
      <c r="AJ808" s="70"/>
      <c r="AK808" s="89"/>
      <c r="AL808" s="89"/>
      <c r="AM808" s="89"/>
      <c r="AN808" s="89"/>
      <c r="AO808" s="89"/>
      <c r="AP808" s="89"/>
      <c r="AQ808" s="89"/>
      <c r="AR808" s="89"/>
      <c r="AS808" s="89"/>
      <c r="AT808" s="89"/>
      <c r="AU808" s="89"/>
      <c r="AV808" s="89"/>
      <c r="AW808" s="89"/>
      <c r="AX808" s="89"/>
      <c r="AY808" s="89"/>
      <c r="AZ808" s="89"/>
      <c r="BA808" s="89"/>
      <c r="BB808" s="89"/>
      <c r="BC808" s="89"/>
      <c r="BD808" s="89"/>
      <c r="BE808" s="89"/>
      <c r="BF808" s="89"/>
      <c r="BG808" s="89"/>
      <c r="BH808" s="89"/>
      <c r="BI808" s="89"/>
      <c r="BJ808" s="89"/>
      <c r="BK808" s="89"/>
      <c r="BL808" s="89"/>
      <c r="BM808" s="89"/>
      <c r="BN808" s="89"/>
      <c r="BO808" s="89"/>
      <c r="BP808" s="89"/>
      <c r="BQ808" s="89"/>
      <c r="BR808" s="41"/>
      <c r="BS808" s="70"/>
      <c r="BT808" s="70"/>
    </row>
    <row r="809" ht="16.5" customHeight="1">
      <c r="A809" s="41"/>
      <c r="B809" s="26"/>
      <c r="C809" s="53"/>
      <c r="D809" s="685" t="s">
        <v>1934</v>
      </c>
      <c r="E809" s="54"/>
      <c r="F809" s="361"/>
      <c r="G809" s="54"/>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c r="AF809" s="54"/>
      <c r="AG809" s="54"/>
      <c r="AH809" s="55"/>
      <c r="AI809" s="41"/>
      <c r="AJ809" s="41"/>
      <c r="AK809" s="89"/>
      <c r="AL809" s="89"/>
      <c r="AM809" s="89"/>
      <c r="AN809" s="89"/>
      <c r="AO809" s="89"/>
      <c r="AP809" s="89"/>
      <c r="AQ809" s="89"/>
      <c r="AR809" s="89"/>
      <c r="AS809" s="89"/>
      <c r="AT809" s="89"/>
      <c r="AU809" s="89"/>
      <c r="AV809" s="89"/>
      <c r="AW809" s="89"/>
      <c r="AX809" s="89"/>
      <c r="AY809" s="89"/>
      <c r="AZ809" s="89"/>
      <c r="BA809" s="89"/>
      <c r="BB809" s="89"/>
      <c r="BC809" s="89"/>
      <c r="BD809" s="89"/>
      <c r="BE809" s="89"/>
      <c r="BF809" s="89"/>
      <c r="BG809" s="89"/>
      <c r="BH809" s="89"/>
      <c r="BI809" s="89"/>
      <c r="BJ809" s="89"/>
      <c r="BK809" s="89"/>
      <c r="BL809" s="89"/>
      <c r="BM809" s="89"/>
      <c r="BN809" s="89"/>
      <c r="BO809" s="89"/>
      <c r="BP809" s="89"/>
      <c r="BQ809" s="89"/>
      <c r="BR809" s="41"/>
      <c r="BS809" s="70"/>
      <c r="BT809" s="70"/>
    </row>
    <row r="810" ht="16.5" customHeight="1">
      <c r="A810" s="70"/>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70"/>
      <c r="AJ810" s="70"/>
      <c r="AK810" s="89"/>
      <c r="AL810" s="89"/>
      <c r="AM810" s="89"/>
      <c r="AN810" s="89"/>
      <c r="AO810" s="89"/>
      <c r="AP810" s="89"/>
      <c r="AQ810" s="89"/>
      <c r="AR810" s="89"/>
      <c r="AS810" s="89"/>
      <c r="AT810" s="89"/>
      <c r="AU810" s="89"/>
      <c r="AV810" s="89"/>
      <c r="AW810" s="89"/>
      <c r="AX810" s="89"/>
      <c r="AY810" s="89"/>
      <c r="AZ810" s="89"/>
      <c r="BA810" s="89"/>
      <c r="BB810" s="89"/>
      <c r="BC810" s="89"/>
      <c r="BD810" s="89"/>
      <c r="BE810" s="89"/>
      <c r="BF810" s="89"/>
      <c r="BG810" s="89"/>
      <c r="BH810" s="89"/>
      <c r="BI810" s="89"/>
      <c r="BJ810" s="89"/>
      <c r="BK810" s="89"/>
      <c r="BL810" s="89"/>
      <c r="BM810" s="89"/>
      <c r="BN810" s="89"/>
      <c r="BO810" s="89"/>
      <c r="BP810" s="89"/>
      <c r="BQ810" s="89"/>
      <c r="BR810" s="70"/>
      <c r="BS810" s="70"/>
      <c r="BT810" s="70"/>
    </row>
    <row r="811" ht="16.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c r="AA811" s="70"/>
      <c r="AB811" s="70"/>
      <c r="AC811" s="70"/>
      <c r="AD811" s="70"/>
      <c r="AE811" s="70"/>
      <c r="AF811" s="70"/>
      <c r="AG811" s="70"/>
      <c r="AH811" s="70"/>
      <c r="AI811" s="70"/>
      <c r="AJ811" s="70"/>
      <c r="AK811" s="89"/>
      <c r="AL811" s="89"/>
      <c r="AM811" s="89"/>
      <c r="AN811" s="89"/>
      <c r="AO811" s="89"/>
      <c r="AP811" s="89"/>
      <c r="AQ811" s="89"/>
      <c r="AR811" s="89"/>
      <c r="AS811" s="89"/>
      <c r="AT811" s="89"/>
      <c r="AU811" s="89"/>
      <c r="AV811" s="89"/>
      <c r="AW811" s="89"/>
      <c r="AX811" s="89"/>
      <c r="AY811" s="89"/>
      <c r="AZ811" s="89"/>
      <c r="BA811" s="89"/>
      <c r="BB811" s="89"/>
      <c r="BC811" s="89"/>
      <c r="BD811" s="89"/>
      <c r="BE811" s="89"/>
      <c r="BF811" s="89"/>
      <c r="BG811" s="89"/>
      <c r="BH811" s="89"/>
      <c r="BI811" s="89"/>
      <c r="BJ811" s="89"/>
      <c r="BK811" s="89"/>
      <c r="BL811" s="89"/>
      <c r="BM811" s="89"/>
      <c r="BN811" s="89"/>
      <c r="BO811" s="89"/>
      <c r="BP811" s="89"/>
      <c r="BQ811" s="89"/>
      <c r="BR811" s="70"/>
      <c r="BS811" s="70"/>
      <c r="BT811" s="70"/>
    </row>
    <row r="812" ht="16.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c r="AA812" s="70"/>
      <c r="AB812" s="70"/>
      <c r="AC812" s="70"/>
      <c r="AD812" s="70"/>
      <c r="AE812" s="70"/>
      <c r="AF812" s="70"/>
      <c r="AG812" s="70"/>
      <c r="AH812" s="70"/>
      <c r="AI812" s="70"/>
      <c r="AJ812" s="70"/>
      <c r="AK812" s="89"/>
      <c r="AL812" s="89"/>
      <c r="AM812" s="89"/>
      <c r="AN812" s="89"/>
      <c r="AO812" s="89"/>
      <c r="AP812" s="89"/>
      <c r="AQ812" s="89"/>
      <c r="AR812" s="89"/>
      <c r="AS812" s="89"/>
      <c r="AT812" s="89"/>
      <c r="AU812" s="89"/>
      <c r="AV812" s="89"/>
      <c r="AW812" s="89"/>
      <c r="AX812" s="89"/>
      <c r="AY812" s="89"/>
      <c r="AZ812" s="89"/>
      <c r="BA812" s="89"/>
      <c r="BB812" s="89"/>
      <c r="BC812" s="89"/>
      <c r="BD812" s="89"/>
      <c r="BE812" s="89"/>
      <c r="BF812" s="89"/>
      <c r="BG812" s="89"/>
      <c r="BH812" s="89"/>
      <c r="BI812" s="89"/>
      <c r="BJ812" s="89"/>
      <c r="BK812" s="89"/>
      <c r="BL812" s="89"/>
      <c r="BM812" s="89"/>
      <c r="BN812" s="89"/>
      <c r="BO812" s="89"/>
      <c r="BP812" s="89"/>
      <c r="BQ812" s="89"/>
      <c r="BR812" s="70"/>
      <c r="BS812" s="70"/>
      <c r="BT812" s="70"/>
    </row>
    <row r="813" ht="16.5" customHeight="1">
      <c r="A813" s="70"/>
      <c r="B813" s="45" t="s">
        <v>2031</v>
      </c>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70"/>
      <c r="AJ813" s="70"/>
      <c r="AK813" s="45" t="s">
        <v>150</v>
      </c>
      <c r="AL813" s="89"/>
      <c r="AM813" s="89"/>
      <c r="AN813" s="89"/>
      <c r="AO813" s="89"/>
      <c r="AP813" s="89"/>
      <c r="AQ813" s="89"/>
      <c r="AR813" s="89"/>
      <c r="AS813" s="89"/>
      <c r="AT813" s="89"/>
      <c r="AU813" s="89"/>
      <c r="AV813" s="89"/>
      <c r="AW813" s="89"/>
      <c r="AX813" s="89"/>
      <c r="AY813" s="89"/>
      <c r="AZ813" s="89"/>
      <c r="BA813" s="89"/>
      <c r="BB813" s="89"/>
      <c r="BC813" s="89"/>
      <c r="BD813" s="89"/>
      <c r="BE813" s="89"/>
      <c r="BF813" s="89"/>
      <c r="BG813" s="89"/>
      <c r="BH813" s="89"/>
      <c r="BI813" s="89"/>
      <c r="BJ813" s="89"/>
      <c r="BK813" s="89"/>
      <c r="BL813" s="89"/>
      <c r="BM813" s="89"/>
      <c r="BN813" s="89"/>
      <c r="BO813" s="89"/>
      <c r="BP813" s="89"/>
      <c r="BQ813" s="89"/>
      <c r="BR813" s="70"/>
      <c r="BS813" s="70"/>
      <c r="BT813" s="70"/>
    </row>
    <row r="814" ht="16.5" customHeight="1">
      <c r="A814" s="70"/>
      <c r="B814" s="101" t="s">
        <v>2027</v>
      </c>
      <c r="C814" s="679">
        <v>1.0</v>
      </c>
      <c r="D814" s="273" t="s">
        <v>572</v>
      </c>
      <c r="E814" s="66"/>
      <c r="F814" s="66"/>
      <c r="G814" s="66"/>
      <c r="H814" s="66"/>
      <c r="I814" s="66"/>
      <c r="J814" s="66"/>
      <c r="K814" s="66"/>
      <c r="L814" s="66"/>
      <c r="M814" s="66"/>
      <c r="N814" s="66"/>
      <c r="O814" s="66"/>
      <c r="P814" s="66"/>
      <c r="Q814" s="351" t="s">
        <v>1932</v>
      </c>
      <c r="R814" s="66"/>
      <c r="S814" s="353"/>
      <c r="T814" s="66"/>
      <c r="U814" s="66"/>
      <c r="V814" s="66"/>
      <c r="W814" s="66"/>
      <c r="X814" s="66"/>
      <c r="Y814" s="66"/>
      <c r="Z814" s="66"/>
      <c r="AA814" s="66"/>
      <c r="AB814" s="66"/>
      <c r="AC814" s="66"/>
      <c r="AD814" s="66"/>
      <c r="AE814" s="66"/>
      <c r="AF814" s="66"/>
      <c r="AG814" s="66"/>
      <c r="AH814" s="69"/>
      <c r="AI814" s="70"/>
      <c r="AJ814" s="70"/>
      <c r="AK814" s="101" t="s">
        <v>2027</v>
      </c>
      <c r="AL814" s="679">
        <v>1.0</v>
      </c>
      <c r="AM814" s="273" t="s">
        <v>572</v>
      </c>
      <c r="AN814" s="66"/>
      <c r="AO814" s="66"/>
      <c r="AP814" s="66"/>
      <c r="AQ814" s="66"/>
      <c r="AR814" s="66"/>
      <c r="AS814" s="66"/>
      <c r="AT814" s="66"/>
      <c r="AU814" s="66"/>
      <c r="AV814" s="66"/>
      <c r="AW814" s="66"/>
      <c r="AX814" s="66"/>
      <c r="AY814" s="66"/>
      <c r="AZ814" s="351" t="s">
        <v>1932</v>
      </c>
      <c r="BA814" s="66"/>
      <c r="BB814" s="353"/>
      <c r="BC814" s="66"/>
      <c r="BD814" s="66"/>
      <c r="BE814" s="66"/>
      <c r="BF814" s="66"/>
      <c r="BG814" s="66"/>
      <c r="BH814" s="66"/>
      <c r="BI814" s="66"/>
      <c r="BJ814" s="66"/>
      <c r="BK814" s="66"/>
      <c r="BL814" s="66"/>
      <c r="BM814" s="66"/>
      <c r="BN814" s="66"/>
      <c r="BO814" s="66"/>
      <c r="BP814" s="66"/>
      <c r="BQ814" s="69"/>
      <c r="BR814" s="70"/>
      <c r="BS814" s="70"/>
      <c r="BT814" s="70"/>
    </row>
    <row r="815" ht="16.5" customHeight="1">
      <c r="A815" s="70"/>
      <c r="B815" s="51"/>
      <c r="D815" s="227" t="s">
        <v>2028</v>
      </c>
      <c r="F815" s="287" t="s">
        <v>2029</v>
      </c>
      <c r="AH815" s="48"/>
      <c r="AI815" s="70"/>
      <c r="AJ815" s="70"/>
      <c r="AK815" s="51"/>
      <c r="AM815" s="227" t="s">
        <v>2028</v>
      </c>
      <c r="AO815" s="287" t="s">
        <v>2029</v>
      </c>
      <c r="BQ815" s="48"/>
      <c r="BR815" s="70"/>
      <c r="BS815" s="70"/>
      <c r="BT815" s="70"/>
    </row>
    <row r="816" ht="16.5" customHeight="1">
      <c r="A816" s="70"/>
      <c r="B816" s="51"/>
      <c r="D816" s="227" t="s">
        <v>2032</v>
      </c>
      <c r="F816" s="287" t="s">
        <v>2033</v>
      </c>
      <c r="AH816" s="48"/>
      <c r="AI816" s="70"/>
      <c r="AJ816" s="70"/>
      <c r="AK816" s="51"/>
      <c r="AM816" s="227" t="s">
        <v>2032</v>
      </c>
      <c r="AO816" s="287" t="s">
        <v>2033</v>
      </c>
      <c r="BQ816" s="48"/>
      <c r="BR816" s="70"/>
      <c r="BS816" s="70"/>
      <c r="BT816" s="70"/>
    </row>
    <row r="817" ht="16.5" customHeight="1">
      <c r="A817" s="70"/>
      <c r="B817" s="51"/>
      <c r="D817" s="227" t="s">
        <v>1934</v>
      </c>
      <c r="F817" s="287" t="s">
        <v>2030</v>
      </c>
      <c r="AH817" s="48"/>
      <c r="AI817" s="70"/>
      <c r="AJ817" s="70"/>
      <c r="AK817" s="51"/>
      <c r="AM817" s="227" t="s">
        <v>1934</v>
      </c>
      <c r="AO817" s="287" t="s">
        <v>2030</v>
      </c>
      <c r="BQ817" s="48"/>
      <c r="BR817" s="70"/>
      <c r="BS817" s="70"/>
      <c r="BT817" s="70"/>
    </row>
    <row r="818" ht="16.5" customHeight="1">
      <c r="A818" s="70"/>
      <c r="B818" s="51"/>
      <c r="C818" s="681">
        <v>2.0</v>
      </c>
      <c r="D818" s="356"/>
      <c r="Q818" s="286" t="s">
        <v>1932</v>
      </c>
      <c r="S818" s="358"/>
      <c r="AH818" s="48"/>
      <c r="AI818" s="70"/>
      <c r="AJ818" s="70"/>
      <c r="AK818" s="51"/>
      <c r="AL818" s="681">
        <v>2.0</v>
      </c>
      <c r="AM818" s="356"/>
      <c r="AZ818" s="286" t="s">
        <v>1932</v>
      </c>
      <c r="BB818" s="358"/>
      <c r="BQ818" s="48"/>
      <c r="BR818" s="70"/>
      <c r="BS818" s="70"/>
      <c r="BT818" s="70"/>
    </row>
    <row r="819" ht="16.5" customHeight="1">
      <c r="A819" s="70"/>
      <c r="B819" s="51"/>
      <c r="D819" s="227" t="s">
        <v>2028</v>
      </c>
      <c r="F819" s="287"/>
      <c r="AH819" s="48"/>
      <c r="AI819" s="70"/>
      <c r="AJ819" s="70"/>
      <c r="AK819" s="51"/>
      <c r="AM819" s="227" t="s">
        <v>2028</v>
      </c>
      <c r="AO819" s="287"/>
      <c r="BQ819" s="48"/>
      <c r="BR819" s="70"/>
      <c r="BS819" s="70"/>
      <c r="BT819" s="70"/>
    </row>
    <row r="820" ht="16.5" customHeight="1">
      <c r="A820" s="70"/>
      <c r="B820" s="51"/>
      <c r="D820" s="227" t="s">
        <v>2032</v>
      </c>
      <c r="F820" s="287"/>
      <c r="AH820" s="48"/>
      <c r="AI820" s="70"/>
      <c r="AJ820" s="70"/>
      <c r="AK820" s="51"/>
      <c r="AM820" s="227" t="s">
        <v>2032</v>
      </c>
      <c r="AO820" s="287"/>
      <c r="BQ820" s="48"/>
      <c r="BR820" s="70"/>
      <c r="BS820" s="70"/>
      <c r="BT820" s="70"/>
    </row>
    <row r="821" ht="16.5" customHeight="1">
      <c r="A821" s="70"/>
      <c r="B821" s="51"/>
      <c r="D821" s="227" t="s">
        <v>1934</v>
      </c>
      <c r="F821" s="287"/>
      <c r="AH821" s="48"/>
      <c r="AI821" s="70"/>
      <c r="AJ821" s="70"/>
      <c r="AK821" s="51"/>
      <c r="AM821" s="227" t="s">
        <v>1934</v>
      </c>
      <c r="AO821" s="287"/>
      <c r="BQ821" s="48"/>
      <c r="BR821" s="70"/>
      <c r="BS821" s="70"/>
      <c r="BT821" s="70"/>
    </row>
    <row r="822" ht="16.5" customHeight="1">
      <c r="A822" s="70"/>
      <c r="B822" s="51"/>
      <c r="C822" s="681">
        <v>3.0</v>
      </c>
      <c r="D822" s="356"/>
      <c r="Q822" s="286" t="s">
        <v>1932</v>
      </c>
      <c r="S822" s="358"/>
      <c r="AH822" s="48"/>
      <c r="AI822" s="70"/>
      <c r="AJ822" s="70"/>
      <c r="AK822" s="51"/>
      <c r="AL822" s="681">
        <v>3.0</v>
      </c>
      <c r="AM822" s="356"/>
      <c r="AZ822" s="286" t="s">
        <v>1932</v>
      </c>
      <c r="BB822" s="358"/>
      <c r="BQ822" s="48"/>
      <c r="BR822" s="70"/>
      <c r="BS822" s="70"/>
      <c r="BT822" s="70"/>
    </row>
    <row r="823" ht="16.5" customHeight="1">
      <c r="A823" s="70"/>
      <c r="B823" s="51"/>
      <c r="D823" s="227" t="s">
        <v>2028</v>
      </c>
      <c r="F823" s="287"/>
      <c r="AH823" s="48"/>
      <c r="AI823" s="70"/>
      <c r="AJ823" s="70"/>
      <c r="AK823" s="51"/>
      <c r="AM823" s="227" t="s">
        <v>2028</v>
      </c>
      <c r="AO823" s="287"/>
      <c r="BQ823" s="48"/>
      <c r="BR823" s="70"/>
      <c r="BS823" s="70"/>
      <c r="BT823" s="70"/>
    </row>
    <row r="824" ht="16.5" customHeight="1">
      <c r="A824" s="70"/>
      <c r="B824" s="51"/>
      <c r="D824" s="227" t="s">
        <v>2032</v>
      </c>
      <c r="F824" s="287"/>
      <c r="AH824" s="48"/>
      <c r="AI824" s="70"/>
      <c r="AJ824" s="70"/>
      <c r="AK824" s="51"/>
      <c r="AM824" s="227" t="s">
        <v>2032</v>
      </c>
      <c r="AO824" s="287"/>
      <c r="BQ824" s="48"/>
      <c r="BR824" s="70"/>
      <c r="BS824" s="70"/>
      <c r="BT824" s="70"/>
    </row>
    <row r="825" ht="16.5" customHeight="1">
      <c r="A825" s="70"/>
      <c r="B825" s="53"/>
      <c r="D825" s="227" t="s">
        <v>1934</v>
      </c>
      <c r="F825" s="287"/>
      <c r="AH825" s="48"/>
      <c r="AI825" s="70"/>
      <c r="AJ825" s="70"/>
      <c r="AK825" s="53"/>
      <c r="AM825" s="227" t="s">
        <v>1934</v>
      </c>
      <c r="AO825" s="287"/>
      <c r="BQ825" s="48"/>
      <c r="BR825" s="70"/>
      <c r="BS825" s="70"/>
      <c r="BT825" s="70"/>
    </row>
    <row r="826" ht="16.5" customHeight="1">
      <c r="A826" s="70"/>
      <c r="B826" s="26"/>
      <c r="C826" s="682">
        <v>4.0</v>
      </c>
      <c r="D826" s="356"/>
      <c r="Q826" s="286" t="s">
        <v>1932</v>
      </c>
      <c r="S826" s="358"/>
      <c r="AH826" s="48"/>
      <c r="AI826" s="70"/>
      <c r="AJ826" s="70"/>
      <c r="AK826" s="26"/>
      <c r="AL826" s="682">
        <v>4.0</v>
      </c>
      <c r="AM826" s="356"/>
      <c r="AZ826" s="286" t="s">
        <v>1932</v>
      </c>
      <c r="BB826" s="358"/>
      <c r="BQ826" s="48"/>
      <c r="BR826" s="70"/>
      <c r="BS826" s="70"/>
      <c r="BT826" s="70"/>
    </row>
    <row r="827" ht="16.5" customHeight="1">
      <c r="A827" s="70"/>
      <c r="B827" s="26"/>
      <c r="C827" s="51"/>
      <c r="D827" s="227" t="s">
        <v>2028</v>
      </c>
      <c r="F827" s="287"/>
      <c r="AH827" s="48"/>
      <c r="AI827" s="70"/>
      <c r="AJ827" s="70"/>
      <c r="AK827" s="26"/>
      <c r="AL827" s="51"/>
      <c r="AM827" s="227" t="s">
        <v>2028</v>
      </c>
      <c r="AO827" s="287"/>
      <c r="BQ827" s="48"/>
      <c r="BR827" s="70"/>
      <c r="BS827" s="70"/>
      <c r="BT827" s="70"/>
    </row>
    <row r="828" ht="16.5" customHeight="1">
      <c r="A828" s="70"/>
      <c r="B828" s="26"/>
      <c r="C828" s="51"/>
      <c r="D828" s="227" t="s">
        <v>2032</v>
      </c>
      <c r="F828" s="287"/>
      <c r="AH828" s="48"/>
      <c r="AI828" s="70"/>
      <c r="AJ828" s="70"/>
      <c r="AK828" s="26"/>
      <c r="AL828" s="51"/>
      <c r="AM828" s="227" t="s">
        <v>2032</v>
      </c>
      <c r="AO828" s="287"/>
      <c r="BQ828" s="48"/>
      <c r="BR828" s="70"/>
      <c r="BS828" s="70"/>
      <c r="BT828" s="70"/>
    </row>
    <row r="829" ht="16.5" customHeight="1">
      <c r="A829" s="70"/>
      <c r="B829" s="26"/>
      <c r="C829" s="51"/>
      <c r="D829" s="227" t="s">
        <v>1934</v>
      </c>
      <c r="F829" s="287"/>
      <c r="AH829" s="48"/>
      <c r="AI829" s="70"/>
      <c r="AJ829" s="70"/>
      <c r="AK829" s="26"/>
      <c r="AL829" s="51"/>
      <c r="AM829" s="227" t="s">
        <v>1934</v>
      </c>
      <c r="AO829" s="287"/>
      <c r="BQ829" s="48"/>
      <c r="BR829" s="70"/>
      <c r="BS829" s="70"/>
      <c r="BT829" s="70"/>
    </row>
    <row r="830" ht="16.5" customHeight="1">
      <c r="A830" s="70"/>
      <c r="B830" s="26"/>
      <c r="C830" s="682">
        <v>5.0</v>
      </c>
      <c r="D830" s="356"/>
      <c r="Q830" s="286" t="s">
        <v>1932</v>
      </c>
      <c r="S830" s="358"/>
      <c r="AH830" s="48"/>
      <c r="AI830" s="70"/>
      <c r="AJ830" s="70"/>
      <c r="AK830" s="26"/>
      <c r="AL830" s="682">
        <v>5.0</v>
      </c>
      <c r="AM830" s="356"/>
      <c r="AZ830" s="286" t="s">
        <v>1932</v>
      </c>
      <c r="BB830" s="358"/>
      <c r="BQ830" s="48"/>
      <c r="BR830" s="70"/>
      <c r="BS830" s="70"/>
      <c r="BT830" s="70"/>
    </row>
    <row r="831" ht="16.5" customHeight="1">
      <c r="A831" s="70"/>
      <c r="B831" s="26"/>
      <c r="C831" s="51"/>
      <c r="D831" s="227" t="s">
        <v>2028</v>
      </c>
      <c r="F831" s="287"/>
      <c r="AH831" s="48"/>
      <c r="AI831" s="70"/>
      <c r="AJ831" s="70"/>
      <c r="AK831" s="26"/>
      <c r="AL831" s="51"/>
      <c r="AM831" s="227" t="s">
        <v>2028</v>
      </c>
      <c r="AO831" s="287"/>
      <c r="BQ831" s="48"/>
      <c r="BR831" s="70"/>
      <c r="BS831" s="70"/>
      <c r="BT831" s="70"/>
    </row>
    <row r="832" ht="16.5" customHeight="1">
      <c r="A832" s="70"/>
      <c r="B832" s="26"/>
      <c r="C832" s="51"/>
      <c r="D832" s="227" t="s">
        <v>2032</v>
      </c>
      <c r="F832" s="287"/>
      <c r="AH832" s="48"/>
      <c r="AI832" s="70"/>
      <c r="AJ832" s="70"/>
      <c r="AK832" s="26"/>
      <c r="AL832" s="51"/>
      <c r="AM832" s="227" t="s">
        <v>2032</v>
      </c>
      <c r="AO832" s="287"/>
      <c r="BQ832" s="48"/>
      <c r="BR832" s="70"/>
      <c r="BS832" s="70"/>
      <c r="BT832" s="70"/>
    </row>
    <row r="833" ht="16.5" customHeight="1">
      <c r="A833" s="70"/>
      <c r="B833" s="26"/>
      <c r="C833" s="51"/>
      <c r="D833" s="227" t="s">
        <v>1934</v>
      </c>
      <c r="F833" s="287"/>
      <c r="AH833" s="48"/>
      <c r="AI833" s="70"/>
      <c r="AJ833" s="70"/>
      <c r="AK833" s="26"/>
      <c r="AL833" s="53"/>
      <c r="AM833" s="685" t="s">
        <v>1934</v>
      </c>
      <c r="AN833" s="54"/>
      <c r="AO833" s="361"/>
      <c r="AP833" s="54"/>
      <c r="AQ833" s="54"/>
      <c r="AR833" s="54"/>
      <c r="AS833" s="54"/>
      <c r="AT833" s="54"/>
      <c r="AU833" s="54"/>
      <c r="AV833" s="54"/>
      <c r="AW833" s="54"/>
      <c r="AX833" s="54"/>
      <c r="AY833" s="54"/>
      <c r="AZ833" s="54"/>
      <c r="BA833" s="54"/>
      <c r="BB833" s="54"/>
      <c r="BC833" s="54"/>
      <c r="BD833" s="54"/>
      <c r="BE833" s="54"/>
      <c r="BF833" s="54"/>
      <c r="BG833" s="54"/>
      <c r="BH833" s="54"/>
      <c r="BI833" s="54"/>
      <c r="BJ833" s="54"/>
      <c r="BK833" s="54"/>
      <c r="BL833" s="54"/>
      <c r="BM833" s="54"/>
      <c r="BN833" s="54"/>
      <c r="BO833" s="54"/>
      <c r="BP833" s="54"/>
      <c r="BQ833" s="55"/>
      <c r="BR833" s="70"/>
      <c r="BS833" s="70"/>
      <c r="BT833" s="70"/>
    </row>
    <row r="834" ht="16.5" customHeight="1">
      <c r="A834" s="70"/>
      <c r="B834" s="26"/>
      <c r="C834" s="682">
        <v>6.0</v>
      </c>
      <c r="D834" s="356"/>
      <c r="Q834" s="286" t="s">
        <v>1932</v>
      </c>
      <c r="S834" s="358"/>
      <c r="AH834" s="48"/>
      <c r="AI834" s="70"/>
      <c r="AJ834" s="70"/>
      <c r="AK834" s="26"/>
      <c r="AL834" s="26"/>
      <c r="AM834" s="26"/>
      <c r="AN834" s="26"/>
      <c r="AO834" s="26"/>
      <c r="AP834" s="26"/>
      <c r="AQ834" s="26"/>
      <c r="AR834" s="26"/>
      <c r="AS834" s="26"/>
      <c r="AT834" s="26"/>
      <c r="AU834" s="26"/>
      <c r="AV834" s="26"/>
      <c r="AW834" s="26"/>
      <c r="AX834" s="26"/>
      <c r="AY834" s="26"/>
      <c r="AZ834" s="26"/>
      <c r="BA834" s="26"/>
      <c r="BB834" s="26"/>
      <c r="BC834" s="26"/>
      <c r="BD834" s="26"/>
      <c r="BE834" s="26"/>
      <c r="BF834" s="26"/>
      <c r="BG834" s="26"/>
      <c r="BH834" s="26"/>
      <c r="BI834" s="26"/>
      <c r="BJ834" s="26"/>
      <c r="BK834" s="26"/>
      <c r="BL834" s="26"/>
      <c r="BM834" s="26"/>
      <c r="BN834" s="26"/>
      <c r="BO834" s="26"/>
      <c r="BP834" s="26"/>
      <c r="BQ834" s="26"/>
      <c r="BR834" s="70"/>
      <c r="BS834" s="70"/>
      <c r="BT834" s="70"/>
    </row>
    <row r="835" ht="16.5" customHeight="1">
      <c r="A835" s="70"/>
      <c r="B835" s="26"/>
      <c r="C835" s="51"/>
      <c r="D835" s="227" t="s">
        <v>2028</v>
      </c>
      <c r="F835" s="287"/>
      <c r="AH835" s="48"/>
      <c r="AI835" s="70"/>
      <c r="AJ835" s="70"/>
      <c r="AK835" s="89"/>
      <c r="AL835" s="89"/>
      <c r="AM835" s="89"/>
      <c r="AN835" s="89"/>
      <c r="AO835" s="89"/>
      <c r="AP835" s="89"/>
      <c r="AQ835" s="89"/>
      <c r="AR835" s="89"/>
      <c r="AS835" s="89"/>
      <c r="AT835" s="89"/>
      <c r="AU835" s="89"/>
      <c r="AV835" s="89"/>
      <c r="AW835" s="89"/>
      <c r="AX835" s="89"/>
      <c r="AY835" s="89"/>
      <c r="AZ835" s="89"/>
      <c r="BA835" s="89"/>
      <c r="BB835" s="89"/>
      <c r="BC835" s="89"/>
      <c r="BD835" s="89"/>
      <c r="BE835" s="89"/>
      <c r="BF835" s="89"/>
      <c r="BG835" s="89"/>
      <c r="BH835" s="89"/>
      <c r="BI835" s="89"/>
      <c r="BJ835" s="89"/>
      <c r="BK835" s="89"/>
      <c r="BL835" s="89"/>
      <c r="BM835" s="89"/>
      <c r="BN835" s="89"/>
      <c r="BO835" s="89"/>
      <c r="BP835" s="89"/>
      <c r="BQ835" s="89"/>
      <c r="BR835" s="70"/>
      <c r="BS835" s="70"/>
      <c r="BT835" s="70"/>
    </row>
    <row r="836" ht="16.5" customHeight="1">
      <c r="A836" s="70"/>
      <c r="B836" s="26"/>
      <c r="C836" s="51"/>
      <c r="D836" s="227" t="s">
        <v>2032</v>
      </c>
      <c r="F836" s="287"/>
      <c r="AH836" s="48"/>
      <c r="AI836" s="70"/>
      <c r="AJ836" s="70"/>
      <c r="AK836" s="89"/>
      <c r="AL836" s="89"/>
      <c r="AM836" s="89"/>
      <c r="AN836" s="89"/>
      <c r="AO836" s="89"/>
      <c r="AP836" s="89"/>
      <c r="AQ836" s="89"/>
      <c r="AR836" s="89"/>
      <c r="AS836" s="89"/>
      <c r="AT836" s="89"/>
      <c r="AU836" s="89"/>
      <c r="AV836" s="89"/>
      <c r="AW836" s="89"/>
      <c r="AX836" s="89"/>
      <c r="AY836" s="89"/>
      <c r="AZ836" s="89"/>
      <c r="BA836" s="89"/>
      <c r="BB836" s="89"/>
      <c r="BC836" s="89"/>
      <c r="BD836" s="89"/>
      <c r="BE836" s="89"/>
      <c r="BF836" s="89"/>
      <c r="BG836" s="89"/>
      <c r="BH836" s="89"/>
      <c r="BI836" s="89"/>
      <c r="BJ836" s="89"/>
      <c r="BK836" s="89"/>
      <c r="BL836" s="89"/>
      <c r="BM836" s="89"/>
      <c r="BN836" s="89"/>
      <c r="BO836" s="89"/>
      <c r="BP836" s="89"/>
      <c r="BQ836" s="89"/>
      <c r="BR836" s="70"/>
      <c r="BS836" s="70"/>
      <c r="BT836" s="70"/>
    </row>
    <row r="837" ht="16.5" customHeight="1">
      <c r="A837" s="70"/>
      <c r="B837" s="26"/>
      <c r="C837" s="51"/>
      <c r="D837" s="227" t="s">
        <v>1934</v>
      </c>
      <c r="F837" s="287"/>
      <c r="AH837" s="48"/>
      <c r="AI837" s="70"/>
      <c r="AJ837" s="70"/>
      <c r="AK837" s="89"/>
      <c r="AL837" s="89"/>
      <c r="AM837" s="89"/>
      <c r="AN837" s="89"/>
      <c r="AO837" s="89"/>
      <c r="AP837" s="89"/>
      <c r="AQ837" s="89"/>
      <c r="AR837" s="89"/>
      <c r="AS837" s="89"/>
      <c r="AT837" s="89"/>
      <c r="AU837" s="89"/>
      <c r="AV837" s="89"/>
      <c r="AW837" s="89"/>
      <c r="AX837" s="89"/>
      <c r="AY837" s="89"/>
      <c r="AZ837" s="89"/>
      <c r="BA837" s="89"/>
      <c r="BB837" s="89"/>
      <c r="BC837" s="89"/>
      <c r="BD837" s="89"/>
      <c r="BE837" s="89"/>
      <c r="BF837" s="89"/>
      <c r="BG837" s="89"/>
      <c r="BH837" s="89"/>
      <c r="BI837" s="89"/>
      <c r="BJ837" s="89"/>
      <c r="BK837" s="89"/>
      <c r="BL837" s="89"/>
      <c r="BM837" s="89"/>
      <c r="BN837" s="89"/>
      <c r="BO837" s="89"/>
      <c r="BP837" s="89"/>
      <c r="BQ837" s="89"/>
      <c r="BR837" s="70"/>
      <c r="BS837" s="70"/>
      <c r="BT837" s="70"/>
    </row>
    <row r="838" ht="16.5" customHeight="1">
      <c r="A838" s="70"/>
      <c r="B838" s="26"/>
      <c r="C838" s="682">
        <v>7.0</v>
      </c>
      <c r="D838" s="356"/>
      <c r="Q838" s="286" t="s">
        <v>1932</v>
      </c>
      <c r="S838" s="358"/>
      <c r="AH838" s="48"/>
      <c r="AI838" s="70"/>
      <c r="AJ838" s="70"/>
      <c r="AK838" s="89"/>
      <c r="AL838" s="89"/>
      <c r="AM838" s="89"/>
      <c r="AN838" s="89"/>
      <c r="AO838" s="89"/>
      <c r="AP838" s="89"/>
      <c r="AQ838" s="89"/>
      <c r="AR838" s="89"/>
      <c r="AS838" s="89"/>
      <c r="AT838" s="89"/>
      <c r="AU838" s="89"/>
      <c r="AV838" s="89"/>
      <c r="AW838" s="89"/>
      <c r="AX838" s="89"/>
      <c r="AY838" s="89"/>
      <c r="AZ838" s="89"/>
      <c r="BA838" s="89"/>
      <c r="BB838" s="89"/>
      <c r="BC838" s="89"/>
      <c r="BD838" s="89"/>
      <c r="BE838" s="89"/>
      <c r="BF838" s="89"/>
      <c r="BG838" s="89"/>
      <c r="BH838" s="89"/>
      <c r="BI838" s="89"/>
      <c r="BJ838" s="89"/>
      <c r="BK838" s="89"/>
      <c r="BL838" s="89"/>
      <c r="BM838" s="89"/>
      <c r="BN838" s="89"/>
      <c r="BO838" s="89"/>
      <c r="BP838" s="89"/>
      <c r="BQ838" s="89"/>
      <c r="BR838" s="70"/>
      <c r="BS838" s="70"/>
      <c r="BT838" s="70"/>
    </row>
    <row r="839" ht="16.5" customHeight="1">
      <c r="A839" s="70"/>
      <c r="B839" s="26"/>
      <c r="C839" s="51"/>
      <c r="D839" s="227" t="s">
        <v>2028</v>
      </c>
      <c r="F839" s="287"/>
      <c r="AH839" s="48"/>
      <c r="AI839" s="70"/>
      <c r="AJ839" s="70"/>
      <c r="AK839" s="89"/>
      <c r="AL839" s="89"/>
      <c r="AM839" s="89"/>
      <c r="AN839" s="89"/>
      <c r="AO839" s="89"/>
      <c r="AP839" s="89"/>
      <c r="AQ839" s="89"/>
      <c r="AR839" s="89"/>
      <c r="AS839" s="89"/>
      <c r="AT839" s="89"/>
      <c r="AU839" s="89"/>
      <c r="AV839" s="89"/>
      <c r="AW839" s="89"/>
      <c r="AX839" s="89"/>
      <c r="AY839" s="89"/>
      <c r="AZ839" s="89"/>
      <c r="BA839" s="89"/>
      <c r="BB839" s="89"/>
      <c r="BC839" s="89"/>
      <c r="BD839" s="89"/>
      <c r="BE839" s="89"/>
      <c r="BF839" s="89"/>
      <c r="BG839" s="89"/>
      <c r="BH839" s="89"/>
      <c r="BI839" s="89"/>
      <c r="BJ839" s="89"/>
      <c r="BK839" s="89"/>
      <c r="BL839" s="89"/>
      <c r="BM839" s="89"/>
      <c r="BN839" s="89"/>
      <c r="BO839" s="89"/>
      <c r="BP839" s="89"/>
      <c r="BQ839" s="89"/>
      <c r="BR839" s="70"/>
      <c r="BS839" s="70"/>
      <c r="BT839" s="70"/>
    </row>
    <row r="840" ht="16.5" customHeight="1">
      <c r="A840" s="70"/>
      <c r="B840" s="26"/>
      <c r="C840" s="51"/>
      <c r="D840" s="227" t="s">
        <v>2032</v>
      </c>
      <c r="F840" s="287"/>
      <c r="AH840" s="48"/>
      <c r="AI840" s="70"/>
      <c r="AJ840" s="70"/>
      <c r="AK840" s="89"/>
      <c r="AL840" s="89"/>
      <c r="AM840" s="89"/>
      <c r="AN840" s="89"/>
      <c r="AO840" s="89"/>
      <c r="AP840" s="89"/>
      <c r="AQ840" s="89"/>
      <c r="AR840" s="89"/>
      <c r="AS840" s="89"/>
      <c r="AT840" s="89"/>
      <c r="AU840" s="89"/>
      <c r="AV840" s="89"/>
      <c r="AW840" s="89"/>
      <c r="AX840" s="89"/>
      <c r="AY840" s="89"/>
      <c r="AZ840" s="89"/>
      <c r="BA840" s="89"/>
      <c r="BB840" s="89"/>
      <c r="BC840" s="89"/>
      <c r="BD840" s="89"/>
      <c r="BE840" s="89"/>
      <c r="BF840" s="89"/>
      <c r="BG840" s="89"/>
      <c r="BH840" s="89"/>
      <c r="BI840" s="89"/>
      <c r="BJ840" s="89"/>
      <c r="BK840" s="89"/>
      <c r="BL840" s="89"/>
      <c r="BM840" s="89"/>
      <c r="BN840" s="89"/>
      <c r="BO840" s="89"/>
      <c r="BP840" s="89"/>
      <c r="BQ840" s="89"/>
      <c r="BR840" s="70"/>
      <c r="BS840" s="70"/>
      <c r="BT840" s="70"/>
    </row>
    <row r="841" ht="16.5" customHeight="1">
      <c r="A841" s="70"/>
      <c r="B841" s="26"/>
      <c r="C841" s="51"/>
      <c r="D841" s="227" t="s">
        <v>1934</v>
      </c>
      <c r="F841" s="287"/>
      <c r="AH841" s="48"/>
      <c r="AI841" s="70"/>
      <c r="AJ841" s="70"/>
      <c r="AK841" s="89"/>
      <c r="AL841" s="89"/>
      <c r="AM841" s="89"/>
      <c r="AN841" s="89"/>
      <c r="AO841" s="89"/>
      <c r="AP841" s="89"/>
      <c r="AQ841" s="89"/>
      <c r="AR841" s="89"/>
      <c r="AS841" s="89"/>
      <c r="AT841" s="89"/>
      <c r="AU841" s="89"/>
      <c r="AV841" s="89"/>
      <c r="AW841" s="89"/>
      <c r="AX841" s="89"/>
      <c r="AY841" s="89"/>
      <c r="AZ841" s="89"/>
      <c r="BA841" s="89"/>
      <c r="BB841" s="89"/>
      <c r="BC841" s="89"/>
      <c r="BD841" s="89"/>
      <c r="BE841" s="89"/>
      <c r="BF841" s="89"/>
      <c r="BG841" s="89"/>
      <c r="BH841" s="89"/>
      <c r="BI841" s="89"/>
      <c r="BJ841" s="89"/>
      <c r="BK841" s="89"/>
      <c r="BL841" s="89"/>
      <c r="BM841" s="89"/>
      <c r="BN841" s="89"/>
      <c r="BO841" s="89"/>
      <c r="BP841" s="89"/>
      <c r="BQ841" s="89"/>
      <c r="BR841" s="70"/>
      <c r="BS841" s="70"/>
      <c r="BT841" s="70"/>
    </row>
    <row r="842" ht="16.5" customHeight="1">
      <c r="A842" s="70"/>
      <c r="B842" s="26"/>
      <c r="C842" s="682">
        <v>8.0</v>
      </c>
      <c r="D842" s="356"/>
      <c r="Q842" s="286" t="s">
        <v>1932</v>
      </c>
      <c r="S842" s="358"/>
      <c r="AH842" s="48"/>
      <c r="AI842" s="70"/>
      <c r="AJ842" s="70"/>
      <c r="AK842" s="89"/>
      <c r="AL842" s="89"/>
      <c r="AM842" s="89"/>
      <c r="AN842" s="89"/>
      <c r="AO842" s="89"/>
      <c r="AP842" s="89"/>
      <c r="AQ842" s="89"/>
      <c r="AR842" s="89"/>
      <c r="AS842" s="89"/>
      <c r="AT842" s="89"/>
      <c r="AU842" s="89"/>
      <c r="AV842" s="89"/>
      <c r="AW842" s="89"/>
      <c r="AX842" s="89"/>
      <c r="AY842" s="89"/>
      <c r="AZ842" s="89"/>
      <c r="BA842" s="89"/>
      <c r="BB842" s="89"/>
      <c r="BC842" s="89"/>
      <c r="BD842" s="89"/>
      <c r="BE842" s="89"/>
      <c r="BF842" s="89"/>
      <c r="BG842" s="89"/>
      <c r="BH842" s="89"/>
      <c r="BI842" s="89"/>
      <c r="BJ842" s="89"/>
      <c r="BK842" s="89"/>
      <c r="BL842" s="89"/>
      <c r="BM842" s="89"/>
      <c r="BN842" s="89"/>
      <c r="BO842" s="89"/>
      <c r="BP842" s="89"/>
      <c r="BQ842" s="89"/>
      <c r="BR842" s="70"/>
      <c r="BS842" s="70"/>
      <c r="BT842" s="70"/>
    </row>
    <row r="843" ht="16.5" customHeight="1">
      <c r="A843" s="70"/>
      <c r="B843" s="26"/>
      <c r="C843" s="51"/>
      <c r="D843" s="227" t="s">
        <v>2028</v>
      </c>
      <c r="F843" s="287"/>
      <c r="AH843" s="48"/>
      <c r="AI843" s="70"/>
      <c r="AJ843" s="70"/>
      <c r="AK843" s="89"/>
      <c r="AL843" s="89"/>
      <c r="AM843" s="89"/>
      <c r="AN843" s="89"/>
      <c r="AO843" s="89"/>
      <c r="AP843" s="89"/>
      <c r="AQ843" s="89"/>
      <c r="AR843" s="89"/>
      <c r="AS843" s="89"/>
      <c r="AT843" s="89"/>
      <c r="AU843" s="89"/>
      <c r="AV843" s="89"/>
      <c r="AW843" s="89"/>
      <c r="AX843" s="89"/>
      <c r="AY843" s="89"/>
      <c r="AZ843" s="89"/>
      <c r="BA843" s="89"/>
      <c r="BB843" s="89"/>
      <c r="BC843" s="89"/>
      <c r="BD843" s="89"/>
      <c r="BE843" s="89"/>
      <c r="BF843" s="89"/>
      <c r="BG843" s="89"/>
      <c r="BH843" s="89"/>
      <c r="BI843" s="89"/>
      <c r="BJ843" s="89"/>
      <c r="BK843" s="89"/>
      <c r="BL843" s="89"/>
      <c r="BM843" s="89"/>
      <c r="BN843" s="89"/>
      <c r="BO843" s="89"/>
      <c r="BP843" s="89"/>
      <c r="BQ843" s="89"/>
      <c r="BR843" s="70"/>
      <c r="BS843" s="70"/>
      <c r="BT843" s="70"/>
    </row>
    <row r="844" ht="16.5" customHeight="1">
      <c r="A844" s="70"/>
      <c r="B844" s="26"/>
      <c r="C844" s="51"/>
      <c r="D844" s="227" t="s">
        <v>2032</v>
      </c>
      <c r="F844" s="287"/>
      <c r="AH844" s="48"/>
      <c r="AI844" s="70"/>
      <c r="AJ844" s="70"/>
      <c r="AK844" s="89"/>
      <c r="AL844" s="89"/>
      <c r="AM844" s="89"/>
      <c r="AN844" s="89"/>
      <c r="AO844" s="89"/>
      <c r="AP844" s="89"/>
      <c r="AQ844" s="89"/>
      <c r="AR844" s="89"/>
      <c r="AS844" s="89"/>
      <c r="AT844" s="89"/>
      <c r="AU844" s="89"/>
      <c r="AV844" s="89"/>
      <c r="AW844" s="89"/>
      <c r="AX844" s="89"/>
      <c r="AY844" s="89"/>
      <c r="AZ844" s="89"/>
      <c r="BA844" s="89"/>
      <c r="BB844" s="89"/>
      <c r="BC844" s="89"/>
      <c r="BD844" s="89"/>
      <c r="BE844" s="89"/>
      <c r="BF844" s="89"/>
      <c r="BG844" s="89"/>
      <c r="BH844" s="89"/>
      <c r="BI844" s="89"/>
      <c r="BJ844" s="89"/>
      <c r="BK844" s="89"/>
      <c r="BL844" s="89"/>
      <c r="BM844" s="89"/>
      <c r="BN844" s="89"/>
      <c r="BO844" s="89"/>
      <c r="BP844" s="89"/>
      <c r="BQ844" s="89"/>
      <c r="BR844" s="70"/>
      <c r="BS844" s="70"/>
      <c r="BT844" s="70"/>
    </row>
    <row r="845" ht="16.5" customHeight="1">
      <c r="A845" s="70"/>
      <c r="B845" s="26"/>
      <c r="C845" s="51"/>
      <c r="D845" s="227" t="s">
        <v>1934</v>
      </c>
      <c r="F845" s="287"/>
      <c r="AH845" s="48"/>
      <c r="AI845" s="70"/>
      <c r="AJ845" s="70"/>
      <c r="AK845" s="89"/>
      <c r="AL845" s="89"/>
      <c r="AM845" s="89"/>
      <c r="AN845" s="89"/>
      <c r="AO845" s="89"/>
      <c r="AP845" s="89"/>
      <c r="AQ845" s="89"/>
      <c r="AR845" s="89"/>
      <c r="AS845" s="89"/>
      <c r="AT845" s="89"/>
      <c r="AU845" s="89"/>
      <c r="AV845" s="89"/>
      <c r="AW845" s="89"/>
      <c r="AX845" s="89"/>
      <c r="AY845" s="89"/>
      <c r="AZ845" s="89"/>
      <c r="BA845" s="89"/>
      <c r="BB845" s="89"/>
      <c r="BC845" s="89"/>
      <c r="BD845" s="89"/>
      <c r="BE845" s="89"/>
      <c r="BF845" s="89"/>
      <c r="BG845" s="89"/>
      <c r="BH845" s="89"/>
      <c r="BI845" s="89"/>
      <c r="BJ845" s="89"/>
      <c r="BK845" s="89"/>
      <c r="BL845" s="89"/>
      <c r="BM845" s="89"/>
      <c r="BN845" s="89"/>
      <c r="BO845" s="89"/>
      <c r="BP845" s="89"/>
      <c r="BQ845" s="89"/>
      <c r="BR845" s="70"/>
      <c r="BS845" s="70"/>
      <c r="BT845" s="70"/>
    </row>
    <row r="846" ht="16.5" customHeight="1">
      <c r="A846" s="70"/>
      <c r="B846" s="26"/>
      <c r="C846" s="682">
        <v>9.0</v>
      </c>
      <c r="D846" s="356"/>
      <c r="Q846" s="286" t="s">
        <v>1932</v>
      </c>
      <c r="S846" s="358"/>
      <c r="AH846" s="48"/>
      <c r="AI846" s="70"/>
      <c r="AJ846" s="70"/>
      <c r="AK846" s="89"/>
      <c r="AL846" s="89"/>
      <c r="AM846" s="89"/>
      <c r="AN846" s="89"/>
      <c r="AO846" s="89"/>
      <c r="AP846" s="89"/>
      <c r="AQ846" s="89"/>
      <c r="AR846" s="89"/>
      <c r="AS846" s="89"/>
      <c r="AT846" s="89"/>
      <c r="AU846" s="89"/>
      <c r="AV846" s="89"/>
      <c r="AW846" s="89"/>
      <c r="AX846" s="89"/>
      <c r="AY846" s="89"/>
      <c r="AZ846" s="89"/>
      <c r="BA846" s="89"/>
      <c r="BB846" s="89"/>
      <c r="BC846" s="89"/>
      <c r="BD846" s="89"/>
      <c r="BE846" s="89"/>
      <c r="BF846" s="89"/>
      <c r="BG846" s="89"/>
      <c r="BH846" s="89"/>
      <c r="BI846" s="89"/>
      <c r="BJ846" s="89"/>
      <c r="BK846" s="89"/>
      <c r="BL846" s="89"/>
      <c r="BM846" s="89"/>
      <c r="BN846" s="89"/>
      <c r="BO846" s="89"/>
      <c r="BP846" s="89"/>
      <c r="BQ846" s="89"/>
      <c r="BR846" s="70"/>
      <c r="BS846" s="70"/>
      <c r="BT846" s="70"/>
    </row>
    <row r="847" ht="16.5" customHeight="1">
      <c r="A847" s="70"/>
      <c r="B847" s="26"/>
      <c r="C847" s="51"/>
      <c r="D847" s="227" t="s">
        <v>2028</v>
      </c>
      <c r="F847" s="287"/>
      <c r="AH847" s="48"/>
      <c r="AI847" s="70"/>
      <c r="AJ847" s="70"/>
      <c r="AK847" s="89"/>
      <c r="AL847" s="89"/>
      <c r="AM847" s="89"/>
      <c r="AN847" s="89"/>
      <c r="AO847" s="89"/>
      <c r="AP847" s="89"/>
      <c r="AQ847" s="89"/>
      <c r="AR847" s="89"/>
      <c r="AS847" s="89"/>
      <c r="AT847" s="89"/>
      <c r="AU847" s="89"/>
      <c r="AV847" s="89"/>
      <c r="AW847" s="89"/>
      <c r="AX847" s="89"/>
      <c r="AY847" s="89"/>
      <c r="AZ847" s="89"/>
      <c r="BA847" s="89"/>
      <c r="BB847" s="89"/>
      <c r="BC847" s="89"/>
      <c r="BD847" s="89"/>
      <c r="BE847" s="89"/>
      <c r="BF847" s="89"/>
      <c r="BG847" s="89"/>
      <c r="BH847" s="89"/>
      <c r="BI847" s="89"/>
      <c r="BJ847" s="89"/>
      <c r="BK847" s="89"/>
      <c r="BL847" s="89"/>
      <c r="BM847" s="89"/>
      <c r="BN847" s="89"/>
      <c r="BO847" s="89"/>
      <c r="BP847" s="89"/>
      <c r="BQ847" s="89"/>
      <c r="BR847" s="70"/>
      <c r="BS847" s="70"/>
      <c r="BT847" s="70"/>
    </row>
    <row r="848" ht="16.5" customHeight="1">
      <c r="A848" s="70"/>
      <c r="B848" s="26"/>
      <c r="C848" s="51"/>
      <c r="D848" s="227" t="s">
        <v>2032</v>
      </c>
      <c r="F848" s="287"/>
      <c r="AH848" s="48"/>
      <c r="AI848" s="70"/>
      <c r="AJ848" s="70"/>
      <c r="AK848" s="89"/>
      <c r="AL848" s="89"/>
      <c r="AM848" s="89"/>
      <c r="AN848" s="89"/>
      <c r="AO848" s="89"/>
      <c r="AP848" s="89"/>
      <c r="AQ848" s="89"/>
      <c r="AR848" s="89"/>
      <c r="AS848" s="89"/>
      <c r="AT848" s="89"/>
      <c r="AU848" s="89"/>
      <c r="AV848" s="89"/>
      <c r="AW848" s="89"/>
      <c r="AX848" s="89"/>
      <c r="AY848" s="89"/>
      <c r="AZ848" s="89"/>
      <c r="BA848" s="89"/>
      <c r="BB848" s="89"/>
      <c r="BC848" s="89"/>
      <c r="BD848" s="89"/>
      <c r="BE848" s="89"/>
      <c r="BF848" s="89"/>
      <c r="BG848" s="89"/>
      <c r="BH848" s="89"/>
      <c r="BI848" s="89"/>
      <c r="BJ848" s="89"/>
      <c r="BK848" s="89"/>
      <c r="BL848" s="89"/>
      <c r="BM848" s="89"/>
      <c r="BN848" s="89"/>
      <c r="BO848" s="89"/>
      <c r="BP848" s="89"/>
      <c r="BQ848" s="89"/>
      <c r="BR848" s="70"/>
      <c r="BS848" s="70"/>
      <c r="BT848" s="70"/>
    </row>
    <row r="849" ht="16.5" customHeight="1">
      <c r="A849" s="70"/>
      <c r="B849" s="26"/>
      <c r="C849" s="51"/>
      <c r="D849" s="227" t="s">
        <v>1934</v>
      </c>
      <c r="F849" s="287"/>
      <c r="AH849" s="48"/>
      <c r="AI849" s="70"/>
      <c r="AJ849" s="70"/>
      <c r="AK849" s="89"/>
      <c r="AL849" s="89"/>
      <c r="AM849" s="89"/>
      <c r="AN849" s="89"/>
      <c r="AO849" s="89"/>
      <c r="AP849" s="89"/>
      <c r="AQ849" s="89"/>
      <c r="AR849" s="89"/>
      <c r="AS849" s="89"/>
      <c r="AT849" s="89"/>
      <c r="AU849" s="89"/>
      <c r="AV849" s="89"/>
      <c r="AW849" s="89"/>
      <c r="AX849" s="89"/>
      <c r="AY849" s="89"/>
      <c r="AZ849" s="89"/>
      <c r="BA849" s="89"/>
      <c r="BB849" s="89"/>
      <c r="BC849" s="89"/>
      <c r="BD849" s="89"/>
      <c r="BE849" s="89"/>
      <c r="BF849" s="89"/>
      <c r="BG849" s="89"/>
      <c r="BH849" s="89"/>
      <c r="BI849" s="89"/>
      <c r="BJ849" s="89"/>
      <c r="BK849" s="89"/>
      <c r="BL849" s="89"/>
      <c r="BM849" s="89"/>
      <c r="BN849" s="89"/>
      <c r="BO849" s="89"/>
      <c r="BP849" s="89"/>
      <c r="BQ849" s="89"/>
      <c r="BR849" s="70"/>
      <c r="BS849" s="70"/>
      <c r="BT849" s="70"/>
    </row>
    <row r="850" ht="16.5" customHeight="1">
      <c r="A850" s="70"/>
      <c r="B850" s="26"/>
      <c r="C850" s="682">
        <v>10.0</v>
      </c>
      <c r="D850" s="356"/>
      <c r="Q850" s="286" t="s">
        <v>1932</v>
      </c>
      <c r="S850" s="358"/>
      <c r="AH850" s="48"/>
      <c r="AI850" s="70"/>
      <c r="AJ850" s="70"/>
      <c r="AK850" s="89"/>
      <c r="AL850" s="89"/>
      <c r="AM850" s="89"/>
      <c r="AN850" s="89"/>
      <c r="AO850" s="89"/>
      <c r="AP850" s="89"/>
      <c r="AQ850" s="89"/>
      <c r="AR850" s="89"/>
      <c r="AS850" s="89"/>
      <c r="AT850" s="89"/>
      <c r="AU850" s="89"/>
      <c r="AV850" s="89"/>
      <c r="AW850" s="89"/>
      <c r="AX850" s="89"/>
      <c r="AY850" s="89"/>
      <c r="AZ850" s="89"/>
      <c r="BA850" s="89"/>
      <c r="BB850" s="89"/>
      <c r="BC850" s="89"/>
      <c r="BD850" s="89"/>
      <c r="BE850" s="89"/>
      <c r="BF850" s="89"/>
      <c r="BG850" s="89"/>
      <c r="BH850" s="89"/>
      <c r="BI850" s="89"/>
      <c r="BJ850" s="89"/>
      <c r="BK850" s="89"/>
      <c r="BL850" s="89"/>
      <c r="BM850" s="89"/>
      <c r="BN850" s="89"/>
      <c r="BO850" s="89"/>
      <c r="BP850" s="89"/>
      <c r="BQ850" s="89"/>
      <c r="BR850" s="70"/>
      <c r="BS850" s="70"/>
      <c r="BT850" s="70"/>
    </row>
    <row r="851" ht="16.5" customHeight="1">
      <c r="A851" s="70"/>
      <c r="B851" s="26"/>
      <c r="C851" s="51"/>
      <c r="D851" s="227" t="s">
        <v>2028</v>
      </c>
      <c r="F851" s="287"/>
      <c r="AH851" s="48"/>
      <c r="AI851" s="70"/>
      <c r="AJ851" s="70"/>
      <c r="AK851" s="89"/>
      <c r="AL851" s="89"/>
      <c r="AM851" s="89"/>
      <c r="AN851" s="89"/>
      <c r="AO851" s="89"/>
      <c r="AP851" s="89"/>
      <c r="AQ851" s="89"/>
      <c r="AR851" s="89"/>
      <c r="AS851" s="89"/>
      <c r="AT851" s="89"/>
      <c r="AU851" s="89"/>
      <c r="AV851" s="89"/>
      <c r="AW851" s="89"/>
      <c r="AX851" s="89"/>
      <c r="AY851" s="89"/>
      <c r="AZ851" s="89"/>
      <c r="BA851" s="89"/>
      <c r="BB851" s="89"/>
      <c r="BC851" s="89"/>
      <c r="BD851" s="89"/>
      <c r="BE851" s="89"/>
      <c r="BF851" s="89"/>
      <c r="BG851" s="89"/>
      <c r="BH851" s="89"/>
      <c r="BI851" s="89"/>
      <c r="BJ851" s="89"/>
      <c r="BK851" s="89"/>
      <c r="BL851" s="89"/>
      <c r="BM851" s="89"/>
      <c r="BN851" s="89"/>
      <c r="BO851" s="89"/>
      <c r="BP851" s="89"/>
      <c r="BQ851" s="89"/>
      <c r="BR851" s="70"/>
      <c r="BS851" s="70"/>
      <c r="BT851" s="70"/>
    </row>
    <row r="852" ht="16.5" customHeight="1">
      <c r="A852" s="70"/>
      <c r="B852" s="26"/>
      <c r="C852" s="51"/>
      <c r="D852" s="227" t="s">
        <v>2032</v>
      </c>
      <c r="F852" s="287"/>
      <c r="AH852" s="48"/>
      <c r="AI852" s="70"/>
      <c r="AJ852" s="70"/>
      <c r="AK852" s="89"/>
      <c r="AL852" s="89"/>
      <c r="AM852" s="89"/>
      <c r="AN852" s="89"/>
      <c r="AO852" s="89"/>
      <c r="AP852" s="89"/>
      <c r="AQ852" s="89"/>
      <c r="AR852" s="89"/>
      <c r="AS852" s="89"/>
      <c r="AT852" s="89"/>
      <c r="AU852" s="89"/>
      <c r="AV852" s="89"/>
      <c r="AW852" s="89"/>
      <c r="AX852" s="89"/>
      <c r="AY852" s="89"/>
      <c r="AZ852" s="89"/>
      <c r="BA852" s="89"/>
      <c r="BB852" s="89"/>
      <c r="BC852" s="89"/>
      <c r="BD852" s="89"/>
      <c r="BE852" s="89"/>
      <c r="BF852" s="89"/>
      <c r="BG852" s="89"/>
      <c r="BH852" s="89"/>
      <c r="BI852" s="89"/>
      <c r="BJ852" s="89"/>
      <c r="BK852" s="89"/>
      <c r="BL852" s="89"/>
      <c r="BM852" s="89"/>
      <c r="BN852" s="89"/>
      <c r="BO852" s="89"/>
      <c r="BP852" s="89"/>
      <c r="BQ852" s="89"/>
      <c r="BR852" s="70"/>
      <c r="BS852" s="70"/>
      <c r="BT852" s="70"/>
    </row>
    <row r="853" ht="16.5" customHeight="1">
      <c r="A853" s="70"/>
      <c r="B853" s="26"/>
      <c r="C853" s="51"/>
      <c r="D853" s="227" t="s">
        <v>1934</v>
      </c>
      <c r="F853" s="287"/>
      <c r="AH853" s="48"/>
      <c r="AI853" s="70"/>
      <c r="AJ853" s="70"/>
      <c r="AK853" s="89"/>
      <c r="AL853" s="89"/>
      <c r="AM853" s="89"/>
      <c r="AN853" s="89"/>
      <c r="AO853" s="89"/>
      <c r="AP853" s="89"/>
      <c r="AQ853" s="89"/>
      <c r="AR853" s="89"/>
      <c r="AS853" s="89"/>
      <c r="AT853" s="89"/>
      <c r="AU853" s="89"/>
      <c r="AV853" s="89"/>
      <c r="AW853" s="89"/>
      <c r="AX853" s="89"/>
      <c r="AY853" s="89"/>
      <c r="AZ853" s="89"/>
      <c r="BA853" s="89"/>
      <c r="BB853" s="89"/>
      <c r="BC853" s="89"/>
      <c r="BD853" s="89"/>
      <c r="BE853" s="89"/>
      <c r="BF853" s="89"/>
      <c r="BG853" s="89"/>
      <c r="BH853" s="89"/>
      <c r="BI853" s="89"/>
      <c r="BJ853" s="89"/>
      <c r="BK853" s="89"/>
      <c r="BL853" s="89"/>
      <c r="BM853" s="89"/>
      <c r="BN853" s="89"/>
      <c r="BO853" s="89"/>
      <c r="BP853" s="89"/>
      <c r="BQ853" s="89"/>
      <c r="BR853" s="70"/>
      <c r="BS853" s="70"/>
      <c r="BT853" s="70"/>
    </row>
    <row r="854" ht="16.5" customHeight="1">
      <c r="A854" s="70"/>
      <c r="B854" s="26"/>
      <c r="C854" s="682">
        <v>11.0</v>
      </c>
      <c r="D854" s="356"/>
      <c r="Q854" s="286" t="s">
        <v>1932</v>
      </c>
      <c r="S854" s="358"/>
      <c r="AH854" s="48"/>
      <c r="AI854" s="70"/>
      <c r="AJ854" s="70"/>
      <c r="AK854" s="89"/>
      <c r="AL854" s="89"/>
      <c r="AM854" s="89"/>
      <c r="AN854" s="89"/>
      <c r="AO854" s="89"/>
      <c r="AP854" s="89"/>
      <c r="AQ854" s="89"/>
      <c r="AR854" s="89"/>
      <c r="AS854" s="89"/>
      <c r="AT854" s="89"/>
      <c r="AU854" s="89"/>
      <c r="AV854" s="89"/>
      <c r="AW854" s="89"/>
      <c r="AX854" s="89"/>
      <c r="AY854" s="89"/>
      <c r="AZ854" s="89"/>
      <c r="BA854" s="89"/>
      <c r="BB854" s="89"/>
      <c r="BC854" s="89"/>
      <c r="BD854" s="89"/>
      <c r="BE854" s="89"/>
      <c r="BF854" s="89"/>
      <c r="BG854" s="89"/>
      <c r="BH854" s="89"/>
      <c r="BI854" s="89"/>
      <c r="BJ854" s="89"/>
      <c r="BK854" s="89"/>
      <c r="BL854" s="89"/>
      <c r="BM854" s="89"/>
      <c r="BN854" s="89"/>
      <c r="BO854" s="89"/>
      <c r="BP854" s="89"/>
      <c r="BQ854" s="89"/>
      <c r="BR854" s="70"/>
      <c r="BS854" s="70"/>
      <c r="BT854" s="70"/>
    </row>
    <row r="855" ht="16.5" customHeight="1">
      <c r="A855" s="70"/>
      <c r="B855" s="26"/>
      <c r="C855" s="51"/>
      <c r="D855" s="227" t="s">
        <v>2028</v>
      </c>
      <c r="F855" s="287"/>
      <c r="AH855" s="48"/>
      <c r="AI855" s="70"/>
      <c r="AJ855" s="70"/>
      <c r="AK855" s="89"/>
      <c r="AL855" s="89"/>
      <c r="AM855" s="89"/>
      <c r="AN855" s="89"/>
      <c r="AO855" s="89"/>
      <c r="AP855" s="89"/>
      <c r="AQ855" s="89"/>
      <c r="AR855" s="89"/>
      <c r="AS855" s="89"/>
      <c r="AT855" s="89"/>
      <c r="AU855" s="89"/>
      <c r="AV855" s="89"/>
      <c r="AW855" s="89"/>
      <c r="AX855" s="89"/>
      <c r="AY855" s="89"/>
      <c r="AZ855" s="89"/>
      <c r="BA855" s="89"/>
      <c r="BB855" s="89"/>
      <c r="BC855" s="89"/>
      <c r="BD855" s="89"/>
      <c r="BE855" s="89"/>
      <c r="BF855" s="89"/>
      <c r="BG855" s="89"/>
      <c r="BH855" s="89"/>
      <c r="BI855" s="89"/>
      <c r="BJ855" s="89"/>
      <c r="BK855" s="89"/>
      <c r="BL855" s="89"/>
      <c r="BM855" s="89"/>
      <c r="BN855" s="89"/>
      <c r="BO855" s="89"/>
      <c r="BP855" s="89"/>
      <c r="BQ855" s="89"/>
      <c r="BR855" s="70"/>
      <c r="BS855" s="70"/>
      <c r="BT855" s="70"/>
    </row>
    <row r="856" ht="16.5" customHeight="1">
      <c r="A856" s="70"/>
      <c r="B856" s="26"/>
      <c r="C856" s="51"/>
      <c r="D856" s="227" t="s">
        <v>2032</v>
      </c>
      <c r="F856" s="287"/>
      <c r="AH856" s="48"/>
      <c r="AI856" s="70"/>
      <c r="AJ856" s="70"/>
      <c r="AK856" s="89"/>
      <c r="AL856" s="89"/>
      <c r="AM856" s="89"/>
      <c r="AN856" s="89"/>
      <c r="AO856" s="89"/>
      <c r="AP856" s="89"/>
      <c r="AQ856" s="89"/>
      <c r="AR856" s="89"/>
      <c r="AS856" s="89"/>
      <c r="AT856" s="89"/>
      <c r="AU856" s="89"/>
      <c r="AV856" s="89"/>
      <c r="AW856" s="89"/>
      <c r="AX856" s="89"/>
      <c r="AY856" s="89"/>
      <c r="AZ856" s="89"/>
      <c r="BA856" s="89"/>
      <c r="BB856" s="89"/>
      <c r="BC856" s="89"/>
      <c r="BD856" s="89"/>
      <c r="BE856" s="89"/>
      <c r="BF856" s="89"/>
      <c r="BG856" s="89"/>
      <c r="BH856" s="89"/>
      <c r="BI856" s="89"/>
      <c r="BJ856" s="89"/>
      <c r="BK856" s="89"/>
      <c r="BL856" s="89"/>
      <c r="BM856" s="89"/>
      <c r="BN856" s="89"/>
      <c r="BO856" s="89"/>
      <c r="BP856" s="89"/>
      <c r="BQ856" s="89"/>
      <c r="BR856" s="70"/>
      <c r="BS856" s="70"/>
      <c r="BT856" s="70"/>
    </row>
    <row r="857" ht="16.5" customHeight="1">
      <c r="A857" s="70"/>
      <c r="B857" s="26"/>
      <c r="C857" s="51"/>
      <c r="D857" s="227" t="s">
        <v>1934</v>
      </c>
      <c r="F857" s="287"/>
      <c r="AH857" s="48"/>
      <c r="AI857" s="70"/>
      <c r="AJ857" s="70"/>
      <c r="AK857" s="89"/>
      <c r="AL857" s="89"/>
      <c r="AM857" s="89"/>
      <c r="AN857" s="89"/>
      <c r="AO857" s="89"/>
      <c r="AP857" s="89"/>
      <c r="AQ857" s="89"/>
      <c r="AR857" s="89"/>
      <c r="AS857" s="89"/>
      <c r="AT857" s="89"/>
      <c r="AU857" s="89"/>
      <c r="AV857" s="89"/>
      <c r="AW857" s="89"/>
      <c r="AX857" s="89"/>
      <c r="AY857" s="89"/>
      <c r="AZ857" s="89"/>
      <c r="BA857" s="89"/>
      <c r="BB857" s="89"/>
      <c r="BC857" s="89"/>
      <c r="BD857" s="89"/>
      <c r="BE857" s="89"/>
      <c r="BF857" s="89"/>
      <c r="BG857" s="89"/>
      <c r="BH857" s="89"/>
      <c r="BI857" s="89"/>
      <c r="BJ857" s="89"/>
      <c r="BK857" s="89"/>
      <c r="BL857" s="89"/>
      <c r="BM857" s="89"/>
      <c r="BN857" s="89"/>
      <c r="BO857" s="89"/>
      <c r="BP857" s="89"/>
      <c r="BQ857" s="89"/>
      <c r="BR857" s="70"/>
      <c r="BS857" s="70"/>
      <c r="BT857" s="70"/>
    </row>
    <row r="858" ht="16.5" customHeight="1">
      <c r="A858" s="70"/>
      <c r="B858" s="26"/>
      <c r="C858" s="682">
        <v>12.0</v>
      </c>
      <c r="D858" s="356"/>
      <c r="Q858" s="286" t="s">
        <v>1932</v>
      </c>
      <c r="S858" s="358"/>
      <c r="AH858" s="48"/>
      <c r="AI858" s="70"/>
      <c r="AJ858" s="70"/>
      <c r="AK858" s="89"/>
      <c r="AL858" s="89"/>
      <c r="AM858" s="89"/>
      <c r="AN858" s="89"/>
      <c r="AO858" s="89"/>
      <c r="AP858" s="89"/>
      <c r="AQ858" s="89"/>
      <c r="AR858" s="89"/>
      <c r="AS858" s="89"/>
      <c r="AT858" s="89"/>
      <c r="AU858" s="89"/>
      <c r="AV858" s="89"/>
      <c r="AW858" s="89"/>
      <c r="AX858" s="89"/>
      <c r="AY858" s="89"/>
      <c r="AZ858" s="89"/>
      <c r="BA858" s="89"/>
      <c r="BB858" s="89"/>
      <c r="BC858" s="89"/>
      <c r="BD858" s="89"/>
      <c r="BE858" s="89"/>
      <c r="BF858" s="89"/>
      <c r="BG858" s="89"/>
      <c r="BH858" s="89"/>
      <c r="BI858" s="89"/>
      <c r="BJ858" s="89"/>
      <c r="BK858" s="89"/>
      <c r="BL858" s="89"/>
      <c r="BM858" s="89"/>
      <c r="BN858" s="89"/>
      <c r="BO858" s="89"/>
      <c r="BP858" s="89"/>
      <c r="BQ858" s="89"/>
      <c r="BR858" s="70"/>
      <c r="BS858" s="70"/>
      <c r="BT858" s="70"/>
    </row>
    <row r="859" ht="16.5" customHeight="1">
      <c r="A859" s="70"/>
      <c r="B859" s="26"/>
      <c r="C859" s="51"/>
      <c r="D859" s="227" t="s">
        <v>2028</v>
      </c>
      <c r="F859" s="287"/>
      <c r="AH859" s="48"/>
      <c r="AI859" s="70"/>
      <c r="AJ859" s="70"/>
      <c r="AK859" s="89"/>
      <c r="AL859" s="89"/>
      <c r="AM859" s="89"/>
      <c r="AN859" s="89"/>
      <c r="AO859" s="89"/>
      <c r="AP859" s="89"/>
      <c r="AQ859" s="89"/>
      <c r="AR859" s="89"/>
      <c r="AS859" s="89"/>
      <c r="AT859" s="89"/>
      <c r="AU859" s="89"/>
      <c r="AV859" s="89"/>
      <c r="AW859" s="89"/>
      <c r="AX859" s="89"/>
      <c r="AY859" s="89"/>
      <c r="AZ859" s="89"/>
      <c r="BA859" s="89"/>
      <c r="BB859" s="89"/>
      <c r="BC859" s="89"/>
      <c r="BD859" s="89"/>
      <c r="BE859" s="89"/>
      <c r="BF859" s="89"/>
      <c r="BG859" s="89"/>
      <c r="BH859" s="89"/>
      <c r="BI859" s="89"/>
      <c r="BJ859" s="89"/>
      <c r="BK859" s="89"/>
      <c r="BL859" s="89"/>
      <c r="BM859" s="89"/>
      <c r="BN859" s="89"/>
      <c r="BO859" s="89"/>
      <c r="BP859" s="89"/>
      <c r="BQ859" s="89"/>
      <c r="BR859" s="70"/>
      <c r="BS859" s="70"/>
      <c r="BT859" s="70"/>
    </row>
    <row r="860" ht="16.5" customHeight="1">
      <c r="A860" s="70"/>
      <c r="B860" s="26"/>
      <c r="C860" s="51"/>
      <c r="D860" s="227" t="s">
        <v>2032</v>
      </c>
      <c r="F860" s="287"/>
      <c r="AH860" s="48"/>
      <c r="AI860" s="70"/>
      <c r="AJ860" s="70"/>
      <c r="AK860" s="89"/>
      <c r="AL860" s="89"/>
      <c r="AM860" s="89"/>
      <c r="AN860" s="89"/>
      <c r="AO860" s="89"/>
      <c r="AP860" s="89"/>
      <c r="AQ860" s="89"/>
      <c r="AR860" s="89"/>
      <c r="AS860" s="89"/>
      <c r="AT860" s="89"/>
      <c r="AU860" s="89"/>
      <c r="AV860" s="89"/>
      <c r="AW860" s="89"/>
      <c r="AX860" s="89"/>
      <c r="AY860" s="89"/>
      <c r="AZ860" s="89"/>
      <c r="BA860" s="89"/>
      <c r="BB860" s="89"/>
      <c r="BC860" s="89"/>
      <c r="BD860" s="89"/>
      <c r="BE860" s="89"/>
      <c r="BF860" s="89"/>
      <c r="BG860" s="89"/>
      <c r="BH860" s="89"/>
      <c r="BI860" s="89"/>
      <c r="BJ860" s="89"/>
      <c r="BK860" s="89"/>
      <c r="BL860" s="89"/>
      <c r="BM860" s="89"/>
      <c r="BN860" s="89"/>
      <c r="BO860" s="89"/>
      <c r="BP860" s="89"/>
      <c r="BQ860" s="89"/>
      <c r="BR860" s="70"/>
      <c r="BS860" s="70"/>
      <c r="BT860" s="70"/>
    </row>
    <row r="861" ht="16.5" customHeight="1">
      <c r="A861" s="70"/>
      <c r="B861" s="26"/>
      <c r="C861" s="51"/>
      <c r="D861" s="227" t="s">
        <v>1934</v>
      </c>
      <c r="F861" s="287"/>
      <c r="AH861" s="48"/>
      <c r="AI861" s="70"/>
      <c r="AJ861" s="70"/>
      <c r="AK861" s="89"/>
      <c r="AL861" s="89"/>
      <c r="AM861" s="89"/>
      <c r="AN861" s="89"/>
      <c r="AO861" s="89"/>
      <c r="AP861" s="89"/>
      <c r="AQ861" s="89"/>
      <c r="AR861" s="89"/>
      <c r="AS861" s="89"/>
      <c r="AT861" s="89"/>
      <c r="AU861" s="89"/>
      <c r="AV861" s="89"/>
      <c r="AW861" s="89"/>
      <c r="AX861" s="89"/>
      <c r="AY861" s="89"/>
      <c r="AZ861" s="89"/>
      <c r="BA861" s="89"/>
      <c r="BB861" s="89"/>
      <c r="BC861" s="89"/>
      <c r="BD861" s="89"/>
      <c r="BE861" s="89"/>
      <c r="BF861" s="89"/>
      <c r="BG861" s="89"/>
      <c r="BH861" s="89"/>
      <c r="BI861" s="89"/>
      <c r="BJ861" s="89"/>
      <c r="BK861" s="89"/>
      <c r="BL861" s="89"/>
      <c r="BM861" s="89"/>
      <c r="BN861" s="89"/>
      <c r="BO861" s="89"/>
      <c r="BP861" s="89"/>
      <c r="BQ861" s="89"/>
      <c r="BR861" s="70"/>
      <c r="BS861" s="70"/>
      <c r="BT861" s="70"/>
    </row>
    <row r="862" ht="16.5" customHeight="1">
      <c r="A862" s="70"/>
      <c r="B862" s="26"/>
      <c r="C862" s="682">
        <v>13.0</v>
      </c>
      <c r="D862" s="356"/>
      <c r="Q862" s="286" t="s">
        <v>1932</v>
      </c>
      <c r="S862" s="358"/>
      <c r="AH862" s="48"/>
      <c r="AI862" s="70"/>
      <c r="AJ862" s="70"/>
      <c r="AK862" s="89"/>
      <c r="AL862" s="89"/>
      <c r="AM862" s="89"/>
      <c r="AN862" s="89"/>
      <c r="AO862" s="89"/>
      <c r="AP862" s="89"/>
      <c r="AQ862" s="89"/>
      <c r="AR862" s="89"/>
      <c r="AS862" s="89"/>
      <c r="AT862" s="89"/>
      <c r="AU862" s="89"/>
      <c r="AV862" s="89"/>
      <c r="AW862" s="89"/>
      <c r="AX862" s="89"/>
      <c r="AY862" s="89"/>
      <c r="AZ862" s="89"/>
      <c r="BA862" s="89"/>
      <c r="BB862" s="89"/>
      <c r="BC862" s="89"/>
      <c r="BD862" s="89"/>
      <c r="BE862" s="89"/>
      <c r="BF862" s="89"/>
      <c r="BG862" s="89"/>
      <c r="BH862" s="89"/>
      <c r="BI862" s="89"/>
      <c r="BJ862" s="89"/>
      <c r="BK862" s="89"/>
      <c r="BL862" s="89"/>
      <c r="BM862" s="89"/>
      <c r="BN862" s="89"/>
      <c r="BO862" s="89"/>
      <c r="BP862" s="89"/>
      <c r="BQ862" s="89"/>
      <c r="BR862" s="70"/>
      <c r="BS862" s="70"/>
      <c r="BT862" s="70"/>
    </row>
    <row r="863" ht="16.5" customHeight="1">
      <c r="A863" s="70"/>
      <c r="B863" s="26"/>
      <c r="C863" s="51"/>
      <c r="D863" s="227" t="s">
        <v>2028</v>
      </c>
      <c r="F863" s="287"/>
      <c r="AH863" s="48"/>
      <c r="AI863" s="70"/>
      <c r="AJ863" s="70"/>
      <c r="AK863" s="89"/>
      <c r="AL863" s="89"/>
      <c r="AM863" s="89"/>
      <c r="AN863" s="89"/>
      <c r="AO863" s="89"/>
      <c r="AP863" s="89"/>
      <c r="AQ863" s="89"/>
      <c r="AR863" s="89"/>
      <c r="AS863" s="89"/>
      <c r="AT863" s="89"/>
      <c r="AU863" s="89"/>
      <c r="AV863" s="89"/>
      <c r="AW863" s="89"/>
      <c r="AX863" s="89"/>
      <c r="AY863" s="89"/>
      <c r="AZ863" s="89"/>
      <c r="BA863" s="89"/>
      <c r="BB863" s="89"/>
      <c r="BC863" s="89"/>
      <c r="BD863" s="89"/>
      <c r="BE863" s="89"/>
      <c r="BF863" s="89"/>
      <c r="BG863" s="89"/>
      <c r="BH863" s="89"/>
      <c r="BI863" s="89"/>
      <c r="BJ863" s="89"/>
      <c r="BK863" s="89"/>
      <c r="BL863" s="89"/>
      <c r="BM863" s="89"/>
      <c r="BN863" s="89"/>
      <c r="BO863" s="89"/>
      <c r="BP863" s="89"/>
      <c r="BQ863" s="89"/>
      <c r="BR863" s="70"/>
      <c r="BS863" s="70"/>
      <c r="BT863" s="70"/>
    </row>
    <row r="864" ht="16.5" customHeight="1">
      <c r="A864" s="70"/>
      <c r="B864" s="26"/>
      <c r="C864" s="51"/>
      <c r="D864" s="227" t="s">
        <v>2032</v>
      </c>
      <c r="F864" s="287"/>
      <c r="AH864" s="48"/>
      <c r="AI864" s="70"/>
      <c r="AJ864" s="70"/>
      <c r="AK864" s="89"/>
      <c r="AL864" s="89"/>
      <c r="AM864" s="89"/>
      <c r="AN864" s="89"/>
      <c r="AO864" s="89"/>
      <c r="AP864" s="89"/>
      <c r="AQ864" s="89"/>
      <c r="AR864" s="89"/>
      <c r="AS864" s="89"/>
      <c r="AT864" s="89"/>
      <c r="AU864" s="89"/>
      <c r="AV864" s="89"/>
      <c r="AW864" s="89"/>
      <c r="AX864" s="89"/>
      <c r="AY864" s="89"/>
      <c r="AZ864" s="89"/>
      <c r="BA864" s="89"/>
      <c r="BB864" s="89"/>
      <c r="BC864" s="89"/>
      <c r="BD864" s="89"/>
      <c r="BE864" s="89"/>
      <c r="BF864" s="89"/>
      <c r="BG864" s="89"/>
      <c r="BH864" s="89"/>
      <c r="BI864" s="89"/>
      <c r="BJ864" s="89"/>
      <c r="BK864" s="89"/>
      <c r="BL864" s="89"/>
      <c r="BM864" s="89"/>
      <c r="BN864" s="89"/>
      <c r="BO864" s="89"/>
      <c r="BP864" s="89"/>
      <c r="BQ864" s="89"/>
      <c r="BR864" s="70"/>
      <c r="BS864" s="70"/>
      <c r="BT864" s="70"/>
    </row>
    <row r="865" ht="16.5" customHeight="1">
      <c r="A865" s="70"/>
      <c r="B865" s="26"/>
      <c r="C865" s="51"/>
      <c r="D865" s="227" t="s">
        <v>1934</v>
      </c>
      <c r="F865" s="287"/>
      <c r="AH865" s="48"/>
      <c r="AI865" s="70"/>
      <c r="AJ865" s="70"/>
      <c r="AK865" s="89"/>
      <c r="AL865" s="89"/>
      <c r="AM865" s="89"/>
      <c r="AN865" s="89"/>
      <c r="AO865" s="89"/>
      <c r="AP865" s="89"/>
      <c r="AQ865" s="89"/>
      <c r="AR865" s="89"/>
      <c r="AS865" s="89"/>
      <c r="AT865" s="89"/>
      <c r="AU865" s="89"/>
      <c r="AV865" s="89"/>
      <c r="AW865" s="89"/>
      <c r="AX865" s="89"/>
      <c r="AY865" s="89"/>
      <c r="AZ865" s="89"/>
      <c r="BA865" s="89"/>
      <c r="BB865" s="89"/>
      <c r="BC865" s="89"/>
      <c r="BD865" s="89"/>
      <c r="BE865" s="89"/>
      <c r="BF865" s="89"/>
      <c r="BG865" s="89"/>
      <c r="BH865" s="89"/>
      <c r="BI865" s="89"/>
      <c r="BJ865" s="89"/>
      <c r="BK865" s="89"/>
      <c r="BL865" s="89"/>
      <c r="BM865" s="89"/>
      <c r="BN865" s="89"/>
      <c r="BO865" s="89"/>
      <c r="BP865" s="89"/>
      <c r="BQ865" s="89"/>
      <c r="BR865" s="70"/>
      <c r="BS865" s="70"/>
      <c r="BT865" s="70"/>
    </row>
    <row r="866" ht="16.5" customHeight="1">
      <c r="A866" s="70"/>
      <c r="B866" s="26"/>
      <c r="C866" s="682">
        <v>14.0</v>
      </c>
      <c r="D866" s="356"/>
      <c r="Q866" s="286" t="s">
        <v>1932</v>
      </c>
      <c r="S866" s="358"/>
      <c r="AH866" s="48"/>
      <c r="AI866" s="70"/>
      <c r="AJ866" s="70"/>
      <c r="AK866" s="89"/>
      <c r="AL866" s="89"/>
      <c r="AM866" s="89"/>
      <c r="AN866" s="89"/>
      <c r="AO866" s="89"/>
      <c r="AP866" s="89"/>
      <c r="AQ866" s="89"/>
      <c r="AR866" s="89"/>
      <c r="AS866" s="89"/>
      <c r="AT866" s="89"/>
      <c r="AU866" s="89"/>
      <c r="AV866" s="89"/>
      <c r="AW866" s="89"/>
      <c r="AX866" s="89"/>
      <c r="AY866" s="89"/>
      <c r="AZ866" s="89"/>
      <c r="BA866" s="89"/>
      <c r="BB866" s="89"/>
      <c r="BC866" s="89"/>
      <c r="BD866" s="89"/>
      <c r="BE866" s="89"/>
      <c r="BF866" s="89"/>
      <c r="BG866" s="89"/>
      <c r="BH866" s="89"/>
      <c r="BI866" s="89"/>
      <c r="BJ866" s="89"/>
      <c r="BK866" s="89"/>
      <c r="BL866" s="89"/>
      <c r="BM866" s="89"/>
      <c r="BN866" s="89"/>
      <c r="BO866" s="89"/>
      <c r="BP866" s="89"/>
      <c r="BQ866" s="89"/>
      <c r="BR866" s="70"/>
      <c r="BS866" s="70"/>
      <c r="BT866" s="70"/>
    </row>
    <row r="867" ht="16.5" customHeight="1">
      <c r="A867" s="70"/>
      <c r="B867" s="26"/>
      <c r="C867" s="51"/>
      <c r="D867" s="227" t="s">
        <v>2028</v>
      </c>
      <c r="F867" s="287"/>
      <c r="AH867" s="48"/>
      <c r="AI867" s="70"/>
      <c r="AJ867" s="70"/>
      <c r="AK867" s="89"/>
      <c r="AL867" s="89"/>
      <c r="AM867" s="89"/>
      <c r="AN867" s="89"/>
      <c r="AO867" s="89"/>
      <c r="AP867" s="89"/>
      <c r="AQ867" s="89"/>
      <c r="AR867" s="89"/>
      <c r="AS867" s="89"/>
      <c r="AT867" s="89"/>
      <c r="AU867" s="89"/>
      <c r="AV867" s="89"/>
      <c r="AW867" s="89"/>
      <c r="AX867" s="89"/>
      <c r="AY867" s="89"/>
      <c r="AZ867" s="89"/>
      <c r="BA867" s="89"/>
      <c r="BB867" s="89"/>
      <c r="BC867" s="89"/>
      <c r="BD867" s="89"/>
      <c r="BE867" s="89"/>
      <c r="BF867" s="89"/>
      <c r="BG867" s="89"/>
      <c r="BH867" s="89"/>
      <c r="BI867" s="89"/>
      <c r="BJ867" s="89"/>
      <c r="BK867" s="89"/>
      <c r="BL867" s="89"/>
      <c r="BM867" s="89"/>
      <c r="BN867" s="89"/>
      <c r="BO867" s="89"/>
      <c r="BP867" s="89"/>
      <c r="BQ867" s="89"/>
      <c r="BR867" s="70"/>
      <c r="BS867" s="70"/>
      <c r="BT867" s="70"/>
    </row>
    <row r="868" ht="16.5" customHeight="1">
      <c r="A868" s="70"/>
      <c r="B868" s="26"/>
      <c r="C868" s="51"/>
      <c r="D868" s="227" t="s">
        <v>2032</v>
      </c>
      <c r="F868" s="287"/>
      <c r="AH868" s="48"/>
      <c r="AI868" s="70"/>
      <c r="AJ868" s="70"/>
      <c r="AK868" s="89"/>
      <c r="AL868" s="89"/>
      <c r="AM868" s="89"/>
      <c r="AN868" s="89"/>
      <c r="AO868" s="89"/>
      <c r="AP868" s="89"/>
      <c r="AQ868" s="89"/>
      <c r="AR868" s="89"/>
      <c r="AS868" s="89"/>
      <c r="AT868" s="89"/>
      <c r="AU868" s="89"/>
      <c r="AV868" s="89"/>
      <c r="AW868" s="89"/>
      <c r="AX868" s="89"/>
      <c r="AY868" s="89"/>
      <c r="AZ868" s="89"/>
      <c r="BA868" s="89"/>
      <c r="BB868" s="89"/>
      <c r="BC868" s="89"/>
      <c r="BD868" s="89"/>
      <c r="BE868" s="89"/>
      <c r="BF868" s="89"/>
      <c r="BG868" s="89"/>
      <c r="BH868" s="89"/>
      <c r="BI868" s="89"/>
      <c r="BJ868" s="89"/>
      <c r="BK868" s="89"/>
      <c r="BL868" s="89"/>
      <c r="BM868" s="89"/>
      <c r="BN868" s="89"/>
      <c r="BO868" s="89"/>
      <c r="BP868" s="89"/>
      <c r="BQ868" s="89"/>
      <c r="BR868" s="70"/>
      <c r="BS868" s="70"/>
      <c r="BT868" s="70"/>
    </row>
    <row r="869" ht="16.5" customHeight="1">
      <c r="A869" s="70"/>
      <c r="B869" s="26"/>
      <c r="C869" s="51"/>
      <c r="D869" s="227" t="s">
        <v>1934</v>
      </c>
      <c r="F869" s="287"/>
      <c r="AH869" s="48"/>
      <c r="AI869" s="70"/>
      <c r="AJ869" s="70"/>
      <c r="AK869" s="89"/>
      <c r="AL869" s="89"/>
      <c r="AM869" s="89"/>
      <c r="AN869" s="89"/>
      <c r="AO869" s="89"/>
      <c r="AP869" s="89"/>
      <c r="AQ869" s="89"/>
      <c r="AR869" s="89"/>
      <c r="AS869" s="89"/>
      <c r="AT869" s="89"/>
      <c r="AU869" s="89"/>
      <c r="AV869" s="89"/>
      <c r="AW869" s="89"/>
      <c r="AX869" s="89"/>
      <c r="AY869" s="89"/>
      <c r="AZ869" s="89"/>
      <c r="BA869" s="89"/>
      <c r="BB869" s="89"/>
      <c r="BC869" s="89"/>
      <c r="BD869" s="89"/>
      <c r="BE869" s="89"/>
      <c r="BF869" s="89"/>
      <c r="BG869" s="89"/>
      <c r="BH869" s="89"/>
      <c r="BI869" s="89"/>
      <c r="BJ869" s="89"/>
      <c r="BK869" s="89"/>
      <c r="BL869" s="89"/>
      <c r="BM869" s="89"/>
      <c r="BN869" s="89"/>
      <c r="BO869" s="89"/>
      <c r="BP869" s="89"/>
      <c r="BQ869" s="89"/>
      <c r="BR869" s="70"/>
      <c r="BS869" s="70"/>
      <c r="BT869" s="70"/>
    </row>
    <row r="870" ht="16.5" customHeight="1">
      <c r="A870" s="70"/>
      <c r="B870" s="26"/>
      <c r="C870" s="682">
        <v>15.0</v>
      </c>
      <c r="D870" s="356"/>
      <c r="Q870" s="286" t="s">
        <v>1932</v>
      </c>
      <c r="S870" s="358"/>
      <c r="AH870" s="48"/>
      <c r="AI870" s="70"/>
      <c r="AJ870" s="70"/>
      <c r="AK870" s="89"/>
      <c r="AL870" s="89"/>
      <c r="AM870" s="89"/>
      <c r="AN870" s="89"/>
      <c r="AO870" s="89"/>
      <c r="AP870" s="89"/>
      <c r="AQ870" s="89"/>
      <c r="AR870" s="89"/>
      <c r="AS870" s="89"/>
      <c r="AT870" s="89"/>
      <c r="AU870" s="89"/>
      <c r="AV870" s="89"/>
      <c r="AW870" s="89"/>
      <c r="AX870" s="89"/>
      <c r="AY870" s="89"/>
      <c r="AZ870" s="89"/>
      <c r="BA870" s="89"/>
      <c r="BB870" s="89"/>
      <c r="BC870" s="89"/>
      <c r="BD870" s="89"/>
      <c r="BE870" s="89"/>
      <c r="BF870" s="89"/>
      <c r="BG870" s="89"/>
      <c r="BH870" s="89"/>
      <c r="BI870" s="89"/>
      <c r="BJ870" s="89"/>
      <c r="BK870" s="89"/>
      <c r="BL870" s="89"/>
      <c r="BM870" s="89"/>
      <c r="BN870" s="89"/>
      <c r="BO870" s="89"/>
      <c r="BP870" s="89"/>
      <c r="BQ870" s="89"/>
      <c r="BR870" s="70"/>
      <c r="BS870" s="70"/>
      <c r="BT870" s="70"/>
    </row>
    <row r="871" ht="16.5" customHeight="1">
      <c r="A871" s="70"/>
      <c r="B871" s="26"/>
      <c r="C871" s="51"/>
      <c r="D871" s="227" t="s">
        <v>2028</v>
      </c>
      <c r="F871" s="287"/>
      <c r="AH871" s="48"/>
      <c r="AI871" s="70"/>
      <c r="AJ871" s="70"/>
      <c r="AK871" s="89"/>
      <c r="AL871" s="89"/>
      <c r="AM871" s="89"/>
      <c r="AN871" s="89"/>
      <c r="AO871" s="89"/>
      <c r="AP871" s="89"/>
      <c r="AQ871" s="89"/>
      <c r="AR871" s="89"/>
      <c r="AS871" s="89"/>
      <c r="AT871" s="89"/>
      <c r="AU871" s="89"/>
      <c r="AV871" s="89"/>
      <c r="AW871" s="89"/>
      <c r="AX871" s="89"/>
      <c r="AY871" s="89"/>
      <c r="AZ871" s="89"/>
      <c r="BA871" s="89"/>
      <c r="BB871" s="89"/>
      <c r="BC871" s="89"/>
      <c r="BD871" s="89"/>
      <c r="BE871" s="89"/>
      <c r="BF871" s="89"/>
      <c r="BG871" s="89"/>
      <c r="BH871" s="89"/>
      <c r="BI871" s="89"/>
      <c r="BJ871" s="89"/>
      <c r="BK871" s="89"/>
      <c r="BL871" s="89"/>
      <c r="BM871" s="89"/>
      <c r="BN871" s="89"/>
      <c r="BO871" s="89"/>
      <c r="BP871" s="89"/>
      <c r="BQ871" s="89"/>
      <c r="BR871" s="70"/>
      <c r="BS871" s="70"/>
      <c r="BT871" s="70"/>
    </row>
    <row r="872" ht="16.5" customHeight="1">
      <c r="A872" s="70"/>
      <c r="B872" s="26"/>
      <c r="C872" s="51"/>
      <c r="D872" s="227" t="s">
        <v>2032</v>
      </c>
      <c r="F872" s="287"/>
      <c r="AH872" s="48"/>
      <c r="AI872" s="70"/>
      <c r="AJ872" s="70"/>
      <c r="AK872" s="89"/>
      <c r="AL872" s="89"/>
      <c r="AM872" s="89"/>
      <c r="AN872" s="89"/>
      <c r="AO872" s="89"/>
      <c r="AP872" s="89"/>
      <c r="AQ872" s="89"/>
      <c r="AR872" s="673"/>
      <c r="AS872" s="89"/>
      <c r="AT872" s="89"/>
      <c r="AU872" s="89"/>
      <c r="AV872" s="89"/>
      <c r="AW872" s="89"/>
      <c r="AX872" s="89"/>
      <c r="AY872" s="89"/>
      <c r="AZ872" s="89"/>
      <c r="BA872" s="89"/>
      <c r="BB872" s="89"/>
      <c r="BC872" s="89"/>
      <c r="BD872" s="89"/>
      <c r="BE872" s="89"/>
      <c r="BF872" s="89"/>
      <c r="BG872" s="89"/>
      <c r="BH872" s="89"/>
      <c r="BI872" s="89"/>
      <c r="BJ872" s="89"/>
      <c r="BK872" s="89"/>
      <c r="BL872" s="89"/>
      <c r="BM872" s="89"/>
      <c r="BN872" s="89"/>
      <c r="BO872" s="89"/>
      <c r="BP872" s="89"/>
      <c r="BQ872" s="89"/>
      <c r="BR872" s="70"/>
      <c r="BS872" s="70"/>
      <c r="BT872" s="70"/>
    </row>
    <row r="873" ht="16.5" customHeight="1">
      <c r="A873" s="70"/>
      <c r="B873" s="26"/>
      <c r="C873" s="53"/>
      <c r="D873" s="685" t="s">
        <v>1934</v>
      </c>
      <c r="E873" s="54"/>
      <c r="F873" s="361"/>
      <c r="G873" s="54"/>
      <c r="H873" s="54"/>
      <c r="I873" s="54"/>
      <c r="J873" s="54"/>
      <c r="K873" s="54"/>
      <c r="L873" s="54"/>
      <c r="M873" s="54"/>
      <c r="N873" s="54"/>
      <c r="O873" s="54"/>
      <c r="P873" s="54"/>
      <c r="Q873" s="54"/>
      <c r="R873" s="54"/>
      <c r="S873" s="54"/>
      <c r="T873" s="54"/>
      <c r="U873" s="54"/>
      <c r="V873" s="54"/>
      <c r="W873" s="54"/>
      <c r="X873" s="54"/>
      <c r="Y873" s="54"/>
      <c r="Z873" s="54"/>
      <c r="AA873" s="54"/>
      <c r="AB873" s="54"/>
      <c r="AC873" s="54"/>
      <c r="AD873" s="54"/>
      <c r="AE873" s="54"/>
      <c r="AF873" s="54"/>
      <c r="AG873" s="54"/>
      <c r="AH873" s="55"/>
      <c r="AI873" s="70"/>
      <c r="AJ873" s="70"/>
      <c r="AK873" s="89"/>
      <c r="AL873" s="89"/>
      <c r="AM873" s="89"/>
      <c r="AN873" s="89"/>
      <c r="AO873" s="89"/>
      <c r="AP873" s="89"/>
      <c r="AQ873" s="89"/>
      <c r="AR873" s="89"/>
      <c r="AS873" s="89"/>
      <c r="AT873" s="89"/>
      <c r="AU873" s="89"/>
      <c r="AV873" s="89"/>
      <c r="AW873" s="89"/>
      <c r="AX873" s="89"/>
      <c r="AY873" s="89"/>
      <c r="AZ873" s="89"/>
      <c r="BA873" s="89"/>
      <c r="BB873" s="89"/>
      <c r="BC873" s="89"/>
      <c r="BD873" s="89"/>
      <c r="BE873" s="89"/>
      <c r="BF873" s="89"/>
      <c r="BG873" s="89"/>
      <c r="BH873" s="89"/>
      <c r="BI873" s="89"/>
      <c r="BJ873" s="89"/>
      <c r="BK873" s="89"/>
      <c r="BL873" s="89"/>
      <c r="BM873" s="89"/>
      <c r="BN873" s="89"/>
      <c r="BO873" s="89"/>
      <c r="BP873" s="89"/>
      <c r="BQ873" s="89"/>
      <c r="BR873" s="70"/>
      <c r="BS873" s="70"/>
      <c r="BT873" s="70"/>
    </row>
    <row r="874" ht="16.5" customHeight="1">
      <c r="A874" s="70"/>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70"/>
      <c r="AJ874" s="70"/>
      <c r="AK874" s="89"/>
      <c r="AL874" s="89"/>
      <c r="AM874" s="89"/>
      <c r="AN874" s="89"/>
      <c r="AO874" s="89"/>
      <c r="AP874" s="89"/>
      <c r="AQ874" s="89"/>
      <c r="AR874" s="89"/>
      <c r="AS874" s="89"/>
      <c r="AT874" s="89"/>
      <c r="AU874" s="89"/>
      <c r="AV874" s="89"/>
      <c r="AW874" s="89"/>
      <c r="AX874" s="89"/>
      <c r="AY874" s="89"/>
      <c r="AZ874" s="89"/>
      <c r="BA874" s="89"/>
      <c r="BB874" s="89"/>
      <c r="BC874" s="89"/>
      <c r="BD874" s="89"/>
      <c r="BE874" s="89"/>
      <c r="BF874" s="89"/>
      <c r="BG874" s="89"/>
      <c r="BH874" s="89"/>
      <c r="BI874" s="89"/>
      <c r="BJ874" s="89"/>
      <c r="BK874" s="89"/>
      <c r="BL874" s="89"/>
      <c r="BM874" s="89"/>
      <c r="BN874" s="89"/>
      <c r="BO874" s="89"/>
      <c r="BP874" s="89"/>
      <c r="BQ874" s="89"/>
      <c r="BR874" s="70"/>
      <c r="BS874" s="70"/>
      <c r="BT874" s="70"/>
    </row>
    <row r="875" ht="16.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85"/>
      <c r="AJ875" s="85"/>
      <c r="AK875" s="87"/>
      <c r="AL875" s="87"/>
      <c r="AM875" s="87"/>
      <c r="AN875" s="87"/>
      <c r="AO875" s="87"/>
      <c r="AP875" s="87"/>
      <c r="AQ875" s="87"/>
      <c r="AR875" s="87"/>
      <c r="AS875" s="87"/>
      <c r="AT875" s="87"/>
      <c r="AU875" s="87"/>
      <c r="AV875" s="87"/>
      <c r="AW875" s="87"/>
      <c r="AX875" s="87"/>
      <c r="AY875" s="87"/>
      <c r="AZ875" s="87"/>
      <c r="BA875" s="87"/>
      <c r="BB875" s="87"/>
      <c r="BC875" s="87"/>
      <c r="BD875" s="87"/>
      <c r="BE875" s="87"/>
      <c r="BF875" s="87"/>
      <c r="BG875" s="87"/>
      <c r="BH875" s="87"/>
      <c r="BI875" s="87"/>
      <c r="BJ875" s="87"/>
      <c r="BK875" s="87"/>
      <c r="BL875" s="87"/>
      <c r="BM875" s="87"/>
      <c r="BN875" s="87"/>
      <c r="BO875" s="87"/>
      <c r="BP875" s="87"/>
      <c r="BQ875" s="87"/>
      <c r="BR875" s="85"/>
      <c r="BS875" s="85"/>
      <c r="BT875" s="85"/>
    </row>
    <row r="876" ht="16.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c r="AA876" s="70"/>
      <c r="AB876" s="70"/>
      <c r="AC876" s="70"/>
      <c r="AD876" s="70"/>
      <c r="AE876" s="70"/>
      <c r="AF876" s="70"/>
      <c r="AG876" s="70"/>
      <c r="AH876" s="70"/>
      <c r="AI876" s="70"/>
      <c r="AJ876" s="70"/>
      <c r="AK876" s="89"/>
      <c r="AL876" s="89"/>
      <c r="AM876" s="89"/>
      <c r="AN876" s="89"/>
      <c r="AO876" s="89"/>
      <c r="AP876" s="89"/>
      <c r="AQ876" s="89"/>
      <c r="AR876" s="89"/>
      <c r="AS876" s="89"/>
      <c r="AT876" s="89"/>
      <c r="AU876" s="89"/>
      <c r="AV876" s="89"/>
      <c r="AW876" s="89"/>
      <c r="AX876" s="89"/>
      <c r="AY876" s="89"/>
      <c r="AZ876" s="89"/>
      <c r="BA876" s="89"/>
      <c r="BB876" s="89"/>
      <c r="BC876" s="89"/>
      <c r="BD876" s="89"/>
      <c r="BE876" s="89"/>
      <c r="BF876" s="89"/>
      <c r="BG876" s="89"/>
      <c r="BH876" s="89"/>
      <c r="BI876" s="89"/>
      <c r="BJ876" s="89"/>
      <c r="BK876" s="89"/>
      <c r="BL876" s="89"/>
      <c r="BM876" s="89"/>
      <c r="BN876" s="89"/>
      <c r="BO876" s="89"/>
      <c r="BP876" s="89"/>
      <c r="BQ876" s="89"/>
      <c r="BR876" s="70"/>
      <c r="BS876" s="70"/>
      <c r="BT876" s="70"/>
    </row>
    <row r="877" ht="16.5" customHeight="1">
      <c r="A877" s="70"/>
      <c r="B877" s="45" t="s">
        <v>2034</v>
      </c>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3"/>
      <c r="AK877" s="45" t="s">
        <v>150</v>
      </c>
      <c r="AL877" s="41"/>
      <c r="AM877" s="41"/>
      <c r="AN877" s="41"/>
      <c r="AO877" s="41"/>
      <c r="AP877" s="41"/>
      <c r="AQ877" s="41"/>
      <c r="AR877" s="41"/>
      <c r="AS877" s="41"/>
      <c r="AT877" s="41"/>
      <c r="AU877" s="41"/>
      <c r="AV877" s="41"/>
      <c r="AW877" s="41"/>
      <c r="AX877" s="41"/>
      <c r="AY877" s="41"/>
      <c r="AZ877" s="41"/>
      <c r="BA877" s="41"/>
      <c r="BB877" s="41"/>
      <c r="BC877" s="41"/>
      <c r="BD877" s="41"/>
      <c r="BE877" s="41"/>
      <c r="BF877" s="41"/>
      <c r="BG877" s="41"/>
      <c r="BH877" s="41"/>
      <c r="BI877" s="41"/>
      <c r="BJ877" s="41"/>
      <c r="BK877" s="41"/>
      <c r="BL877" s="41"/>
      <c r="BM877" s="41"/>
      <c r="BN877" s="41"/>
      <c r="BO877" s="41"/>
      <c r="BP877" s="41"/>
      <c r="BQ877" s="41"/>
      <c r="BR877" s="41"/>
      <c r="BS877" s="70"/>
      <c r="BT877" s="70"/>
    </row>
    <row r="878" ht="16.5" customHeight="1">
      <c r="A878" s="70"/>
      <c r="B878" s="101" t="s">
        <v>388</v>
      </c>
      <c r="C878" s="679">
        <v>1.0</v>
      </c>
      <c r="D878" s="273" t="s">
        <v>2035</v>
      </c>
      <c r="E878" s="66"/>
      <c r="F878" s="66"/>
      <c r="G878" s="66"/>
      <c r="H878" s="66"/>
      <c r="I878" s="66"/>
      <c r="J878" s="66"/>
      <c r="K878" s="66"/>
      <c r="L878" s="66"/>
      <c r="M878" s="66"/>
      <c r="N878" s="66"/>
      <c r="O878" s="66"/>
      <c r="P878" s="66"/>
      <c r="Q878" s="351" t="s">
        <v>2036</v>
      </c>
      <c r="R878" s="66"/>
      <c r="S878" s="686" t="s">
        <v>2037</v>
      </c>
      <c r="T878" s="66"/>
      <c r="U878" s="66"/>
      <c r="V878" s="66"/>
      <c r="W878" s="66"/>
      <c r="X878" s="66"/>
      <c r="Y878" s="66"/>
      <c r="Z878" s="66"/>
      <c r="AA878" s="66"/>
      <c r="AB878" s="66"/>
      <c r="AC878" s="66"/>
      <c r="AD878" s="66"/>
      <c r="AE878" s="66"/>
      <c r="AF878" s="66"/>
      <c r="AG878" s="66"/>
      <c r="AH878" s="69"/>
      <c r="AI878" s="41"/>
      <c r="AJ878" s="41"/>
      <c r="AK878" s="101" t="s">
        <v>388</v>
      </c>
      <c r="AL878" s="679">
        <v>1.0</v>
      </c>
      <c r="AM878" s="273" t="s">
        <v>2035</v>
      </c>
      <c r="AN878" s="66"/>
      <c r="AO878" s="66"/>
      <c r="AP878" s="66"/>
      <c r="AQ878" s="66"/>
      <c r="AR878" s="66"/>
      <c r="AS878" s="66"/>
      <c r="AT878" s="66"/>
      <c r="AU878" s="66"/>
      <c r="AV878" s="66"/>
      <c r="AW878" s="66"/>
      <c r="AX878" s="66"/>
      <c r="AY878" s="66"/>
      <c r="AZ878" s="351" t="s">
        <v>2036</v>
      </c>
      <c r="BA878" s="66"/>
      <c r="BB878" s="686" t="s">
        <v>2037</v>
      </c>
      <c r="BC878" s="66"/>
      <c r="BD878" s="66"/>
      <c r="BE878" s="66"/>
      <c r="BF878" s="66"/>
      <c r="BG878" s="66"/>
      <c r="BH878" s="66"/>
      <c r="BI878" s="66"/>
      <c r="BJ878" s="66"/>
      <c r="BK878" s="66"/>
      <c r="BL878" s="66"/>
      <c r="BM878" s="66"/>
      <c r="BN878" s="66"/>
      <c r="BO878" s="66"/>
      <c r="BP878" s="66"/>
      <c r="BQ878" s="69"/>
      <c r="BR878" s="41"/>
      <c r="BS878" s="70"/>
      <c r="BT878" s="70"/>
    </row>
    <row r="879" ht="16.5" customHeight="1">
      <c r="A879" s="70"/>
      <c r="B879" s="51"/>
      <c r="D879" s="227" t="s">
        <v>2038</v>
      </c>
      <c r="G879" s="287" t="s">
        <v>2039</v>
      </c>
      <c r="AH879" s="48"/>
      <c r="AI879" s="41"/>
      <c r="AJ879" s="41"/>
      <c r="AK879" s="51"/>
      <c r="AM879" s="227" t="s">
        <v>2038</v>
      </c>
      <c r="AP879" s="287" t="s">
        <v>2039</v>
      </c>
      <c r="BQ879" s="48"/>
      <c r="BR879" s="41"/>
      <c r="BS879" s="70"/>
      <c r="BT879" s="70"/>
    </row>
    <row r="880" ht="16.5" customHeight="1">
      <c r="A880" s="70"/>
      <c r="B880" s="51"/>
      <c r="D880" s="227" t="s">
        <v>2040</v>
      </c>
      <c r="G880" s="287" t="s">
        <v>2041</v>
      </c>
      <c r="AH880" s="48"/>
      <c r="AI880" s="41"/>
      <c r="AJ880" s="41"/>
      <c r="AK880" s="51"/>
      <c r="AM880" s="227" t="s">
        <v>2040</v>
      </c>
      <c r="AP880" s="287" t="s">
        <v>2041</v>
      </c>
      <c r="BQ880" s="48"/>
      <c r="BR880" s="41"/>
      <c r="BS880" s="70"/>
      <c r="BT880" s="70"/>
    </row>
    <row r="881" ht="16.5" customHeight="1">
      <c r="A881" s="70"/>
      <c r="B881" s="51"/>
      <c r="D881" s="227" t="s">
        <v>2042</v>
      </c>
      <c r="G881" s="287" t="s">
        <v>2043</v>
      </c>
      <c r="AH881" s="48"/>
      <c r="AI881" s="41"/>
      <c r="AJ881" s="41"/>
      <c r="AK881" s="51"/>
      <c r="AM881" s="227" t="s">
        <v>2042</v>
      </c>
      <c r="AP881" s="287" t="s">
        <v>2043</v>
      </c>
      <c r="BQ881" s="48"/>
      <c r="BR881" s="41"/>
      <c r="BS881" s="70"/>
      <c r="BT881" s="70"/>
    </row>
    <row r="882" ht="16.5" customHeight="1">
      <c r="A882" s="70"/>
      <c r="B882" s="51"/>
      <c r="C882" s="681">
        <v>2.0</v>
      </c>
      <c r="D882" s="356"/>
      <c r="Q882" s="286" t="s">
        <v>2036</v>
      </c>
      <c r="S882" s="358"/>
      <c r="AH882" s="48"/>
      <c r="AI882" s="41"/>
      <c r="AJ882" s="41"/>
      <c r="AK882" s="51"/>
      <c r="AL882" s="681">
        <v>2.0</v>
      </c>
      <c r="AM882" s="356"/>
      <c r="AZ882" s="286" t="s">
        <v>2036</v>
      </c>
      <c r="BB882" s="358"/>
      <c r="BQ882" s="48"/>
      <c r="BR882" s="41"/>
      <c r="BS882" s="70"/>
      <c r="BT882" s="70"/>
    </row>
    <row r="883" ht="16.5" customHeight="1">
      <c r="A883" s="70"/>
      <c r="B883" s="51"/>
      <c r="D883" s="227" t="s">
        <v>2038</v>
      </c>
      <c r="G883" s="287"/>
      <c r="AH883" s="48"/>
      <c r="AI883" s="41"/>
      <c r="AJ883" s="41"/>
      <c r="AK883" s="51"/>
      <c r="AM883" s="227" t="s">
        <v>2038</v>
      </c>
      <c r="AP883" s="287"/>
      <c r="BQ883" s="48"/>
      <c r="BR883" s="41"/>
      <c r="BS883" s="70"/>
      <c r="BT883" s="70"/>
    </row>
    <row r="884" ht="16.5" customHeight="1">
      <c r="A884" s="70"/>
      <c r="B884" s="51"/>
      <c r="D884" s="227" t="s">
        <v>2040</v>
      </c>
      <c r="G884" s="287"/>
      <c r="AH884" s="48"/>
      <c r="AI884" s="41"/>
      <c r="AJ884" s="41"/>
      <c r="AK884" s="51"/>
      <c r="AM884" s="227" t="s">
        <v>2040</v>
      </c>
      <c r="AP884" s="287"/>
      <c r="BQ884" s="48"/>
      <c r="BR884" s="41"/>
      <c r="BS884" s="70"/>
      <c r="BT884" s="70"/>
    </row>
    <row r="885" ht="16.5" customHeight="1">
      <c r="A885" s="70"/>
      <c r="B885" s="51"/>
      <c r="D885" s="227" t="s">
        <v>2042</v>
      </c>
      <c r="G885" s="287"/>
      <c r="AH885" s="48"/>
      <c r="AI885" s="41"/>
      <c r="AJ885" s="41"/>
      <c r="AK885" s="51"/>
      <c r="AM885" s="227" t="s">
        <v>2042</v>
      </c>
      <c r="AP885" s="287"/>
      <c r="BQ885" s="48"/>
      <c r="BR885" s="41"/>
      <c r="BS885" s="70"/>
      <c r="BT885" s="70"/>
    </row>
    <row r="886" ht="16.5" customHeight="1">
      <c r="A886" s="70"/>
      <c r="B886" s="51"/>
      <c r="C886" s="681">
        <v>3.0</v>
      </c>
      <c r="D886" s="356"/>
      <c r="Q886" s="286" t="s">
        <v>2036</v>
      </c>
      <c r="S886" s="358"/>
      <c r="AH886" s="48"/>
      <c r="AI886" s="41"/>
      <c r="AJ886" s="41"/>
      <c r="AK886" s="53"/>
      <c r="AL886" s="681">
        <v>3.0</v>
      </c>
      <c r="AM886" s="356"/>
      <c r="AZ886" s="286" t="s">
        <v>2036</v>
      </c>
      <c r="BB886" s="358"/>
      <c r="BQ886" s="48"/>
      <c r="BR886" s="41"/>
      <c r="BS886" s="70"/>
      <c r="BT886" s="70"/>
    </row>
    <row r="887" ht="16.5" customHeight="1">
      <c r="A887" s="70"/>
      <c r="B887" s="51"/>
      <c r="D887" s="227" t="s">
        <v>2038</v>
      </c>
      <c r="G887" s="287"/>
      <c r="AH887" s="48"/>
      <c r="AI887" s="41"/>
      <c r="AJ887" s="41"/>
      <c r="AK887" s="162"/>
      <c r="AM887" s="227" t="s">
        <v>2038</v>
      </c>
      <c r="AP887" s="287"/>
      <c r="BQ887" s="48"/>
      <c r="BR887" s="41"/>
      <c r="BS887" s="70"/>
      <c r="BT887" s="70"/>
    </row>
    <row r="888" ht="16.5" customHeight="1">
      <c r="A888" s="70"/>
      <c r="B888" s="53"/>
      <c r="D888" s="227" t="s">
        <v>2040</v>
      </c>
      <c r="G888" s="287"/>
      <c r="AH888" s="48"/>
      <c r="AI888" s="41"/>
      <c r="AJ888" s="41"/>
      <c r="AK888" s="162"/>
      <c r="AM888" s="227" t="s">
        <v>2040</v>
      </c>
      <c r="AP888" s="287"/>
      <c r="BQ888" s="48"/>
      <c r="BR888" s="41"/>
      <c r="BS888" s="70"/>
      <c r="BT888" s="70"/>
    </row>
    <row r="889" ht="16.5" customHeight="1">
      <c r="A889" s="70"/>
      <c r="B889" s="162"/>
      <c r="D889" s="227" t="s">
        <v>2042</v>
      </c>
      <c r="G889" s="287"/>
      <c r="AH889" s="48"/>
      <c r="AI889" s="41"/>
      <c r="AJ889" s="41"/>
      <c r="AK889" s="162"/>
      <c r="AL889" s="54"/>
      <c r="AM889" s="685" t="s">
        <v>2042</v>
      </c>
      <c r="AN889" s="54"/>
      <c r="AO889" s="54"/>
      <c r="AP889" s="361"/>
      <c r="AQ889" s="54"/>
      <c r="AR889" s="54"/>
      <c r="AS889" s="54"/>
      <c r="AT889" s="54"/>
      <c r="AU889" s="54"/>
      <c r="AV889" s="54"/>
      <c r="AW889" s="54"/>
      <c r="AX889" s="54"/>
      <c r="AY889" s="54"/>
      <c r="AZ889" s="54"/>
      <c r="BA889" s="54"/>
      <c r="BB889" s="54"/>
      <c r="BC889" s="54"/>
      <c r="BD889" s="54"/>
      <c r="BE889" s="54"/>
      <c r="BF889" s="54"/>
      <c r="BG889" s="54"/>
      <c r="BH889" s="54"/>
      <c r="BI889" s="54"/>
      <c r="BJ889" s="54"/>
      <c r="BK889" s="54"/>
      <c r="BL889" s="54"/>
      <c r="BM889" s="54"/>
      <c r="BN889" s="54"/>
      <c r="BO889" s="54"/>
      <c r="BP889" s="54"/>
      <c r="BQ889" s="55"/>
      <c r="BR889" s="41"/>
      <c r="BS889" s="70"/>
      <c r="BT889" s="70"/>
    </row>
    <row r="890" ht="16.5" customHeight="1">
      <c r="A890" s="70"/>
      <c r="B890" s="26"/>
      <c r="C890" s="682">
        <v>4.0</v>
      </c>
      <c r="D890" s="356"/>
      <c r="Q890" s="286" t="s">
        <v>2036</v>
      </c>
      <c r="S890" s="358"/>
      <c r="AH890" s="48"/>
      <c r="AI890" s="41"/>
      <c r="AJ890" s="41"/>
      <c r="AK890" s="26"/>
      <c r="AL890" s="26"/>
      <c r="AM890" s="26"/>
      <c r="AN890" s="26"/>
      <c r="AO890" s="26"/>
      <c r="AP890" s="26"/>
      <c r="AQ890" s="26"/>
      <c r="AR890" s="26"/>
      <c r="AS890" s="26"/>
      <c r="AT890" s="26"/>
      <c r="AU890" s="26"/>
      <c r="AV890" s="26"/>
      <c r="AW890" s="26"/>
      <c r="AX890" s="26"/>
      <c r="AY890" s="26"/>
      <c r="AZ890" s="26"/>
      <c r="BA890" s="26"/>
      <c r="BB890" s="26"/>
      <c r="BC890" s="26"/>
      <c r="BD890" s="26"/>
      <c r="BE890" s="26"/>
      <c r="BF890" s="26"/>
      <c r="BG890" s="26"/>
      <c r="BH890" s="26"/>
      <c r="BI890" s="26"/>
      <c r="BJ890" s="26"/>
      <c r="BK890" s="26"/>
      <c r="BL890" s="26"/>
      <c r="BM890" s="26"/>
      <c r="BN890" s="26"/>
      <c r="BO890" s="26"/>
      <c r="BP890" s="26"/>
      <c r="BQ890" s="26"/>
      <c r="BR890" s="41"/>
      <c r="BS890" s="70"/>
      <c r="BT890" s="70"/>
    </row>
    <row r="891" ht="16.5" customHeight="1">
      <c r="A891" s="70"/>
      <c r="B891" s="26"/>
      <c r="C891" s="51"/>
      <c r="D891" s="227" t="s">
        <v>2038</v>
      </c>
      <c r="G891" s="287"/>
      <c r="AH891" s="48"/>
      <c r="AI891" s="41"/>
      <c r="AJ891" s="41"/>
      <c r="AK891" s="89"/>
      <c r="AL891" s="89"/>
      <c r="AM891" s="89"/>
      <c r="AN891" s="89"/>
      <c r="AO891" s="89"/>
      <c r="AP891" s="89"/>
      <c r="AQ891" s="89"/>
      <c r="AR891" s="89"/>
      <c r="AS891" s="89"/>
      <c r="AT891" s="89"/>
      <c r="AU891" s="89"/>
      <c r="AV891" s="89"/>
      <c r="AW891" s="89"/>
      <c r="AX891" s="89"/>
      <c r="AY891" s="89"/>
      <c r="AZ891" s="89"/>
      <c r="BA891" s="89"/>
      <c r="BB891" s="89"/>
      <c r="BC891" s="89"/>
      <c r="BD891" s="89"/>
      <c r="BE891" s="89"/>
      <c r="BF891" s="89"/>
      <c r="BG891" s="89"/>
      <c r="BH891" s="89"/>
      <c r="BI891" s="89"/>
      <c r="BJ891" s="89"/>
      <c r="BK891" s="89"/>
      <c r="BL891" s="89"/>
      <c r="BM891" s="89"/>
      <c r="BN891" s="89"/>
      <c r="BO891" s="89"/>
      <c r="BP891" s="89"/>
      <c r="BQ891" s="89"/>
      <c r="BR891" s="41"/>
      <c r="BS891" s="70"/>
      <c r="BT891" s="70"/>
    </row>
    <row r="892" ht="16.5" customHeight="1">
      <c r="A892" s="70"/>
      <c r="B892" s="26"/>
      <c r="C892" s="51"/>
      <c r="D892" s="227" t="s">
        <v>2040</v>
      </c>
      <c r="G892" s="287"/>
      <c r="AH892" s="48"/>
      <c r="AI892" s="41"/>
      <c r="AJ892" s="70"/>
      <c r="AK892" s="45" t="s">
        <v>585</v>
      </c>
      <c r="AL892" s="41"/>
      <c r="AM892" s="41"/>
      <c r="AN892" s="41"/>
      <c r="AO892" s="41"/>
      <c r="AP892" s="41"/>
      <c r="AQ892" s="41"/>
      <c r="AR892" s="41"/>
      <c r="AS892" s="41"/>
      <c r="AT892" s="41"/>
      <c r="AU892" s="41"/>
      <c r="AV892" s="41"/>
      <c r="AW892" s="41"/>
      <c r="AX892" s="41"/>
      <c r="AY892" s="41"/>
      <c r="AZ892" s="41"/>
      <c r="BA892" s="41"/>
      <c r="BB892" s="41"/>
      <c r="BC892" s="41"/>
      <c r="BD892" s="41"/>
      <c r="BE892" s="41"/>
      <c r="BF892" s="41"/>
      <c r="BG892" s="41"/>
      <c r="BH892" s="41"/>
      <c r="BI892" s="41"/>
      <c r="BJ892" s="41"/>
      <c r="BK892" s="41"/>
      <c r="BL892" s="41"/>
      <c r="BM892" s="41"/>
      <c r="BN892" s="41"/>
      <c r="BO892" s="41"/>
      <c r="BP892" s="41"/>
      <c r="BQ892" s="41"/>
      <c r="BR892" s="41"/>
      <c r="BS892" s="70"/>
      <c r="BT892" s="70"/>
    </row>
    <row r="893" ht="16.5" customHeight="1">
      <c r="A893" s="70"/>
      <c r="B893" s="26"/>
      <c r="C893" s="53"/>
      <c r="D893" s="685" t="s">
        <v>2042</v>
      </c>
      <c r="E893" s="54"/>
      <c r="F893" s="54"/>
      <c r="G893" s="361"/>
      <c r="H893" s="54"/>
      <c r="I893" s="54"/>
      <c r="J893" s="54"/>
      <c r="K893" s="54"/>
      <c r="L893" s="54"/>
      <c r="M893" s="54"/>
      <c r="N893" s="54"/>
      <c r="O893" s="54"/>
      <c r="P893" s="54"/>
      <c r="Q893" s="54"/>
      <c r="R893" s="54"/>
      <c r="S893" s="54"/>
      <c r="T893" s="54"/>
      <c r="U893" s="54"/>
      <c r="V893" s="54"/>
      <c r="W893" s="54"/>
      <c r="X893" s="54"/>
      <c r="Y893" s="54"/>
      <c r="Z893" s="54"/>
      <c r="AA893" s="54"/>
      <c r="AB893" s="54"/>
      <c r="AC893" s="54"/>
      <c r="AD893" s="54"/>
      <c r="AE893" s="54"/>
      <c r="AF893" s="54"/>
      <c r="AG893" s="54"/>
      <c r="AH893" s="55"/>
      <c r="AI893" s="41"/>
      <c r="AJ893" s="70"/>
      <c r="AK893" s="101" t="s">
        <v>388</v>
      </c>
      <c r="AL893" s="679">
        <v>1.0</v>
      </c>
      <c r="AM893" s="273" t="s">
        <v>2035</v>
      </c>
      <c r="AN893" s="66"/>
      <c r="AO893" s="66"/>
      <c r="AP893" s="66"/>
      <c r="AQ893" s="66"/>
      <c r="AR893" s="66"/>
      <c r="AS893" s="66"/>
      <c r="AT893" s="66"/>
      <c r="AU893" s="66"/>
      <c r="AV893" s="66"/>
      <c r="AW893" s="66"/>
      <c r="AX893" s="66"/>
      <c r="AY893" s="66"/>
      <c r="AZ893" s="351" t="s">
        <v>2044</v>
      </c>
      <c r="BA893" s="66"/>
      <c r="BB893" s="686" t="s">
        <v>2037</v>
      </c>
      <c r="BC893" s="66"/>
      <c r="BD893" s="66"/>
      <c r="BE893" s="66"/>
      <c r="BF893" s="66"/>
      <c r="BG893" s="66"/>
      <c r="BH893" s="66"/>
      <c r="BI893" s="66"/>
      <c r="BJ893" s="66"/>
      <c r="BK893" s="66"/>
      <c r="BL893" s="66"/>
      <c r="BM893" s="66"/>
      <c r="BN893" s="66"/>
      <c r="BO893" s="66"/>
      <c r="BP893" s="66"/>
      <c r="BQ893" s="69"/>
      <c r="BR893" s="41"/>
      <c r="BS893" s="70"/>
      <c r="BT893" s="70"/>
    </row>
    <row r="894" ht="16.5" customHeight="1">
      <c r="A894" s="70"/>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41"/>
      <c r="AJ894" s="70"/>
      <c r="AK894" s="51"/>
      <c r="AM894" s="227" t="s">
        <v>2038</v>
      </c>
      <c r="AP894" s="287" t="s">
        <v>2039</v>
      </c>
      <c r="BQ894" s="48"/>
      <c r="BR894" s="41"/>
      <c r="BS894" s="70"/>
      <c r="BT894" s="70"/>
    </row>
    <row r="895" ht="16.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c r="AA895" s="70"/>
      <c r="AB895" s="70"/>
      <c r="AC895" s="70"/>
      <c r="AD895" s="70"/>
      <c r="AE895" s="70"/>
      <c r="AF895" s="70"/>
      <c r="AG895" s="70"/>
      <c r="AH895" s="70"/>
      <c r="AI895" s="70"/>
      <c r="AJ895" s="70"/>
      <c r="AK895" s="51"/>
      <c r="AM895" s="227" t="s">
        <v>2040</v>
      </c>
      <c r="AP895" s="287" t="s">
        <v>2041</v>
      </c>
      <c r="BQ895" s="48"/>
      <c r="BR895" s="70"/>
      <c r="BS895" s="70"/>
      <c r="BT895" s="70"/>
    </row>
    <row r="896" ht="16.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c r="AA896" s="70"/>
      <c r="AB896" s="70"/>
      <c r="AC896" s="70"/>
      <c r="AD896" s="70"/>
      <c r="AE896" s="70"/>
      <c r="AF896" s="70"/>
      <c r="AG896" s="70"/>
      <c r="AH896" s="70"/>
      <c r="AI896" s="70"/>
      <c r="AJ896" s="70"/>
      <c r="AK896" s="51"/>
      <c r="AM896" s="227" t="s">
        <v>2042</v>
      </c>
      <c r="AP896" s="287" t="s">
        <v>2043</v>
      </c>
      <c r="BQ896" s="48"/>
      <c r="BR896" s="70"/>
      <c r="BS896" s="70"/>
      <c r="BT896" s="70"/>
    </row>
    <row r="897" ht="16.5" customHeight="1">
      <c r="A897" s="70"/>
      <c r="B897" s="70"/>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c r="AA897" s="89"/>
      <c r="AB897" s="89"/>
      <c r="AC897" s="89"/>
      <c r="AD897" s="89"/>
      <c r="AE897" s="89"/>
      <c r="AF897" s="89"/>
      <c r="AG897" s="89"/>
      <c r="AH897" s="89"/>
      <c r="AI897" s="41"/>
      <c r="AJ897" s="70"/>
      <c r="AK897" s="51"/>
      <c r="AL897" s="681">
        <v>2.0</v>
      </c>
      <c r="AM897" s="356"/>
      <c r="AZ897" s="286" t="s">
        <v>2036</v>
      </c>
      <c r="BB897" s="358"/>
      <c r="BQ897" s="48"/>
      <c r="BR897" s="41"/>
      <c r="BS897" s="70"/>
      <c r="BT897" s="70"/>
    </row>
    <row r="898" ht="16.5" customHeight="1">
      <c r="A898" s="70"/>
      <c r="B898" s="70"/>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c r="AA898" s="89"/>
      <c r="AB898" s="89"/>
      <c r="AC898" s="89"/>
      <c r="AD898" s="89"/>
      <c r="AE898" s="89"/>
      <c r="AF898" s="89"/>
      <c r="AG898" s="89"/>
      <c r="AH898" s="89"/>
      <c r="AI898" s="41"/>
      <c r="AJ898" s="70"/>
      <c r="AK898" s="51"/>
      <c r="AM898" s="227" t="s">
        <v>2038</v>
      </c>
      <c r="AP898" s="287"/>
      <c r="BQ898" s="48"/>
      <c r="BR898" s="41"/>
      <c r="BS898" s="70"/>
      <c r="BT898" s="70"/>
    </row>
    <row r="899" ht="16.5" customHeight="1">
      <c r="A899" s="70"/>
      <c r="B899" s="70"/>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c r="AA899" s="89"/>
      <c r="AB899" s="89"/>
      <c r="AC899" s="89"/>
      <c r="AD899" s="89"/>
      <c r="AE899" s="89"/>
      <c r="AF899" s="89"/>
      <c r="AG899" s="89"/>
      <c r="AH899" s="89"/>
      <c r="AI899" s="41"/>
      <c r="AJ899" s="70"/>
      <c r="AK899" s="53"/>
      <c r="AM899" s="227" t="s">
        <v>2040</v>
      </c>
      <c r="AP899" s="287"/>
      <c r="BQ899" s="48"/>
      <c r="BR899" s="41"/>
      <c r="BS899" s="70"/>
      <c r="BT899" s="70"/>
    </row>
    <row r="900" ht="16.5" customHeight="1">
      <c r="A900" s="70"/>
      <c r="B900" s="70"/>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c r="AA900" s="89"/>
      <c r="AB900" s="89"/>
      <c r="AC900" s="89"/>
      <c r="AD900" s="89"/>
      <c r="AE900" s="89"/>
      <c r="AF900" s="89"/>
      <c r="AG900" s="89"/>
      <c r="AH900" s="89"/>
      <c r="AI900" s="41"/>
      <c r="AJ900" s="70"/>
      <c r="AK900" s="162"/>
      <c r="AL900" s="54"/>
      <c r="AM900" s="685" t="s">
        <v>2042</v>
      </c>
      <c r="AN900" s="54"/>
      <c r="AO900" s="54"/>
      <c r="AP900" s="361"/>
      <c r="AQ900" s="54"/>
      <c r="AR900" s="54"/>
      <c r="AS900" s="54"/>
      <c r="AT900" s="54"/>
      <c r="AU900" s="54"/>
      <c r="AV900" s="54"/>
      <c r="AW900" s="54"/>
      <c r="AX900" s="54"/>
      <c r="AY900" s="54"/>
      <c r="AZ900" s="54"/>
      <c r="BA900" s="54"/>
      <c r="BB900" s="54"/>
      <c r="BC900" s="54"/>
      <c r="BD900" s="54"/>
      <c r="BE900" s="54"/>
      <c r="BF900" s="54"/>
      <c r="BG900" s="54"/>
      <c r="BH900" s="54"/>
      <c r="BI900" s="54"/>
      <c r="BJ900" s="54"/>
      <c r="BK900" s="54"/>
      <c r="BL900" s="54"/>
      <c r="BM900" s="54"/>
      <c r="BN900" s="54"/>
      <c r="BO900" s="54"/>
      <c r="BP900" s="54"/>
      <c r="BQ900" s="55"/>
      <c r="BR900" s="41"/>
      <c r="BS900" s="70"/>
      <c r="BT900" s="70"/>
    </row>
    <row r="901" ht="16.5" customHeight="1">
      <c r="A901" s="70"/>
      <c r="B901" s="70"/>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c r="AA901" s="89"/>
      <c r="AB901" s="89"/>
      <c r="AC901" s="89"/>
      <c r="AD901" s="89"/>
      <c r="AE901" s="89"/>
      <c r="AF901" s="89"/>
      <c r="AG901" s="89"/>
      <c r="AH901" s="89"/>
      <c r="AI901" s="41"/>
      <c r="AJ901" s="70"/>
      <c r="AK901" s="26"/>
      <c r="AL901" s="26"/>
      <c r="AM901" s="26"/>
      <c r="AN901" s="26"/>
      <c r="AO901" s="26"/>
      <c r="AP901" s="26"/>
      <c r="AQ901" s="26"/>
      <c r="AR901" s="26"/>
      <c r="AS901" s="26"/>
      <c r="AT901" s="26"/>
      <c r="AU901" s="26"/>
      <c r="AV901" s="26"/>
      <c r="AW901" s="26"/>
      <c r="AX901" s="26"/>
      <c r="AY901" s="26"/>
      <c r="AZ901" s="26"/>
      <c r="BA901" s="26"/>
      <c r="BB901" s="26"/>
      <c r="BC901" s="26"/>
      <c r="BD901" s="26"/>
      <c r="BE901" s="26"/>
      <c r="BF901" s="26"/>
      <c r="BG901" s="26"/>
      <c r="BH901" s="26"/>
      <c r="BI901" s="26"/>
      <c r="BJ901" s="26"/>
      <c r="BK901" s="26"/>
      <c r="BL901" s="26"/>
      <c r="BM901" s="26"/>
      <c r="BN901" s="26"/>
      <c r="BO901" s="26"/>
      <c r="BP901" s="26"/>
      <c r="BQ901" s="26"/>
      <c r="BR901" s="41"/>
      <c r="BS901" s="70"/>
      <c r="BT901" s="70"/>
    </row>
    <row r="902" ht="16.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85"/>
      <c r="AJ902" s="85"/>
      <c r="AK902" s="87"/>
      <c r="AL902" s="87"/>
      <c r="AM902" s="87"/>
      <c r="AN902" s="87"/>
      <c r="AO902" s="87"/>
      <c r="AP902" s="87"/>
      <c r="AQ902" s="87"/>
      <c r="AR902" s="87"/>
      <c r="AS902" s="87"/>
      <c r="AT902" s="87"/>
      <c r="AU902" s="87"/>
      <c r="AV902" s="87"/>
      <c r="AW902" s="87"/>
      <c r="AX902" s="87"/>
      <c r="AY902" s="87"/>
      <c r="AZ902" s="87"/>
      <c r="BA902" s="87"/>
      <c r="BB902" s="87"/>
      <c r="BC902" s="87"/>
      <c r="BD902" s="87"/>
      <c r="BE902" s="87"/>
      <c r="BF902" s="87"/>
      <c r="BG902" s="87"/>
      <c r="BH902" s="87"/>
      <c r="BI902" s="87"/>
      <c r="BJ902" s="87"/>
      <c r="BK902" s="87"/>
      <c r="BL902" s="87"/>
      <c r="BM902" s="87"/>
      <c r="BN902" s="87"/>
      <c r="BO902" s="87"/>
      <c r="BP902" s="87"/>
      <c r="BQ902" s="87"/>
      <c r="BR902" s="85"/>
      <c r="BS902" s="85"/>
      <c r="BT902" s="85"/>
    </row>
    <row r="903" ht="16.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c r="AA903" s="70"/>
      <c r="AB903" s="70"/>
      <c r="AC903" s="70"/>
      <c r="AD903" s="70"/>
      <c r="AE903" s="70"/>
      <c r="AF903" s="70"/>
      <c r="AG903" s="70"/>
      <c r="AH903" s="70"/>
      <c r="AI903" s="70"/>
      <c r="AJ903" s="70"/>
      <c r="AK903" s="89"/>
      <c r="AL903" s="89"/>
      <c r="AM903" s="89"/>
      <c r="AN903" s="89"/>
      <c r="AO903" s="89"/>
      <c r="AP903" s="89"/>
      <c r="AQ903" s="89"/>
      <c r="AR903" s="89"/>
      <c r="AS903" s="89"/>
      <c r="AT903" s="89"/>
      <c r="AU903" s="89"/>
      <c r="AV903" s="89"/>
      <c r="AW903" s="89"/>
      <c r="AX903" s="89"/>
      <c r="AY903" s="89"/>
      <c r="AZ903" s="89"/>
      <c r="BA903" s="89"/>
      <c r="BB903" s="89"/>
      <c r="BC903" s="89"/>
      <c r="BD903" s="89"/>
      <c r="BE903" s="89"/>
      <c r="BF903" s="89"/>
      <c r="BG903" s="89"/>
      <c r="BH903" s="89"/>
      <c r="BI903" s="89"/>
      <c r="BJ903" s="89"/>
      <c r="BK903" s="89"/>
      <c r="BL903" s="89"/>
      <c r="BM903" s="89"/>
      <c r="BN903" s="89"/>
      <c r="BO903" s="89"/>
      <c r="BP903" s="89"/>
      <c r="BQ903" s="89"/>
      <c r="BR903" s="70"/>
      <c r="BS903" s="70"/>
      <c r="BT903" s="70"/>
    </row>
    <row r="904" ht="16.5" customHeight="1">
      <c r="A904" s="70"/>
      <c r="B904" s="45" t="s">
        <v>2045</v>
      </c>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c r="AA904" s="89"/>
      <c r="AB904" s="89"/>
      <c r="AC904" s="89"/>
      <c r="AD904" s="89"/>
      <c r="AE904" s="89"/>
      <c r="AF904" s="89"/>
      <c r="AG904" s="89"/>
      <c r="AH904" s="89"/>
      <c r="AI904" s="41"/>
      <c r="AJ904" s="70"/>
      <c r="AK904" s="45" t="s">
        <v>150</v>
      </c>
      <c r="AL904" s="89"/>
      <c r="AM904" s="89"/>
      <c r="AN904" s="89"/>
      <c r="AO904" s="89"/>
      <c r="AP904" s="89"/>
      <c r="AQ904" s="89"/>
      <c r="AR904" s="89"/>
      <c r="AS904" s="89"/>
      <c r="AT904" s="89"/>
      <c r="AU904" s="89"/>
      <c r="AV904" s="89"/>
      <c r="AW904" s="89"/>
      <c r="AX904" s="89"/>
      <c r="AY904" s="89"/>
      <c r="AZ904" s="89"/>
      <c r="BA904" s="89"/>
      <c r="BB904" s="89"/>
      <c r="BC904" s="89"/>
      <c r="BD904" s="89"/>
      <c r="BE904" s="89"/>
      <c r="BF904" s="89"/>
      <c r="BG904" s="89"/>
      <c r="BH904" s="89"/>
      <c r="BI904" s="89"/>
      <c r="BJ904" s="89"/>
      <c r="BK904" s="89"/>
      <c r="BL904" s="89"/>
      <c r="BM904" s="89"/>
      <c r="BN904" s="89"/>
      <c r="BO904" s="89"/>
      <c r="BP904" s="89"/>
      <c r="BQ904" s="89"/>
      <c r="BR904" s="41"/>
      <c r="BS904" s="70"/>
      <c r="BT904" s="70"/>
    </row>
    <row r="905" ht="16.5" customHeight="1">
      <c r="A905" s="70"/>
      <c r="B905" s="101" t="s">
        <v>2046</v>
      </c>
      <c r="C905" s="687" t="s">
        <v>570</v>
      </c>
      <c r="D905" s="631"/>
      <c r="E905" s="66"/>
      <c r="F905" s="66"/>
      <c r="G905" s="688" t="s">
        <v>2047</v>
      </c>
      <c r="H905" s="66"/>
      <c r="I905" s="66"/>
      <c r="J905" s="66"/>
      <c r="K905" s="66"/>
      <c r="L905" s="66"/>
      <c r="M905" s="66"/>
      <c r="N905" s="66"/>
      <c r="O905" s="66"/>
      <c r="P905" s="66"/>
      <c r="Q905" s="66"/>
      <c r="R905" s="66"/>
      <c r="S905" s="66"/>
      <c r="T905" s="66"/>
      <c r="U905" s="689" t="s">
        <v>117</v>
      </c>
      <c r="V905" s="66"/>
      <c r="W905" s="690">
        <v>0.0</v>
      </c>
      <c r="X905" s="66"/>
      <c r="Y905" s="66"/>
      <c r="Z905" s="691">
        <f>FLOOR($M$6/2,1)+($CJ$117*W907)</f>
        <v>0</v>
      </c>
      <c r="AA905" s="66"/>
      <c r="AB905" s="689" t="s">
        <v>118</v>
      </c>
      <c r="AC905" s="66"/>
      <c r="AD905" s="690">
        <v>45.0</v>
      </c>
      <c r="AE905" s="66"/>
      <c r="AF905" s="66"/>
      <c r="AG905" s="691">
        <f>5+(5*AE907)</f>
        <v>45</v>
      </c>
      <c r="AH905" s="69"/>
      <c r="AI905" s="41"/>
      <c r="AJ905" s="70"/>
      <c r="AK905" s="101" t="s">
        <v>2046</v>
      </c>
      <c r="AL905" s="692" t="s">
        <v>570</v>
      </c>
      <c r="AM905" s="631"/>
      <c r="AN905" s="66"/>
      <c r="AO905" s="66"/>
      <c r="AP905" s="688" t="s">
        <v>2047</v>
      </c>
      <c r="AQ905" s="66"/>
      <c r="AR905" s="66"/>
      <c r="AS905" s="66"/>
      <c r="AT905" s="66"/>
      <c r="AU905" s="66"/>
      <c r="AV905" s="66"/>
      <c r="AW905" s="66"/>
      <c r="AX905" s="66"/>
      <c r="AY905" s="66"/>
      <c r="AZ905" s="66"/>
      <c r="BA905" s="66"/>
      <c r="BB905" s="66"/>
      <c r="BC905" s="66"/>
      <c r="BD905" s="689" t="s">
        <v>117</v>
      </c>
      <c r="BE905" s="66"/>
      <c r="BF905" s="690">
        <v>0.0</v>
      </c>
      <c r="BG905" s="66"/>
      <c r="BH905" s="66"/>
      <c r="BI905" s="691">
        <f>FLOOR($M$6/2,1)+($CJ$86*BF907)</f>
        <v>0</v>
      </c>
      <c r="BJ905" s="66"/>
      <c r="BK905" s="689" t="s">
        <v>118</v>
      </c>
      <c r="BL905" s="66"/>
      <c r="BM905" s="690">
        <v>45.0</v>
      </c>
      <c r="BN905" s="66"/>
      <c r="BO905" s="66"/>
      <c r="BP905" s="691">
        <f>5+(5*BN907)</f>
        <v>45</v>
      </c>
      <c r="BQ905" s="69"/>
      <c r="BR905" s="41"/>
      <c r="BS905" s="70"/>
      <c r="BT905" s="70"/>
    </row>
    <row r="906" ht="16.5" customHeight="1">
      <c r="A906" s="70"/>
      <c r="B906" s="51"/>
      <c r="C906" s="693" t="s">
        <v>2048</v>
      </c>
      <c r="AH906" s="48"/>
      <c r="AI906" s="41"/>
      <c r="AJ906" s="70"/>
      <c r="AK906" s="51"/>
      <c r="AL906" s="693" t="s">
        <v>2048</v>
      </c>
      <c r="BQ906" s="48"/>
      <c r="BR906" s="41"/>
      <c r="BS906" s="70"/>
      <c r="BT906" s="70"/>
    </row>
    <row r="907" ht="16.5" customHeight="1">
      <c r="A907" s="70"/>
      <c r="B907" s="51"/>
      <c r="C907" s="694" t="s">
        <v>2049</v>
      </c>
      <c r="G907" s="695">
        <v>8.0</v>
      </c>
      <c r="H907" s="696">
        <f>MIN(MAX(6, (G907 + IF(F909, -2, 0) + IF(J907,2,0) + IF(J908,2,0) + IF(L909, -2, 0))),12)</f>
        <v>8</v>
      </c>
      <c r="J907" s="697" t="b">
        <v>0</v>
      </c>
      <c r="K907" s="694" t="s">
        <v>2050</v>
      </c>
      <c r="O907" s="695">
        <v>8.0</v>
      </c>
      <c r="P907" s="696">
        <f>MIN(MAX(6, (O907 + IF(F910, -2, 0) + IF(R907,2,0) + IF(R908,2,0) + IF(L909, -2, 0))),12)</f>
        <v>8</v>
      </c>
      <c r="R907" s="697" t="b">
        <v>0</v>
      </c>
      <c r="S907" s="694" t="s">
        <v>2051</v>
      </c>
      <c r="W907" s="695">
        <v>8.0</v>
      </c>
      <c r="X907" s="696">
        <f>MIN(MAX(6, (W907 + IF(I909, -2, 0) + IF(Z907,2,0) + IF(Z908,2,0) + IF(L910, -2, 0))),12)</f>
        <v>8</v>
      </c>
      <c r="Z907" s="697" t="b">
        <v>0</v>
      </c>
      <c r="AA907" s="694" t="s">
        <v>2052</v>
      </c>
      <c r="AE907" s="695">
        <v>8.0</v>
      </c>
      <c r="AF907" s="696">
        <f>MIN(MAX(6, (AE907 + IF(I910, -2, 0) + IF(AH907,2,0) + IF(AH908,2,0) + IF(L910, -2, 0))),12)</f>
        <v>8</v>
      </c>
      <c r="AH907" s="698" t="b">
        <v>0</v>
      </c>
      <c r="AI907" s="41"/>
      <c r="AJ907" s="70"/>
      <c r="AK907" s="51"/>
      <c r="AL907" s="694" t="s">
        <v>2049</v>
      </c>
      <c r="AP907" s="695">
        <v>8.0</v>
      </c>
      <c r="AQ907" s="696">
        <f>MIN(MAX(6, (AP907 + IF(AO909, -2, 0) + IF(AS907,2,0) + IF(AS908,2,0) + IF(AU909, -2, 0))),12)</f>
        <v>8</v>
      </c>
      <c r="AS907" s="697" t="b">
        <v>0</v>
      </c>
      <c r="AT907" s="694" t="s">
        <v>2050</v>
      </c>
      <c r="AX907" s="695">
        <v>8.0</v>
      </c>
      <c r="AY907" s="696">
        <f>MIN(MAX(6, (AX907 + IF(AO910, -2, 0) + IF(BA907,2,0) + IF(BA908,2,0) + IF(AU909, -2, 0))),12)</f>
        <v>8</v>
      </c>
      <c r="BA907" s="697" t="b">
        <v>0</v>
      </c>
      <c r="BB907" s="694" t="s">
        <v>2051</v>
      </c>
      <c r="BF907" s="695">
        <v>8.0</v>
      </c>
      <c r="BG907" s="696">
        <f>MIN(MAX(6, (BF907 + IF(AR909, -2, 0) + IF(BI907,2,0) + IF(BI908,2,0) + IF(AU910, -2, 0))),12)</f>
        <v>8</v>
      </c>
      <c r="BI907" s="697" t="b">
        <v>0</v>
      </c>
      <c r="BJ907" s="694" t="s">
        <v>2052</v>
      </c>
      <c r="BN907" s="695">
        <v>8.0</v>
      </c>
      <c r="BO907" s="696">
        <f>MIN(MAX(6, (BN907 + IF(AR910, -2, 0) + IF(BQ907,2,0) + IF(BQ908,2,0) + IF(AU910, -2, 0))),12)</f>
        <v>8</v>
      </c>
      <c r="BQ907" s="698" t="b">
        <v>0</v>
      </c>
      <c r="BR907" s="41"/>
      <c r="BS907" s="70"/>
      <c r="BT907" s="70"/>
    </row>
    <row r="908" ht="16.5" customHeight="1">
      <c r="A908" s="70"/>
      <c r="B908" s="51"/>
      <c r="J908" s="699" t="b">
        <v>0</v>
      </c>
      <c r="R908" s="699" t="b">
        <v>0</v>
      </c>
      <c r="Z908" s="699" t="b">
        <v>0</v>
      </c>
      <c r="AH908" s="700" t="b">
        <v>0</v>
      </c>
      <c r="AI908" s="41"/>
      <c r="AJ908" s="70"/>
      <c r="AK908" s="51"/>
      <c r="AS908" s="699" t="b">
        <v>0</v>
      </c>
      <c r="BA908" s="699" t="b">
        <v>0</v>
      </c>
      <c r="BI908" s="699" t="b">
        <v>0</v>
      </c>
      <c r="BQ908" s="700" t="b">
        <v>0</v>
      </c>
      <c r="BR908" s="41"/>
      <c r="BS908" s="70"/>
      <c r="BT908" s="70"/>
    </row>
    <row r="909" ht="16.5" customHeight="1">
      <c r="A909" s="70"/>
      <c r="B909" s="51"/>
      <c r="C909" s="701" t="s">
        <v>1869</v>
      </c>
      <c r="F909" s="702" t="b">
        <v>0</v>
      </c>
      <c r="G909" s="703" t="s">
        <v>1882</v>
      </c>
      <c r="I909" s="702" t="b">
        <v>0</v>
      </c>
      <c r="J909" s="703" t="s">
        <v>155</v>
      </c>
      <c r="L909" s="118" t="b">
        <v>0</v>
      </c>
      <c r="M909" s="703" t="s">
        <v>165</v>
      </c>
      <c r="O909" s="286"/>
      <c r="Y909" s="704" t="s">
        <v>2053</v>
      </c>
      <c r="AA909" s="705">
        <f>H907+Z910</f>
        <v>8</v>
      </c>
      <c r="AC909" s="704" t="s">
        <v>2054</v>
      </c>
      <c r="AE909" s="705">
        <f>P907+AD910</f>
        <v>8</v>
      </c>
      <c r="AG909" s="286"/>
      <c r="AH909" s="48"/>
      <c r="AI909" s="41"/>
      <c r="AJ909" s="70"/>
      <c r="AK909" s="51"/>
      <c r="AL909" s="701" t="s">
        <v>1869</v>
      </c>
      <c r="AO909" s="702" t="b">
        <v>0</v>
      </c>
      <c r="AP909" s="703" t="s">
        <v>1882</v>
      </c>
      <c r="AR909" s="702" t="b">
        <v>0</v>
      </c>
      <c r="AS909" s="703" t="s">
        <v>155</v>
      </c>
      <c r="AU909" s="118" t="b">
        <v>0</v>
      </c>
      <c r="AV909" s="703" t="s">
        <v>165</v>
      </c>
      <c r="AX909" s="286"/>
      <c r="BH909" s="704" t="s">
        <v>2053</v>
      </c>
      <c r="BJ909" s="705">
        <f>AQ907+BI910</f>
        <v>8</v>
      </c>
      <c r="BL909" s="704" t="s">
        <v>2054</v>
      </c>
      <c r="BN909" s="705">
        <f>AY907+BM910</f>
        <v>8</v>
      </c>
      <c r="BP909" s="286"/>
      <c r="BQ909" s="48"/>
      <c r="BR909" s="41"/>
      <c r="BS909" s="70"/>
      <c r="BT909" s="70"/>
    </row>
    <row r="910" ht="16.5" customHeight="1">
      <c r="A910" s="70"/>
      <c r="B910" s="51"/>
      <c r="F910" s="702" t="b">
        <v>0</v>
      </c>
      <c r="G910" s="703" t="s">
        <v>152</v>
      </c>
      <c r="I910" s="702" t="b">
        <v>0</v>
      </c>
      <c r="J910" s="703" t="s">
        <v>163</v>
      </c>
      <c r="L910" s="118" t="b">
        <v>0</v>
      </c>
      <c r="M910" s="703" t="s">
        <v>171</v>
      </c>
      <c r="Y910" s="357" t="s">
        <v>2055</v>
      </c>
      <c r="Z910" s="706">
        <v>0.0</v>
      </c>
      <c r="AC910" s="357" t="s">
        <v>2055</v>
      </c>
      <c r="AD910" s="706">
        <v>0.0</v>
      </c>
      <c r="AH910" s="48"/>
      <c r="AI910" s="41"/>
      <c r="AJ910" s="70"/>
      <c r="AK910" s="51"/>
      <c r="AO910" s="702" t="b">
        <v>0</v>
      </c>
      <c r="AP910" s="703" t="s">
        <v>152</v>
      </c>
      <c r="AR910" s="702" t="b">
        <v>0</v>
      </c>
      <c r="AS910" s="703" t="s">
        <v>163</v>
      </c>
      <c r="AU910" s="118" t="b">
        <v>0</v>
      </c>
      <c r="AV910" s="703" t="s">
        <v>171</v>
      </c>
      <c r="BH910" s="357" t="s">
        <v>2055</v>
      </c>
      <c r="BI910" s="706">
        <v>0.0</v>
      </c>
      <c r="BL910" s="357" t="s">
        <v>2055</v>
      </c>
      <c r="BM910" s="706">
        <v>0.0</v>
      </c>
      <c r="BQ910" s="48"/>
      <c r="BR910" s="41"/>
      <c r="BS910" s="70"/>
      <c r="BT910" s="70"/>
    </row>
    <row r="911" ht="16.5" customHeight="1">
      <c r="A911" s="70"/>
      <c r="B911" s="53"/>
      <c r="C911" s="707" t="s">
        <v>2056</v>
      </c>
      <c r="D911" s="708"/>
      <c r="E911" s="708"/>
      <c r="F911" s="709"/>
      <c r="G911" s="710" t="s">
        <v>220</v>
      </c>
      <c r="H911" s="708"/>
      <c r="I911" s="709"/>
      <c r="J911" s="710" t="s">
        <v>220</v>
      </c>
      <c r="K911" s="708"/>
      <c r="L911" s="709"/>
      <c r="M911" s="710" t="s">
        <v>220</v>
      </c>
      <c r="N911" s="708"/>
      <c r="O911" s="709"/>
      <c r="P911" s="710" t="s">
        <v>220</v>
      </c>
      <c r="Q911" s="708"/>
      <c r="R911" s="709"/>
      <c r="S911" s="710" t="s">
        <v>220</v>
      </c>
      <c r="T911" s="708"/>
      <c r="U911" s="709"/>
      <c r="V911" s="710" t="s">
        <v>220</v>
      </c>
      <c r="W911" s="708"/>
      <c r="X911" s="709"/>
      <c r="Y911" s="710" t="s">
        <v>220</v>
      </c>
      <c r="Z911" s="708"/>
      <c r="AA911" s="709"/>
      <c r="AB911" s="710" t="s">
        <v>220</v>
      </c>
      <c r="AC911" s="708"/>
      <c r="AD911" s="709"/>
      <c r="AE911" s="710" t="s">
        <v>220</v>
      </c>
      <c r="AF911" s="708"/>
      <c r="AG911" s="708"/>
      <c r="AH911" s="711"/>
      <c r="AI911" s="41"/>
      <c r="AJ911" s="70"/>
      <c r="AK911" s="53"/>
      <c r="AL911" s="707" t="s">
        <v>2056</v>
      </c>
      <c r="AM911" s="708"/>
      <c r="AN911" s="708"/>
      <c r="AO911" s="709"/>
      <c r="AP911" s="710" t="s">
        <v>220</v>
      </c>
      <c r="AQ911" s="708"/>
      <c r="AR911" s="709"/>
      <c r="AS911" s="710" t="s">
        <v>220</v>
      </c>
      <c r="AT911" s="708"/>
      <c r="AU911" s="709"/>
      <c r="AV911" s="710" t="s">
        <v>220</v>
      </c>
      <c r="AW911" s="708"/>
      <c r="AX911" s="709"/>
      <c r="AY911" s="710" t="s">
        <v>220</v>
      </c>
      <c r="AZ911" s="708"/>
      <c r="BA911" s="709"/>
      <c r="BB911" s="710" t="s">
        <v>220</v>
      </c>
      <c r="BC911" s="708"/>
      <c r="BD911" s="709"/>
      <c r="BE911" s="710" t="s">
        <v>220</v>
      </c>
      <c r="BF911" s="708"/>
      <c r="BG911" s="709"/>
      <c r="BH911" s="710" t="s">
        <v>220</v>
      </c>
      <c r="BI911" s="708"/>
      <c r="BJ911" s="709"/>
      <c r="BK911" s="710" t="s">
        <v>220</v>
      </c>
      <c r="BL911" s="708"/>
      <c r="BM911" s="709"/>
      <c r="BN911" s="710" t="s">
        <v>220</v>
      </c>
      <c r="BO911" s="708"/>
      <c r="BP911" s="708"/>
      <c r="BQ911" s="711"/>
      <c r="BR911" s="41"/>
      <c r="BS911" s="70"/>
      <c r="BT911" s="70"/>
    </row>
    <row r="912" ht="16.5" customHeight="1">
      <c r="A912" s="70"/>
      <c r="B912" s="26"/>
      <c r="C912" s="682">
        <v>1.0</v>
      </c>
      <c r="D912" s="356" t="s">
        <v>2057</v>
      </c>
      <c r="AH912" s="48"/>
      <c r="AI912" s="41"/>
      <c r="AJ912" s="70"/>
      <c r="AK912" s="26"/>
      <c r="AL912" s="682">
        <v>1.0</v>
      </c>
      <c r="AM912" s="356" t="s">
        <v>2057</v>
      </c>
      <c r="BQ912" s="48"/>
      <c r="BR912" s="41"/>
      <c r="BS912" s="70"/>
      <c r="BT912" s="70"/>
    </row>
    <row r="913" ht="16.5" customHeight="1">
      <c r="A913" s="70"/>
      <c r="B913" s="26"/>
      <c r="C913" s="51"/>
      <c r="D913" s="287" t="s">
        <v>576</v>
      </c>
      <c r="AH913" s="48"/>
      <c r="AI913" s="41"/>
      <c r="AJ913" s="70"/>
      <c r="AK913" s="26"/>
      <c r="AL913" s="51"/>
      <c r="AM913" s="287" t="s">
        <v>576</v>
      </c>
      <c r="BQ913" s="48"/>
      <c r="BR913" s="41"/>
      <c r="BS913" s="70"/>
      <c r="BT913" s="70"/>
    </row>
    <row r="914" ht="16.5" customHeight="1">
      <c r="A914" s="70"/>
      <c r="B914" s="26"/>
      <c r="C914" s="682">
        <v>2.0</v>
      </c>
      <c r="D914" s="356"/>
      <c r="AH914" s="48"/>
      <c r="AI914" s="41"/>
      <c r="AJ914" s="70"/>
      <c r="AK914" s="26"/>
      <c r="AL914" s="682">
        <v>2.0</v>
      </c>
      <c r="AM914" s="356"/>
      <c r="BQ914" s="48"/>
      <c r="BR914" s="41"/>
      <c r="BS914" s="70"/>
      <c r="BT914" s="70"/>
    </row>
    <row r="915" ht="16.5" customHeight="1">
      <c r="A915" s="70"/>
      <c r="B915" s="26"/>
      <c r="C915" s="51"/>
      <c r="D915" s="287"/>
      <c r="AH915" s="48"/>
      <c r="AI915" s="41"/>
      <c r="AJ915" s="70"/>
      <c r="AK915" s="26"/>
      <c r="AL915" s="51"/>
      <c r="AM915" s="287"/>
      <c r="BQ915" s="48"/>
      <c r="BR915" s="41"/>
      <c r="BS915" s="70"/>
      <c r="BT915" s="70"/>
    </row>
    <row r="916" ht="16.5" customHeight="1">
      <c r="A916" s="70"/>
      <c r="B916" s="26"/>
      <c r="C916" s="682">
        <v>3.0</v>
      </c>
      <c r="D916" s="356"/>
      <c r="AH916" s="48"/>
      <c r="AI916" s="41"/>
      <c r="AJ916" s="70"/>
      <c r="AK916" s="26"/>
      <c r="AL916" s="682">
        <v>3.0</v>
      </c>
      <c r="AM916" s="356"/>
      <c r="BQ916" s="48"/>
      <c r="BR916" s="41"/>
      <c r="BS916" s="70"/>
      <c r="BT916" s="70"/>
    </row>
    <row r="917" ht="16.5" customHeight="1">
      <c r="A917" s="70"/>
      <c r="B917" s="26"/>
      <c r="C917" s="51"/>
      <c r="D917" s="287"/>
      <c r="AH917" s="48"/>
      <c r="AI917" s="41"/>
      <c r="AJ917" s="70"/>
      <c r="AK917" s="26"/>
      <c r="AL917" s="53"/>
      <c r="AM917" s="361"/>
      <c r="AN917" s="54"/>
      <c r="AO917" s="54"/>
      <c r="AP917" s="54"/>
      <c r="AQ917" s="54"/>
      <c r="AR917" s="54"/>
      <c r="AS917" s="54"/>
      <c r="AT917" s="54"/>
      <c r="AU917" s="54"/>
      <c r="AV917" s="54"/>
      <c r="AW917" s="54"/>
      <c r="AX917" s="54"/>
      <c r="AY917" s="54"/>
      <c r="AZ917" s="54"/>
      <c r="BA917" s="54"/>
      <c r="BB917" s="54"/>
      <c r="BC917" s="54"/>
      <c r="BD917" s="54"/>
      <c r="BE917" s="54"/>
      <c r="BF917" s="54"/>
      <c r="BG917" s="54"/>
      <c r="BH917" s="54"/>
      <c r="BI917" s="54"/>
      <c r="BJ917" s="54"/>
      <c r="BK917" s="54"/>
      <c r="BL917" s="54"/>
      <c r="BM917" s="54"/>
      <c r="BN917" s="54"/>
      <c r="BO917" s="54"/>
      <c r="BP917" s="54"/>
      <c r="BQ917" s="55"/>
      <c r="BR917" s="41"/>
      <c r="BS917" s="70"/>
      <c r="BT917" s="70"/>
    </row>
    <row r="918" ht="16.5" customHeight="1">
      <c r="A918" s="70"/>
      <c r="B918" s="26"/>
      <c r="C918" s="682">
        <v>4.0</v>
      </c>
      <c r="D918" s="356"/>
      <c r="AH918" s="48"/>
      <c r="AI918" s="41"/>
      <c r="AJ918" s="70"/>
      <c r="AK918" s="26"/>
      <c r="AL918" s="26"/>
      <c r="AM918" s="26"/>
      <c r="AN918" s="26"/>
      <c r="AO918" s="26"/>
      <c r="AP918" s="26"/>
      <c r="AQ918" s="26"/>
      <c r="AR918" s="26"/>
      <c r="AS918" s="26"/>
      <c r="AT918" s="26"/>
      <c r="AU918" s="26"/>
      <c r="AV918" s="26"/>
      <c r="AW918" s="26"/>
      <c r="AX918" s="26"/>
      <c r="AY918" s="26"/>
      <c r="AZ918" s="26"/>
      <c r="BA918" s="26"/>
      <c r="BB918" s="26"/>
      <c r="BC918" s="26"/>
      <c r="BD918" s="26"/>
      <c r="BE918" s="26"/>
      <c r="BF918" s="26"/>
      <c r="BG918" s="26"/>
      <c r="BH918" s="26"/>
      <c r="BI918" s="26"/>
      <c r="BJ918" s="26"/>
      <c r="BK918" s="26"/>
      <c r="BL918" s="26"/>
      <c r="BM918" s="26"/>
      <c r="BN918" s="26"/>
      <c r="BO918" s="26"/>
      <c r="BP918" s="26"/>
      <c r="BQ918" s="26"/>
      <c r="BR918" s="41"/>
      <c r="BS918" s="70"/>
      <c r="BT918" s="70"/>
    </row>
    <row r="919" ht="16.5" customHeight="1">
      <c r="A919" s="70"/>
      <c r="B919" s="26"/>
      <c r="C919" s="51"/>
      <c r="D919" s="287"/>
      <c r="AH919" s="48"/>
      <c r="AI919" s="41"/>
      <c r="AJ919" s="70"/>
      <c r="AK919" s="89"/>
      <c r="AL919" s="89"/>
      <c r="AM919" s="89"/>
      <c r="AN919" s="89"/>
      <c r="AO919" s="89"/>
      <c r="AP919" s="89"/>
      <c r="AQ919" s="89"/>
      <c r="AR919" s="89"/>
      <c r="AS919" s="89"/>
      <c r="AT919" s="89"/>
      <c r="AU919" s="89"/>
      <c r="AV919" s="89"/>
      <c r="AW919" s="89"/>
      <c r="AX919" s="89"/>
      <c r="AY919" s="89"/>
      <c r="AZ919" s="89"/>
      <c r="BA919" s="89"/>
      <c r="BB919" s="89"/>
      <c r="BC919" s="89"/>
      <c r="BD919" s="89"/>
      <c r="BE919" s="89"/>
      <c r="BF919" s="89"/>
      <c r="BG919" s="89"/>
      <c r="BH919" s="89"/>
      <c r="BI919" s="89"/>
      <c r="BJ919" s="89"/>
      <c r="BK919" s="89"/>
      <c r="BL919" s="89"/>
      <c r="BM919" s="89"/>
      <c r="BN919" s="89"/>
      <c r="BO919" s="89"/>
      <c r="BP919" s="89"/>
      <c r="BQ919" s="89"/>
      <c r="BR919" s="41"/>
      <c r="BS919" s="70"/>
      <c r="BT919" s="70"/>
    </row>
    <row r="920" ht="16.5" customHeight="1">
      <c r="A920" s="70"/>
      <c r="B920" s="26"/>
      <c r="C920" s="682">
        <v>5.0</v>
      </c>
      <c r="D920" s="356"/>
      <c r="AH920" s="48"/>
      <c r="AI920" s="41"/>
      <c r="AJ920" s="70"/>
      <c r="AK920" s="89"/>
      <c r="AL920" s="89"/>
      <c r="AM920" s="89"/>
      <c r="AN920" s="89"/>
      <c r="AO920" s="89"/>
      <c r="AP920" s="89"/>
      <c r="AQ920" s="89"/>
      <c r="AR920" s="89"/>
      <c r="AS920" s="89"/>
      <c r="AT920" s="89"/>
      <c r="AU920" s="89"/>
      <c r="AV920" s="89"/>
      <c r="AW920" s="89"/>
      <c r="AX920" s="89"/>
      <c r="AY920" s="89"/>
      <c r="AZ920" s="89"/>
      <c r="BA920" s="89"/>
      <c r="BB920" s="89"/>
      <c r="BC920" s="89"/>
      <c r="BD920" s="89"/>
      <c r="BE920" s="89"/>
      <c r="BF920" s="89"/>
      <c r="BG920" s="89"/>
      <c r="BH920" s="89"/>
      <c r="BI920" s="89"/>
      <c r="BJ920" s="89"/>
      <c r="BK920" s="89"/>
      <c r="BL920" s="89"/>
      <c r="BM920" s="89"/>
      <c r="BN920" s="89"/>
      <c r="BO920" s="89"/>
      <c r="BP920" s="89"/>
      <c r="BQ920" s="89"/>
      <c r="BR920" s="41"/>
      <c r="BS920" s="70"/>
      <c r="BT920" s="70"/>
    </row>
    <row r="921" ht="16.5" customHeight="1">
      <c r="A921" s="70"/>
      <c r="B921" s="26"/>
      <c r="C921" s="51"/>
      <c r="D921" s="287"/>
      <c r="AH921" s="48"/>
      <c r="AI921" s="41"/>
      <c r="AJ921" s="70"/>
      <c r="AK921" s="89"/>
      <c r="AL921" s="89"/>
      <c r="AM921" s="89"/>
      <c r="AN921" s="89"/>
      <c r="AO921" s="89"/>
      <c r="AP921" s="89"/>
      <c r="AQ921" s="89"/>
      <c r="AR921" s="89"/>
      <c r="AS921" s="89"/>
      <c r="AT921" s="89"/>
      <c r="AU921" s="89"/>
      <c r="AV921" s="89"/>
      <c r="AW921" s="89"/>
      <c r="AX921" s="89"/>
      <c r="AY921" s="89"/>
      <c r="AZ921" s="89"/>
      <c r="BA921" s="89"/>
      <c r="BB921" s="89"/>
      <c r="BC921" s="89"/>
      <c r="BD921" s="89"/>
      <c r="BE921" s="89"/>
      <c r="BF921" s="89"/>
      <c r="BG921" s="89"/>
      <c r="BH921" s="89"/>
      <c r="BI921" s="89"/>
      <c r="BJ921" s="89"/>
      <c r="BK921" s="89"/>
      <c r="BL921" s="89"/>
      <c r="BM921" s="89"/>
      <c r="BN921" s="89"/>
      <c r="BO921" s="89"/>
      <c r="BP921" s="89"/>
      <c r="BQ921" s="89"/>
      <c r="BR921" s="41"/>
      <c r="BS921" s="70"/>
      <c r="BT921" s="70"/>
    </row>
    <row r="922" ht="16.5" customHeight="1">
      <c r="A922" s="70"/>
      <c r="B922" s="26"/>
      <c r="C922" s="682">
        <v>6.0</v>
      </c>
      <c r="D922" s="356"/>
      <c r="AH922" s="48"/>
      <c r="AI922" s="41"/>
      <c r="AJ922" s="70"/>
      <c r="AK922" s="89"/>
      <c r="AL922" s="89"/>
      <c r="AM922" s="89"/>
      <c r="AN922" s="89"/>
      <c r="AO922" s="89"/>
      <c r="AP922" s="89"/>
      <c r="AQ922" s="89"/>
      <c r="AR922" s="89"/>
      <c r="AS922" s="89"/>
      <c r="AT922" s="89"/>
      <c r="AU922" s="89"/>
      <c r="AV922" s="89"/>
      <c r="AW922" s="89"/>
      <c r="AX922" s="89"/>
      <c r="AY922" s="89"/>
      <c r="AZ922" s="89"/>
      <c r="BA922" s="712"/>
      <c r="BB922" s="89"/>
      <c r="BC922" s="89"/>
      <c r="BD922" s="89"/>
      <c r="BE922" s="89"/>
      <c r="BF922" s="89"/>
      <c r="BG922" s="89"/>
      <c r="BH922" s="89"/>
      <c r="BI922" s="89"/>
      <c r="BJ922" s="89"/>
      <c r="BK922" s="89"/>
      <c r="BL922" s="89"/>
      <c r="BM922" s="89"/>
      <c r="BN922" s="89"/>
      <c r="BO922" s="89"/>
      <c r="BP922" s="89"/>
      <c r="BQ922" s="89"/>
      <c r="BR922" s="41"/>
      <c r="BS922" s="70"/>
      <c r="BT922" s="70"/>
    </row>
    <row r="923" ht="16.5" customHeight="1">
      <c r="A923" s="70"/>
      <c r="B923" s="26"/>
      <c r="C923" s="53"/>
      <c r="D923" s="361"/>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c r="AD923" s="54"/>
      <c r="AE923" s="54"/>
      <c r="AF923" s="54"/>
      <c r="AG923" s="54"/>
      <c r="AH923" s="55"/>
      <c r="AI923" s="41"/>
      <c r="AJ923" s="70"/>
      <c r="AK923" s="89"/>
      <c r="AL923" s="89"/>
      <c r="AM923" s="89"/>
      <c r="AN923" s="89"/>
      <c r="AO923" s="89"/>
      <c r="AP923" s="89"/>
      <c r="AQ923" s="89"/>
      <c r="AR923" s="89"/>
      <c r="AS923" s="89"/>
      <c r="AT923" s="89"/>
      <c r="AU923" s="89"/>
      <c r="AV923" s="89"/>
      <c r="AW923" s="89"/>
      <c r="AX923" s="89"/>
      <c r="AY923" s="89"/>
      <c r="AZ923" s="89"/>
      <c r="BA923" s="89"/>
      <c r="BB923" s="89"/>
      <c r="BC923" s="89"/>
      <c r="BD923" s="89"/>
      <c r="BE923" s="89"/>
      <c r="BF923" s="89"/>
      <c r="BG923" s="89"/>
      <c r="BH923" s="89"/>
      <c r="BI923" s="89"/>
      <c r="BJ923" s="89"/>
      <c r="BK923" s="89"/>
      <c r="BL923" s="89"/>
      <c r="BM923" s="89"/>
      <c r="BN923" s="89"/>
      <c r="BO923" s="89"/>
      <c r="BP923" s="89"/>
      <c r="BQ923" s="89"/>
      <c r="BR923" s="41"/>
      <c r="BS923" s="70"/>
      <c r="BT923" s="70"/>
    </row>
    <row r="924" ht="16.5" customHeight="1">
      <c r="A924" s="70"/>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41"/>
      <c r="AJ924" s="70"/>
      <c r="AK924" s="89"/>
      <c r="AL924" s="89"/>
      <c r="AM924" s="89"/>
      <c r="AN924" s="89"/>
      <c r="AO924" s="89"/>
      <c r="AP924" s="89"/>
      <c r="AQ924" s="89"/>
      <c r="AR924" s="89"/>
      <c r="AS924" s="89"/>
      <c r="AT924" s="89"/>
      <c r="AU924" s="89"/>
      <c r="AV924" s="89"/>
      <c r="AW924" s="89"/>
      <c r="AX924" s="89"/>
      <c r="AY924" s="89"/>
      <c r="AZ924" s="89"/>
      <c r="BA924" s="89"/>
      <c r="BB924" s="89"/>
      <c r="BC924" s="89"/>
      <c r="BD924" s="89"/>
      <c r="BE924" s="89"/>
      <c r="BF924" s="89"/>
      <c r="BG924" s="89"/>
      <c r="BH924" s="89"/>
      <c r="BI924" s="89"/>
      <c r="BJ924" s="89"/>
      <c r="BK924" s="89"/>
      <c r="BL924" s="89"/>
      <c r="BM924" s="89"/>
      <c r="BN924" s="89"/>
      <c r="BO924" s="89"/>
      <c r="BP924" s="89"/>
      <c r="BQ924" s="89"/>
      <c r="BR924" s="41"/>
      <c r="BS924" s="70"/>
      <c r="BT924" s="70"/>
    </row>
    <row r="925" ht="16.5" customHeight="1">
      <c r="A925" s="85"/>
      <c r="B925" s="85"/>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269"/>
      <c r="AJ925" s="85"/>
      <c r="AK925" s="87"/>
      <c r="AL925" s="87"/>
      <c r="AM925" s="87"/>
      <c r="AN925" s="87"/>
      <c r="AO925" s="87"/>
      <c r="AP925" s="87"/>
      <c r="AQ925" s="87"/>
      <c r="AR925" s="87"/>
      <c r="AS925" s="87"/>
      <c r="AT925" s="87"/>
      <c r="AU925" s="87"/>
      <c r="AV925" s="87"/>
      <c r="AW925" s="87"/>
      <c r="AX925" s="87"/>
      <c r="AY925" s="87"/>
      <c r="AZ925" s="87"/>
      <c r="BA925" s="87"/>
      <c r="BB925" s="87"/>
      <c r="BC925" s="87"/>
      <c r="BD925" s="87"/>
      <c r="BE925" s="87"/>
      <c r="BF925" s="87"/>
      <c r="BG925" s="87"/>
      <c r="BH925" s="87"/>
      <c r="BI925" s="87"/>
      <c r="BJ925" s="87"/>
      <c r="BK925" s="87"/>
      <c r="BL925" s="87"/>
      <c r="BM925" s="87"/>
      <c r="BN925" s="87"/>
      <c r="BO925" s="87"/>
      <c r="BP925" s="87"/>
      <c r="BQ925" s="87"/>
      <c r="BR925" s="269"/>
      <c r="BS925" s="85"/>
      <c r="BT925" s="85"/>
    </row>
    <row r="926" ht="16.5" customHeight="1">
      <c r="A926" s="70"/>
      <c r="B926" s="70"/>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c r="AA926" s="89"/>
      <c r="AB926" s="89"/>
      <c r="AC926" s="89"/>
      <c r="AD926" s="89"/>
      <c r="AE926" s="89"/>
      <c r="AF926" s="89"/>
      <c r="AG926" s="89"/>
      <c r="AH926" s="89"/>
      <c r="AI926" s="41"/>
      <c r="AJ926" s="70"/>
      <c r="AK926" s="89"/>
      <c r="AL926" s="89"/>
      <c r="AM926" s="89"/>
      <c r="AN926" s="89"/>
      <c r="AO926" s="89"/>
      <c r="AP926" s="89"/>
      <c r="AQ926" s="89"/>
      <c r="AR926" s="89"/>
      <c r="AS926" s="89"/>
      <c r="AT926" s="89"/>
      <c r="AU926" s="89"/>
      <c r="AV926" s="89"/>
      <c r="AW926" s="89"/>
      <c r="AX926" s="89"/>
      <c r="AY926" s="89"/>
      <c r="AZ926" s="89"/>
      <c r="BA926" s="89"/>
      <c r="BB926" s="89"/>
      <c r="BC926" s="89"/>
      <c r="BD926" s="89"/>
      <c r="BE926" s="89"/>
      <c r="BF926" s="89"/>
      <c r="BG926" s="89"/>
      <c r="BH926" s="89"/>
      <c r="BI926" s="89"/>
      <c r="BJ926" s="89"/>
      <c r="BK926" s="89"/>
      <c r="BL926" s="89"/>
      <c r="BM926" s="89"/>
      <c r="BN926" s="89"/>
      <c r="BO926" s="89"/>
      <c r="BP926" s="89"/>
      <c r="BQ926" s="89"/>
      <c r="BR926" s="41"/>
      <c r="BS926" s="70"/>
      <c r="BT926" s="70"/>
    </row>
    <row r="927" ht="16.5" customHeight="1">
      <c r="A927" s="70"/>
      <c r="B927" s="45" t="s">
        <v>2058</v>
      </c>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c r="AJ927" s="70"/>
      <c r="AK927" s="45" t="s">
        <v>150</v>
      </c>
      <c r="AL927" s="89"/>
      <c r="AM927" s="89"/>
      <c r="AN927" s="89"/>
      <c r="AO927" s="89"/>
      <c r="AP927" s="89"/>
      <c r="AQ927" s="89"/>
      <c r="AR927" s="89"/>
      <c r="AS927" s="89"/>
      <c r="AT927" s="89"/>
      <c r="AU927" s="89"/>
      <c r="AV927" s="89"/>
      <c r="AW927" s="89"/>
      <c r="AX927" s="89"/>
      <c r="AY927" s="89"/>
      <c r="AZ927" s="89"/>
      <c r="BA927" s="89"/>
      <c r="BB927" s="89"/>
      <c r="BC927" s="89"/>
      <c r="BD927" s="89"/>
      <c r="BE927" s="89"/>
      <c r="BF927" s="89"/>
      <c r="BG927" s="89"/>
      <c r="BH927" s="89"/>
      <c r="BI927" s="89"/>
      <c r="BJ927" s="89"/>
      <c r="BK927" s="89"/>
      <c r="BL927" s="89"/>
      <c r="BM927" s="89"/>
      <c r="BN927" s="89"/>
      <c r="BO927" s="89"/>
      <c r="BP927" s="89"/>
      <c r="BQ927" s="89"/>
      <c r="BR927" s="41"/>
      <c r="BS927" s="70"/>
      <c r="BT927" s="70"/>
    </row>
    <row r="928" ht="16.5" customHeight="1">
      <c r="A928" s="70"/>
      <c r="B928" s="101" t="s">
        <v>441</v>
      </c>
      <c r="C928" s="679">
        <v>1.0</v>
      </c>
      <c r="D928" s="273" t="s">
        <v>2059</v>
      </c>
      <c r="E928" s="66"/>
      <c r="F928" s="66"/>
      <c r="G928" s="66"/>
      <c r="H928" s="66"/>
      <c r="I928" s="66"/>
      <c r="J928" s="66"/>
      <c r="K928" s="66"/>
      <c r="L928" s="66"/>
      <c r="M928" s="66"/>
      <c r="N928" s="66"/>
      <c r="O928" s="66"/>
      <c r="P928" s="66"/>
      <c r="Q928" s="66"/>
      <c r="R928" s="713">
        <v>1.0</v>
      </c>
      <c r="S928" s="396" t="s">
        <v>1856</v>
      </c>
      <c r="T928" s="714" t="s">
        <v>2060</v>
      </c>
      <c r="U928" s="66"/>
      <c r="V928" s="66"/>
      <c r="W928" s="66"/>
      <c r="X928" s="66"/>
      <c r="Y928" s="66"/>
      <c r="Z928" s="66"/>
      <c r="AA928" s="66"/>
      <c r="AB928" s="66"/>
      <c r="AC928" s="66"/>
      <c r="AD928" s="66"/>
      <c r="AE928" s="66"/>
      <c r="AF928" s="66"/>
      <c r="AG928" s="66"/>
      <c r="AH928" s="69"/>
      <c r="AI928" s="41"/>
      <c r="AJ928" s="70"/>
      <c r="AK928" s="101" t="s">
        <v>441</v>
      </c>
      <c r="AL928" s="679">
        <v>1.0</v>
      </c>
      <c r="AM928" s="273" t="s">
        <v>2059</v>
      </c>
      <c r="AN928" s="66"/>
      <c r="AO928" s="66"/>
      <c r="AP928" s="66"/>
      <c r="AQ928" s="66"/>
      <c r="AR928" s="66"/>
      <c r="AS928" s="66"/>
      <c r="AT928" s="66"/>
      <c r="AU928" s="66"/>
      <c r="AV928" s="66"/>
      <c r="AW928" s="66"/>
      <c r="AX928" s="66"/>
      <c r="AY928" s="66"/>
      <c r="AZ928" s="66"/>
      <c r="BA928" s="713">
        <v>1.0</v>
      </c>
      <c r="BB928" s="396" t="s">
        <v>1856</v>
      </c>
      <c r="BC928" s="714" t="s">
        <v>2060</v>
      </c>
      <c r="BD928" s="66"/>
      <c r="BE928" s="66"/>
      <c r="BF928" s="66"/>
      <c r="BG928" s="66"/>
      <c r="BH928" s="66"/>
      <c r="BI928" s="66"/>
      <c r="BJ928" s="66"/>
      <c r="BK928" s="66"/>
      <c r="BL928" s="66"/>
      <c r="BM928" s="66"/>
      <c r="BN928" s="66"/>
      <c r="BO928" s="66"/>
      <c r="BP928" s="66"/>
      <c r="BQ928" s="69"/>
      <c r="BR928" s="41"/>
      <c r="BS928" s="70"/>
      <c r="BT928" s="70"/>
    </row>
    <row r="929" ht="16.5" customHeight="1">
      <c r="A929" s="70"/>
      <c r="B929" s="51"/>
      <c r="D929" s="287" t="s">
        <v>2061</v>
      </c>
      <c r="R929" s="715"/>
      <c r="S929" s="116" t="s">
        <v>570</v>
      </c>
      <c r="T929" s="716" t="s">
        <v>1881</v>
      </c>
      <c r="W929" s="717" t="s">
        <v>1869</v>
      </c>
      <c r="Y929" s="716" t="s">
        <v>163</v>
      </c>
      <c r="AB929" s="116" t="s">
        <v>1870</v>
      </c>
      <c r="AD929" s="716" t="s">
        <v>2062</v>
      </c>
      <c r="AF929" s="717" t="s">
        <v>1872</v>
      </c>
      <c r="AH929" s="718" t="s">
        <v>117</v>
      </c>
      <c r="AI929" s="41"/>
      <c r="AJ929" s="70"/>
      <c r="AK929" s="51"/>
      <c r="AM929" s="287" t="s">
        <v>2061</v>
      </c>
      <c r="BA929" s="715"/>
      <c r="BB929" s="116" t="s">
        <v>570</v>
      </c>
      <c r="BC929" s="716" t="s">
        <v>1881</v>
      </c>
      <c r="BF929" s="717" t="s">
        <v>1869</v>
      </c>
      <c r="BH929" s="716" t="s">
        <v>163</v>
      </c>
      <c r="BK929" s="116" t="s">
        <v>1870</v>
      </c>
      <c r="BM929" s="716" t="s">
        <v>2062</v>
      </c>
      <c r="BO929" s="717" t="s">
        <v>1872</v>
      </c>
      <c r="BQ929" s="718" t="s">
        <v>117</v>
      </c>
      <c r="BR929" s="41"/>
      <c r="BS929" s="70"/>
      <c r="BT929" s="70"/>
    </row>
    <row r="930" ht="16.5" customHeight="1">
      <c r="A930" s="70"/>
      <c r="B930" s="51"/>
      <c r="R930" s="719">
        <v>2.0</v>
      </c>
      <c r="S930" s="116" t="s">
        <v>1856</v>
      </c>
      <c r="T930" s="720"/>
      <c r="AH930" s="48"/>
      <c r="AI930" s="41"/>
      <c r="AJ930" s="70"/>
      <c r="AK930" s="51"/>
      <c r="BA930" s="719">
        <v>2.0</v>
      </c>
      <c r="BB930" s="116" t="s">
        <v>1856</v>
      </c>
      <c r="BC930" s="720"/>
      <c r="BQ930" s="48"/>
      <c r="BR930" s="41"/>
      <c r="BS930" s="70"/>
      <c r="BT930" s="70"/>
    </row>
    <row r="931" ht="16.5" customHeight="1">
      <c r="A931" s="70"/>
      <c r="B931" s="51"/>
      <c r="C931" s="681">
        <v>2.0</v>
      </c>
      <c r="D931" s="356"/>
      <c r="R931" s="715"/>
      <c r="S931" s="116" t="s">
        <v>570</v>
      </c>
      <c r="T931" s="716"/>
      <c r="W931" s="717" t="s">
        <v>1869</v>
      </c>
      <c r="Y931" s="716"/>
      <c r="AB931" s="116" t="s">
        <v>1870</v>
      </c>
      <c r="AD931" s="716"/>
      <c r="AF931" s="717" t="s">
        <v>1872</v>
      </c>
      <c r="AH931" s="721"/>
      <c r="AI931" s="41"/>
      <c r="AJ931" s="70"/>
      <c r="AK931" s="51"/>
      <c r="AL931" s="681">
        <v>2.0</v>
      </c>
      <c r="AM931" s="356"/>
      <c r="BA931" s="715"/>
      <c r="BB931" s="116" t="s">
        <v>570</v>
      </c>
      <c r="BC931" s="716"/>
      <c r="BF931" s="717" t="s">
        <v>1869</v>
      </c>
      <c r="BH931" s="716"/>
      <c r="BK931" s="116" t="s">
        <v>1870</v>
      </c>
      <c r="BM931" s="716"/>
      <c r="BO931" s="717" t="s">
        <v>1872</v>
      </c>
      <c r="BQ931" s="721"/>
      <c r="BR931" s="41"/>
      <c r="BS931" s="70"/>
      <c r="BT931" s="70"/>
    </row>
    <row r="932" ht="16.5" customHeight="1">
      <c r="A932" s="70"/>
      <c r="B932" s="51"/>
      <c r="D932" s="287"/>
      <c r="R932" s="719">
        <v>3.0</v>
      </c>
      <c r="S932" s="116" t="s">
        <v>1856</v>
      </c>
      <c r="T932" s="720"/>
      <c r="AH932" s="48"/>
      <c r="AI932" s="41"/>
      <c r="AJ932" s="70"/>
      <c r="AK932" s="51"/>
      <c r="AM932" s="287"/>
      <c r="BA932" s="719">
        <v>3.0</v>
      </c>
      <c r="BB932" s="116" t="s">
        <v>1856</v>
      </c>
      <c r="BC932" s="720"/>
      <c r="BQ932" s="48"/>
      <c r="BR932" s="41"/>
      <c r="BS932" s="70"/>
      <c r="BT932" s="70"/>
    </row>
    <row r="933" ht="16.5" customHeight="1">
      <c r="A933" s="70"/>
      <c r="B933" s="51"/>
      <c r="R933" s="715"/>
      <c r="S933" s="116" t="s">
        <v>570</v>
      </c>
      <c r="T933" s="716"/>
      <c r="W933" s="717" t="s">
        <v>1869</v>
      </c>
      <c r="Y933" s="716"/>
      <c r="AB933" s="116" t="s">
        <v>1870</v>
      </c>
      <c r="AD933" s="716"/>
      <c r="AF933" s="717" t="s">
        <v>1872</v>
      </c>
      <c r="AH933" s="721"/>
      <c r="AI933" s="41"/>
      <c r="AJ933" s="70"/>
      <c r="AK933" s="51"/>
      <c r="BA933" s="715"/>
      <c r="BB933" s="116" t="s">
        <v>570</v>
      </c>
      <c r="BC933" s="716"/>
      <c r="BF933" s="717" t="s">
        <v>1869</v>
      </c>
      <c r="BH933" s="716"/>
      <c r="BK933" s="116" t="s">
        <v>1870</v>
      </c>
      <c r="BM933" s="716"/>
      <c r="BO933" s="717" t="s">
        <v>1872</v>
      </c>
      <c r="BQ933" s="721"/>
      <c r="BR933" s="41"/>
      <c r="BS933" s="70"/>
      <c r="BT933" s="70"/>
    </row>
    <row r="934" ht="16.5" customHeight="1">
      <c r="A934" s="70"/>
      <c r="B934" s="51"/>
      <c r="C934" s="681">
        <v>3.0</v>
      </c>
      <c r="D934" s="356"/>
      <c r="R934" s="719">
        <v>4.0</v>
      </c>
      <c r="S934" s="116" t="s">
        <v>1856</v>
      </c>
      <c r="T934" s="720"/>
      <c r="AH934" s="48"/>
      <c r="AI934" s="41"/>
      <c r="AJ934" s="70"/>
      <c r="AK934" s="51"/>
      <c r="AL934" s="681">
        <v>3.0</v>
      </c>
      <c r="AM934" s="356"/>
      <c r="BA934" s="719">
        <v>4.0</v>
      </c>
      <c r="BB934" s="116" t="s">
        <v>1856</v>
      </c>
      <c r="BC934" s="720"/>
      <c r="BQ934" s="48"/>
      <c r="BR934" s="41"/>
      <c r="BS934" s="70"/>
      <c r="BT934" s="70"/>
    </row>
    <row r="935" ht="16.5" customHeight="1">
      <c r="A935" s="70"/>
      <c r="B935" s="51"/>
      <c r="D935" s="287"/>
      <c r="R935" s="715"/>
      <c r="S935" s="116" t="s">
        <v>570</v>
      </c>
      <c r="T935" s="716"/>
      <c r="W935" s="717" t="s">
        <v>1869</v>
      </c>
      <c r="Y935" s="716"/>
      <c r="AB935" s="116" t="s">
        <v>1870</v>
      </c>
      <c r="AD935" s="716"/>
      <c r="AF935" s="717" t="s">
        <v>1872</v>
      </c>
      <c r="AH935" s="721"/>
      <c r="AI935" s="41"/>
      <c r="AJ935" s="70"/>
      <c r="AK935" s="51"/>
      <c r="AM935" s="287"/>
      <c r="BA935" s="715"/>
      <c r="BB935" s="116" t="s">
        <v>570</v>
      </c>
      <c r="BC935" s="716"/>
      <c r="BF935" s="717" t="s">
        <v>1869</v>
      </c>
      <c r="BH935" s="716"/>
      <c r="BK935" s="116" t="s">
        <v>1870</v>
      </c>
      <c r="BM935" s="716"/>
      <c r="BO935" s="717" t="s">
        <v>1872</v>
      </c>
      <c r="BQ935" s="721"/>
      <c r="BR935" s="41"/>
      <c r="BS935" s="70"/>
      <c r="BT935" s="70"/>
    </row>
    <row r="936" ht="16.5" customHeight="1">
      <c r="A936" s="70"/>
      <c r="B936" s="51"/>
      <c r="R936" s="719">
        <v>5.0</v>
      </c>
      <c r="S936" s="116" t="s">
        <v>1856</v>
      </c>
      <c r="T936" s="720"/>
      <c r="AH936" s="48"/>
      <c r="AI936" s="41"/>
      <c r="AJ936" s="70"/>
      <c r="AK936" s="51"/>
      <c r="BA936" s="722" t="s">
        <v>2063</v>
      </c>
      <c r="BB936" s="723"/>
      <c r="BC936" s="724" t="s">
        <v>118</v>
      </c>
      <c r="BD936" s="725" t="s">
        <v>461</v>
      </c>
      <c r="BE936" s="723"/>
      <c r="BF936" s="723"/>
      <c r="BG936" s="723"/>
      <c r="BH936" s="723"/>
      <c r="BI936" s="723"/>
      <c r="BJ936" s="723"/>
      <c r="BK936" s="723"/>
      <c r="BL936" s="723"/>
      <c r="BM936" s="723"/>
      <c r="BN936" s="723"/>
      <c r="BO936" s="723"/>
      <c r="BP936" s="723"/>
      <c r="BQ936" s="726"/>
      <c r="BR936" s="41"/>
      <c r="BS936" s="70"/>
      <c r="BT936" s="70"/>
    </row>
    <row r="937" ht="16.5" customHeight="1">
      <c r="A937" s="70"/>
      <c r="B937" s="51"/>
      <c r="C937" s="681">
        <v>4.0</v>
      </c>
      <c r="D937" s="356"/>
      <c r="R937" s="715"/>
      <c r="S937" s="116" t="s">
        <v>570</v>
      </c>
      <c r="T937" s="716"/>
      <c r="W937" s="717" t="s">
        <v>1869</v>
      </c>
      <c r="Y937" s="716"/>
      <c r="AB937" s="116" t="s">
        <v>1870</v>
      </c>
      <c r="AD937" s="716"/>
      <c r="AF937" s="717" t="s">
        <v>1872</v>
      </c>
      <c r="AH937" s="721"/>
      <c r="AI937" s="41"/>
      <c r="AJ937" s="70"/>
      <c r="AK937" s="51"/>
      <c r="AL937" s="681">
        <v>4.0</v>
      </c>
      <c r="AM937" s="356"/>
      <c r="BA937" s="727" t="s">
        <v>1854</v>
      </c>
      <c r="BC937" s="728">
        <v>10.0</v>
      </c>
      <c r="BD937" s="729" t="s">
        <v>2064</v>
      </c>
      <c r="BQ937" s="48"/>
      <c r="BR937" s="41"/>
      <c r="BS937" s="70"/>
      <c r="BT937" s="70"/>
    </row>
    <row r="938" ht="16.5" customHeight="1">
      <c r="A938" s="70"/>
      <c r="B938" s="53"/>
      <c r="D938" s="287"/>
      <c r="R938" s="719">
        <v>6.0</v>
      </c>
      <c r="S938" s="116" t="s">
        <v>1856</v>
      </c>
      <c r="T938" s="720"/>
      <c r="AH938" s="48"/>
      <c r="AI938" s="41"/>
      <c r="AJ938" s="70"/>
      <c r="AK938" s="53"/>
      <c r="AM938" s="287"/>
      <c r="BA938" s="727" t="s">
        <v>1553</v>
      </c>
      <c r="BC938" s="728">
        <v>20.0</v>
      </c>
      <c r="BD938" s="730" t="s">
        <v>2065</v>
      </c>
      <c r="BQ938" s="48"/>
      <c r="BR938" s="41"/>
      <c r="BS938" s="70"/>
      <c r="BT938" s="70"/>
    </row>
    <row r="939" ht="16.5" customHeight="1">
      <c r="A939" s="70"/>
      <c r="B939" s="162"/>
      <c r="R939" s="715"/>
      <c r="S939" s="116" t="s">
        <v>570</v>
      </c>
      <c r="T939" s="716"/>
      <c r="W939" s="717" t="s">
        <v>1869</v>
      </c>
      <c r="Y939" s="716"/>
      <c r="AB939" s="116" t="s">
        <v>1870</v>
      </c>
      <c r="AD939" s="716"/>
      <c r="AF939" s="717" t="s">
        <v>1872</v>
      </c>
      <c r="AH939" s="721"/>
      <c r="AI939" s="41"/>
      <c r="AJ939" s="70"/>
      <c r="AK939" s="162"/>
      <c r="AL939" s="54"/>
      <c r="AM939" s="54"/>
      <c r="AN939" s="54"/>
      <c r="AO939" s="54"/>
      <c r="AP939" s="54"/>
      <c r="AQ939" s="54"/>
      <c r="AR939" s="54"/>
      <c r="AS939" s="54"/>
      <c r="AT939" s="54"/>
      <c r="AU939" s="54"/>
      <c r="AV939" s="54"/>
      <c r="AW939" s="54"/>
      <c r="AX939" s="54"/>
      <c r="AY939" s="54"/>
      <c r="AZ939" s="54"/>
      <c r="BA939" s="731" t="s">
        <v>1850</v>
      </c>
      <c r="BB939" s="54"/>
      <c r="BC939" s="732">
        <v>30.0</v>
      </c>
      <c r="BD939" s="733" t="s">
        <v>2066</v>
      </c>
      <c r="BE939" s="54"/>
      <c r="BF939" s="54"/>
      <c r="BG939" s="54"/>
      <c r="BH939" s="54"/>
      <c r="BI939" s="54"/>
      <c r="BJ939" s="54"/>
      <c r="BK939" s="54"/>
      <c r="BL939" s="54"/>
      <c r="BM939" s="54"/>
      <c r="BN939" s="54"/>
      <c r="BO939" s="54"/>
      <c r="BP939" s="54"/>
      <c r="BQ939" s="55"/>
      <c r="BR939" s="41"/>
      <c r="BS939" s="70"/>
      <c r="BT939" s="70"/>
    </row>
    <row r="940" ht="16.5" customHeight="1">
      <c r="A940" s="70"/>
      <c r="B940" s="26"/>
      <c r="C940" s="682">
        <v>5.0</v>
      </c>
      <c r="D940" s="356"/>
      <c r="R940" s="719">
        <v>7.0</v>
      </c>
      <c r="S940" s="116" t="s">
        <v>1856</v>
      </c>
      <c r="T940" s="720"/>
      <c r="AH940" s="48"/>
      <c r="AI940" s="41"/>
      <c r="AJ940" s="70"/>
      <c r="AK940" s="26"/>
      <c r="AL940" s="26"/>
      <c r="AM940" s="26"/>
      <c r="AN940" s="26"/>
      <c r="AO940" s="26"/>
      <c r="AP940" s="26"/>
      <c r="AQ940" s="26"/>
      <c r="AR940" s="26"/>
      <c r="AS940" s="26"/>
      <c r="AT940" s="26"/>
      <c r="AU940" s="26"/>
      <c r="AV940" s="26"/>
      <c r="AW940" s="26"/>
      <c r="AX940" s="26"/>
      <c r="AY940" s="26"/>
      <c r="AZ940" s="26"/>
      <c r="BA940" s="26"/>
      <c r="BB940" s="26"/>
      <c r="BC940" s="26"/>
      <c r="BD940" s="26"/>
      <c r="BE940" s="26"/>
      <c r="BF940" s="26"/>
      <c r="BG940" s="26"/>
      <c r="BH940" s="26"/>
      <c r="BI940" s="26"/>
      <c r="BJ940" s="26"/>
      <c r="BK940" s="26"/>
      <c r="BL940" s="26"/>
      <c r="BM940" s="26"/>
      <c r="BN940" s="26"/>
      <c r="BO940" s="26"/>
      <c r="BP940" s="26"/>
      <c r="BQ940" s="26"/>
      <c r="BR940" s="41"/>
      <c r="BS940" s="70"/>
      <c r="BT940" s="70"/>
    </row>
    <row r="941" ht="16.5" customHeight="1">
      <c r="A941" s="70"/>
      <c r="B941" s="26"/>
      <c r="C941" s="51"/>
      <c r="D941" s="287"/>
      <c r="R941" s="715"/>
      <c r="S941" s="116" t="s">
        <v>570</v>
      </c>
      <c r="T941" s="716"/>
      <c r="W941" s="717" t="s">
        <v>1869</v>
      </c>
      <c r="Y941" s="716"/>
      <c r="AB941" s="116" t="s">
        <v>1870</v>
      </c>
      <c r="AD941" s="716"/>
      <c r="AF941" s="717" t="s">
        <v>1872</v>
      </c>
      <c r="AH941" s="721"/>
      <c r="AI941" s="41"/>
      <c r="AJ941" s="70"/>
      <c r="AK941" s="89"/>
      <c r="AL941" s="89"/>
      <c r="AM941" s="89"/>
      <c r="AN941" s="89"/>
      <c r="AO941" s="89"/>
      <c r="AP941" s="89"/>
      <c r="AQ941" s="89"/>
      <c r="AR941" s="89"/>
      <c r="AS941" s="89"/>
      <c r="AT941" s="89"/>
      <c r="AU941" s="89"/>
      <c r="AV941" s="89"/>
      <c r="AW941" s="89"/>
      <c r="AX941" s="89"/>
      <c r="AY941" s="89"/>
      <c r="AZ941" s="89"/>
      <c r="BA941" s="89"/>
      <c r="BB941" s="89"/>
      <c r="BC941" s="89"/>
      <c r="BD941" s="89"/>
      <c r="BE941" s="89"/>
      <c r="BF941" s="89"/>
      <c r="BG941" s="89"/>
      <c r="BH941" s="89"/>
      <c r="BI941" s="89"/>
      <c r="BJ941" s="89"/>
      <c r="BK941" s="89"/>
      <c r="BL941" s="89"/>
      <c r="BM941" s="89"/>
      <c r="BN941" s="89"/>
      <c r="BO941" s="89"/>
      <c r="BP941" s="89"/>
      <c r="BQ941" s="89"/>
      <c r="BR941" s="41"/>
      <c r="BS941" s="70"/>
      <c r="BT941" s="70"/>
    </row>
    <row r="942" ht="16.5" customHeight="1">
      <c r="A942" s="70"/>
      <c r="B942" s="26"/>
      <c r="C942" s="51"/>
      <c r="R942" s="719">
        <v>8.0</v>
      </c>
      <c r="S942" s="116" t="s">
        <v>1856</v>
      </c>
      <c r="T942" s="720"/>
      <c r="AH942" s="48"/>
      <c r="AI942" s="41"/>
      <c r="AJ942" s="70"/>
      <c r="AK942" s="89"/>
      <c r="AL942" s="89"/>
      <c r="AM942" s="89"/>
      <c r="AN942" s="89"/>
      <c r="AO942" s="89"/>
      <c r="AP942" s="89"/>
      <c r="AQ942" s="89"/>
      <c r="AR942" s="89"/>
      <c r="AS942" s="89"/>
      <c r="AT942" s="89"/>
      <c r="AU942" s="89"/>
      <c r="AV942" s="89"/>
      <c r="AW942" s="89"/>
      <c r="AX942" s="89"/>
      <c r="AY942" s="89"/>
      <c r="AZ942" s="89"/>
      <c r="BA942" s="89"/>
      <c r="BB942" s="89"/>
      <c r="BC942" s="89"/>
      <c r="BD942" s="89"/>
      <c r="BE942" s="89"/>
      <c r="BF942" s="89"/>
      <c r="BG942" s="89"/>
      <c r="BH942" s="89"/>
      <c r="BI942" s="89"/>
      <c r="BJ942" s="89"/>
      <c r="BK942" s="89"/>
      <c r="BL942" s="89"/>
      <c r="BM942" s="89"/>
      <c r="BN942" s="89"/>
      <c r="BO942" s="89"/>
      <c r="BP942" s="89"/>
      <c r="BQ942" s="89"/>
      <c r="BR942" s="41"/>
      <c r="BS942" s="70"/>
      <c r="BT942" s="70"/>
    </row>
    <row r="943" ht="16.5" customHeight="1">
      <c r="A943" s="70"/>
      <c r="B943" s="26"/>
      <c r="C943" s="682">
        <v>6.0</v>
      </c>
      <c r="D943" s="356"/>
      <c r="R943" s="715"/>
      <c r="S943" s="116" t="s">
        <v>570</v>
      </c>
      <c r="T943" s="716"/>
      <c r="W943" s="717" t="s">
        <v>1869</v>
      </c>
      <c r="Y943" s="716"/>
      <c r="AB943" s="116" t="s">
        <v>1870</v>
      </c>
      <c r="AD943" s="716"/>
      <c r="AF943" s="717" t="s">
        <v>1872</v>
      </c>
      <c r="AH943" s="721"/>
      <c r="AI943" s="41"/>
      <c r="AJ943" s="70"/>
      <c r="AK943" s="89"/>
      <c r="AL943" s="89"/>
      <c r="AM943" s="89"/>
      <c r="AN943" s="89"/>
      <c r="AO943" s="89"/>
      <c r="AP943" s="89"/>
      <c r="AQ943" s="89"/>
      <c r="AR943" s="89"/>
      <c r="AS943" s="89"/>
      <c r="AT943" s="89"/>
      <c r="AU943" s="89"/>
      <c r="AV943" s="89"/>
      <c r="AW943" s="89"/>
      <c r="AX943" s="89"/>
      <c r="AY943" s="89"/>
      <c r="AZ943" s="89"/>
      <c r="BA943" s="89"/>
      <c r="BB943" s="89"/>
      <c r="BC943" s="89"/>
      <c r="BD943" s="89"/>
      <c r="BE943" s="89"/>
      <c r="BF943" s="89"/>
      <c r="BG943" s="89"/>
      <c r="BH943" s="89"/>
      <c r="BI943" s="89"/>
      <c r="BJ943" s="89"/>
      <c r="BK943" s="89"/>
      <c r="BL943" s="89"/>
      <c r="BM943" s="89"/>
      <c r="BN943" s="89"/>
      <c r="BO943" s="89"/>
      <c r="BP943" s="89"/>
      <c r="BQ943" s="89"/>
      <c r="BR943" s="41"/>
      <c r="BS943" s="70"/>
      <c r="BT943" s="70"/>
    </row>
    <row r="944" ht="16.5" customHeight="1">
      <c r="A944" s="70"/>
      <c r="B944" s="26"/>
      <c r="C944" s="51"/>
      <c r="D944" s="287"/>
      <c r="R944" s="722" t="s">
        <v>2063</v>
      </c>
      <c r="S944" s="723"/>
      <c r="T944" s="724" t="s">
        <v>118</v>
      </c>
      <c r="U944" s="725" t="s">
        <v>461</v>
      </c>
      <c r="V944" s="723"/>
      <c r="W944" s="723"/>
      <c r="X944" s="723"/>
      <c r="Y944" s="723"/>
      <c r="Z944" s="723"/>
      <c r="AA944" s="723"/>
      <c r="AB944" s="723"/>
      <c r="AC944" s="723"/>
      <c r="AD944" s="723"/>
      <c r="AE944" s="723"/>
      <c r="AF944" s="723"/>
      <c r="AG944" s="723"/>
      <c r="AH944" s="726"/>
      <c r="AI944" s="41"/>
      <c r="AJ944" s="70"/>
      <c r="AK944" s="89"/>
      <c r="AL944" s="89"/>
      <c r="AM944" s="89"/>
      <c r="AN944" s="89"/>
      <c r="AO944" s="89"/>
      <c r="AP944" s="89"/>
      <c r="AQ944" s="89"/>
      <c r="AR944" s="89"/>
      <c r="AS944" s="89"/>
      <c r="AT944" s="89"/>
      <c r="AU944" s="89"/>
      <c r="AV944" s="89"/>
      <c r="AW944" s="89"/>
      <c r="AX944" s="89"/>
      <c r="AY944" s="89"/>
      <c r="AZ944" s="89"/>
      <c r="BA944" s="89"/>
      <c r="BB944" s="89"/>
      <c r="BC944" s="89"/>
      <c r="BD944" s="89"/>
      <c r="BE944" s="89"/>
      <c r="BF944" s="89"/>
      <c r="BG944" s="89"/>
      <c r="BH944" s="89"/>
      <c r="BI944" s="89"/>
      <c r="BJ944" s="89"/>
      <c r="BK944" s="89"/>
      <c r="BL944" s="89"/>
      <c r="BM944" s="89"/>
      <c r="BN944" s="89"/>
      <c r="BO944" s="89"/>
      <c r="BP944" s="89"/>
      <c r="BQ944" s="89"/>
      <c r="BR944" s="41"/>
      <c r="BS944" s="70"/>
      <c r="BT944" s="70"/>
    </row>
    <row r="945" ht="16.5" customHeight="1">
      <c r="A945" s="70"/>
      <c r="B945" s="26"/>
      <c r="C945" s="51"/>
      <c r="R945" s="727" t="s">
        <v>1854</v>
      </c>
      <c r="T945" s="728">
        <v>10.0</v>
      </c>
      <c r="U945" s="729" t="s">
        <v>2064</v>
      </c>
      <c r="AH945" s="48"/>
      <c r="AI945" s="41"/>
      <c r="AJ945" s="70"/>
      <c r="AK945" s="89"/>
      <c r="AL945" s="89"/>
      <c r="AM945" s="89"/>
      <c r="AN945" s="89"/>
      <c r="AO945" s="89"/>
      <c r="AP945" s="89"/>
      <c r="AQ945" s="89"/>
      <c r="AR945" s="89"/>
      <c r="AS945" s="89"/>
      <c r="AT945" s="89"/>
      <c r="AU945" s="89"/>
      <c r="AV945" s="89"/>
      <c r="AW945" s="89"/>
      <c r="AX945" s="89"/>
      <c r="AY945" s="89"/>
      <c r="AZ945" s="89"/>
      <c r="BA945" s="89"/>
      <c r="BB945" s="89"/>
      <c r="BC945" s="89"/>
      <c r="BD945" s="89"/>
      <c r="BE945" s="89"/>
      <c r="BF945" s="89"/>
      <c r="BG945" s="89"/>
      <c r="BH945" s="89"/>
      <c r="BI945" s="89"/>
      <c r="BJ945" s="89"/>
      <c r="BK945" s="89"/>
      <c r="BL945" s="89"/>
      <c r="BM945" s="89"/>
      <c r="BN945" s="89"/>
      <c r="BO945" s="89"/>
      <c r="BP945" s="89"/>
      <c r="BQ945" s="89"/>
      <c r="BR945" s="41"/>
      <c r="BS945" s="70"/>
      <c r="BT945" s="70"/>
    </row>
    <row r="946" ht="16.5" customHeight="1">
      <c r="A946" s="70"/>
      <c r="B946" s="26"/>
      <c r="C946" s="682">
        <v>7.0</v>
      </c>
      <c r="D946" s="356"/>
      <c r="R946" s="727" t="s">
        <v>1553</v>
      </c>
      <c r="T946" s="728">
        <v>20.0</v>
      </c>
      <c r="U946" s="730" t="s">
        <v>2065</v>
      </c>
      <c r="AH946" s="48"/>
      <c r="AI946" s="41"/>
      <c r="AJ946" s="70"/>
      <c r="AK946" s="89"/>
      <c r="AL946" s="89"/>
      <c r="AM946" s="89"/>
      <c r="AN946" s="89"/>
      <c r="AO946" s="89"/>
      <c r="AP946" s="89"/>
      <c r="AQ946" s="89"/>
      <c r="AR946" s="89"/>
      <c r="AS946" s="89"/>
      <c r="AT946" s="89"/>
      <c r="AU946" s="89"/>
      <c r="AV946" s="89"/>
      <c r="AW946" s="89"/>
      <c r="AX946" s="89"/>
      <c r="AY946" s="89"/>
      <c r="AZ946" s="89"/>
      <c r="BA946" s="89"/>
      <c r="BB946" s="89"/>
      <c r="BC946" s="89"/>
      <c r="BD946" s="89"/>
      <c r="BE946" s="89"/>
      <c r="BF946" s="89"/>
      <c r="BG946" s="89"/>
      <c r="BH946" s="89"/>
      <c r="BI946" s="89"/>
      <c r="BJ946" s="89"/>
      <c r="BK946" s="89"/>
      <c r="BL946" s="89"/>
      <c r="BM946" s="89"/>
      <c r="BN946" s="89"/>
      <c r="BO946" s="89"/>
      <c r="BP946" s="89"/>
      <c r="BQ946" s="89"/>
      <c r="BR946" s="41"/>
      <c r="BS946" s="70"/>
      <c r="BT946" s="70"/>
    </row>
    <row r="947" ht="16.5" customHeight="1">
      <c r="A947" s="70"/>
      <c r="B947" s="26"/>
      <c r="C947" s="51"/>
      <c r="D947" s="287"/>
      <c r="R947" s="731" t="s">
        <v>1850</v>
      </c>
      <c r="S947" s="54"/>
      <c r="T947" s="732">
        <v>30.0</v>
      </c>
      <c r="U947" s="733" t="s">
        <v>2066</v>
      </c>
      <c r="V947" s="54"/>
      <c r="W947" s="54"/>
      <c r="X947" s="54"/>
      <c r="Y947" s="54"/>
      <c r="Z947" s="54"/>
      <c r="AA947" s="54"/>
      <c r="AB947" s="54"/>
      <c r="AC947" s="54"/>
      <c r="AD947" s="54"/>
      <c r="AE947" s="54"/>
      <c r="AF947" s="54"/>
      <c r="AG947" s="54"/>
      <c r="AH947" s="55"/>
      <c r="AI947" s="41"/>
      <c r="AJ947" s="70"/>
      <c r="AK947" s="89"/>
      <c r="AL947" s="89"/>
      <c r="AM947" s="89"/>
      <c r="AN947" s="89"/>
      <c r="AO947" s="89"/>
      <c r="AP947" s="89"/>
      <c r="AQ947" s="89"/>
      <c r="AR947" s="89"/>
      <c r="AS947" s="89"/>
      <c r="AT947" s="89"/>
      <c r="AU947" s="89"/>
      <c r="AV947" s="89"/>
      <c r="AW947" s="89"/>
      <c r="AX947" s="89"/>
      <c r="AY947" s="89"/>
      <c r="AZ947" s="89"/>
      <c r="BA947" s="89"/>
      <c r="BB947" s="89"/>
      <c r="BC947" s="89"/>
      <c r="BD947" s="89"/>
      <c r="BE947" s="89"/>
      <c r="BF947" s="89"/>
      <c r="BG947" s="89"/>
      <c r="BH947" s="89"/>
      <c r="BI947" s="89"/>
      <c r="BJ947" s="89"/>
      <c r="BK947" s="89"/>
      <c r="BL947" s="89"/>
      <c r="BM947" s="89"/>
      <c r="BN947" s="89"/>
      <c r="BO947" s="89"/>
      <c r="BP947" s="89"/>
      <c r="BQ947" s="89"/>
      <c r="BR947" s="41"/>
      <c r="BS947" s="70"/>
      <c r="BT947" s="70"/>
    </row>
    <row r="948" ht="16.5" customHeight="1">
      <c r="A948" s="70"/>
      <c r="B948" s="26"/>
      <c r="C948" s="51"/>
      <c r="R948" s="734"/>
      <c r="S948" s="26"/>
      <c r="T948" s="26"/>
      <c r="U948" s="26"/>
      <c r="V948" s="26"/>
      <c r="W948" s="26"/>
      <c r="X948" s="26"/>
      <c r="Y948" s="26"/>
      <c r="Z948" s="26"/>
      <c r="AA948" s="26"/>
      <c r="AB948" s="26"/>
      <c r="AC948" s="26"/>
      <c r="AD948" s="26"/>
      <c r="AE948" s="26"/>
      <c r="AF948" s="26"/>
      <c r="AG948" s="26"/>
      <c r="AH948" s="26"/>
      <c r="AI948" s="41"/>
      <c r="AJ948" s="41"/>
      <c r="AK948" s="89"/>
      <c r="AL948" s="89"/>
      <c r="AM948" s="89"/>
      <c r="AN948" s="89"/>
      <c r="AO948" s="89"/>
      <c r="AP948" s="89"/>
      <c r="AQ948" s="89"/>
      <c r="AR948" s="89"/>
      <c r="AS948" s="89"/>
      <c r="AT948" s="89"/>
      <c r="AU948" s="89"/>
      <c r="AV948" s="89"/>
      <c r="AW948" s="89"/>
      <c r="AX948" s="89"/>
      <c r="AY948" s="89"/>
      <c r="AZ948" s="89"/>
      <c r="BA948" s="89"/>
      <c r="BB948" s="89"/>
      <c r="BC948" s="89"/>
      <c r="BD948" s="89"/>
      <c r="BE948" s="89"/>
      <c r="BF948" s="89"/>
      <c r="BG948" s="89"/>
      <c r="BH948" s="89"/>
      <c r="BI948" s="89"/>
      <c r="BJ948" s="89"/>
      <c r="BK948" s="89"/>
      <c r="BL948" s="89"/>
      <c r="BM948" s="89"/>
      <c r="BN948" s="89"/>
      <c r="BO948" s="89"/>
      <c r="BP948" s="89"/>
      <c r="BQ948" s="89"/>
      <c r="BR948" s="41"/>
      <c r="BS948" s="70"/>
      <c r="BT948" s="70"/>
    </row>
    <row r="949" ht="16.5" customHeight="1">
      <c r="A949" s="70"/>
      <c r="B949" s="26"/>
      <c r="C949" s="682">
        <v>8.0</v>
      </c>
      <c r="D949" s="356"/>
      <c r="Q949" s="48"/>
      <c r="R949" s="26"/>
      <c r="S949" s="26"/>
      <c r="T949" s="26"/>
      <c r="U949" s="26"/>
      <c r="V949" s="26"/>
      <c r="W949" s="26"/>
      <c r="X949" s="26"/>
      <c r="Y949" s="26"/>
      <c r="Z949" s="26"/>
      <c r="AA949" s="26"/>
      <c r="AB949" s="26"/>
      <c r="AC949" s="26"/>
      <c r="AD949" s="26"/>
      <c r="AE949" s="26"/>
      <c r="AF949" s="26"/>
      <c r="AG949" s="26"/>
      <c r="AH949" s="26"/>
      <c r="AI949" s="70"/>
      <c r="AJ949" s="70"/>
      <c r="AK949" s="70"/>
      <c r="AL949" s="70"/>
      <c r="AM949" s="70"/>
      <c r="AN949" s="70"/>
      <c r="AO949" s="70"/>
      <c r="AP949" s="70"/>
      <c r="AQ949" s="70"/>
      <c r="AR949" s="70"/>
      <c r="AS949" s="70"/>
      <c r="AT949" s="70"/>
      <c r="AU949" s="70"/>
      <c r="AV949" s="70"/>
      <c r="AW949" s="70"/>
      <c r="AX949" s="70"/>
      <c r="AY949" s="70"/>
      <c r="AZ949" s="70"/>
      <c r="BA949" s="70"/>
      <c r="BB949" s="70"/>
      <c r="BC949" s="70"/>
      <c r="BD949" s="70"/>
      <c r="BE949" s="70"/>
      <c r="BF949" s="70"/>
      <c r="BG949" s="70"/>
      <c r="BH949" s="70"/>
      <c r="BI949" s="70"/>
      <c r="BJ949" s="70"/>
      <c r="BK949" s="70"/>
      <c r="BL949" s="70"/>
      <c r="BM949" s="70"/>
      <c r="BN949" s="70"/>
      <c r="BO949" s="70"/>
      <c r="BP949" s="70"/>
      <c r="BQ949" s="70"/>
      <c r="BR949" s="70"/>
      <c r="BS949" s="70"/>
      <c r="BT949" s="70"/>
    </row>
    <row r="950" ht="16.5" customHeight="1">
      <c r="A950" s="70"/>
      <c r="B950" s="26"/>
      <c r="C950" s="51"/>
      <c r="D950" s="287"/>
      <c r="Q950" s="48"/>
      <c r="R950" s="26"/>
      <c r="S950" s="26"/>
      <c r="T950" s="26"/>
      <c r="U950" s="26"/>
      <c r="V950" s="26"/>
      <c r="W950" s="26"/>
      <c r="X950" s="26"/>
      <c r="Y950" s="26"/>
      <c r="Z950" s="26"/>
      <c r="AA950" s="26"/>
      <c r="AB950" s="26"/>
      <c r="AC950" s="26"/>
      <c r="AD950" s="26"/>
      <c r="AE950" s="26"/>
      <c r="AF950" s="26"/>
      <c r="AG950" s="26"/>
      <c r="AH950" s="26"/>
      <c r="AI950" s="70"/>
      <c r="AJ950" s="70"/>
      <c r="AK950" s="70"/>
      <c r="AL950" s="70"/>
      <c r="AM950" s="70"/>
      <c r="AN950" s="70"/>
      <c r="AO950" s="70"/>
      <c r="AP950" s="70"/>
      <c r="AQ950" s="70"/>
      <c r="AR950" s="70"/>
      <c r="AS950" s="70"/>
      <c r="AT950" s="70"/>
      <c r="AU950" s="70"/>
      <c r="AV950" s="70"/>
      <c r="AW950" s="70"/>
      <c r="AX950" s="70"/>
      <c r="AY950" s="70"/>
      <c r="AZ950" s="70"/>
      <c r="BA950" s="70"/>
      <c r="BB950" s="70"/>
      <c r="BC950" s="70"/>
      <c r="BD950" s="70"/>
      <c r="BE950" s="70"/>
      <c r="BF950" s="70"/>
      <c r="BG950" s="70"/>
      <c r="BH950" s="70"/>
      <c r="BI950" s="70"/>
      <c r="BJ950" s="70"/>
      <c r="BK950" s="70"/>
      <c r="BL950" s="70"/>
      <c r="BM950" s="70"/>
      <c r="BN950" s="70"/>
      <c r="BO950" s="70"/>
      <c r="BP950" s="70"/>
      <c r="BQ950" s="70"/>
      <c r="BR950" s="70"/>
      <c r="BS950" s="70"/>
      <c r="BT950" s="70"/>
    </row>
    <row r="951" ht="16.5" customHeight="1">
      <c r="A951" s="70"/>
      <c r="B951" s="26"/>
      <c r="C951" s="53"/>
      <c r="D951" s="54"/>
      <c r="E951" s="54"/>
      <c r="F951" s="54"/>
      <c r="G951" s="54"/>
      <c r="H951" s="54"/>
      <c r="I951" s="54"/>
      <c r="J951" s="54"/>
      <c r="K951" s="54"/>
      <c r="L951" s="54"/>
      <c r="M951" s="54"/>
      <c r="N951" s="54"/>
      <c r="O951" s="54"/>
      <c r="P951" s="54"/>
      <c r="Q951" s="55"/>
      <c r="R951" s="26"/>
      <c r="S951" s="26"/>
      <c r="T951" s="26"/>
      <c r="U951" s="26"/>
      <c r="V951" s="26"/>
      <c r="W951" s="26"/>
      <c r="X951" s="26"/>
      <c r="Y951" s="26"/>
      <c r="Z951" s="26"/>
      <c r="AA951" s="26"/>
      <c r="AB951" s="26"/>
      <c r="AC951" s="26"/>
      <c r="AD951" s="26"/>
      <c r="AE951" s="26"/>
      <c r="AF951" s="26"/>
      <c r="AG951" s="26"/>
      <c r="AH951" s="26"/>
      <c r="AI951" s="70"/>
      <c r="AJ951" s="70"/>
      <c r="AK951" s="70"/>
      <c r="AL951" s="70"/>
      <c r="AM951" s="70"/>
      <c r="AN951" s="70"/>
      <c r="AO951" s="70"/>
      <c r="AP951" s="70"/>
      <c r="AQ951" s="70"/>
      <c r="AR951" s="70"/>
      <c r="AS951" s="70"/>
      <c r="AT951" s="70"/>
      <c r="AU951" s="70"/>
      <c r="AV951" s="70"/>
      <c r="AW951" s="70"/>
      <c r="AX951" s="70"/>
      <c r="AY951" s="70"/>
      <c r="AZ951" s="70"/>
      <c r="BA951" s="70"/>
      <c r="BB951" s="70"/>
      <c r="BC951" s="70"/>
      <c r="BD951" s="70"/>
      <c r="BE951" s="70"/>
      <c r="BF951" s="70"/>
      <c r="BG951" s="70"/>
      <c r="BH951" s="70"/>
      <c r="BI951" s="70"/>
      <c r="BJ951" s="70"/>
      <c r="BK951" s="70"/>
      <c r="BL951" s="70"/>
      <c r="BM951" s="70"/>
      <c r="BN951" s="70"/>
      <c r="BO951" s="70"/>
      <c r="BP951" s="70"/>
      <c r="BQ951" s="70"/>
      <c r="BR951" s="70"/>
      <c r="BS951" s="70"/>
      <c r="BT951" s="70"/>
    </row>
    <row r="952" ht="16.5" customHeight="1">
      <c r="A952" s="70"/>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70"/>
      <c r="AJ952" s="70"/>
      <c r="AK952" s="70"/>
      <c r="AL952" s="70"/>
      <c r="AM952" s="70"/>
      <c r="AN952" s="70"/>
      <c r="AO952" s="70"/>
      <c r="AP952" s="70"/>
      <c r="AQ952" s="70"/>
      <c r="AR952" s="70"/>
      <c r="AS952" s="70"/>
      <c r="AT952" s="70"/>
      <c r="AU952" s="70"/>
      <c r="AV952" s="70"/>
      <c r="AW952" s="70"/>
      <c r="AX952" s="70"/>
      <c r="AY952" s="70"/>
      <c r="AZ952" s="70"/>
      <c r="BA952" s="70"/>
      <c r="BB952" s="70"/>
      <c r="BC952" s="70"/>
      <c r="BD952" s="70"/>
      <c r="BE952" s="70"/>
      <c r="BF952" s="70"/>
      <c r="BG952" s="70"/>
      <c r="BH952" s="70"/>
      <c r="BI952" s="70"/>
      <c r="BJ952" s="70"/>
      <c r="BK952" s="70"/>
      <c r="BL952" s="70"/>
      <c r="BM952" s="70"/>
      <c r="BN952" s="70"/>
      <c r="BO952" s="70"/>
      <c r="BP952" s="70"/>
      <c r="BQ952" s="70"/>
      <c r="BR952" s="70"/>
      <c r="BS952" s="70"/>
      <c r="BT952" s="70"/>
    </row>
    <row r="953" ht="16.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85"/>
      <c r="AJ953" s="85"/>
      <c r="AK953" s="85"/>
      <c r="AL953" s="85"/>
      <c r="AM953" s="85"/>
      <c r="AN953" s="85"/>
      <c r="AO953" s="85"/>
      <c r="AP953" s="85"/>
      <c r="AQ953" s="85"/>
      <c r="AR953" s="85"/>
      <c r="AS953" s="85"/>
      <c r="AT953" s="85"/>
      <c r="AU953" s="85"/>
      <c r="AV953" s="85"/>
      <c r="AW953" s="85"/>
      <c r="AX953" s="85"/>
      <c r="AY953" s="85"/>
      <c r="AZ953" s="85"/>
      <c r="BA953" s="85"/>
      <c r="BB953" s="85"/>
      <c r="BC953" s="85"/>
      <c r="BD953" s="85"/>
      <c r="BE953" s="85"/>
      <c r="BF953" s="85"/>
      <c r="BG953" s="85"/>
      <c r="BH953" s="85"/>
      <c r="BI953" s="85"/>
      <c r="BJ953" s="85"/>
      <c r="BK953" s="85"/>
      <c r="BL953" s="85"/>
      <c r="BM953" s="85"/>
      <c r="BN953" s="85"/>
      <c r="BO953" s="85"/>
      <c r="BP953" s="85"/>
      <c r="BQ953" s="85"/>
      <c r="BR953" s="85"/>
      <c r="BS953" s="85"/>
      <c r="BT953" s="85"/>
    </row>
    <row r="954" ht="16.5" customHeight="1">
      <c r="A954" s="70"/>
      <c r="B954" s="45"/>
      <c r="C954" s="41"/>
      <c r="D954" s="41"/>
      <c r="E954" s="41"/>
      <c r="F954" s="41"/>
      <c r="G954" s="41"/>
      <c r="H954" s="41"/>
      <c r="I954" s="41"/>
      <c r="J954" s="41"/>
      <c r="K954" s="41"/>
      <c r="L954" s="41"/>
      <c r="M954" s="41"/>
      <c r="N954" s="41"/>
      <c r="O954" s="41"/>
      <c r="P954" s="41"/>
      <c r="Q954" s="41"/>
      <c r="R954" s="70"/>
      <c r="S954" s="70"/>
      <c r="T954" s="70"/>
      <c r="U954" s="70"/>
      <c r="V954" s="70"/>
      <c r="W954" s="70"/>
      <c r="X954" s="70"/>
      <c r="Y954" s="70"/>
      <c r="Z954" s="70"/>
      <c r="AA954" s="70"/>
      <c r="AB954" s="70"/>
      <c r="AC954" s="70"/>
      <c r="AD954" s="70"/>
      <c r="AE954" s="70"/>
      <c r="AF954" s="70"/>
      <c r="AG954" s="70"/>
      <c r="AH954" s="70"/>
      <c r="AI954" s="70"/>
      <c r="AJ954" s="70"/>
      <c r="AK954" s="45"/>
      <c r="AL954" s="70"/>
      <c r="AM954" s="70"/>
      <c r="AN954" s="70"/>
      <c r="AO954" s="70"/>
      <c r="AP954" s="70"/>
      <c r="AQ954" s="70"/>
      <c r="AR954" s="70"/>
      <c r="AS954" s="70"/>
      <c r="AT954" s="70"/>
      <c r="AU954" s="70"/>
      <c r="AV954" s="70"/>
      <c r="AW954" s="70"/>
      <c r="AX954" s="70"/>
      <c r="AY954" s="70"/>
      <c r="AZ954" s="70"/>
      <c r="BA954" s="70"/>
      <c r="BB954" s="70"/>
      <c r="BC954" s="70"/>
      <c r="BD954" s="70"/>
      <c r="BE954" s="70"/>
      <c r="BF954" s="70"/>
      <c r="BG954" s="70"/>
      <c r="BH954" s="70"/>
      <c r="BI954" s="70"/>
      <c r="BJ954" s="70"/>
      <c r="BK954" s="70"/>
      <c r="BL954" s="70"/>
      <c r="BM954" s="70"/>
      <c r="BN954" s="70"/>
      <c r="BO954" s="70"/>
      <c r="BP954" s="70"/>
      <c r="BQ954" s="70"/>
      <c r="BR954" s="70"/>
      <c r="BS954" s="70"/>
      <c r="BT954" s="70"/>
    </row>
    <row r="955" ht="16.5" customHeight="1">
      <c r="A955" s="70"/>
      <c r="B955" s="45" t="s">
        <v>2067</v>
      </c>
      <c r="C955" s="41"/>
      <c r="D955" s="41"/>
      <c r="E955" s="41"/>
      <c r="F955" s="41"/>
      <c r="G955" s="41"/>
      <c r="H955" s="41"/>
      <c r="I955" s="41"/>
      <c r="J955" s="41"/>
      <c r="K955" s="41"/>
      <c r="L955" s="41"/>
      <c r="M955" s="41"/>
      <c r="N955" s="41"/>
      <c r="O955" s="41"/>
      <c r="P955" s="41"/>
      <c r="Q955" s="41"/>
      <c r="R955" s="70"/>
      <c r="S955" s="70"/>
      <c r="T955" s="70"/>
      <c r="U955" s="70"/>
      <c r="V955" s="70"/>
      <c r="W955" s="70"/>
      <c r="X955" s="70"/>
      <c r="Y955" s="70"/>
      <c r="Z955" s="70"/>
      <c r="AA955" s="70"/>
      <c r="AB955" s="70"/>
      <c r="AC955" s="70"/>
      <c r="AD955" s="70"/>
      <c r="AE955" s="70"/>
      <c r="AF955" s="70"/>
      <c r="AG955" s="70"/>
      <c r="AH955" s="70"/>
      <c r="AI955" s="70"/>
      <c r="AJ955" s="70"/>
      <c r="AK955" s="45" t="s">
        <v>150</v>
      </c>
      <c r="AL955" s="70"/>
      <c r="AM955" s="70"/>
      <c r="AN955" s="70"/>
      <c r="AO955" s="70"/>
      <c r="AP955" s="70"/>
      <c r="AQ955" s="70"/>
      <c r="AR955" s="70"/>
      <c r="AS955" s="70"/>
      <c r="AT955" s="70"/>
      <c r="AU955" s="70"/>
      <c r="AV955" s="70"/>
      <c r="AW955" s="70"/>
      <c r="AX955" s="70"/>
      <c r="AY955" s="70"/>
      <c r="AZ955" s="70"/>
      <c r="BA955" s="70"/>
      <c r="BB955" s="70"/>
      <c r="BC955" s="70"/>
      <c r="BD955" s="70"/>
      <c r="BE955" s="70"/>
      <c r="BF955" s="70"/>
      <c r="BG955" s="70"/>
      <c r="BH955" s="70"/>
      <c r="BI955" s="70"/>
      <c r="BJ955" s="70"/>
      <c r="BK955" s="70"/>
      <c r="BL955" s="70"/>
      <c r="BM955" s="70"/>
      <c r="BN955" s="70"/>
      <c r="BO955" s="70"/>
      <c r="BP955" s="70"/>
      <c r="BQ955" s="70"/>
      <c r="BR955" s="70"/>
      <c r="BS955" s="70"/>
      <c r="BT955" s="70"/>
    </row>
    <row r="956" ht="16.5" customHeight="1">
      <c r="A956" s="70"/>
      <c r="B956" s="101" t="s">
        <v>2068</v>
      </c>
      <c r="C956" s="679">
        <v>1.0</v>
      </c>
      <c r="D956" s="273" t="s">
        <v>2069</v>
      </c>
      <c r="E956" s="66"/>
      <c r="F956" s="66"/>
      <c r="G956" s="66"/>
      <c r="H956" s="66"/>
      <c r="I956" s="66"/>
      <c r="J956" s="66"/>
      <c r="K956" s="66"/>
      <c r="L956" s="396" t="s">
        <v>462</v>
      </c>
      <c r="M956" s="66"/>
      <c r="N956" s="735"/>
      <c r="O956" s="66"/>
      <c r="P956" s="66"/>
      <c r="Q956" s="66"/>
      <c r="R956" s="66"/>
      <c r="S956" s="713">
        <v>6.0</v>
      </c>
      <c r="T956" s="273"/>
      <c r="U956" s="66"/>
      <c r="V956" s="66"/>
      <c r="W956" s="66"/>
      <c r="X956" s="66"/>
      <c r="Y956" s="66"/>
      <c r="Z956" s="66"/>
      <c r="AA956" s="66"/>
      <c r="AB956" s="396" t="s">
        <v>462</v>
      </c>
      <c r="AC956" s="66"/>
      <c r="AD956" s="735"/>
      <c r="AE956" s="66"/>
      <c r="AF956" s="66"/>
      <c r="AG956" s="66"/>
      <c r="AH956" s="69"/>
      <c r="AI956" s="70"/>
      <c r="AJ956" s="70"/>
      <c r="AK956" s="101" t="s">
        <v>2068</v>
      </c>
      <c r="AL956" s="679">
        <v>1.0</v>
      </c>
      <c r="AM956" s="273" t="s">
        <v>2069</v>
      </c>
      <c r="AN956" s="66"/>
      <c r="AO956" s="66"/>
      <c r="AP956" s="66"/>
      <c r="AQ956" s="66"/>
      <c r="AR956" s="66"/>
      <c r="AS956" s="66"/>
      <c r="AT956" s="66"/>
      <c r="AU956" s="396" t="s">
        <v>462</v>
      </c>
      <c r="AV956" s="66"/>
      <c r="AW956" s="735"/>
      <c r="AX956" s="66"/>
      <c r="AY956" s="66"/>
      <c r="AZ956" s="66"/>
      <c r="BA956" s="66"/>
      <c r="BB956" s="713">
        <v>4.0</v>
      </c>
      <c r="BC956" s="273"/>
      <c r="BD956" s="66"/>
      <c r="BE956" s="66"/>
      <c r="BF956" s="66"/>
      <c r="BG956" s="66"/>
      <c r="BH956" s="66"/>
      <c r="BI956" s="66"/>
      <c r="BJ956" s="66"/>
      <c r="BK956" s="396" t="s">
        <v>462</v>
      </c>
      <c r="BL956" s="66"/>
      <c r="BM956" s="735"/>
      <c r="BN956" s="66"/>
      <c r="BO956" s="66"/>
      <c r="BP956" s="66"/>
      <c r="BQ956" s="69"/>
      <c r="BR956" s="70"/>
      <c r="BS956" s="70"/>
      <c r="BT956" s="70"/>
    </row>
    <row r="957" ht="16.5" customHeight="1">
      <c r="A957" s="70"/>
      <c r="B957" s="51"/>
      <c r="D957" s="287" t="s">
        <v>2070</v>
      </c>
      <c r="S957" s="715"/>
      <c r="T957" s="287"/>
      <c r="AH957" s="48"/>
      <c r="AI957" s="70"/>
      <c r="AJ957" s="70"/>
      <c r="AK957" s="51"/>
      <c r="AM957" s="287" t="s">
        <v>2070</v>
      </c>
      <c r="BB957" s="715"/>
      <c r="BC957" s="287"/>
      <c r="BQ957" s="48"/>
      <c r="BR957" s="70"/>
      <c r="BS957" s="70"/>
      <c r="BT957" s="70"/>
    </row>
    <row r="958" ht="16.5" customHeight="1">
      <c r="A958" s="70"/>
      <c r="B958" s="51"/>
      <c r="S958" s="715"/>
      <c r="AH958" s="48"/>
      <c r="AI958" s="70"/>
      <c r="AJ958" s="70"/>
      <c r="AK958" s="51"/>
      <c r="BB958" s="715"/>
      <c r="BQ958" s="48"/>
      <c r="BR958" s="70"/>
      <c r="BS958" s="70"/>
      <c r="BT958" s="70"/>
    </row>
    <row r="959" ht="16.5" customHeight="1">
      <c r="A959" s="70"/>
      <c r="B959" s="51"/>
      <c r="C959" s="681">
        <v>2.0</v>
      </c>
      <c r="D959" s="356"/>
      <c r="L959" s="116" t="s">
        <v>462</v>
      </c>
      <c r="N959" s="736"/>
      <c r="S959" s="719">
        <v>7.0</v>
      </c>
      <c r="T959" s="356"/>
      <c r="AB959" s="116" t="s">
        <v>462</v>
      </c>
      <c r="AD959" s="736"/>
      <c r="AH959" s="48"/>
      <c r="AI959" s="70"/>
      <c r="AJ959" s="70"/>
      <c r="AK959" s="51"/>
      <c r="AL959" s="681">
        <v>2.0</v>
      </c>
      <c r="AM959" s="356"/>
      <c r="AU959" s="116" t="s">
        <v>462</v>
      </c>
      <c r="AW959" s="736"/>
      <c r="BB959" s="719">
        <v>5.0</v>
      </c>
      <c r="BC959" s="356"/>
      <c r="BK959" s="116" t="s">
        <v>462</v>
      </c>
      <c r="BM959" s="736"/>
      <c r="BQ959" s="48"/>
      <c r="BR959" s="70"/>
      <c r="BS959" s="70"/>
      <c r="BT959" s="70"/>
    </row>
    <row r="960" ht="16.5" customHeight="1">
      <c r="A960" s="70"/>
      <c r="B960" s="51"/>
      <c r="D960" s="287"/>
      <c r="S960" s="715"/>
      <c r="T960" s="287"/>
      <c r="AH960" s="48"/>
      <c r="AI960" s="70"/>
      <c r="AJ960" s="70"/>
      <c r="AK960" s="51"/>
      <c r="AM960" s="287"/>
      <c r="BB960" s="715"/>
      <c r="BC960" s="287"/>
      <c r="BQ960" s="48"/>
      <c r="BR960" s="70"/>
      <c r="BS960" s="70"/>
      <c r="BT960" s="70"/>
    </row>
    <row r="961" ht="16.5" customHeight="1">
      <c r="A961" s="70"/>
      <c r="B961" s="51"/>
      <c r="S961" s="715"/>
      <c r="AH961" s="48"/>
      <c r="AI961" s="70"/>
      <c r="AJ961" s="70"/>
      <c r="AK961" s="51"/>
      <c r="BB961" s="715"/>
      <c r="BQ961" s="48"/>
      <c r="BR961" s="70"/>
      <c r="BS961" s="70"/>
      <c r="BT961" s="70"/>
    </row>
    <row r="962" ht="16.5" customHeight="1">
      <c r="A962" s="70"/>
      <c r="B962" s="51"/>
      <c r="C962" s="681">
        <v>3.0</v>
      </c>
      <c r="D962" s="356"/>
      <c r="L962" s="116" t="s">
        <v>462</v>
      </c>
      <c r="N962" s="736"/>
      <c r="S962" s="719">
        <v>8.0</v>
      </c>
      <c r="T962" s="356"/>
      <c r="AB962" s="116" t="s">
        <v>462</v>
      </c>
      <c r="AD962" s="736"/>
      <c r="AH962" s="48"/>
      <c r="AI962" s="70"/>
      <c r="AJ962" s="70"/>
      <c r="AK962" s="51"/>
      <c r="AL962" s="681">
        <v>3.0</v>
      </c>
      <c r="AM962" s="356"/>
      <c r="AU962" s="116" t="s">
        <v>462</v>
      </c>
      <c r="AW962" s="736"/>
      <c r="BB962" s="719">
        <v>6.0</v>
      </c>
      <c r="BC962" s="356"/>
      <c r="BK962" s="116" t="s">
        <v>462</v>
      </c>
      <c r="BM962" s="736"/>
      <c r="BQ962" s="48"/>
      <c r="BR962" s="70"/>
      <c r="BS962" s="70"/>
      <c r="BT962" s="70"/>
    </row>
    <row r="963" ht="16.5" customHeight="1">
      <c r="A963" s="70"/>
      <c r="B963" s="51"/>
      <c r="D963" s="287"/>
      <c r="S963" s="715"/>
      <c r="T963" s="287"/>
      <c r="AH963" s="48"/>
      <c r="AI963" s="70"/>
      <c r="AJ963" s="70"/>
      <c r="AK963" s="53"/>
      <c r="AM963" s="287"/>
      <c r="BB963" s="715"/>
      <c r="BC963" s="287"/>
      <c r="BQ963" s="48"/>
      <c r="BR963" s="70"/>
      <c r="BS963" s="70"/>
      <c r="BT963" s="70"/>
    </row>
    <row r="964" ht="16.5" customHeight="1">
      <c r="A964" s="70"/>
      <c r="B964" s="51"/>
      <c r="S964" s="715"/>
      <c r="AH964" s="48"/>
      <c r="AI964" s="70"/>
      <c r="AJ964" s="70"/>
      <c r="AK964" s="162"/>
      <c r="AL964" s="54"/>
      <c r="AM964" s="54"/>
      <c r="AN964" s="54"/>
      <c r="AO964" s="54"/>
      <c r="AP964" s="54"/>
      <c r="AQ964" s="54"/>
      <c r="AR964" s="54"/>
      <c r="AS964" s="54"/>
      <c r="AT964" s="54"/>
      <c r="AU964" s="54"/>
      <c r="AV964" s="54"/>
      <c r="AW964" s="54"/>
      <c r="AX964" s="54"/>
      <c r="AY964" s="54"/>
      <c r="AZ964" s="54"/>
      <c r="BA964" s="54"/>
      <c r="BB964" s="737"/>
      <c r="BC964" s="54"/>
      <c r="BD964" s="54"/>
      <c r="BE964" s="54"/>
      <c r="BF964" s="54"/>
      <c r="BG964" s="54"/>
      <c r="BH964" s="54"/>
      <c r="BI964" s="54"/>
      <c r="BJ964" s="54"/>
      <c r="BK964" s="54"/>
      <c r="BL964" s="54"/>
      <c r="BM964" s="54"/>
      <c r="BN964" s="54"/>
      <c r="BO964" s="54"/>
      <c r="BP964" s="54"/>
      <c r="BQ964" s="55"/>
      <c r="BR964" s="70"/>
      <c r="BS964" s="70"/>
      <c r="BT964" s="70"/>
    </row>
    <row r="965" ht="16.5" customHeight="1">
      <c r="A965" s="70"/>
      <c r="B965" s="51"/>
      <c r="C965" s="681">
        <v>4.0</v>
      </c>
      <c r="D965" s="356"/>
      <c r="L965" s="116" t="s">
        <v>462</v>
      </c>
      <c r="N965" s="736"/>
      <c r="S965" s="719">
        <v>9.0</v>
      </c>
      <c r="T965" s="356"/>
      <c r="AB965" s="116" t="s">
        <v>462</v>
      </c>
      <c r="AD965" s="736"/>
      <c r="AH965" s="48"/>
      <c r="AI965" s="70"/>
      <c r="AJ965" s="70"/>
      <c r="AK965" s="26"/>
      <c r="AL965" s="26"/>
      <c r="AM965" s="26"/>
      <c r="AN965" s="26"/>
      <c r="AO965" s="26"/>
      <c r="AP965" s="26"/>
      <c r="AQ965" s="26"/>
      <c r="AR965" s="26"/>
      <c r="AS965" s="26"/>
      <c r="AT965" s="26"/>
      <c r="AU965" s="26"/>
      <c r="AV965" s="26"/>
      <c r="AW965" s="26"/>
      <c r="AX965" s="26"/>
      <c r="AY965" s="26"/>
      <c r="AZ965" s="26"/>
      <c r="BA965" s="26"/>
      <c r="BB965" s="26"/>
      <c r="BC965" s="26"/>
      <c r="BD965" s="26"/>
      <c r="BE965" s="26"/>
      <c r="BF965" s="26"/>
      <c r="BG965" s="26"/>
      <c r="BH965" s="26"/>
      <c r="BI965" s="26"/>
      <c r="BJ965" s="26"/>
      <c r="BK965" s="26"/>
      <c r="BL965" s="26"/>
      <c r="BM965" s="26"/>
      <c r="BN965" s="26"/>
      <c r="BO965" s="26"/>
      <c r="BP965" s="26"/>
      <c r="BQ965" s="26"/>
      <c r="BR965" s="70"/>
      <c r="BS965" s="70"/>
      <c r="BT965" s="70"/>
    </row>
    <row r="966" ht="16.5" customHeight="1">
      <c r="A966" s="70"/>
      <c r="B966" s="53"/>
      <c r="D966" s="287"/>
      <c r="S966" s="715"/>
      <c r="T966" s="287"/>
      <c r="AH966" s="48"/>
      <c r="AI966" s="70"/>
      <c r="AJ966" s="70"/>
      <c r="AK966" s="70"/>
      <c r="AL966" s="70"/>
      <c r="AM966" s="70"/>
      <c r="AN966" s="70"/>
      <c r="AO966" s="70"/>
      <c r="AP966" s="70"/>
      <c r="AQ966" s="70"/>
      <c r="AR966" s="70"/>
      <c r="AS966" s="70"/>
      <c r="AT966" s="70"/>
      <c r="AU966" s="70"/>
      <c r="AV966" s="70"/>
      <c r="AW966" s="70"/>
      <c r="AX966" s="70"/>
      <c r="AY966" s="70"/>
      <c r="AZ966" s="70"/>
      <c r="BA966" s="70"/>
      <c r="BB966" s="70"/>
      <c r="BC966" s="70"/>
      <c r="BD966" s="70"/>
      <c r="BE966" s="70"/>
      <c r="BF966" s="70"/>
      <c r="BG966" s="70"/>
      <c r="BH966" s="70"/>
      <c r="BI966" s="70"/>
      <c r="BJ966" s="70"/>
      <c r="BK966" s="70"/>
      <c r="BL966" s="70"/>
      <c r="BM966" s="70"/>
      <c r="BN966" s="70"/>
      <c r="BO966" s="70"/>
      <c r="BP966" s="70"/>
      <c r="BQ966" s="70"/>
      <c r="BR966" s="70"/>
      <c r="BS966" s="70"/>
      <c r="BT966" s="70"/>
    </row>
    <row r="967" ht="16.5" customHeight="1">
      <c r="A967" s="70"/>
      <c r="B967" s="162"/>
      <c r="S967" s="715"/>
      <c r="AH967" s="48"/>
      <c r="AI967" s="70"/>
      <c r="AJ967" s="70"/>
      <c r="AK967" s="70"/>
      <c r="AL967" s="70"/>
      <c r="AM967" s="70"/>
      <c r="AN967" s="70"/>
      <c r="AO967" s="70"/>
      <c r="AP967" s="70"/>
      <c r="AQ967" s="70"/>
      <c r="AR967" s="70"/>
      <c r="AS967" s="70"/>
      <c r="AT967" s="70"/>
      <c r="AU967" s="70"/>
      <c r="AV967" s="70"/>
      <c r="AW967" s="70"/>
      <c r="AX967" s="70"/>
      <c r="AY967" s="70"/>
      <c r="AZ967" s="70"/>
      <c r="BA967" s="70"/>
      <c r="BB967" s="70"/>
      <c r="BC967" s="70"/>
      <c r="BD967" s="70"/>
      <c r="BE967" s="70"/>
      <c r="BF967" s="70"/>
      <c r="BG967" s="70"/>
      <c r="BH967" s="70"/>
      <c r="BI967" s="70"/>
      <c r="BJ967" s="70"/>
      <c r="BK967" s="70"/>
      <c r="BL967" s="70"/>
      <c r="BM967" s="70"/>
      <c r="BN967" s="70"/>
      <c r="BO967" s="70"/>
      <c r="BP967" s="70"/>
      <c r="BQ967" s="70"/>
      <c r="BR967" s="70"/>
      <c r="BS967" s="70"/>
      <c r="BT967" s="70"/>
    </row>
    <row r="968" ht="16.5" customHeight="1">
      <c r="A968" s="70"/>
      <c r="B968" s="162"/>
      <c r="C968" s="681">
        <v>5.0</v>
      </c>
      <c r="D968" s="356"/>
      <c r="L968" s="116" t="s">
        <v>462</v>
      </c>
      <c r="N968" s="736"/>
      <c r="S968" s="719">
        <v>10.0</v>
      </c>
      <c r="T968" s="356"/>
      <c r="AB968" s="116" t="s">
        <v>462</v>
      </c>
      <c r="AD968" s="736"/>
      <c r="AH968" s="48"/>
      <c r="AI968" s="70"/>
      <c r="AJ968" s="70"/>
      <c r="AK968" s="70"/>
      <c r="AL968" s="70"/>
      <c r="AM968" s="70"/>
      <c r="AN968" s="70"/>
      <c r="AO968" s="70"/>
      <c r="AP968" s="70"/>
      <c r="AQ968" s="70"/>
      <c r="AR968" s="70"/>
      <c r="AS968" s="70"/>
      <c r="AT968" s="70"/>
      <c r="AU968" s="70"/>
      <c r="AV968" s="70"/>
      <c r="AW968" s="70"/>
      <c r="AX968" s="70"/>
      <c r="AY968" s="70"/>
      <c r="AZ968" s="70"/>
      <c r="BA968" s="70"/>
      <c r="BB968" s="70"/>
      <c r="BC968" s="70"/>
      <c r="BD968" s="70"/>
      <c r="BE968" s="70"/>
      <c r="BF968" s="70"/>
      <c r="BG968" s="70"/>
      <c r="BH968" s="70"/>
      <c r="BI968" s="70"/>
      <c r="BJ968" s="70"/>
      <c r="BK968" s="70"/>
      <c r="BL968" s="70"/>
      <c r="BM968" s="70"/>
      <c r="BN968" s="70"/>
      <c r="BO968" s="70"/>
      <c r="BP968" s="70"/>
      <c r="BQ968" s="70"/>
      <c r="BR968" s="70"/>
      <c r="BS968" s="70"/>
      <c r="BT968" s="70"/>
    </row>
    <row r="969" ht="16.5" customHeight="1">
      <c r="A969" s="70"/>
      <c r="B969" s="162"/>
      <c r="D969" s="287"/>
      <c r="S969" s="715"/>
      <c r="T969" s="287"/>
      <c r="AH969" s="48"/>
      <c r="AI969" s="70"/>
      <c r="AJ969" s="70"/>
      <c r="AK969" s="70"/>
      <c r="AL969" s="70"/>
      <c r="AM969" s="70"/>
      <c r="AN969" s="70"/>
      <c r="AO969" s="70"/>
      <c r="AP969" s="70"/>
      <c r="AQ969" s="70"/>
      <c r="AR969" s="70"/>
      <c r="AS969" s="70"/>
      <c r="AT969" s="70"/>
      <c r="AU969" s="70"/>
      <c r="AV969" s="70"/>
      <c r="AW969" s="70"/>
      <c r="AX969" s="70"/>
      <c r="AY969" s="70"/>
      <c r="AZ969" s="70"/>
      <c r="BA969" s="70"/>
      <c r="BB969" s="70"/>
      <c r="BC969" s="70"/>
      <c r="BD969" s="70"/>
      <c r="BE969" s="70"/>
      <c r="BF969" s="70"/>
      <c r="BG969" s="70"/>
      <c r="BH969" s="70"/>
      <c r="BI969" s="70"/>
      <c r="BJ969" s="70"/>
      <c r="BK969" s="70"/>
      <c r="BL969" s="70"/>
      <c r="BM969" s="70"/>
      <c r="BN969" s="70"/>
      <c r="BO969" s="70"/>
      <c r="BP969" s="70"/>
      <c r="BQ969" s="70"/>
      <c r="BR969" s="70"/>
      <c r="BS969" s="70"/>
      <c r="BT969" s="70"/>
    </row>
    <row r="970" ht="16.5" customHeight="1">
      <c r="A970" s="70"/>
      <c r="B970" s="162"/>
      <c r="C970" s="54"/>
      <c r="D970" s="54"/>
      <c r="E970" s="54"/>
      <c r="F970" s="54"/>
      <c r="G970" s="54"/>
      <c r="H970" s="54"/>
      <c r="I970" s="54"/>
      <c r="J970" s="54"/>
      <c r="K970" s="54"/>
      <c r="L970" s="54"/>
      <c r="M970" s="54"/>
      <c r="N970" s="54"/>
      <c r="O970" s="54"/>
      <c r="P970" s="54"/>
      <c r="Q970" s="54"/>
      <c r="R970" s="54"/>
      <c r="S970" s="737"/>
      <c r="T970" s="54"/>
      <c r="U970" s="54"/>
      <c r="V970" s="54"/>
      <c r="W970" s="54"/>
      <c r="X970" s="54"/>
      <c r="Y970" s="54"/>
      <c r="Z970" s="54"/>
      <c r="AA970" s="54"/>
      <c r="AB970" s="54"/>
      <c r="AC970" s="54"/>
      <c r="AD970" s="54"/>
      <c r="AE970" s="54"/>
      <c r="AF970" s="54"/>
      <c r="AG970" s="54"/>
      <c r="AH970" s="55"/>
      <c r="AI970" s="70"/>
      <c r="AJ970" s="70"/>
      <c r="AK970" s="70"/>
      <c r="AL970" s="70"/>
      <c r="AM970" s="70"/>
      <c r="AN970" s="738"/>
      <c r="AO970" s="70"/>
      <c r="AP970" s="70"/>
      <c r="AQ970" s="70"/>
      <c r="AR970" s="70"/>
      <c r="AS970" s="70"/>
      <c r="AT970" s="70"/>
      <c r="AU970" s="70"/>
      <c r="AV970" s="70"/>
      <c r="AW970" s="70"/>
      <c r="AX970" s="70"/>
      <c r="AY970" s="70"/>
      <c r="AZ970" s="70"/>
      <c r="BA970" s="70"/>
      <c r="BB970" s="70"/>
      <c r="BC970" s="70"/>
      <c r="BD970" s="70"/>
      <c r="BE970" s="70"/>
      <c r="BF970" s="70"/>
      <c r="BG970" s="70"/>
      <c r="BH970" s="70"/>
      <c r="BI970" s="70"/>
      <c r="BJ970" s="70"/>
      <c r="BK970" s="70"/>
      <c r="BL970" s="70"/>
      <c r="BM970" s="70"/>
      <c r="BN970" s="70"/>
      <c r="BO970" s="70"/>
      <c r="BP970" s="70"/>
      <c r="BQ970" s="70"/>
      <c r="BR970" s="70"/>
      <c r="BS970" s="70"/>
      <c r="BT970" s="70"/>
    </row>
    <row r="971" ht="16.5" customHeight="1">
      <c r="A971" s="70"/>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70"/>
      <c r="AJ971" s="70"/>
      <c r="AK971" s="70"/>
      <c r="AL971" s="70"/>
      <c r="AM971" s="70"/>
      <c r="AN971" s="70"/>
      <c r="AO971" s="70"/>
      <c r="AP971" s="70"/>
      <c r="AQ971" s="70"/>
      <c r="AR971" s="70"/>
      <c r="AS971" s="70"/>
      <c r="AT971" s="70"/>
      <c r="AU971" s="70"/>
      <c r="AV971" s="70"/>
      <c r="AW971" s="70"/>
      <c r="AX971" s="70"/>
      <c r="AY971" s="70"/>
      <c r="AZ971" s="70"/>
      <c r="BA971" s="70"/>
      <c r="BB971" s="70"/>
      <c r="BC971" s="70"/>
      <c r="BD971" s="70"/>
      <c r="BE971" s="70"/>
      <c r="BF971" s="70"/>
      <c r="BG971" s="70"/>
      <c r="BH971" s="70"/>
      <c r="BI971" s="70"/>
      <c r="BJ971" s="70"/>
      <c r="BK971" s="70"/>
      <c r="BL971" s="70"/>
      <c r="BM971" s="70"/>
      <c r="BN971" s="70"/>
      <c r="BO971" s="70"/>
      <c r="BP971" s="70"/>
      <c r="BQ971" s="70"/>
      <c r="BR971" s="70"/>
      <c r="BS971" s="70"/>
      <c r="BT971" s="70"/>
    </row>
    <row r="972" ht="16.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85"/>
      <c r="AJ972" s="85"/>
      <c r="AK972" s="85"/>
      <c r="AL972" s="85"/>
      <c r="AM972" s="85"/>
      <c r="AN972" s="85"/>
      <c r="AO972" s="85"/>
      <c r="AP972" s="85"/>
      <c r="AQ972" s="85"/>
      <c r="AR972" s="85"/>
      <c r="AS972" s="85"/>
      <c r="AT972" s="85"/>
      <c r="AU972" s="85"/>
      <c r="AV972" s="85"/>
      <c r="AW972" s="85"/>
      <c r="AX972" s="85"/>
      <c r="AY972" s="85"/>
      <c r="AZ972" s="85"/>
      <c r="BA972" s="85"/>
      <c r="BB972" s="85"/>
      <c r="BC972" s="85"/>
      <c r="BD972" s="85"/>
      <c r="BE972" s="85"/>
      <c r="BF972" s="85"/>
      <c r="BG972" s="85"/>
      <c r="BH972" s="85"/>
      <c r="BI972" s="85"/>
      <c r="BJ972" s="85"/>
      <c r="BK972" s="85"/>
      <c r="BL972" s="85"/>
      <c r="BM972" s="85"/>
      <c r="BN972" s="85"/>
      <c r="BO972" s="85"/>
      <c r="BP972" s="85"/>
      <c r="BQ972" s="85"/>
      <c r="BR972" s="85"/>
      <c r="BS972" s="85"/>
      <c r="BT972" s="85"/>
    </row>
    <row r="973" ht="16.5" customHeight="1">
      <c r="A973" s="70"/>
      <c r="B973" s="45"/>
      <c r="C973" s="41"/>
      <c r="D973" s="41"/>
      <c r="E973" s="41"/>
      <c r="F973" s="41"/>
      <c r="G973" s="41"/>
      <c r="H973" s="41"/>
      <c r="I973" s="41"/>
      <c r="J973" s="41"/>
      <c r="K973" s="41"/>
      <c r="L973" s="41"/>
      <c r="M973" s="41"/>
      <c r="N973" s="41"/>
      <c r="O973" s="41"/>
      <c r="P973" s="41"/>
      <c r="Q973" s="41"/>
      <c r="R973" s="70"/>
      <c r="S973" s="70"/>
      <c r="T973" s="70"/>
      <c r="U973" s="70"/>
      <c r="V973" s="70"/>
      <c r="W973" s="70"/>
      <c r="X973" s="70"/>
      <c r="Y973" s="70"/>
      <c r="Z973" s="70"/>
      <c r="AA973" s="70"/>
      <c r="AB973" s="70"/>
      <c r="AC973" s="70"/>
      <c r="AD973" s="70"/>
      <c r="AE973" s="70"/>
      <c r="AF973" s="70"/>
      <c r="AG973" s="70"/>
      <c r="AH973" s="70"/>
      <c r="AI973" s="70"/>
      <c r="AJ973" s="70"/>
      <c r="AK973" s="45"/>
      <c r="AL973" s="70"/>
      <c r="AM973" s="70"/>
      <c r="AN973" s="70"/>
      <c r="AO973" s="70"/>
      <c r="AP973" s="70"/>
      <c r="AQ973" s="70"/>
      <c r="AR973" s="70"/>
      <c r="AS973" s="70"/>
      <c r="AT973" s="70"/>
      <c r="AU973" s="70"/>
      <c r="AV973" s="70"/>
      <c r="AW973" s="70"/>
      <c r="AX973" s="70"/>
      <c r="AY973" s="70"/>
      <c r="AZ973" s="70"/>
      <c r="BA973" s="70"/>
      <c r="BB973" s="70"/>
      <c r="BC973" s="70"/>
      <c r="BD973" s="70"/>
      <c r="BE973" s="70"/>
      <c r="BF973" s="70"/>
      <c r="BG973" s="70"/>
      <c r="BH973" s="70"/>
      <c r="BI973" s="70"/>
      <c r="BJ973" s="70"/>
      <c r="BK973" s="70"/>
      <c r="BL973" s="70"/>
      <c r="BM973" s="70"/>
      <c r="BN973" s="70"/>
      <c r="BO973" s="70"/>
      <c r="BP973" s="70"/>
      <c r="BQ973" s="70"/>
      <c r="BR973" s="70"/>
      <c r="BS973" s="70"/>
      <c r="BT973" s="70"/>
    </row>
    <row r="974" ht="16.5" customHeight="1">
      <c r="A974" s="70"/>
      <c r="B974" s="45" t="s">
        <v>2071</v>
      </c>
      <c r="C974" s="41"/>
      <c r="D974" s="41"/>
      <c r="E974" s="41"/>
      <c r="F974" s="41"/>
      <c r="G974" s="41"/>
      <c r="H974" s="41"/>
      <c r="I974" s="41"/>
      <c r="J974" s="41"/>
      <c r="K974" s="41"/>
      <c r="L974" s="41"/>
      <c r="M974" s="41"/>
      <c r="N974" s="41"/>
      <c r="O974" s="41"/>
      <c r="P974" s="41"/>
      <c r="Q974" s="41"/>
      <c r="R974" s="70"/>
      <c r="S974" s="70"/>
      <c r="T974" s="70"/>
      <c r="U974" s="70"/>
      <c r="V974" s="70"/>
      <c r="W974" s="70"/>
      <c r="X974" s="70"/>
      <c r="Y974" s="70"/>
      <c r="Z974" s="70"/>
      <c r="AA974" s="70"/>
      <c r="AB974" s="70"/>
      <c r="AC974" s="70"/>
      <c r="AD974" s="70"/>
      <c r="AE974" s="70"/>
      <c r="AF974" s="70"/>
      <c r="AG974" s="70"/>
      <c r="AH974" s="70"/>
      <c r="AI974" s="70"/>
      <c r="AJ974" s="70"/>
      <c r="AK974" s="45" t="s">
        <v>150</v>
      </c>
      <c r="AL974" s="70"/>
      <c r="AM974" s="70"/>
      <c r="AN974" s="70"/>
      <c r="AO974" s="70"/>
      <c r="AP974" s="70"/>
      <c r="AQ974" s="70"/>
      <c r="AR974" s="70"/>
      <c r="AS974" s="70"/>
      <c r="AT974" s="70"/>
      <c r="AU974" s="70"/>
      <c r="AV974" s="70"/>
      <c r="AW974" s="70"/>
      <c r="AX974" s="70"/>
      <c r="AY974" s="70"/>
      <c r="AZ974" s="70"/>
      <c r="BA974" s="70"/>
      <c r="BB974" s="70"/>
      <c r="BC974" s="70"/>
      <c r="BD974" s="70"/>
      <c r="BE974" s="70"/>
      <c r="BF974" s="70"/>
      <c r="BG974" s="70"/>
      <c r="BH974" s="70"/>
      <c r="BI974" s="70"/>
      <c r="BJ974" s="70"/>
      <c r="BK974" s="70"/>
      <c r="BL974" s="70"/>
      <c r="BM974" s="70"/>
      <c r="BN974" s="70"/>
      <c r="BO974" s="70"/>
      <c r="BP974" s="70"/>
      <c r="BQ974" s="70"/>
      <c r="BR974" s="70"/>
      <c r="BS974" s="70"/>
      <c r="BT974" s="70"/>
    </row>
    <row r="975" ht="16.5" customHeight="1">
      <c r="A975" s="70"/>
      <c r="B975" s="101" t="s">
        <v>1801</v>
      </c>
      <c r="C975" s="679">
        <v>1.0</v>
      </c>
      <c r="D975" s="273" t="s">
        <v>2072</v>
      </c>
      <c r="E975" s="66"/>
      <c r="F975" s="66"/>
      <c r="G975" s="66"/>
      <c r="H975" s="66"/>
      <c r="I975" s="66"/>
      <c r="J975" s="66"/>
      <c r="K975" s="66"/>
      <c r="L975" s="66"/>
      <c r="M975" s="66"/>
      <c r="N975" s="66"/>
      <c r="O975" s="66"/>
      <c r="P975" s="66"/>
      <c r="Q975" s="66"/>
      <c r="R975" s="66"/>
      <c r="S975" s="713">
        <v>6.0</v>
      </c>
      <c r="T975" s="273"/>
      <c r="U975" s="66"/>
      <c r="V975" s="66"/>
      <c r="W975" s="66"/>
      <c r="X975" s="66"/>
      <c r="Y975" s="66"/>
      <c r="Z975" s="66"/>
      <c r="AA975" s="66"/>
      <c r="AB975" s="66"/>
      <c r="AC975" s="66"/>
      <c r="AD975" s="66"/>
      <c r="AE975" s="66"/>
      <c r="AF975" s="66"/>
      <c r="AG975" s="66"/>
      <c r="AH975" s="69"/>
      <c r="AI975" s="70"/>
      <c r="AJ975" s="70"/>
      <c r="AK975" s="101" t="s">
        <v>1801</v>
      </c>
      <c r="AL975" s="679">
        <v>1.0</v>
      </c>
      <c r="AM975" s="273" t="s">
        <v>2072</v>
      </c>
      <c r="AN975" s="66"/>
      <c r="AO975" s="66"/>
      <c r="AP975" s="66"/>
      <c r="AQ975" s="66"/>
      <c r="AR975" s="66"/>
      <c r="AS975" s="66"/>
      <c r="AT975" s="66"/>
      <c r="AU975" s="66"/>
      <c r="AV975" s="66"/>
      <c r="AW975" s="66"/>
      <c r="AX975" s="66"/>
      <c r="AY975" s="66"/>
      <c r="AZ975" s="66"/>
      <c r="BA975" s="66"/>
      <c r="BB975" s="713">
        <v>4.0</v>
      </c>
      <c r="BC975" s="273"/>
      <c r="BD975" s="66"/>
      <c r="BE975" s="66"/>
      <c r="BF975" s="66"/>
      <c r="BG975" s="66"/>
      <c r="BH975" s="66"/>
      <c r="BI975" s="66"/>
      <c r="BJ975" s="66"/>
      <c r="BK975" s="66"/>
      <c r="BL975" s="66"/>
      <c r="BM975" s="66"/>
      <c r="BN975" s="66"/>
      <c r="BO975" s="66"/>
      <c r="BP975" s="66"/>
      <c r="BQ975" s="69"/>
      <c r="BR975" s="70"/>
      <c r="BS975" s="70"/>
      <c r="BT975" s="70"/>
    </row>
    <row r="976" ht="16.5" customHeight="1">
      <c r="A976" s="70"/>
      <c r="B976" s="51"/>
      <c r="D976" s="287" t="s">
        <v>2073</v>
      </c>
      <c r="S976" s="715"/>
      <c r="T976" s="287"/>
      <c r="AH976" s="48"/>
      <c r="AI976" s="70"/>
      <c r="AJ976" s="70"/>
      <c r="AK976" s="51"/>
      <c r="AM976" s="287" t="s">
        <v>2073</v>
      </c>
      <c r="BB976" s="715"/>
      <c r="BC976" s="287"/>
      <c r="BQ976" s="48"/>
      <c r="BR976" s="70"/>
      <c r="BS976" s="70"/>
      <c r="BT976" s="70"/>
    </row>
    <row r="977" ht="16.5" customHeight="1">
      <c r="A977" s="70"/>
      <c r="B977" s="51"/>
      <c r="S977" s="715"/>
      <c r="AH977" s="48"/>
      <c r="AI977" s="70"/>
      <c r="AJ977" s="70"/>
      <c r="AK977" s="51"/>
      <c r="BB977" s="715"/>
      <c r="BQ977" s="48"/>
      <c r="BR977" s="70"/>
      <c r="BS977" s="70"/>
      <c r="BT977" s="70"/>
    </row>
    <row r="978" ht="16.5" customHeight="1">
      <c r="A978" s="70"/>
      <c r="B978" s="51"/>
      <c r="C978" s="681">
        <v>2.0</v>
      </c>
      <c r="D978" s="356"/>
      <c r="S978" s="719">
        <v>7.0</v>
      </c>
      <c r="T978" s="356"/>
      <c r="AH978" s="48"/>
      <c r="AI978" s="70"/>
      <c r="AJ978" s="70"/>
      <c r="AK978" s="51"/>
      <c r="AL978" s="681">
        <v>2.0</v>
      </c>
      <c r="AM978" s="356"/>
      <c r="BB978" s="719">
        <v>5.0</v>
      </c>
      <c r="BC978" s="356"/>
      <c r="BQ978" s="48"/>
      <c r="BR978" s="70"/>
      <c r="BS978" s="70"/>
      <c r="BT978" s="70"/>
    </row>
    <row r="979" ht="16.5" customHeight="1">
      <c r="A979" s="70"/>
      <c r="B979" s="51"/>
      <c r="D979" s="287"/>
      <c r="S979" s="715"/>
      <c r="T979" s="287"/>
      <c r="AH979" s="48"/>
      <c r="AI979" s="70"/>
      <c r="AJ979" s="70"/>
      <c r="AK979" s="51"/>
      <c r="AM979" s="287"/>
      <c r="BB979" s="715"/>
      <c r="BC979" s="287"/>
      <c r="BQ979" s="48"/>
      <c r="BR979" s="70"/>
      <c r="BS979" s="70"/>
      <c r="BT979" s="70"/>
    </row>
    <row r="980" ht="16.5" customHeight="1">
      <c r="A980" s="70"/>
      <c r="B980" s="51"/>
      <c r="S980" s="715"/>
      <c r="AH980" s="48"/>
      <c r="AI980" s="70"/>
      <c r="AJ980" s="70"/>
      <c r="AK980" s="51"/>
      <c r="BB980" s="715"/>
      <c r="BQ980" s="48"/>
      <c r="BR980" s="70"/>
      <c r="BS980" s="70"/>
      <c r="BT980" s="70"/>
    </row>
    <row r="981" ht="16.5" customHeight="1">
      <c r="A981" s="70"/>
      <c r="B981" s="51"/>
      <c r="C981" s="681">
        <v>3.0</v>
      </c>
      <c r="D981" s="356"/>
      <c r="S981" s="719">
        <v>8.0</v>
      </c>
      <c r="T981" s="356"/>
      <c r="AH981" s="48"/>
      <c r="AI981" s="70"/>
      <c r="AJ981" s="70"/>
      <c r="AK981" s="51"/>
      <c r="AL981" s="681">
        <v>3.0</v>
      </c>
      <c r="AM981" s="356"/>
      <c r="BB981" s="719">
        <v>6.0</v>
      </c>
      <c r="BC981" s="356"/>
      <c r="BQ981" s="48"/>
      <c r="BR981" s="70"/>
      <c r="BS981" s="70"/>
      <c r="BT981" s="70"/>
    </row>
    <row r="982" ht="16.5" customHeight="1">
      <c r="A982" s="70"/>
      <c r="B982" s="51"/>
      <c r="D982" s="287"/>
      <c r="S982" s="715"/>
      <c r="T982" s="287"/>
      <c r="AH982" s="48"/>
      <c r="AI982" s="70"/>
      <c r="AJ982" s="70"/>
      <c r="AK982" s="53"/>
      <c r="AM982" s="287"/>
      <c r="BB982" s="715"/>
      <c r="BC982" s="287"/>
      <c r="BQ982" s="48"/>
      <c r="BR982" s="70"/>
      <c r="BS982" s="70"/>
      <c r="BT982" s="70"/>
    </row>
    <row r="983" ht="16.5" customHeight="1">
      <c r="A983" s="70"/>
      <c r="B983" s="51"/>
      <c r="S983" s="715"/>
      <c r="AH983" s="48"/>
      <c r="AI983" s="70"/>
      <c r="AJ983" s="70"/>
      <c r="AK983" s="162"/>
      <c r="AL983" s="54"/>
      <c r="AM983" s="54"/>
      <c r="AN983" s="54"/>
      <c r="AO983" s="54"/>
      <c r="AP983" s="54"/>
      <c r="AQ983" s="54"/>
      <c r="AR983" s="54"/>
      <c r="AS983" s="54"/>
      <c r="AT983" s="54"/>
      <c r="AU983" s="54"/>
      <c r="AV983" s="54"/>
      <c r="AW983" s="54"/>
      <c r="AX983" s="54"/>
      <c r="AY983" s="54"/>
      <c r="AZ983" s="54"/>
      <c r="BA983" s="54"/>
      <c r="BB983" s="737"/>
      <c r="BC983" s="54"/>
      <c r="BD983" s="54"/>
      <c r="BE983" s="54"/>
      <c r="BF983" s="54"/>
      <c r="BG983" s="54"/>
      <c r="BH983" s="54"/>
      <c r="BI983" s="54"/>
      <c r="BJ983" s="54"/>
      <c r="BK983" s="54"/>
      <c r="BL983" s="54"/>
      <c r="BM983" s="54"/>
      <c r="BN983" s="54"/>
      <c r="BO983" s="54"/>
      <c r="BP983" s="54"/>
      <c r="BQ983" s="55"/>
      <c r="BR983" s="70"/>
      <c r="BS983" s="70"/>
      <c r="BT983" s="70"/>
    </row>
    <row r="984" ht="16.5" customHeight="1">
      <c r="A984" s="70"/>
      <c r="B984" s="51"/>
      <c r="C984" s="681">
        <v>4.0</v>
      </c>
      <c r="D984" s="356"/>
      <c r="S984" s="719">
        <v>9.0</v>
      </c>
      <c r="T984" s="356"/>
      <c r="AH984" s="48"/>
      <c r="AI984" s="70"/>
      <c r="AJ984" s="70"/>
      <c r="AK984" s="26"/>
      <c r="AL984" s="26"/>
      <c r="AM984" s="26"/>
      <c r="AN984" s="26"/>
      <c r="AO984" s="26"/>
      <c r="AP984" s="26"/>
      <c r="AQ984" s="26"/>
      <c r="AR984" s="26"/>
      <c r="AS984" s="26"/>
      <c r="AT984" s="26"/>
      <c r="AU984" s="26"/>
      <c r="AV984" s="26"/>
      <c r="AW984" s="26"/>
      <c r="AX984" s="26"/>
      <c r="AY984" s="26"/>
      <c r="AZ984" s="26"/>
      <c r="BA984" s="26"/>
      <c r="BB984" s="26"/>
      <c r="BC984" s="26"/>
      <c r="BD984" s="26"/>
      <c r="BE984" s="26"/>
      <c r="BF984" s="26"/>
      <c r="BG984" s="26"/>
      <c r="BH984" s="26"/>
      <c r="BI984" s="26"/>
      <c r="BJ984" s="26"/>
      <c r="BK984" s="26"/>
      <c r="BL984" s="26"/>
      <c r="BM984" s="26"/>
      <c r="BN984" s="26"/>
      <c r="BO984" s="26"/>
      <c r="BP984" s="26"/>
      <c r="BQ984" s="26"/>
      <c r="BR984" s="70"/>
      <c r="BS984" s="70"/>
      <c r="BT984" s="70"/>
    </row>
    <row r="985" ht="16.5" customHeight="1">
      <c r="A985" s="70"/>
      <c r="B985" s="53"/>
      <c r="D985" s="287"/>
      <c r="S985" s="715"/>
      <c r="T985" s="287"/>
      <c r="AH985" s="48"/>
      <c r="AI985" s="70"/>
      <c r="AJ985" s="70"/>
      <c r="AK985" s="70"/>
      <c r="AL985" s="70"/>
      <c r="AM985" s="70"/>
      <c r="AN985" s="70"/>
      <c r="AO985" s="70"/>
      <c r="AP985" s="70"/>
      <c r="AQ985" s="70"/>
      <c r="AR985" s="70"/>
      <c r="AS985" s="70"/>
      <c r="AT985" s="70"/>
      <c r="AU985" s="70"/>
      <c r="AV985" s="70"/>
      <c r="AW985" s="70"/>
      <c r="AX985" s="70"/>
      <c r="AY985" s="70"/>
      <c r="AZ985" s="70"/>
      <c r="BA985" s="70"/>
      <c r="BB985" s="70"/>
      <c r="BC985" s="70"/>
      <c r="BD985" s="70"/>
      <c r="BE985" s="70"/>
      <c r="BF985" s="70"/>
      <c r="BG985" s="70"/>
      <c r="BH985" s="70"/>
      <c r="BI985" s="70"/>
      <c r="BJ985" s="70"/>
      <c r="BK985" s="70"/>
      <c r="BL985" s="70"/>
      <c r="BM985" s="70"/>
      <c r="BN985" s="70"/>
      <c r="BO985" s="70"/>
      <c r="BP985" s="70"/>
      <c r="BQ985" s="70"/>
      <c r="BR985" s="70"/>
      <c r="BS985" s="70"/>
      <c r="BT985" s="70"/>
    </row>
    <row r="986" ht="16.5" customHeight="1">
      <c r="A986" s="70"/>
      <c r="B986" s="162"/>
      <c r="S986" s="715"/>
      <c r="AH986" s="48"/>
      <c r="AI986" s="70"/>
      <c r="AJ986" s="70"/>
      <c r="AK986" s="70"/>
      <c r="AL986" s="70"/>
      <c r="AM986" s="70"/>
      <c r="AN986" s="70"/>
      <c r="AO986" s="70"/>
      <c r="AP986" s="70"/>
      <c r="AQ986" s="70"/>
      <c r="AR986" s="70"/>
      <c r="AS986" s="70"/>
      <c r="AT986" s="70"/>
      <c r="AU986" s="70"/>
      <c r="AV986" s="70"/>
      <c r="AW986" s="70"/>
      <c r="AX986" s="70"/>
      <c r="AY986" s="70"/>
      <c r="AZ986" s="70"/>
      <c r="BA986" s="70"/>
      <c r="BB986" s="70"/>
      <c r="BC986" s="70"/>
      <c r="BD986" s="70"/>
      <c r="BE986" s="70"/>
      <c r="BF986" s="70"/>
      <c r="BG986" s="70"/>
      <c r="BH986" s="70"/>
      <c r="BI986" s="70"/>
      <c r="BJ986" s="70"/>
      <c r="BK986" s="70"/>
      <c r="BL986" s="70"/>
      <c r="BM986" s="70"/>
      <c r="BN986" s="70"/>
      <c r="BO986" s="70"/>
      <c r="BP986" s="70"/>
      <c r="BQ986" s="70"/>
      <c r="BR986" s="70"/>
      <c r="BS986" s="70"/>
      <c r="BT986" s="70"/>
    </row>
    <row r="987" ht="16.5" customHeight="1">
      <c r="A987" s="70"/>
      <c r="B987" s="162"/>
      <c r="C987" s="681">
        <v>5.0</v>
      </c>
      <c r="D987" s="356"/>
      <c r="S987" s="719">
        <v>10.0</v>
      </c>
      <c r="T987" s="356"/>
      <c r="AH987" s="48"/>
      <c r="AI987" s="70"/>
      <c r="AJ987" s="70"/>
      <c r="AK987" s="70"/>
      <c r="AL987" s="70"/>
      <c r="AM987" s="70"/>
      <c r="AN987" s="70"/>
      <c r="AO987" s="70"/>
      <c r="AP987" s="70"/>
      <c r="AQ987" s="70"/>
      <c r="AR987" s="70"/>
      <c r="AS987" s="70"/>
      <c r="AT987" s="70"/>
      <c r="AU987" s="70"/>
      <c r="AV987" s="70"/>
      <c r="AW987" s="70"/>
      <c r="AX987" s="70"/>
      <c r="AY987" s="70"/>
      <c r="AZ987" s="70"/>
      <c r="BA987" s="70"/>
      <c r="BB987" s="70"/>
      <c r="BC987" s="70"/>
      <c r="BD987" s="70"/>
      <c r="BE987" s="70"/>
      <c r="BF987" s="70"/>
      <c r="BG987" s="70"/>
      <c r="BH987" s="70"/>
      <c r="BI987" s="70"/>
      <c r="BJ987" s="70"/>
      <c r="BK987" s="70"/>
      <c r="BL987" s="70"/>
      <c r="BM987" s="70"/>
      <c r="BN987" s="70"/>
      <c r="BO987" s="70"/>
      <c r="BP987" s="70"/>
      <c r="BQ987" s="70"/>
      <c r="BR987" s="70"/>
      <c r="BS987" s="70"/>
      <c r="BT987" s="70"/>
    </row>
    <row r="988" ht="16.5" customHeight="1">
      <c r="A988" s="70"/>
      <c r="B988" s="162"/>
      <c r="D988" s="287"/>
      <c r="S988" s="715"/>
      <c r="T988" s="287"/>
      <c r="AH988" s="48"/>
      <c r="AI988" s="70"/>
      <c r="AJ988" s="70"/>
      <c r="AK988" s="70"/>
      <c r="AL988" s="70"/>
      <c r="AM988" s="70"/>
      <c r="AN988" s="70"/>
      <c r="AO988" s="70"/>
      <c r="AP988" s="70"/>
      <c r="AQ988" s="70"/>
      <c r="AR988" s="70"/>
      <c r="AS988" s="70"/>
      <c r="AT988" s="70"/>
      <c r="AU988" s="70"/>
      <c r="AV988" s="70"/>
      <c r="AW988" s="70"/>
      <c r="AX988" s="70"/>
      <c r="AY988" s="70"/>
      <c r="AZ988" s="70"/>
      <c r="BA988" s="70"/>
      <c r="BB988" s="70"/>
      <c r="BC988" s="70"/>
      <c r="BD988" s="70"/>
      <c r="BE988" s="70"/>
      <c r="BF988" s="70"/>
      <c r="BG988" s="70"/>
      <c r="BH988" s="70"/>
      <c r="BI988" s="70"/>
      <c r="BJ988" s="70"/>
      <c r="BK988" s="70"/>
      <c r="BL988" s="70"/>
      <c r="BM988" s="70"/>
      <c r="BN988" s="70"/>
      <c r="BO988" s="70"/>
      <c r="BP988" s="70"/>
      <c r="BQ988" s="70"/>
      <c r="BR988" s="70"/>
      <c r="BS988" s="70"/>
      <c r="BT988" s="70"/>
    </row>
    <row r="989" ht="16.5" customHeight="1">
      <c r="A989" s="70"/>
      <c r="B989" s="162"/>
      <c r="C989" s="54"/>
      <c r="D989" s="54"/>
      <c r="E989" s="54"/>
      <c r="F989" s="54"/>
      <c r="G989" s="54"/>
      <c r="H989" s="54"/>
      <c r="I989" s="54"/>
      <c r="J989" s="54"/>
      <c r="K989" s="54"/>
      <c r="L989" s="54"/>
      <c r="M989" s="54"/>
      <c r="N989" s="54"/>
      <c r="O989" s="54"/>
      <c r="P989" s="54"/>
      <c r="Q989" s="54"/>
      <c r="R989" s="54"/>
      <c r="S989" s="737"/>
      <c r="T989" s="54"/>
      <c r="U989" s="54"/>
      <c r="V989" s="54"/>
      <c r="W989" s="54"/>
      <c r="X989" s="54"/>
      <c r="Y989" s="54"/>
      <c r="Z989" s="54"/>
      <c r="AA989" s="54"/>
      <c r="AB989" s="54"/>
      <c r="AC989" s="54"/>
      <c r="AD989" s="54"/>
      <c r="AE989" s="54"/>
      <c r="AF989" s="54"/>
      <c r="AG989" s="54"/>
      <c r="AH989" s="55"/>
      <c r="AI989" s="70"/>
      <c r="AJ989" s="70"/>
      <c r="AK989" s="70"/>
      <c r="AL989" s="70"/>
      <c r="AM989" s="70"/>
      <c r="AN989" s="70"/>
      <c r="AO989" s="70"/>
      <c r="AP989" s="70"/>
      <c r="AQ989" s="70"/>
      <c r="AR989" s="70"/>
      <c r="AS989" s="70"/>
      <c r="AT989" s="70"/>
      <c r="AU989" s="70"/>
      <c r="AV989" s="70"/>
      <c r="AW989" s="70"/>
      <c r="AX989" s="70"/>
      <c r="AY989" s="70"/>
      <c r="AZ989" s="70"/>
      <c r="BA989" s="70"/>
      <c r="BB989" s="70"/>
      <c r="BC989" s="70"/>
      <c r="BD989" s="70"/>
      <c r="BE989" s="70"/>
      <c r="BF989" s="70"/>
      <c r="BG989" s="70"/>
      <c r="BH989" s="70"/>
      <c r="BI989" s="70"/>
      <c r="BJ989" s="70"/>
      <c r="BK989" s="70"/>
      <c r="BL989" s="70"/>
      <c r="BM989" s="70"/>
      <c r="BN989" s="70"/>
      <c r="BO989" s="70"/>
      <c r="BP989" s="70"/>
      <c r="BQ989" s="70"/>
      <c r="BR989" s="70"/>
      <c r="BS989" s="70"/>
      <c r="BT989" s="70"/>
    </row>
    <row r="990" ht="16.5" customHeight="1">
      <c r="A990" s="70"/>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70"/>
      <c r="AJ990" s="70"/>
      <c r="AK990" s="70"/>
      <c r="AL990" s="70"/>
      <c r="AM990" s="70"/>
      <c r="AN990" s="70"/>
      <c r="AO990" s="70"/>
      <c r="AP990" s="70"/>
      <c r="AQ990" s="70"/>
      <c r="AR990" s="70"/>
      <c r="AS990" s="70"/>
      <c r="AT990" s="70"/>
      <c r="AU990" s="70"/>
      <c r="AV990" s="70"/>
      <c r="AW990" s="70"/>
      <c r="AX990" s="70"/>
      <c r="AY990" s="70"/>
      <c r="AZ990" s="70"/>
      <c r="BA990" s="70"/>
      <c r="BB990" s="70"/>
      <c r="BC990" s="70"/>
      <c r="BD990" s="70"/>
      <c r="BE990" s="70"/>
      <c r="BF990" s="70"/>
      <c r="BG990" s="70"/>
      <c r="BH990" s="70"/>
      <c r="BI990" s="70"/>
      <c r="BJ990" s="70"/>
      <c r="BK990" s="70"/>
      <c r="BL990" s="70"/>
      <c r="BM990" s="70"/>
      <c r="BN990" s="70"/>
      <c r="BO990" s="70"/>
      <c r="BP990" s="70"/>
      <c r="BQ990" s="70"/>
      <c r="BR990" s="70"/>
      <c r="BS990" s="70"/>
      <c r="BT990" s="70"/>
    </row>
    <row r="991" ht="16.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85"/>
      <c r="AJ991" s="85"/>
      <c r="AK991" s="85"/>
      <c r="AL991" s="85"/>
      <c r="AM991" s="85"/>
      <c r="AN991" s="85"/>
      <c r="AO991" s="85"/>
      <c r="AP991" s="85"/>
      <c r="AQ991" s="85"/>
      <c r="AR991" s="85"/>
      <c r="AS991" s="85"/>
      <c r="AT991" s="85"/>
      <c r="AU991" s="85"/>
      <c r="AV991" s="85"/>
      <c r="AW991" s="85"/>
      <c r="AX991" s="85"/>
      <c r="AY991" s="85"/>
      <c r="AZ991" s="85"/>
      <c r="BA991" s="85"/>
      <c r="BB991" s="85"/>
      <c r="BC991" s="85"/>
      <c r="BD991" s="85"/>
      <c r="BE991" s="85"/>
      <c r="BF991" s="85"/>
      <c r="BG991" s="85"/>
      <c r="BH991" s="85"/>
      <c r="BI991" s="85"/>
      <c r="BJ991" s="85"/>
      <c r="BK991" s="85"/>
      <c r="BL991" s="85"/>
      <c r="BM991" s="85"/>
      <c r="BN991" s="85"/>
      <c r="BO991" s="85"/>
      <c r="BP991" s="85"/>
      <c r="BQ991" s="85"/>
      <c r="BR991" s="85"/>
      <c r="BS991" s="85"/>
      <c r="BT991" s="85"/>
    </row>
    <row r="992" ht="16.5" customHeight="1">
      <c r="A992" s="70"/>
      <c r="B992" s="45"/>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c r="AH992" s="41"/>
      <c r="AI992" s="70"/>
      <c r="AJ992" s="70"/>
      <c r="AK992" s="45"/>
      <c r="AL992" s="70"/>
      <c r="AM992" s="70"/>
      <c r="AN992" s="70"/>
      <c r="AO992" s="70"/>
      <c r="AP992" s="70"/>
      <c r="AQ992" s="70"/>
      <c r="AR992" s="70"/>
      <c r="AS992" s="70"/>
      <c r="AT992" s="70"/>
      <c r="AU992" s="70"/>
      <c r="AV992" s="70"/>
      <c r="AW992" s="70"/>
      <c r="AX992" s="70"/>
      <c r="AY992" s="70"/>
      <c r="AZ992" s="70"/>
      <c r="BA992" s="70"/>
      <c r="BB992" s="70"/>
      <c r="BC992" s="70"/>
      <c r="BD992" s="70"/>
      <c r="BE992" s="70"/>
      <c r="BF992" s="70"/>
      <c r="BG992" s="70"/>
      <c r="BH992" s="70"/>
      <c r="BI992" s="70"/>
      <c r="BJ992" s="70"/>
      <c r="BK992" s="70"/>
      <c r="BL992" s="70"/>
      <c r="BM992" s="70"/>
      <c r="BN992" s="70"/>
      <c r="BO992" s="70"/>
      <c r="BP992" s="70"/>
      <c r="BQ992" s="70"/>
      <c r="BR992" s="70"/>
      <c r="BS992" s="70"/>
      <c r="BT992" s="70"/>
    </row>
    <row r="993" ht="16.5" customHeight="1">
      <c r="A993" s="70"/>
      <c r="B993" s="45" t="s">
        <v>2074</v>
      </c>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c r="AI993" s="70"/>
      <c r="AJ993" s="70"/>
      <c r="AK993" s="45" t="s">
        <v>150</v>
      </c>
      <c r="AL993" s="70"/>
      <c r="AM993" s="70"/>
      <c r="AN993" s="70"/>
      <c r="AO993" s="70"/>
      <c r="AP993" s="70"/>
      <c r="AQ993" s="70"/>
      <c r="AR993" s="70"/>
      <c r="AS993" s="70"/>
      <c r="AT993" s="70"/>
      <c r="AU993" s="70"/>
      <c r="AV993" s="70"/>
      <c r="AW993" s="70"/>
      <c r="AX993" s="70"/>
      <c r="AY993" s="70"/>
      <c r="AZ993" s="70"/>
      <c r="BA993" s="70"/>
      <c r="BB993" s="70"/>
      <c r="BC993" s="70"/>
      <c r="BD993" s="70"/>
      <c r="BE993" s="70"/>
      <c r="BF993" s="70"/>
      <c r="BG993" s="70"/>
      <c r="BH993" s="70"/>
      <c r="BI993" s="70"/>
      <c r="BJ993" s="70"/>
      <c r="BK993" s="70"/>
      <c r="BL993" s="70"/>
      <c r="BM993" s="70"/>
      <c r="BN993" s="70"/>
      <c r="BO993" s="70"/>
      <c r="BP993" s="70"/>
      <c r="BQ993" s="70"/>
      <c r="BR993" s="70"/>
      <c r="BS993" s="70"/>
      <c r="BT993" s="70"/>
    </row>
    <row r="994" ht="16.5" customHeight="1">
      <c r="A994" s="70"/>
      <c r="B994" s="101" t="s">
        <v>2075</v>
      </c>
      <c r="C994" s="679">
        <v>1.0</v>
      </c>
      <c r="D994" s="273" t="s">
        <v>2076</v>
      </c>
      <c r="E994" s="66"/>
      <c r="F994" s="66"/>
      <c r="G994" s="66"/>
      <c r="H994" s="66"/>
      <c r="I994" s="66"/>
      <c r="J994" s="66"/>
      <c r="K994" s="66"/>
      <c r="L994" s="66"/>
      <c r="M994" s="66"/>
      <c r="N994" s="66"/>
      <c r="O994" s="66"/>
      <c r="P994" s="66"/>
      <c r="Q994" s="66"/>
      <c r="R994" s="66"/>
      <c r="S994" s="66"/>
      <c r="T994" s="66"/>
      <c r="U994" s="66"/>
      <c r="V994" s="66"/>
      <c r="W994" s="66"/>
      <c r="X994" s="66"/>
      <c r="Y994" s="66"/>
      <c r="Z994" s="66"/>
      <c r="AA994" s="66"/>
      <c r="AB994" s="66"/>
      <c r="AC994" s="66"/>
      <c r="AD994" s="66"/>
      <c r="AE994" s="66"/>
      <c r="AF994" s="66"/>
      <c r="AG994" s="66"/>
      <c r="AH994" s="69"/>
      <c r="AI994" s="70"/>
      <c r="AJ994" s="70"/>
      <c r="AK994" s="101" t="s">
        <v>2075</v>
      </c>
      <c r="AL994" s="679">
        <v>1.0</v>
      </c>
      <c r="AM994" s="273" t="s">
        <v>2076</v>
      </c>
      <c r="AN994" s="66"/>
      <c r="AO994" s="66"/>
      <c r="AP994" s="66"/>
      <c r="AQ994" s="66"/>
      <c r="AR994" s="66"/>
      <c r="AS994" s="66"/>
      <c r="AT994" s="66"/>
      <c r="AU994" s="66"/>
      <c r="AV994" s="66"/>
      <c r="AW994" s="66"/>
      <c r="AX994" s="66"/>
      <c r="AY994" s="66"/>
      <c r="AZ994" s="66"/>
      <c r="BA994" s="66"/>
      <c r="BB994" s="66"/>
      <c r="BC994" s="66"/>
      <c r="BD994" s="66"/>
      <c r="BE994" s="66"/>
      <c r="BF994" s="66"/>
      <c r="BG994" s="66"/>
      <c r="BH994" s="66"/>
      <c r="BI994" s="66"/>
      <c r="BJ994" s="66"/>
      <c r="BK994" s="66"/>
      <c r="BL994" s="66"/>
      <c r="BM994" s="66"/>
      <c r="BN994" s="66"/>
      <c r="BO994" s="66"/>
      <c r="BP994" s="66"/>
      <c r="BQ994" s="69"/>
      <c r="BR994" s="70"/>
      <c r="BS994" s="70"/>
      <c r="BT994" s="70"/>
    </row>
    <row r="995" ht="16.5" customHeight="1">
      <c r="A995" s="70"/>
      <c r="B995" s="51"/>
      <c r="D995" s="739">
        <v>1.0</v>
      </c>
      <c r="E995" s="287" t="s">
        <v>2077</v>
      </c>
      <c r="AH995" s="48"/>
      <c r="AI995" s="70"/>
      <c r="AJ995" s="70"/>
      <c r="AK995" s="51"/>
      <c r="AM995" s="739">
        <v>1.0</v>
      </c>
      <c r="AN995" s="287" t="s">
        <v>2077</v>
      </c>
      <c r="BQ995" s="48"/>
      <c r="BR995" s="70"/>
      <c r="BS995" s="70"/>
      <c r="BT995" s="70"/>
    </row>
    <row r="996" ht="16.5" customHeight="1">
      <c r="A996" s="70"/>
      <c r="B996" s="51"/>
      <c r="D996" s="739">
        <v>2.0</v>
      </c>
      <c r="E996" s="287" t="s">
        <v>2078</v>
      </c>
      <c r="AH996" s="48"/>
      <c r="AI996" s="70"/>
      <c r="AJ996" s="70"/>
      <c r="AK996" s="51"/>
      <c r="AM996" s="739">
        <v>2.0</v>
      </c>
      <c r="AN996" s="287" t="s">
        <v>2078</v>
      </c>
      <c r="BQ996" s="48"/>
      <c r="BR996" s="70"/>
      <c r="BS996" s="70"/>
      <c r="BT996" s="70"/>
    </row>
    <row r="997" ht="16.5" customHeight="1">
      <c r="A997" s="70"/>
      <c r="B997" s="51"/>
      <c r="D997" s="739">
        <v>3.0</v>
      </c>
      <c r="E997" s="287" t="s">
        <v>2079</v>
      </c>
      <c r="AH997" s="48"/>
      <c r="AI997" s="70"/>
      <c r="AJ997" s="70"/>
      <c r="AK997" s="51"/>
      <c r="AM997" s="739">
        <v>3.0</v>
      </c>
      <c r="AN997" s="287" t="s">
        <v>2079</v>
      </c>
      <c r="BQ997" s="48"/>
      <c r="BR997" s="70"/>
      <c r="BS997" s="70"/>
      <c r="BT997" s="70"/>
    </row>
    <row r="998" ht="16.5" customHeight="1">
      <c r="A998" s="70"/>
      <c r="B998" s="51"/>
      <c r="C998" s="681">
        <v>2.0</v>
      </c>
      <c r="D998" s="356"/>
      <c r="AH998" s="48"/>
      <c r="AI998" s="70"/>
      <c r="AJ998" s="70"/>
      <c r="AK998" s="51"/>
      <c r="AL998" s="681">
        <v>2.0</v>
      </c>
      <c r="AM998" s="356"/>
      <c r="BQ998" s="48"/>
      <c r="BR998" s="70"/>
      <c r="BS998" s="70"/>
      <c r="BT998" s="70"/>
    </row>
    <row r="999" ht="16.5" customHeight="1">
      <c r="A999" s="70"/>
      <c r="B999" s="51"/>
      <c r="D999" s="739">
        <v>1.0</v>
      </c>
      <c r="E999" s="287"/>
      <c r="AH999" s="48"/>
      <c r="AI999" s="70"/>
      <c r="AJ999" s="70"/>
      <c r="AK999" s="51"/>
      <c r="AM999" s="739">
        <v>1.0</v>
      </c>
      <c r="AN999" s="287"/>
      <c r="BQ999" s="48"/>
      <c r="BR999" s="70"/>
      <c r="BS999" s="70"/>
      <c r="BT999" s="70"/>
    </row>
    <row r="1000" ht="16.5" customHeight="1">
      <c r="A1000" s="70"/>
      <c r="B1000" s="51"/>
      <c r="D1000" s="739">
        <v>2.0</v>
      </c>
      <c r="E1000" s="287"/>
      <c r="AH1000" s="48"/>
      <c r="AI1000" s="70"/>
      <c r="AJ1000" s="70"/>
      <c r="AK1000" s="51"/>
      <c r="AM1000" s="739">
        <v>2.0</v>
      </c>
      <c r="AN1000" s="287"/>
      <c r="BQ1000" s="48"/>
      <c r="BR1000" s="70"/>
      <c r="BS1000" s="70"/>
      <c r="BT1000" s="70"/>
    </row>
    <row r="1001" ht="16.5" customHeight="1">
      <c r="A1001" s="70"/>
      <c r="B1001" s="51"/>
      <c r="D1001" s="739">
        <v>3.0</v>
      </c>
      <c r="E1001" s="287"/>
      <c r="AH1001" s="48"/>
      <c r="AI1001" s="70"/>
      <c r="AJ1001" s="70"/>
      <c r="AK1001" s="51"/>
      <c r="AM1001" s="739">
        <v>3.0</v>
      </c>
      <c r="AN1001" s="287"/>
      <c r="BQ1001" s="48"/>
      <c r="BR1001" s="70"/>
      <c r="BS1001" s="70"/>
      <c r="BT1001" s="70"/>
    </row>
    <row r="1002" ht="16.5" customHeight="1">
      <c r="A1002" s="70"/>
      <c r="B1002" s="51"/>
      <c r="C1002" s="681">
        <v>3.0</v>
      </c>
      <c r="D1002" s="356"/>
      <c r="AH1002" s="48"/>
      <c r="AI1002" s="70"/>
      <c r="AJ1002" s="70"/>
      <c r="AK1002" s="51"/>
      <c r="AL1002" s="681">
        <v>3.0</v>
      </c>
      <c r="AM1002" s="356"/>
      <c r="BQ1002" s="48"/>
      <c r="BR1002" s="70"/>
      <c r="BS1002" s="70"/>
      <c r="BT1002" s="70"/>
    </row>
    <row r="1003" ht="16.5" customHeight="1">
      <c r="A1003" s="70"/>
      <c r="B1003" s="51"/>
      <c r="D1003" s="739">
        <v>1.0</v>
      </c>
      <c r="E1003" s="287"/>
      <c r="AH1003" s="48"/>
      <c r="AI1003" s="70"/>
      <c r="AJ1003" s="70"/>
      <c r="AK1003" s="51"/>
      <c r="AM1003" s="739">
        <v>1.0</v>
      </c>
      <c r="AN1003" s="287"/>
      <c r="BQ1003" s="48"/>
      <c r="BR1003" s="70"/>
      <c r="BS1003" s="70"/>
      <c r="BT1003" s="70"/>
    </row>
    <row r="1004" ht="16.5" customHeight="1">
      <c r="A1004" s="70"/>
      <c r="B1004" s="53"/>
      <c r="D1004" s="739">
        <v>2.0</v>
      </c>
      <c r="E1004" s="287"/>
      <c r="AH1004" s="48"/>
      <c r="AI1004" s="70"/>
      <c r="AJ1004" s="70"/>
      <c r="AK1004" s="53"/>
      <c r="AM1004" s="739">
        <v>2.0</v>
      </c>
      <c r="AN1004" s="287"/>
      <c r="BQ1004" s="48"/>
      <c r="BR1004" s="70"/>
      <c r="BS1004" s="70"/>
      <c r="BT1004" s="70"/>
    </row>
    <row r="1005" ht="16.5" customHeight="1">
      <c r="A1005" s="70"/>
      <c r="B1005" s="162"/>
      <c r="D1005" s="739">
        <v>3.0</v>
      </c>
      <c r="E1005" s="287"/>
      <c r="AH1005" s="48"/>
      <c r="AI1005" s="70"/>
      <c r="AJ1005" s="70"/>
      <c r="AK1005" s="162"/>
      <c r="AM1005" s="739">
        <v>3.0</v>
      </c>
      <c r="AN1005" s="287"/>
      <c r="BQ1005" s="48"/>
      <c r="BR1005" s="70"/>
      <c r="BS1005" s="70"/>
      <c r="BT1005" s="70"/>
    </row>
    <row r="1006" ht="16.5" customHeight="1">
      <c r="A1006" s="70"/>
      <c r="B1006" s="162"/>
      <c r="C1006" s="681">
        <v>4.0</v>
      </c>
      <c r="D1006" s="356"/>
      <c r="AH1006" s="48"/>
      <c r="AI1006" s="70"/>
      <c r="AJ1006" s="70"/>
      <c r="AK1006" s="162"/>
      <c r="AL1006" s="681">
        <v>4.0</v>
      </c>
      <c r="AM1006" s="356"/>
      <c r="BQ1006" s="48"/>
      <c r="BR1006" s="70"/>
      <c r="BS1006" s="70"/>
      <c r="BT1006" s="70"/>
    </row>
    <row r="1007" ht="16.5" customHeight="1">
      <c r="A1007" s="70"/>
      <c r="B1007" s="162"/>
      <c r="D1007" s="739">
        <v>1.0</v>
      </c>
      <c r="E1007" s="287"/>
      <c r="AH1007" s="48"/>
      <c r="AI1007" s="70"/>
      <c r="AJ1007" s="70"/>
      <c r="AK1007" s="162"/>
      <c r="AM1007" s="739">
        <v>1.0</v>
      </c>
      <c r="AN1007" s="287"/>
      <c r="BQ1007" s="48"/>
      <c r="BR1007" s="70"/>
      <c r="BS1007" s="70"/>
      <c r="BT1007" s="70"/>
    </row>
    <row r="1008" ht="16.5" customHeight="1">
      <c r="A1008" s="70"/>
      <c r="B1008" s="162"/>
      <c r="D1008" s="739">
        <v>2.0</v>
      </c>
      <c r="E1008" s="287"/>
      <c r="AH1008" s="48"/>
      <c r="AI1008" s="70"/>
      <c r="AJ1008" s="70"/>
      <c r="AK1008" s="162"/>
      <c r="AM1008" s="739">
        <v>2.0</v>
      </c>
      <c r="AN1008" s="287"/>
      <c r="BQ1008" s="48"/>
      <c r="BR1008" s="70"/>
      <c r="BS1008" s="70"/>
      <c r="BT1008" s="70"/>
    </row>
    <row r="1009" ht="16.5" customHeight="1">
      <c r="A1009" s="70"/>
      <c r="B1009" s="162"/>
      <c r="D1009" s="739">
        <v>3.0</v>
      </c>
      <c r="E1009" s="287"/>
      <c r="AH1009" s="48"/>
      <c r="AI1009" s="70"/>
      <c r="AJ1009" s="70"/>
      <c r="AK1009" s="162"/>
      <c r="AM1009" s="739">
        <v>3.0</v>
      </c>
      <c r="AN1009" s="287"/>
      <c r="BQ1009" s="48"/>
      <c r="BR1009" s="70"/>
      <c r="BS1009" s="70"/>
      <c r="BT1009" s="70"/>
    </row>
    <row r="1010" ht="16.5" customHeight="1">
      <c r="A1010" s="70"/>
      <c r="B1010" s="162"/>
      <c r="C1010" s="681">
        <v>5.0</v>
      </c>
      <c r="D1010" s="356"/>
      <c r="AH1010" s="48"/>
      <c r="AI1010" s="70"/>
      <c r="AJ1010" s="70"/>
      <c r="AK1010" s="162"/>
      <c r="AL1010" s="681">
        <v>5.0</v>
      </c>
      <c r="AM1010" s="356"/>
      <c r="BQ1010" s="48"/>
      <c r="BR1010" s="70"/>
      <c r="BS1010" s="70"/>
      <c r="BT1010" s="70"/>
    </row>
    <row r="1011" ht="16.5" customHeight="1">
      <c r="A1011" s="70"/>
      <c r="B1011" s="162"/>
      <c r="D1011" s="739">
        <v>1.0</v>
      </c>
      <c r="E1011" s="287"/>
      <c r="AH1011" s="48"/>
      <c r="AI1011" s="70"/>
      <c r="AJ1011" s="70"/>
      <c r="AK1011" s="162"/>
      <c r="AM1011" s="739">
        <v>1.0</v>
      </c>
      <c r="AN1011" s="287"/>
      <c r="BQ1011" s="48"/>
      <c r="BR1011" s="70"/>
      <c r="BS1011" s="70"/>
      <c r="BT1011" s="70"/>
    </row>
    <row r="1012" ht="16.5" customHeight="1">
      <c r="A1012" s="70"/>
      <c r="B1012" s="162"/>
      <c r="D1012" s="739">
        <v>2.0</v>
      </c>
      <c r="E1012" s="287"/>
      <c r="AH1012" s="48"/>
      <c r="AI1012" s="70"/>
      <c r="AJ1012" s="70"/>
      <c r="AK1012" s="162"/>
      <c r="AM1012" s="739">
        <v>2.0</v>
      </c>
      <c r="AN1012" s="287"/>
      <c r="BQ1012" s="48"/>
      <c r="BR1012" s="70"/>
      <c r="BS1012" s="70"/>
      <c r="BT1012" s="70"/>
    </row>
    <row r="1013" ht="16.5" customHeight="1">
      <c r="A1013" s="70"/>
      <c r="B1013" s="162"/>
      <c r="D1013" s="739">
        <v>3.0</v>
      </c>
      <c r="E1013" s="287"/>
      <c r="AH1013" s="48"/>
      <c r="AI1013" s="70"/>
      <c r="AJ1013" s="70"/>
      <c r="AK1013" s="162"/>
      <c r="AL1013" s="54"/>
      <c r="AM1013" s="740">
        <v>3.0</v>
      </c>
      <c r="AN1013" s="361"/>
      <c r="AO1013" s="54"/>
      <c r="AP1013" s="54"/>
      <c r="AQ1013" s="54"/>
      <c r="AR1013" s="54"/>
      <c r="AS1013" s="54"/>
      <c r="AT1013" s="54"/>
      <c r="AU1013" s="54"/>
      <c r="AV1013" s="54"/>
      <c r="AW1013" s="54"/>
      <c r="AX1013" s="54"/>
      <c r="AY1013" s="54"/>
      <c r="AZ1013" s="54"/>
      <c r="BA1013" s="54"/>
      <c r="BB1013" s="54"/>
      <c r="BC1013" s="54"/>
      <c r="BD1013" s="54"/>
      <c r="BE1013" s="54"/>
      <c r="BF1013" s="54"/>
      <c r="BG1013" s="54"/>
      <c r="BH1013" s="54"/>
      <c r="BI1013" s="54"/>
      <c r="BJ1013" s="54"/>
      <c r="BK1013" s="54"/>
      <c r="BL1013" s="54"/>
      <c r="BM1013" s="54"/>
      <c r="BN1013" s="54"/>
      <c r="BO1013" s="54"/>
      <c r="BP1013" s="54"/>
      <c r="BQ1013" s="55"/>
      <c r="BR1013" s="70"/>
      <c r="BS1013" s="70"/>
      <c r="BT1013" s="70"/>
    </row>
    <row r="1014" ht="16.5" customHeight="1">
      <c r="A1014" s="70"/>
      <c r="B1014" s="162"/>
      <c r="C1014" s="681">
        <v>6.0</v>
      </c>
      <c r="D1014" s="356"/>
      <c r="AH1014" s="48"/>
      <c r="AI1014" s="70"/>
      <c r="AJ1014" s="70"/>
      <c r="AK1014" s="26"/>
      <c r="AL1014" s="26"/>
      <c r="AM1014" s="26"/>
      <c r="AN1014" s="26"/>
      <c r="AO1014" s="26"/>
      <c r="AP1014" s="26"/>
      <c r="AQ1014" s="26"/>
      <c r="AR1014" s="26"/>
      <c r="AS1014" s="26"/>
      <c r="AT1014" s="26"/>
      <c r="AU1014" s="26"/>
      <c r="AV1014" s="26"/>
      <c r="AW1014" s="26"/>
      <c r="AX1014" s="26"/>
      <c r="AY1014" s="26"/>
      <c r="AZ1014" s="26"/>
      <c r="BA1014" s="26"/>
      <c r="BB1014" s="26"/>
      <c r="BC1014" s="26"/>
      <c r="BD1014" s="26"/>
      <c r="BE1014" s="26"/>
      <c r="BF1014" s="26"/>
      <c r="BG1014" s="26"/>
      <c r="BH1014" s="26"/>
      <c r="BI1014" s="26"/>
      <c r="BJ1014" s="26"/>
      <c r="BK1014" s="26"/>
      <c r="BL1014" s="26"/>
      <c r="BM1014" s="26"/>
      <c r="BN1014" s="26"/>
      <c r="BO1014" s="26"/>
      <c r="BP1014" s="26"/>
      <c r="BQ1014" s="26"/>
      <c r="BR1014" s="70"/>
      <c r="BS1014" s="70"/>
      <c r="BT1014" s="70"/>
    </row>
    <row r="1015" ht="16.5" customHeight="1">
      <c r="A1015" s="70"/>
      <c r="B1015" s="162"/>
      <c r="D1015" s="739">
        <v>1.0</v>
      </c>
      <c r="E1015" s="287"/>
      <c r="AH1015" s="48"/>
      <c r="AI1015" s="70"/>
      <c r="AJ1015" s="70"/>
      <c r="AK1015" s="70"/>
      <c r="AL1015" s="70"/>
      <c r="AM1015" s="70"/>
      <c r="AN1015" s="70"/>
      <c r="AO1015" s="70"/>
      <c r="AP1015" s="70"/>
      <c r="AQ1015" s="70"/>
      <c r="AR1015" s="70"/>
      <c r="AS1015" s="70"/>
      <c r="AT1015" s="70"/>
      <c r="AU1015" s="70"/>
      <c r="AV1015" s="70"/>
      <c r="AW1015" s="70"/>
      <c r="AX1015" s="70"/>
      <c r="AY1015" s="70"/>
      <c r="AZ1015" s="70"/>
      <c r="BA1015" s="70"/>
      <c r="BB1015" s="70"/>
      <c r="BC1015" s="70"/>
      <c r="BD1015" s="70"/>
      <c r="BE1015" s="70"/>
      <c r="BF1015" s="70"/>
      <c r="BG1015" s="70"/>
      <c r="BH1015" s="70"/>
      <c r="BI1015" s="70"/>
      <c r="BJ1015" s="70"/>
      <c r="BK1015" s="70"/>
      <c r="BL1015" s="70"/>
      <c r="BM1015" s="70"/>
      <c r="BN1015" s="70"/>
      <c r="BO1015" s="70"/>
      <c r="BP1015" s="70"/>
      <c r="BQ1015" s="70"/>
      <c r="BR1015" s="70"/>
      <c r="BS1015" s="70"/>
      <c r="BT1015" s="70"/>
    </row>
    <row r="1016" ht="16.5" customHeight="1">
      <c r="A1016" s="70"/>
      <c r="B1016" s="162"/>
      <c r="D1016" s="739">
        <v>2.0</v>
      </c>
      <c r="E1016" s="287"/>
      <c r="AH1016" s="48"/>
      <c r="AI1016" s="70"/>
      <c r="AJ1016" s="70"/>
      <c r="AK1016" s="45" t="s">
        <v>2080</v>
      </c>
      <c r="AL1016" s="70"/>
      <c r="AM1016" s="70"/>
      <c r="AN1016" s="70"/>
      <c r="AO1016" s="70"/>
      <c r="AP1016" s="70"/>
      <c r="AQ1016" s="70"/>
      <c r="AR1016" s="70"/>
      <c r="AS1016" s="70"/>
      <c r="AT1016" s="70"/>
      <c r="AU1016" s="70"/>
      <c r="AV1016" s="70"/>
      <c r="AW1016" s="70"/>
      <c r="AX1016" s="70"/>
      <c r="AY1016" s="70"/>
      <c r="AZ1016" s="70"/>
      <c r="BA1016" s="70"/>
      <c r="BB1016" s="70"/>
      <c r="BC1016" s="70"/>
      <c r="BD1016" s="70"/>
      <c r="BE1016" s="70"/>
      <c r="BF1016" s="70"/>
      <c r="BG1016" s="70"/>
      <c r="BH1016" s="70"/>
      <c r="BI1016" s="70"/>
      <c r="BJ1016" s="70"/>
      <c r="BK1016" s="70"/>
      <c r="BL1016" s="70"/>
      <c r="BM1016" s="70"/>
      <c r="BN1016" s="70"/>
      <c r="BO1016" s="70"/>
      <c r="BP1016" s="70"/>
      <c r="BQ1016" s="70"/>
      <c r="BR1016" s="70"/>
      <c r="BS1016" s="70"/>
      <c r="BT1016" s="70"/>
    </row>
    <row r="1017" ht="16.5" customHeight="1">
      <c r="A1017" s="70"/>
      <c r="B1017" s="162"/>
      <c r="D1017" s="739">
        <v>3.0</v>
      </c>
      <c r="E1017" s="287"/>
      <c r="AH1017" s="48"/>
      <c r="AI1017" s="70"/>
      <c r="AJ1017" s="70"/>
      <c r="AK1017" s="101" t="s">
        <v>2075</v>
      </c>
      <c r="AL1017" s="679">
        <v>1.0</v>
      </c>
      <c r="AM1017" s="273" t="s">
        <v>2076</v>
      </c>
      <c r="AN1017" s="66"/>
      <c r="AO1017" s="66"/>
      <c r="AP1017" s="66"/>
      <c r="AQ1017" s="66"/>
      <c r="AR1017" s="66"/>
      <c r="AS1017" s="66"/>
      <c r="AT1017" s="66"/>
      <c r="AU1017" s="66"/>
      <c r="AV1017" s="66"/>
      <c r="AW1017" s="66"/>
      <c r="AX1017" s="66"/>
      <c r="AY1017" s="66"/>
      <c r="AZ1017" s="66"/>
      <c r="BA1017" s="66"/>
      <c r="BB1017" s="66"/>
      <c r="BC1017" s="66"/>
      <c r="BD1017" s="66"/>
      <c r="BE1017" s="66"/>
      <c r="BF1017" s="66"/>
      <c r="BG1017" s="66"/>
      <c r="BH1017" s="66"/>
      <c r="BI1017" s="66"/>
      <c r="BJ1017" s="66"/>
      <c r="BK1017" s="66"/>
      <c r="BL1017" s="66"/>
      <c r="BM1017" s="66"/>
      <c r="BN1017" s="66"/>
      <c r="BO1017" s="66"/>
      <c r="BP1017" s="66"/>
      <c r="BQ1017" s="69"/>
      <c r="BR1017" s="70"/>
      <c r="BS1017" s="70"/>
      <c r="BT1017" s="70"/>
    </row>
    <row r="1018" ht="16.5" customHeight="1">
      <c r="A1018" s="70"/>
      <c r="B1018" s="162"/>
      <c r="C1018" s="681">
        <v>7.0</v>
      </c>
      <c r="D1018" s="356"/>
      <c r="AH1018" s="48"/>
      <c r="AI1018" s="70"/>
      <c r="AJ1018" s="70"/>
      <c r="AK1018" s="51"/>
      <c r="AM1018" s="739">
        <v>1.0</v>
      </c>
      <c r="AN1018" s="287" t="s">
        <v>2077</v>
      </c>
      <c r="BQ1018" s="48"/>
      <c r="BR1018" s="70"/>
      <c r="BS1018" s="70"/>
      <c r="BT1018" s="70"/>
    </row>
    <row r="1019" ht="16.5" customHeight="1">
      <c r="A1019" s="70"/>
      <c r="B1019" s="162"/>
      <c r="D1019" s="739">
        <v>1.0</v>
      </c>
      <c r="E1019" s="287"/>
      <c r="AH1019" s="48"/>
      <c r="AI1019" s="70"/>
      <c r="AJ1019" s="70"/>
      <c r="AK1019" s="51"/>
      <c r="AM1019" s="741">
        <v>44960.0</v>
      </c>
      <c r="AN1019" s="287" t="s">
        <v>2078</v>
      </c>
      <c r="BQ1019" s="48"/>
      <c r="BR1019" s="70"/>
      <c r="BS1019" s="70"/>
      <c r="BT1019" s="70"/>
    </row>
    <row r="1020" ht="16.5" customHeight="1">
      <c r="A1020" s="70"/>
      <c r="B1020" s="162"/>
      <c r="D1020" s="739">
        <v>2.0</v>
      </c>
      <c r="E1020" s="287"/>
      <c r="AH1020" s="48"/>
      <c r="AI1020" s="70"/>
      <c r="AJ1020" s="70"/>
      <c r="AK1020" s="51"/>
      <c r="AL1020" s="681">
        <v>2.0</v>
      </c>
      <c r="AM1020" s="356"/>
      <c r="BQ1020" s="48"/>
      <c r="BR1020" s="70"/>
      <c r="BS1020" s="70"/>
      <c r="BT1020" s="70"/>
    </row>
    <row r="1021" ht="16.5" customHeight="1">
      <c r="A1021" s="70"/>
      <c r="B1021" s="162"/>
      <c r="D1021" s="739">
        <v>3.0</v>
      </c>
      <c r="E1021" s="287"/>
      <c r="AH1021" s="48"/>
      <c r="AI1021" s="70"/>
      <c r="AJ1021" s="70"/>
      <c r="AK1021" s="51"/>
      <c r="AM1021" s="739">
        <v>1.0</v>
      </c>
      <c r="AN1021" s="287"/>
      <c r="BQ1021" s="48"/>
      <c r="BR1021" s="70"/>
      <c r="BS1021" s="70"/>
      <c r="BT1021" s="70"/>
    </row>
    <row r="1022" ht="16.5" customHeight="1">
      <c r="A1022" s="70"/>
      <c r="B1022" s="162"/>
      <c r="C1022" s="681">
        <v>8.0</v>
      </c>
      <c r="D1022" s="356"/>
      <c r="AH1022" s="48"/>
      <c r="AI1022" s="70"/>
      <c r="AJ1022" s="70"/>
      <c r="AK1022" s="51"/>
      <c r="AM1022" s="741">
        <v>44960.0</v>
      </c>
      <c r="AN1022" s="287"/>
      <c r="BQ1022" s="48"/>
      <c r="BR1022" s="70"/>
      <c r="BS1022" s="70"/>
      <c r="BT1022" s="70"/>
    </row>
    <row r="1023" ht="16.5" customHeight="1">
      <c r="A1023" s="70"/>
      <c r="B1023" s="162"/>
      <c r="D1023" s="739">
        <v>1.0</v>
      </c>
      <c r="E1023" s="287"/>
      <c r="AH1023" s="48"/>
      <c r="AI1023" s="70"/>
      <c r="AJ1023" s="70"/>
      <c r="AK1023" s="51"/>
      <c r="AL1023" s="681">
        <v>3.0</v>
      </c>
      <c r="AM1023" s="356"/>
      <c r="BQ1023" s="48"/>
      <c r="BR1023" s="70"/>
      <c r="BS1023" s="70"/>
      <c r="BT1023" s="70"/>
    </row>
    <row r="1024" ht="16.5" customHeight="1">
      <c r="A1024" s="70"/>
      <c r="B1024" s="162"/>
      <c r="D1024" s="739">
        <v>2.0</v>
      </c>
      <c r="E1024" s="287"/>
      <c r="AH1024" s="48"/>
      <c r="AI1024" s="70"/>
      <c r="AJ1024" s="70"/>
      <c r="AK1024" s="51"/>
      <c r="AM1024" s="739">
        <v>1.0</v>
      </c>
      <c r="AN1024" s="287"/>
      <c r="BQ1024" s="48"/>
      <c r="BR1024" s="70"/>
      <c r="BS1024" s="70"/>
      <c r="BT1024" s="70"/>
    </row>
    <row r="1025" ht="16.5" customHeight="1">
      <c r="A1025" s="70"/>
      <c r="B1025" s="162"/>
      <c r="D1025" s="739">
        <v>3.0</v>
      </c>
      <c r="E1025" s="287"/>
      <c r="AH1025" s="48"/>
      <c r="AI1025" s="70"/>
      <c r="AJ1025" s="70"/>
      <c r="AK1025" s="51"/>
      <c r="AM1025" s="741">
        <v>44960.0</v>
      </c>
      <c r="AN1025" s="287"/>
      <c r="BQ1025" s="48"/>
      <c r="BR1025" s="70"/>
      <c r="BS1025" s="70"/>
      <c r="BT1025" s="70"/>
    </row>
    <row r="1026" ht="16.5" customHeight="1">
      <c r="A1026" s="70"/>
      <c r="B1026" s="162"/>
      <c r="C1026" s="681">
        <v>9.0</v>
      </c>
      <c r="D1026" s="356"/>
      <c r="AH1026" s="48"/>
      <c r="AI1026" s="70"/>
      <c r="AJ1026" s="70"/>
      <c r="AK1026" s="51"/>
      <c r="AL1026" s="681">
        <v>4.0</v>
      </c>
      <c r="AM1026" s="356"/>
      <c r="BQ1026" s="48"/>
      <c r="BR1026" s="70"/>
      <c r="BS1026" s="70"/>
      <c r="BT1026" s="70"/>
    </row>
    <row r="1027" ht="16.5" customHeight="1">
      <c r="A1027" s="70"/>
      <c r="B1027" s="162"/>
      <c r="D1027" s="739">
        <v>1.0</v>
      </c>
      <c r="E1027" s="287"/>
      <c r="AH1027" s="48"/>
      <c r="AI1027" s="70"/>
      <c r="AJ1027" s="70"/>
      <c r="AK1027" s="53"/>
      <c r="AM1027" s="739">
        <v>1.0</v>
      </c>
      <c r="AN1027" s="287"/>
      <c r="BQ1027" s="48"/>
      <c r="BR1027" s="70"/>
      <c r="BS1027" s="70"/>
      <c r="BT1027" s="70"/>
    </row>
    <row r="1028" ht="16.5" customHeight="1">
      <c r="A1028" s="70"/>
      <c r="B1028" s="162"/>
      <c r="D1028" s="739">
        <v>2.0</v>
      </c>
      <c r="E1028" s="287"/>
      <c r="AH1028" s="48"/>
      <c r="AI1028" s="70"/>
      <c r="AJ1028" s="70"/>
      <c r="AK1028" s="162"/>
      <c r="AM1028" s="741">
        <v>44960.0</v>
      </c>
      <c r="AN1028" s="287"/>
      <c r="BQ1028" s="48"/>
      <c r="BR1028" s="70"/>
      <c r="BS1028" s="70"/>
      <c r="BT1028" s="70"/>
    </row>
    <row r="1029" ht="16.5" customHeight="1">
      <c r="A1029" s="70"/>
      <c r="B1029" s="162"/>
      <c r="D1029" s="739">
        <v>3.0</v>
      </c>
      <c r="E1029" s="287"/>
      <c r="AH1029" s="48"/>
      <c r="AI1029" s="70"/>
      <c r="AJ1029" s="70"/>
      <c r="AK1029" s="162"/>
      <c r="AL1029" s="681">
        <v>5.0</v>
      </c>
      <c r="AM1029" s="356"/>
      <c r="BQ1029" s="48"/>
      <c r="BR1029" s="70"/>
      <c r="BS1029" s="70"/>
      <c r="BT1029" s="70"/>
    </row>
    <row r="1030" ht="16.5" customHeight="1">
      <c r="A1030" s="70"/>
      <c r="B1030" s="162"/>
      <c r="C1030" s="681">
        <v>10.0</v>
      </c>
      <c r="D1030" s="356"/>
      <c r="AH1030" s="48"/>
      <c r="AI1030" s="70"/>
      <c r="AJ1030" s="70"/>
      <c r="AK1030" s="162"/>
      <c r="AM1030" s="739">
        <v>1.0</v>
      </c>
      <c r="AN1030" s="287"/>
      <c r="BQ1030" s="48"/>
      <c r="BR1030" s="70"/>
      <c r="BS1030" s="70"/>
      <c r="BT1030" s="70"/>
    </row>
    <row r="1031" ht="16.5" customHeight="1">
      <c r="A1031" s="70"/>
      <c r="B1031" s="162"/>
      <c r="D1031" s="739">
        <v>1.0</v>
      </c>
      <c r="E1031" s="287"/>
      <c r="AH1031" s="48"/>
      <c r="AI1031" s="70"/>
      <c r="AJ1031" s="70"/>
      <c r="AK1031" s="162"/>
      <c r="AM1031" s="741">
        <v>44960.0</v>
      </c>
      <c r="AN1031" s="287"/>
      <c r="BQ1031" s="48"/>
      <c r="BR1031" s="70"/>
      <c r="BS1031" s="70"/>
      <c r="BT1031" s="70"/>
    </row>
    <row r="1032" ht="16.5" customHeight="1">
      <c r="A1032" s="70"/>
      <c r="B1032" s="162"/>
      <c r="D1032" s="739">
        <v>2.0</v>
      </c>
      <c r="E1032" s="287"/>
      <c r="AH1032" s="48"/>
      <c r="AI1032" s="70"/>
      <c r="AJ1032" s="70"/>
      <c r="AK1032" s="162"/>
      <c r="AL1032" s="681">
        <v>6.0</v>
      </c>
      <c r="AM1032" s="356"/>
      <c r="BQ1032" s="48"/>
      <c r="BR1032" s="70"/>
      <c r="BS1032" s="70"/>
      <c r="BT1032" s="70"/>
    </row>
    <row r="1033" ht="16.5" customHeight="1">
      <c r="A1033" s="70"/>
      <c r="B1033" s="162"/>
      <c r="D1033" s="739">
        <v>3.0</v>
      </c>
      <c r="E1033" s="287"/>
      <c r="AH1033" s="48"/>
      <c r="AI1033" s="70"/>
      <c r="AJ1033" s="70"/>
      <c r="AK1033" s="162"/>
      <c r="AM1033" s="739">
        <v>1.0</v>
      </c>
      <c r="AN1033" s="287"/>
      <c r="BQ1033" s="48"/>
      <c r="BR1033" s="70"/>
      <c r="BS1033" s="70"/>
      <c r="BT1033" s="70"/>
    </row>
    <row r="1034" ht="16.5" customHeight="1">
      <c r="A1034" s="70"/>
      <c r="B1034" s="162"/>
      <c r="C1034" s="681">
        <v>11.0</v>
      </c>
      <c r="D1034" s="356"/>
      <c r="AH1034" s="48"/>
      <c r="AI1034" s="70"/>
      <c r="AJ1034" s="70"/>
      <c r="AK1034" s="162"/>
      <c r="AM1034" s="741">
        <v>44960.0</v>
      </c>
      <c r="AN1034" s="287"/>
      <c r="BQ1034" s="48"/>
      <c r="BR1034" s="70"/>
      <c r="BS1034" s="70"/>
      <c r="BT1034" s="70"/>
    </row>
    <row r="1035" ht="16.5" customHeight="1">
      <c r="A1035" s="70"/>
      <c r="B1035" s="162"/>
      <c r="D1035" s="739">
        <v>1.0</v>
      </c>
      <c r="E1035" s="287"/>
      <c r="AH1035" s="48"/>
      <c r="AI1035" s="70"/>
      <c r="AJ1035" s="70"/>
      <c r="AK1035" s="162"/>
      <c r="AL1035" s="681">
        <v>7.0</v>
      </c>
      <c r="AM1035" s="356"/>
      <c r="BQ1035" s="48"/>
      <c r="BR1035" s="70"/>
      <c r="BS1035" s="70"/>
      <c r="BT1035" s="70"/>
    </row>
    <row r="1036" ht="16.5" customHeight="1">
      <c r="A1036" s="70"/>
      <c r="B1036" s="162"/>
      <c r="D1036" s="739">
        <v>2.0</v>
      </c>
      <c r="E1036" s="287"/>
      <c r="AH1036" s="48"/>
      <c r="AI1036" s="70"/>
      <c r="AJ1036" s="70"/>
      <c r="AK1036" s="162"/>
      <c r="AM1036" s="739">
        <v>1.0</v>
      </c>
      <c r="AN1036" s="287"/>
      <c r="BQ1036" s="48"/>
      <c r="BR1036" s="70"/>
      <c r="BS1036" s="70"/>
      <c r="BT1036" s="70"/>
    </row>
    <row r="1037" ht="16.5" customHeight="1">
      <c r="A1037" s="70"/>
      <c r="B1037" s="162"/>
      <c r="C1037" s="54"/>
      <c r="D1037" s="740">
        <v>3.0</v>
      </c>
      <c r="E1037" s="361"/>
      <c r="F1037" s="54"/>
      <c r="G1037" s="54"/>
      <c r="H1037" s="54"/>
      <c r="I1037" s="54"/>
      <c r="J1037" s="54"/>
      <c r="K1037" s="54"/>
      <c r="L1037" s="54"/>
      <c r="M1037" s="54"/>
      <c r="N1037" s="54"/>
      <c r="O1037" s="54"/>
      <c r="P1037" s="54"/>
      <c r="Q1037" s="54"/>
      <c r="R1037" s="54"/>
      <c r="S1037" s="54"/>
      <c r="T1037" s="54"/>
      <c r="U1037" s="54"/>
      <c r="V1037" s="54"/>
      <c r="W1037" s="54"/>
      <c r="X1037" s="54"/>
      <c r="Y1037" s="54"/>
      <c r="Z1037" s="54"/>
      <c r="AA1037" s="54"/>
      <c r="AB1037" s="54"/>
      <c r="AC1037" s="54"/>
      <c r="AD1037" s="54"/>
      <c r="AE1037" s="54"/>
      <c r="AF1037" s="54"/>
      <c r="AG1037" s="54"/>
      <c r="AH1037" s="55"/>
      <c r="AI1037" s="70"/>
      <c r="AJ1037" s="70"/>
      <c r="AK1037" s="162"/>
      <c r="AL1037" s="54"/>
      <c r="AM1037" s="742">
        <v>44960.0</v>
      </c>
      <c r="AN1037" s="361"/>
      <c r="AO1037" s="54"/>
      <c r="AP1037" s="54"/>
      <c r="AQ1037" s="54"/>
      <c r="AR1037" s="54"/>
      <c r="AS1037" s="54"/>
      <c r="AT1037" s="54"/>
      <c r="AU1037" s="54"/>
      <c r="AV1037" s="54"/>
      <c r="AW1037" s="54"/>
      <c r="AX1037" s="54"/>
      <c r="AY1037" s="54"/>
      <c r="AZ1037" s="54"/>
      <c r="BA1037" s="54"/>
      <c r="BB1037" s="54"/>
      <c r="BC1037" s="54"/>
      <c r="BD1037" s="54"/>
      <c r="BE1037" s="54"/>
      <c r="BF1037" s="54"/>
      <c r="BG1037" s="54"/>
      <c r="BH1037" s="54"/>
      <c r="BI1037" s="54"/>
      <c r="BJ1037" s="54"/>
      <c r="BK1037" s="54"/>
      <c r="BL1037" s="54"/>
      <c r="BM1037" s="54"/>
      <c r="BN1037" s="54"/>
      <c r="BO1037" s="54"/>
      <c r="BP1037" s="54"/>
      <c r="BQ1037" s="55"/>
      <c r="BR1037" s="70"/>
      <c r="BS1037" s="70"/>
      <c r="BT1037" s="70"/>
    </row>
    <row r="1038" ht="16.5" customHeight="1">
      <c r="A1038" s="70"/>
      <c r="B1038" s="26"/>
      <c r="C1038" s="26"/>
      <c r="D1038" s="26"/>
      <c r="E1038" s="26"/>
      <c r="F1038" s="26"/>
      <c r="G1038" s="26"/>
      <c r="H1038" s="26"/>
      <c r="I1038" s="26"/>
      <c r="J1038" s="26"/>
      <c r="K1038" s="26"/>
      <c r="L1038" s="26"/>
      <c r="M1038" s="26"/>
      <c r="N1038" s="26"/>
      <c r="O1038" s="26"/>
      <c r="P1038" s="26"/>
      <c r="Q1038" s="26"/>
      <c r="R1038" s="26"/>
      <c r="S1038" s="26"/>
      <c r="T1038" s="26"/>
      <c r="U1038" s="26"/>
      <c r="V1038" s="26"/>
      <c r="W1038" s="26"/>
      <c r="X1038" s="26"/>
      <c r="Y1038" s="26"/>
      <c r="Z1038" s="26"/>
      <c r="AA1038" s="26"/>
      <c r="AB1038" s="26"/>
      <c r="AC1038" s="26"/>
      <c r="AD1038" s="26"/>
      <c r="AE1038" s="26"/>
      <c r="AF1038" s="26"/>
      <c r="AG1038" s="26"/>
      <c r="AH1038" s="26"/>
      <c r="AI1038" s="70"/>
      <c r="AJ1038" s="70"/>
      <c r="AK1038" s="26"/>
      <c r="AL1038" s="26"/>
      <c r="AM1038" s="26"/>
      <c r="AN1038" s="26"/>
      <c r="AO1038" s="26"/>
      <c r="AP1038" s="26"/>
      <c r="AQ1038" s="26"/>
      <c r="AR1038" s="26"/>
      <c r="AS1038" s="26"/>
      <c r="AT1038" s="26"/>
      <c r="AU1038" s="26"/>
      <c r="AV1038" s="26"/>
      <c r="AW1038" s="26"/>
      <c r="AX1038" s="26"/>
      <c r="AY1038" s="26"/>
      <c r="AZ1038" s="26"/>
      <c r="BA1038" s="26"/>
      <c r="BB1038" s="26"/>
      <c r="BC1038" s="26"/>
      <c r="BD1038" s="26"/>
      <c r="BE1038" s="26"/>
      <c r="BF1038" s="26"/>
      <c r="BG1038" s="26"/>
      <c r="BH1038" s="26"/>
      <c r="BI1038" s="26"/>
      <c r="BJ1038" s="26"/>
      <c r="BK1038" s="26"/>
      <c r="BL1038" s="26"/>
      <c r="BM1038" s="26"/>
      <c r="BN1038" s="26"/>
      <c r="BO1038" s="26"/>
      <c r="BP1038" s="26"/>
      <c r="BQ1038" s="26"/>
      <c r="BR1038" s="70"/>
      <c r="BS1038" s="70"/>
      <c r="BT1038" s="70"/>
    </row>
    <row r="1039" ht="16.5" customHeight="1">
      <c r="A1039" s="85"/>
      <c r="B1039" s="85"/>
      <c r="C1039" s="85"/>
      <c r="D1039" s="85"/>
      <c r="E1039" s="85"/>
      <c r="F1039" s="85"/>
      <c r="G1039" s="85"/>
      <c r="H1039" s="85"/>
      <c r="I1039" s="85"/>
      <c r="J1039" s="85"/>
      <c r="K1039" s="85"/>
      <c r="L1039" s="85"/>
      <c r="M1039" s="85"/>
      <c r="N1039" s="85"/>
      <c r="O1039" s="85"/>
      <c r="P1039" s="85"/>
      <c r="Q1039" s="85"/>
      <c r="R1039" s="85"/>
      <c r="S1039" s="85"/>
      <c r="T1039" s="85"/>
      <c r="U1039" s="85"/>
      <c r="V1039" s="85"/>
      <c r="W1039" s="85"/>
      <c r="X1039" s="85"/>
      <c r="Y1039" s="85"/>
      <c r="Z1039" s="85"/>
      <c r="AA1039" s="85"/>
      <c r="AB1039" s="85"/>
      <c r="AC1039" s="85"/>
      <c r="AD1039" s="85"/>
      <c r="AE1039" s="85"/>
      <c r="AF1039" s="85"/>
      <c r="AG1039" s="85"/>
      <c r="AH1039" s="85"/>
      <c r="AI1039" s="85"/>
      <c r="AJ1039" s="85"/>
      <c r="AK1039" s="85"/>
      <c r="AL1039" s="85"/>
      <c r="AM1039" s="85"/>
      <c r="AN1039" s="85"/>
      <c r="AO1039" s="85"/>
      <c r="AP1039" s="85"/>
      <c r="AQ1039" s="85"/>
      <c r="AR1039" s="85"/>
      <c r="AS1039" s="85"/>
      <c r="AT1039" s="85"/>
      <c r="AU1039" s="85"/>
      <c r="AV1039" s="85"/>
      <c r="AW1039" s="85"/>
      <c r="AX1039" s="85"/>
      <c r="AY1039" s="85"/>
      <c r="AZ1039" s="85"/>
      <c r="BA1039" s="85"/>
      <c r="BB1039" s="85"/>
      <c r="BC1039" s="85"/>
      <c r="BD1039" s="85"/>
      <c r="BE1039" s="85"/>
      <c r="BF1039" s="85"/>
      <c r="BG1039" s="85"/>
      <c r="BH1039" s="85"/>
      <c r="BI1039" s="85"/>
      <c r="BJ1039" s="85"/>
      <c r="BK1039" s="85"/>
      <c r="BL1039" s="85"/>
      <c r="BM1039" s="85"/>
      <c r="BN1039" s="85"/>
      <c r="BO1039" s="85"/>
      <c r="BP1039" s="85"/>
      <c r="BQ1039" s="85"/>
      <c r="BR1039" s="85"/>
      <c r="BS1039" s="85"/>
      <c r="BT1039" s="85"/>
    </row>
    <row r="1040" ht="16.5" customHeight="1">
      <c r="A1040" s="70"/>
      <c r="B1040" s="45"/>
      <c r="C1040" s="70"/>
      <c r="D1040" s="70"/>
      <c r="E1040" s="70"/>
      <c r="F1040" s="70"/>
      <c r="G1040" s="70"/>
      <c r="H1040" s="70"/>
      <c r="I1040" s="70"/>
      <c r="J1040" s="70"/>
      <c r="K1040" s="70"/>
      <c r="L1040" s="70"/>
      <c r="M1040" s="70"/>
      <c r="N1040" s="70"/>
      <c r="O1040" s="70"/>
      <c r="P1040" s="70"/>
      <c r="Q1040" s="70"/>
      <c r="R1040" s="70"/>
      <c r="S1040" s="70"/>
      <c r="T1040" s="70"/>
      <c r="U1040" s="70"/>
      <c r="V1040" s="70"/>
      <c r="W1040" s="70"/>
      <c r="X1040" s="70"/>
      <c r="Y1040" s="70"/>
      <c r="Z1040" s="70"/>
      <c r="AA1040" s="70"/>
      <c r="AB1040" s="70"/>
      <c r="AC1040" s="70"/>
      <c r="AD1040" s="70"/>
      <c r="AE1040" s="70"/>
      <c r="AF1040" s="70"/>
      <c r="AG1040" s="70"/>
      <c r="AH1040" s="70"/>
      <c r="AI1040" s="70"/>
      <c r="AJ1040" s="70"/>
      <c r="AK1040" s="45"/>
      <c r="AL1040" s="70"/>
      <c r="AM1040" s="70"/>
      <c r="AN1040" s="70"/>
      <c r="AO1040" s="70"/>
      <c r="AP1040" s="70"/>
      <c r="AQ1040" s="70"/>
      <c r="AR1040" s="70"/>
      <c r="AS1040" s="70"/>
      <c r="AT1040" s="70"/>
      <c r="AU1040" s="70"/>
      <c r="AV1040" s="70"/>
      <c r="AW1040" s="70"/>
      <c r="AX1040" s="70"/>
      <c r="AY1040" s="70"/>
      <c r="AZ1040" s="70"/>
      <c r="BA1040" s="70"/>
      <c r="BB1040" s="70"/>
      <c r="BC1040" s="70"/>
      <c r="BD1040" s="70"/>
      <c r="BE1040" s="70"/>
      <c r="BF1040" s="70"/>
      <c r="BG1040" s="70"/>
      <c r="BH1040" s="70"/>
      <c r="BI1040" s="70"/>
      <c r="BJ1040" s="70"/>
      <c r="BK1040" s="70"/>
      <c r="BL1040" s="70"/>
      <c r="BM1040" s="70"/>
      <c r="BN1040" s="70"/>
      <c r="BO1040" s="70"/>
      <c r="BP1040" s="70"/>
      <c r="BQ1040" s="70"/>
      <c r="BR1040" s="70"/>
      <c r="BS1040" s="70"/>
      <c r="BT1040" s="70"/>
    </row>
    <row r="1041" ht="16.5" customHeight="1">
      <c r="A1041" s="70"/>
      <c r="B1041" s="45" t="s">
        <v>2081</v>
      </c>
      <c r="C1041" s="70"/>
      <c r="D1041" s="70"/>
      <c r="E1041" s="70"/>
      <c r="F1041" s="70"/>
      <c r="G1041" s="70"/>
      <c r="H1041" s="70"/>
      <c r="I1041" s="70"/>
      <c r="J1041" s="70"/>
      <c r="K1041" s="70"/>
      <c r="L1041" s="70"/>
      <c r="M1041" s="70"/>
      <c r="N1041" s="70"/>
      <c r="O1041" s="70"/>
      <c r="P1041" s="70"/>
      <c r="Q1041" s="70"/>
      <c r="R1041" s="70"/>
      <c r="S1041" s="70"/>
      <c r="T1041" s="70"/>
      <c r="U1041" s="70"/>
      <c r="V1041" s="70"/>
      <c r="W1041" s="70"/>
      <c r="X1041" s="70"/>
      <c r="Y1041" s="70"/>
      <c r="Z1041" s="70"/>
      <c r="AA1041" s="70"/>
      <c r="AB1041" s="70"/>
      <c r="AC1041" s="70"/>
      <c r="AD1041" s="70"/>
      <c r="AE1041" s="70"/>
      <c r="AF1041" s="70"/>
      <c r="AG1041" s="70"/>
      <c r="AH1041" s="70"/>
      <c r="AI1041" s="70"/>
      <c r="AJ1041" s="70"/>
      <c r="AK1041" s="45" t="s">
        <v>150</v>
      </c>
      <c r="AL1041" s="70"/>
      <c r="AM1041" s="70"/>
      <c r="AN1041" s="70"/>
      <c r="AO1041" s="70"/>
      <c r="AP1041" s="70"/>
      <c r="AQ1041" s="70"/>
      <c r="AR1041" s="70"/>
      <c r="AS1041" s="70"/>
      <c r="AT1041" s="70"/>
      <c r="AU1041" s="70"/>
      <c r="AV1041" s="70"/>
      <c r="AW1041" s="70"/>
      <c r="AX1041" s="70"/>
      <c r="AY1041" s="70"/>
      <c r="AZ1041" s="70"/>
      <c r="BA1041" s="70"/>
      <c r="BB1041" s="70"/>
      <c r="BC1041" s="70"/>
      <c r="BD1041" s="70"/>
      <c r="BE1041" s="70"/>
      <c r="BF1041" s="70"/>
      <c r="BG1041" s="70"/>
      <c r="BH1041" s="70"/>
      <c r="BI1041" s="70"/>
      <c r="BJ1041" s="70"/>
      <c r="BK1041" s="70"/>
      <c r="BL1041" s="70"/>
      <c r="BM1041" s="70"/>
      <c r="BN1041" s="70"/>
      <c r="BO1041" s="70"/>
      <c r="BP1041" s="70"/>
      <c r="BQ1041" s="70"/>
      <c r="BR1041" s="70"/>
      <c r="BS1041" s="70"/>
      <c r="BT1041" s="70"/>
    </row>
    <row r="1042" ht="16.5" customHeight="1">
      <c r="A1042" s="70"/>
      <c r="B1042" s="101" t="s">
        <v>2082</v>
      </c>
      <c r="C1042" s="679">
        <v>1.0</v>
      </c>
      <c r="D1042" s="273" t="s">
        <v>2083</v>
      </c>
      <c r="E1042" s="66"/>
      <c r="F1042" s="66"/>
      <c r="G1042" s="66"/>
      <c r="H1042" s="66"/>
      <c r="I1042" s="66"/>
      <c r="J1042" s="66"/>
      <c r="K1042" s="66"/>
      <c r="L1042" s="351" t="s">
        <v>2084</v>
      </c>
      <c r="M1042" s="66"/>
      <c r="N1042" s="735" t="s">
        <v>2085</v>
      </c>
      <c r="O1042" s="66"/>
      <c r="P1042" s="66"/>
      <c r="Q1042" s="66"/>
      <c r="R1042" s="66"/>
      <c r="S1042" s="743">
        <v>1.0</v>
      </c>
      <c r="T1042" s="396" t="s">
        <v>2086</v>
      </c>
      <c r="U1042" s="66"/>
      <c r="V1042" s="744"/>
      <c r="W1042" s="66"/>
      <c r="X1042" s="66"/>
      <c r="Y1042" s="66"/>
      <c r="Z1042" s="66"/>
      <c r="AA1042" s="66"/>
      <c r="AB1042" s="66"/>
      <c r="AC1042" s="66"/>
      <c r="AD1042" s="745" t="s">
        <v>2084</v>
      </c>
      <c r="AE1042" s="66"/>
      <c r="AF1042" s="744"/>
      <c r="AG1042" s="66"/>
      <c r="AH1042" s="69"/>
      <c r="AI1042" s="70"/>
      <c r="AJ1042" s="70"/>
      <c r="AK1042" s="101" t="s">
        <v>2082</v>
      </c>
      <c r="AL1042" s="679">
        <v>1.0</v>
      </c>
      <c r="AM1042" s="273" t="s">
        <v>2083</v>
      </c>
      <c r="AN1042" s="66"/>
      <c r="AO1042" s="66"/>
      <c r="AP1042" s="66"/>
      <c r="AQ1042" s="66"/>
      <c r="AR1042" s="66"/>
      <c r="AS1042" s="66"/>
      <c r="AT1042" s="66"/>
      <c r="AU1042" s="351" t="s">
        <v>2084</v>
      </c>
      <c r="AV1042" s="66"/>
      <c r="AW1042" s="735" t="s">
        <v>2085</v>
      </c>
      <c r="AX1042" s="66"/>
      <c r="AY1042" s="66"/>
      <c r="AZ1042" s="66"/>
      <c r="BA1042" s="66"/>
      <c r="BB1042" s="713">
        <v>11.0</v>
      </c>
      <c r="BC1042" s="273"/>
      <c r="BD1042" s="66"/>
      <c r="BE1042" s="66"/>
      <c r="BF1042" s="66"/>
      <c r="BG1042" s="66"/>
      <c r="BH1042" s="66"/>
      <c r="BI1042" s="66"/>
      <c r="BJ1042" s="66"/>
      <c r="BK1042" s="351" t="s">
        <v>2084</v>
      </c>
      <c r="BL1042" s="66"/>
      <c r="BM1042" s="735"/>
      <c r="BN1042" s="66"/>
      <c r="BO1042" s="66"/>
      <c r="BP1042" s="66"/>
      <c r="BQ1042" s="69"/>
      <c r="BR1042" s="70"/>
      <c r="BS1042" s="70"/>
      <c r="BT1042" s="70"/>
    </row>
    <row r="1043" ht="16.5" customHeight="1">
      <c r="A1043" s="70"/>
      <c r="B1043" s="51"/>
      <c r="D1043" s="227" t="s">
        <v>214</v>
      </c>
      <c r="F1043" s="287" t="s">
        <v>2087</v>
      </c>
      <c r="S1043" s="746">
        <v>2.0</v>
      </c>
      <c r="T1043" s="116" t="s">
        <v>2086</v>
      </c>
      <c r="V1043" s="716"/>
      <c r="AD1043" s="717" t="s">
        <v>2084</v>
      </c>
      <c r="AF1043" s="716"/>
      <c r="AH1043" s="48"/>
      <c r="AI1043" s="70"/>
      <c r="AJ1043" s="70"/>
      <c r="AK1043" s="51"/>
      <c r="AM1043" s="227" t="s">
        <v>214</v>
      </c>
      <c r="AO1043" s="287" t="s">
        <v>2087</v>
      </c>
      <c r="BB1043" s="715"/>
      <c r="BC1043" s="227" t="s">
        <v>214</v>
      </c>
      <c r="BE1043" s="287"/>
      <c r="BQ1043" s="48"/>
      <c r="BR1043" s="70"/>
      <c r="BS1043" s="70"/>
      <c r="BT1043" s="70"/>
    </row>
    <row r="1044" ht="16.5" customHeight="1">
      <c r="A1044" s="70"/>
      <c r="B1044" s="51"/>
      <c r="C1044" s="681">
        <v>2.0</v>
      </c>
      <c r="D1044" s="356"/>
      <c r="L1044" s="286" t="s">
        <v>2084</v>
      </c>
      <c r="N1044" s="736"/>
      <c r="S1044" s="746">
        <v>3.0</v>
      </c>
      <c r="T1044" s="116" t="s">
        <v>2086</v>
      </c>
      <c r="V1044" s="716"/>
      <c r="AD1044" s="717" t="s">
        <v>2084</v>
      </c>
      <c r="AF1044" s="716"/>
      <c r="AH1044" s="48"/>
      <c r="AI1044" s="70"/>
      <c r="AJ1044" s="70"/>
      <c r="AK1044" s="51"/>
      <c r="AL1044" s="681">
        <v>2.0</v>
      </c>
      <c r="AM1044" s="356"/>
      <c r="AU1044" s="286" t="s">
        <v>2084</v>
      </c>
      <c r="AW1044" s="736"/>
      <c r="BB1044" s="719">
        <v>12.0</v>
      </c>
      <c r="BC1044" s="356"/>
      <c r="BK1044" s="286" t="s">
        <v>2084</v>
      </c>
      <c r="BM1044" s="736"/>
      <c r="BQ1044" s="48"/>
      <c r="BR1044" s="70"/>
      <c r="BS1044" s="70"/>
      <c r="BT1044" s="70"/>
    </row>
    <row r="1045" ht="16.5" customHeight="1">
      <c r="A1045" s="70"/>
      <c r="B1045" s="51"/>
      <c r="D1045" s="227" t="s">
        <v>214</v>
      </c>
      <c r="F1045" s="287"/>
      <c r="S1045" s="746">
        <v>4.0</v>
      </c>
      <c r="T1045" s="116" t="s">
        <v>2086</v>
      </c>
      <c r="V1045" s="716"/>
      <c r="AD1045" s="717" t="s">
        <v>2084</v>
      </c>
      <c r="AF1045" s="716"/>
      <c r="AH1045" s="48"/>
      <c r="AI1045" s="70"/>
      <c r="AJ1045" s="70"/>
      <c r="AK1045" s="51"/>
      <c r="AM1045" s="227" t="s">
        <v>214</v>
      </c>
      <c r="AO1045" s="287"/>
      <c r="BB1045" s="715"/>
      <c r="BC1045" s="227" t="s">
        <v>214</v>
      </c>
      <c r="BE1045" s="287"/>
      <c r="BQ1045" s="48"/>
      <c r="BR1045" s="70"/>
      <c r="BS1045" s="70"/>
      <c r="BT1045" s="70"/>
    </row>
    <row r="1046" ht="16.5" customHeight="1">
      <c r="A1046" s="70"/>
      <c r="B1046" s="51"/>
      <c r="C1046" s="681">
        <v>3.0</v>
      </c>
      <c r="D1046" s="356"/>
      <c r="L1046" s="286" t="s">
        <v>2084</v>
      </c>
      <c r="N1046" s="736"/>
      <c r="S1046" s="746">
        <v>5.0</v>
      </c>
      <c r="T1046" s="116" t="s">
        <v>2086</v>
      </c>
      <c r="V1046" s="716"/>
      <c r="AD1046" s="717" t="s">
        <v>2084</v>
      </c>
      <c r="AF1046" s="716"/>
      <c r="AH1046" s="48"/>
      <c r="AI1046" s="70"/>
      <c r="AJ1046" s="70"/>
      <c r="AK1046" s="51"/>
      <c r="AL1046" s="681">
        <v>3.0</v>
      </c>
      <c r="AM1046" s="356"/>
      <c r="AU1046" s="286" t="s">
        <v>2084</v>
      </c>
      <c r="AW1046" s="736"/>
      <c r="BB1046" s="719">
        <v>13.0</v>
      </c>
      <c r="BC1046" s="356"/>
      <c r="BK1046" s="286" t="s">
        <v>2084</v>
      </c>
      <c r="BM1046" s="736"/>
      <c r="BQ1046" s="48"/>
      <c r="BR1046" s="70"/>
      <c r="BS1046" s="70"/>
      <c r="BT1046" s="70"/>
    </row>
    <row r="1047" ht="16.5" customHeight="1">
      <c r="A1047" s="70"/>
      <c r="B1047" s="51"/>
      <c r="D1047" s="227" t="s">
        <v>214</v>
      </c>
      <c r="F1047" s="287"/>
      <c r="S1047" s="746">
        <v>6.0</v>
      </c>
      <c r="T1047" s="116" t="s">
        <v>2086</v>
      </c>
      <c r="V1047" s="716"/>
      <c r="AD1047" s="717" t="s">
        <v>2084</v>
      </c>
      <c r="AF1047" s="716"/>
      <c r="AH1047" s="48"/>
      <c r="AI1047" s="70"/>
      <c r="AJ1047" s="70"/>
      <c r="AK1047" s="51"/>
      <c r="AM1047" s="227" t="s">
        <v>214</v>
      </c>
      <c r="AO1047" s="287"/>
      <c r="BB1047" s="715"/>
      <c r="BC1047" s="227" t="s">
        <v>214</v>
      </c>
      <c r="BE1047" s="287"/>
      <c r="BQ1047" s="48"/>
      <c r="BR1047" s="70"/>
      <c r="BS1047" s="70"/>
      <c r="BT1047" s="70"/>
    </row>
    <row r="1048" ht="16.5" customHeight="1">
      <c r="A1048" s="70"/>
      <c r="B1048" s="51"/>
      <c r="C1048" s="681">
        <v>4.0</v>
      </c>
      <c r="D1048" s="356"/>
      <c r="L1048" s="286" t="s">
        <v>2084</v>
      </c>
      <c r="N1048" s="736"/>
      <c r="S1048" s="746">
        <v>7.0</v>
      </c>
      <c r="T1048" s="116" t="s">
        <v>2086</v>
      </c>
      <c r="V1048" s="716"/>
      <c r="AD1048" s="717" t="s">
        <v>2084</v>
      </c>
      <c r="AF1048" s="716"/>
      <c r="AH1048" s="48"/>
      <c r="AI1048" s="70"/>
      <c r="AJ1048" s="70"/>
      <c r="AK1048" s="51"/>
      <c r="AL1048" s="681">
        <v>4.0</v>
      </c>
      <c r="AM1048" s="356"/>
      <c r="AU1048" s="286" t="s">
        <v>2084</v>
      </c>
      <c r="AW1048" s="736"/>
      <c r="BB1048" s="719">
        <v>14.0</v>
      </c>
      <c r="BC1048" s="356"/>
      <c r="BK1048" s="286" t="s">
        <v>2084</v>
      </c>
      <c r="BM1048" s="736"/>
      <c r="BQ1048" s="48"/>
      <c r="BR1048" s="70"/>
      <c r="BS1048" s="70"/>
      <c r="BT1048" s="70"/>
    </row>
    <row r="1049" ht="16.5" customHeight="1">
      <c r="A1049" s="70"/>
      <c r="B1049" s="51"/>
      <c r="D1049" s="227" t="s">
        <v>214</v>
      </c>
      <c r="F1049" s="287"/>
      <c r="S1049" s="746">
        <v>8.0</v>
      </c>
      <c r="T1049" s="116" t="s">
        <v>2086</v>
      </c>
      <c r="V1049" s="716"/>
      <c r="AD1049" s="717" t="s">
        <v>2084</v>
      </c>
      <c r="AF1049" s="716"/>
      <c r="AH1049" s="48"/>
      <c r="AI1049" s="70"/>
      <c r="AJ1049" s="70"/>
      <c r="AK1049" s="51"/>
      <c r="AM1049" s="227" t="s">
        <v>214</v>
      </c>
      <c r="AO1049" s="287"/>
      <c r="BB1049" s="715"/>
      <c r="BC1049" s="227" t="s">
        <v>214</v>
      </c>
      <c r="BE1049" s="287"/>
      <c r="BQ1049" s="48"/>
      <c r="BR1049" s="70"/>
      <c r="BS1049" s="70"/>
      <c r="BT1049" s="70"/>
    </row>
    <row r="1050" ht="16.5" customHeight="1">
      <c r="A1050" s="70"/>
      <c r="B1050" s="51"/>
      <c r="C1050" s="681">
        <v>5.0</v>
      </c>
      <c r="D1050" s="356"/>
      <c r="L1050" s="286" t="s">
        <v>2084</v>
      </c>
      <c r="N1050" s="736"/>
      <c r="S1050" s="746">
        <v>9.0</v>
      </c>
      <c r="T1050" s="116" t="s">
        <v>2086</v>
      </c>
      <c r="V1050" s="716"/>
      <c r="AD1050" s="717" t="s">
        <v>2084</v>
      </c>
      <c r="AF1050" s="716"/>
      <c r="AH1050" s="48"/>
      <c r="AI1050" s="70"/>
      <c r="AJ1050" s="70"/>
      <c r="AK1050" s="51"/>
      <c r="AL1050" s="681">
        <v>5.0</v>
      </c>
      <c r="AM1050" s="356"/>
      <c r="AU1050" s="286" t="s">
        <v>2084</v>
      </c>
      <c r="AW1050" s="736"/>
      <c r="BB1050" s="719">
        <v>15.0</v>
      </c>
      <c r="BC1050" s="356"/>
      <c r="BK1050" s="286" t="s">
        <v>2084</v>
      </c>
      <c r="BM1050" s="736"/>
      <c r="BQ1050" s="48"/>
      <c r="BR1050" s="70"/>
      <c r="BS1050" s="70"/>
      <c r="BT1050" s="70"/>
    </row>
    <row r="1051" ht="16.5" customHeight="1">
      <c r="A1051" s="70"/>
      <c r="B1051" s="51"/>
      <c r="D1051" s="227" t="s">
        <v>214</v>
      </c>
      <c r="F1051" s="287"/>
      <c r="S1051" s="746">
        <v>10.0</v>
      </c>
      <c r="T1051" s="116" t="s">
        <v>2086</v>
      </c>
      <c r="V1051" s="716"/>
      <c r="AD1051" s="717" t="s">
        <v>2084</v>
      </c>
      <c r="AF1051" s="716"/>
      <c r="AH1051" s="48"/>
      <c r="AI1051" s="70"/>
      <c r="AJ1051" s="70"/>
      <c r="AK1051" s="51"/>
      <c r="AM1051" s="227" t="s">
        <v>214</v>
      </c>
      <c r="AO1051" s="287"/>
      <c r="BB1051" s="747"/>
      <c r="BC1051" s="748" t="s">
        <v>214</v>
      </c>
      <c r="BD1051" s="708"/>
      <c r="BE1051" s="749"/>
      <c r="BF1051" s="708"/>
      <c r="BG1051" s="708"/>
      <c r="BH1051" s="708"/>
      <c r="BI1051" s="708"/>
      <c r="BJ1051" s="708"/>
      <c r="BK1051" s="708"/>
      <c r="BL1051" s="708"/>
      <c r="BM1051" s="708"/>
      <c r="BN1051" s="708"/>
      <c r="BO1051" s="708"/>
      <c r="BP1051" s="708"/>
      <c r="BQ1051" s="711"/>
      <c r="BR1051" s="70"/>
      <c r="BS1051" s="70"/>
      <c r="BT1051" s="70"/>
    </row>
    <row r="1052" ht="16.5" customHeight="1">
      <c r="A1052" s="70"/>
      <c r="B1052" s="53"/>
      <c r="C1052" s="681">
        <v>6.0</v>
      </c>
      <c r="D1052" s="356"/>
      <c r="L1052" s="286" t="s">
        <v>2084</v>
      </c>
      <c r="N1052" s="736"/>
      <c r="S1052" s="746">
        <v>11.0</v>
      </c>
      <c r="T1052" s="116" t="s">
        <v>2086</v>
      </c>
      <c r="V1052" s="716"/>
      <c r="AD1052" s="717" t="s">
        <v>2084</v>
      </c>
      <c r="AF1052" s="716"/>
      <c r="AH1052" s="48"/>
      <c r="AI1052" s="70"/>
      <c r="AJ1052" s="70"/>
      <c r="AK1052" s="53"/>
      <c r="AL1052" s="681">
        <v>6.0</v>
      </c>
      <c r="AM1052" s="356"/>
      <c r="AU1052" s="286" t="s">
        <v>2084</v>
      </c>
      <c r="AW1052" s="736"/>
      <c r="BB1052" s="746">
        <v>1.0</v>
      </c>
      <c r="BC1052" s="116" t="s">
        <v>2086</v>
      </c>
      <c r="BE1052" s="716"/>
      <c r="BM1052" s="717" t="s">
        <v>2084</v>
      </c>
      <c r="BO1052" s="716"/>
      <c r="BQ1052" s="48"/>
      <c r="BR1052" s="70"/>
      <c r="BS1052" s="70"/>
      <c r="BT1052" s="70"/>
    </row>
    <row r="1053" ht="16.5" customHeight="1">
      <c r="A1053" s="70"/>
      <c r="B1053" s="162"/>
      <c r="D1053" s="227" t="s">
        <v>214</v>
      </c>
      <c r="F1053" s="287"/>
      <c r="S1053" s="746">
        <v>12.0</v>
      </c>
      <c r="T1053" s="116" t="s">
        <v>2086</v>
      </c>
      <c r="V1053" s="716"/>
      <c r="AD1053" s="717" t="s">
        <v>2084</v>
      </c>
      <c r="AF1053" s="716"/>
      <c r="AH1053" s="48"/>
      <c r="AI1053" s="70"/>
      <c r="AJ1053" s="70"/>
      <c r="AK1053" s="162"/>
      <c r="AM1053" s="227" t="s">
        <v>214</v>
      </c>
      <c r="AO1053" s="287"/>
      <c r="BB1053" s="746">
        <v>2.0</v>
      </c>
      <c r="BC1053" s="116" t="s">
        <v>2086</v>
      </c>
      <c r="BE1053" s="716"/>
      <c r="BM1053" s="717" t="s">
        <v>2084</v>
      </c>
      <c r="BO1053" s="716"/>
      <c r="BQ1053" s="48"/>
      <c r="BR1053" s="70"/>
      <c r="BS1053" s="70"/>
      <c r="BT1053" s="70"/>
    </row>
    <row r="1054" ht="16.5" customHeight="1">
      <c r="A1054" s="70"/>
      <c r="B1054" s="26"/>
      <c r="C1054" s="682">
        <v>7.0</v>
      </c>
      <c r="D1054" s="356"/>
      <c r="L1054" s="286" t="s">
        <v>2084</v>
      </c>
      <c r="N1054" s="736"/>
      <c r="S1054" s="746">
        <v>13.0</v>
      </c>
      <c r="T1054" s="116" t="s">
        <v>2086</v>
      </c>
      <c r="V1054" s="716"/>
      <c r="AD1054" s="717" t="s">
        <v>2084</v>
      </c>
      <c r="AF1054" s="716"/>
      <c r="AH1054" s="48"/>
      <c r="AI1054" s="70"/>
      <c r="AJ1054" s="70"/>
      <c r="AK1054" s="26"/>
      <c r="AL1054" s="682">
        <v>7.0</v>
      </c>
      <c r="AM1054" s="356"/>
      <c r="AU1054" s="286" t="s">
        <v>2084</v>
      </c>
      <c r="AW1054" s="736"/>
      <c r="BB1054" s="746">
        <v>3.0</v>
      </c>
      <c r="BC1054" s="116" t="s">
        <v>2086</v>
      </c>
      <c r="BE1054" s="716"/>
      <c r="BM1054" s="717" t="s">
        <v>2084</v>
      </c>
      <c r="BO1054" s="716"/>
      <c r="BQ1054" s="48"/>
      <c r="BR1054" s="70"/>
      <c r="BS1054" s="70"/>
      <c r="BT1054" s="70"/>
    </row>
    <row r="1055" ht="16.5" customHeight="1">
      <c r="A1055" s="70"/>
      <c r="B1055" s="26"/>
      <c r="C1055" s="51"/>
      <c r="D1055" s="227" t="s">
        <v>214</v>
      </c>
      <c r="F1055" s="287"/>
      <c r="S1055" s="746">
        <v>14.0</v>
      </c>
      <c r="T1055" s="116" t="s">
        <v>2086</v>
      </c>
      <c r="V1055" s="716"/>
      <c r="AD1055" s="717" t="s">
        <v>2084</v>
      </c>
      <c r="AF1055" s="716"/>
      <c r="AH1055" s="48"/>
      <c r="AI1055" s="70"/>
      <c r="AJ1055" s="70"/>
      <c r="AK1055" s="26"/>
      <c r="AL1055" s="51"/>
      <c r="AM1055" s="227" t="s">
        <v>214</v>
      </c>
      <c r="AO1055" s="287"/>
      <c r="BB1055" s="746">
        <v>4.0</v>
      </c>
      <c r="BC1055" s="116" t="s">
        <v>2086</v>
      </c>
      <c r="BE1055" s="716"/>
      <c r="BM1055" s="717" t="s">
        <v>2084</v>
      </c>
      <c r="BO1055" s="716"/>
      <c r="BQ1055" s="48"/>
      <c r="BR1055" s="70"/>
      <c r="BS1055" s="70"/>
      <c r="BT1055" s="70"/>
    </row>
    <row r="1056" ht="16.5" customHeight="1">
      <c r="A1056" s="70"/>
      <c r="B1056" s="26"/>
      <c r="C1056" s="682">
        <v>8.0</v>
      </c>
      <c r="D1056" s="356"/>
      <c r="L1056" s="286" t="s">
        <v>2084</v>
      </c>
      <c r="N1056" s="736"/>
      <c r="S1056" s="750">
        <v>15.0</v>
      </c>
      <c r="T1056" s="751" t="s">
        <v>2086</v>
      </c>
      <c r="U1056" s="54"/>
      <c r="V1056" s="752"/>
      <c r="W1056" s="54"/>
      <c r="X1056" s="54"/>
      <c r="Y1056" s="54"/>
      <c r="Z1056" s="54"/>
      <c r="AA1056" s="54"/>
      <c r="AB1056" s="54"/>
      <c r="AC1056" s="54"/>
      <c r="AD1056" s="753" t="s">
        <v>2084</v>
      </c>
      <c r="AE1056" s="54"/>
      <c r="AF1056" s="752"/>
      <c r="AG1056" s="54"/>
      <c r="AH1056" s="55"/>
      <c r="AI1056" s="70"/>
      <c r="AJ1056" s="70"/>
      <c r="AK1056" s="26"/>
      <c r="AL1056" s="682">
        <v>8.0</v>
      </c>
      <c r="AM1056" s="356"/>
      <c r="AU1056" s="286" t="s">
        <v>2084</v>
      </c>
      <c r="AW1056" s="736"/>
      <c r="BB1056" s="746">
        <v>5.0</v>
      </c>
      <c r="BC1056" s="116" t="s">
        <v>2086</v>
      </c>
      <c r="BE1056" s="716"/>
      <c r="BM1056" s="717" t="s">
        <v>2084</v>
      </c>
      <c r="BO1056" s="716"/>
      <c r="BQ1056" s="48"/>
      <c r="BR1056" s="70"/>
      <c r="BS1056" s="70"/>
      <c r="BT1056" s="70"/>
    </row>
    <row r="1057" ht="16.5" customHeight="1">
      <c r="A1057" s="70"/>
      <c r="B1057" s="26"/>
      <c r="C1057" s="51"/>
      <c r="D1057" s="227" t="s">
        <v>214</v>
      </c>
      <c r="F1057" s="287"/>
      <c r="R1057" s="48"/>
      <c r="S1057" s="26"/>
      <c r="T1057" s="26"/>
      <c r="U1057" s="26"/>
      <c r="V1057" s="26"/>
      <c r="W1057" s="26"/>
      <c r="X1057" s="26"/>
      <c r="Y1057" s="26"/>
      <c r="Z1057" s="26"/>
      <c r="AA1057" s="26"/>
      <c r="AB1057" s="26"/>
      <c r="AC1057" s="26"/>
      <c r="AD1057" s="26"/>
      <c r="AE1057" s="26"/>
      <c r="AF1057" s="26"/>
      <c r="AG1057" s="26"/>
      <c r="AH1057" s="26"/>
      <c r="AI1057" s="70"/>
      <c r="AJ1057" s="70"/>
      <c r="AK1057" s="26"/>
      <c r="AL1057" s="51"/>
      <c r="AM1057" s="227" t="s">
        <v>214</v>
      </c>
      <c r="AO1057" s="287"/>
      <c r="BB1057" s="746">
        <v>6.0</v>
      </c>
      <c r="BC1057" s="116" t="s">
        <v>2086</v>
      </c>
      <c r="BE1057" s="716"/>
      <c r="BM1057" s="717" t="s">
        <v>2084</v>
      </c>
      <c r="BO1057" s="716"/>
      <c r="BQ1057" s="48"/>
      <c r="BR1057" s="70"/>
      <c r="BS1057" s="70"/>
      <c r="BT1057" s="70"/>
    </row>
    <row r="1058" ht="16.5" customHeight="1">
      <c r="A1058" s="70"/>
      <c r="B1058" s="26"/>
      <c r="C1058" s="682">
        <v>9.0</v>
      </c>
      <c r="D1058" s="356"/>
      <c r="L1058" s="286" t="s">
        <v>2084</v>
      </c>
      <c r="N1058" s="736"/>
      <c r="R1058" s="48"/>
      <c r="S1058" s="26"/>
      <c r="T1058" s="26"/>
      <c r="U1058" s="26"/>
      <c r="V1058" s="26"/>
      <c r="W1058" s="26"/>
      <c r="X1058" s="26"/>
      <c r="Y1058" s="26"/>
      <c r="Z1058" s="26"/>
      <c r="AA1058" s="26"/>
      <c r="AB1058" s="26"/>
      <c r="AC1058" s="26"/>
      <c r="AD1058" s="26"/>
      <c r="AE1058" s="26"/>
      <c r="AF1058" s="26"/>
      <c r="AG1058" s="26"/>
      <c r="AH1058" s="26"/>
      <c r="AI1058" s="70"/>
      <c r="AJ1058" s="70"/>
      <c r="AK1058" s="26"/>
      <c r="AL1058" s="682">
        <v>9.0</v>
      </c>
      <c r="AM1058" s="356"/>
      <c r="AU1058" s="286" t="s">
        <v>2084</v>
      </c>
      <c r="AW1058" s="736"/>
      <c r="BB1058" s="746">
        <v>7.0</v>
      </c>
      <c r="BC1058" s="116" t="s">
        <v>2086</v>
      </c>
      <c r="BE1058" s="716"/>
      <c r="BM1058" s="717" t="s">
        <v>2084</v>
      </c>
      <c r="BO1058" s="716"/>
      <c r="BQ1058" s="48"/>
      <c r="BR1058" s="70"/>
      <c r="BS1058" s="70"/>
      <c r="BT1058" s="70"/>
    </row>
    <row r="1059" ht="16.5" customHeight="1">
      <c r="A1059" s="70"/>
      <c r="B1059" s="26"/>
      <c r="C1059" s="51"/>
      <c r="D1059" s="227" t="s">
        <v>214</v>
      </c>
      <c r="F1059" s="287"/>
      <c r="R1059" s="48"/>
      <c r="S1059" s="26"/>
      <c r="T1059" s="26"/>
      <c r="U1059" s="26"/>
      <c r="V1059" s="26"/>
      <c r="W1059" s="26"/>
      <c r="X1059" s="26"/>
      <c r="Y1059" s="26"/>
      <c r="Z1059" s="26"/>
      <c r="AA1059" s="26"/>
      <c r="AB1059" s="26"/>
      <c r="AC1059" s="26"/>
      <c r="AD1059" s="26"/>
      <c r="AE1059" s="26"/>
      <c r="AF1059" s="26"/>
      <c r="AG1059" s="26"/>
      <c r="AH1059" s="26"/>
      <c r="AI1059" s="70"/>
      <c r="AJ1059" s="70"/>
      <c r="AK1059" s="26"/>
      <c r="AL1059" s="51"/>
      <c r="AM1059" s="227" t="s">
        <v>214</v>
      </c>
      <c r="AO1059" s="287"/>
      <c r="BB1059" s="746">
        <v>8.0</v>
      </c>
      <c r="BC1059" s="116" t="s">
        <v>2086</v>
      </c>
      <c r="BE1059" s="716"/>
      <c r="BM1059" s="717" t="s">
        <v>2084</v>
      </c>
      <c r="BO1059" s="716"/>
      <c r="BQ1059" s="48"/>
      <c r="BR1059" s="70"/>
      <c r="BS1059" s="70"/>
      <c r="BT1059" s="70"/>
    </row>
    <row r="1060" ht="16.5" customHeight="1">
      <c r="A1060" s="70"/>
      <c r="B1060" s="26"/>
      <c r="C1060" s="682">
        <v>10.0</v>
      </c>
      <c r="D1060" s="356"/>
      <c r="L1060" s="286" t="s">
        <v>2084</v>
      </c>
      <c r="N1060" s="736"/>
      <c r="R1060" s="48"/>
      <c r="S1060" s="26"/>
      <c r="T1060" s="26"/>
      <c r="U1060" s="26"/>
      <c r="V1060" s="26"/>
      <c r="W1060" s="26"/>
      <c r="X1060" s="26"/>
      <c r="Y1060" s="26"/>
      <c r="Z1060" s="26"/>
      <c r="AA1060" s="26"/>
      <c r="AB1060" s="26"/>
      <c r="AC1060" s="26"/>
      <c r="AD1060" s="26"/>
      <c r="AE1060" s="26"/>
      <c r="AF1060" s="26"/>
      <c r="AG1060" s="26"/>
      <c r="AH1060" s="26"/>
      <c r="AI1060" s="70"/>
      <c r="AJ1060" s="70"/>
      <c r="AK1060" s="26"/>
      <c r="AL1060" s="682">
        <v>10.0</v>
      </c>
      <c r="AM1060" s="356"/>
      <c r="AU1060" s="286" t="s">
        <v>2084</v>
      </c>
      <c r="AW1060" s="736"/>
      <c r="BB1060" s="746">
        <v>9.0</v>
      </c>
      <c r="BC1060" s="116" t="s">
        <v>2086</v>
      </c>
      <c r="BE1060" s="716"/>
      <c r="BM1060" s="717" t="s">
        <v>2084</v>
      </c>
      <c r="BO1060" s="716"/>
      <c r="BQ1060" s="48"/>
      <c r="BR1060" s="70"/>
      <c r="BS1060" s="70"/>
      <c r="BT1060" s="70"/>
    </row>
    <row r="1061" ht="16.5" customHeight="1">
      <c r="A1061" s="70"/>
      <c r="B1061" s="26"/>
      <c r="C1061" s="51"/>
      <c r="D1061" s="227" t="s">
        <v>214</v>
      </c>
      <c r="F1061" s="287"/>
      <c r="R1061" s="48"/>
      <c r="S1061" s="26"/>
      <c r="T1061" s="26"/>
      <c r="U1061" s="26"/>
      <c r="V1061" s="26"/>
      <c r="W1061" s="26"/>
      <c r="X1061" s="26"/>
      <c r="Y1061" s="26"/>
      <c r="Z1061" s="26"/>
      <c r="AA1061" s="26"/>
      <c r="AB1061" s="26"/>
      <c r="AC1061" s="26"/>
      <c r="AD1061" s="26"/>
      <c r="AE1061" s="26"/>
      <c r="AF1061" s="26"/>
      <c r="AG1061" s="26"/>
      <c r="AH1061" s="26"/>
      <c r="AI1061" s="70"/>
      <c r="AJ1061" s="70"/>
      <c r="AK1061" s="26"/>
      <c r="AL1061" s="53"/>
      <c r="AM1061" s="685" t="s">
        <v>214</v>
      </c>
      <c r="AN1061" s="54"/>
      <c r="AO1061" s="361"/>
      <c r="AP1061" s="54"/>
      <c r="AQ1061" s="54"/>
      <c r="AR1061" s="54"/>
      <c r="AS1061" s="54"/>
      <c r="AT1061" s="54"/>
      <c r="AU1061" s="54"/>
      <c r="AV1061" s="54"/>
      <c r="AW1061" s="54"/>
      <c r="AX1061" s="54"/>
      <c r="AY1061" s="54"/>
      <c r="AZ1061" s="54"/>
      <c r="BA1061" s="54"/>
      <c r="BB1061" s="750">
        <v>10.0</v>
      </c>
      <c r="BC1061" s="751" t="s">
        <v>2086</v>
      </c>
      <c r="BD1061" s="54"/>
      <c r="BE1061" s="752"/>
      <c r="BF1061" s="54"/>
      <c r="BG1061" s="54"/>
      <c r="BH1061" s="54"/>
      <c r="BI1061" s="54"/>
      <c r="BJ1061" s="54"/>
      <c r="BK1061" s="54"/>
      <c r="BL1061" s="54"/>
      <c r="BM1061" s="753" t="s">
        <v>2084</v>
      </c>
      <c r="BN1061" s="54"/>
      <c r="BO1061" s="752"/>
      <c r="BP1061" s="54"/>
      <c r="BQ1061" s="55"/>
      <c r="BR1061" s="70"/>
      <c r="BS1061" s="70"/>
      <c r="BT1061" s="70"/>
    </row>
    <row r="1062" ht="16.5" customHeight="1">
      <c r="A1062" s="70"/>
      <c r="B1062" s="26"/>
      <c r="C1062" s="682">
        <v>11.0</v>
      </c>
      <c r="D1062" s="356"/>
      <c r="L1062" s="286" t="s">
        <v>2084</v>
      </c>
      <c r="N1062" s="736"/>
      <c r="R1062" s="48"/>
      <c r="S1062" s="26"/>
      <c r="T1062" s="26"/>
      <c r="U1062" s="26"/>
      <c r="V1062" s="26"/>
      <c r="W1062" s="26"/>
      <c r="X1062" s="26"/>
      <c r="Y1062" s="26"/>
      <c r="Z1062" s="26"/>
      <c r="AA1062" s="26"/>
      <c r="AB1062" s="26"/>
      <c r="AC1062" s="26"/>
      <c r="AD1062" s="26"/>
      <c r="AE1062" s="26"/>
      <c r="AF1062" s="26"/>
      <c r="AG1062" s="26"/>
      <c r="AH1062" s="26"/>
      <c r="AI1062" s="70"/>
      <c r="AJ1062" s="70"/>
      <c r="AK1062" s="26"/>
      <c r="AL1062" s="26"/>
      <c r="AM1062" s="26"/>
      <c r="AN1062" s="26"/>
      <c r="AO1062" s="26"/>
      <c r="AP1062" s="26"/>
      <c r="AQ1062" s="26"/>
      <c r="AR1062" s="26"/>
      <c r="AS1062" s="26"/>
      <c r="AT1062" s="26"/>
      <c r="AU1062" s="26"/>
      <c r="AV1062" s="26"/>
      <c r="AW1062" s="26"/>
      <c r="AX1062" s="26"/>
      <c r="AY1062" s="26"/>
      <c r="AZ1062" s="26"/>
      <c r="BA1062" s="26"/>
      <c r="BB1062" s="26"/>
      <c r="BC1062" s="26"/>
      <c r="BD1062" s="26"/>
      <c r="BE1062" s="26"/>
      <c r="BF1062" s="26"/>
      <c r="BG1062" s="26"/>
      <c r="BH1062" s="26"/>
      <c r="BI1062" s="26"/>
      <c r="BJ1062" s="26"/>
      <c r="BK1062" s="26"/>
      <c r="BL1062" s="26"/>
      <c r="BM1062" s="26"/>
      <c r="BN1062" s="26"/>
      <c r="BO1062" s="26"/>
      <c r="BP1062" s="26"/>
      <c r="BQ1062" s="26"/>
      <c r="BR1062" s="70"/>
      <c r="BS1062" s="70"/>
      <c r="BT1062" s="70"/>
    </row>
    <row r="1063" ht="16.5" customHeight="1">
      <c r="A1063" s="70"/>
      <c r="B1063" s="26"/>
      <c r="C1063" s="51"/>
      <c r="D1063" s="227" t="s">
        <v>214</v>
      </c>
      <c r="F1063" s="287"/>
      <c r="R1063" s="48"/>
      <c r="S1063" s="26"/>
      <c r="T1063" s="26"/>
      <c r="U1063" s="26"/>
      <c r="V1063" s="26"/>
      <c r="W1063" s="26"/>
      <c r="X1063" s="26"/>
      <c r="Y1063" s="26"/>
      <c r="Z1063" s="26"/>
      <c r="AA1063" s="26"/>
      <c r="AB1063" s="26"/>
      <c r="AC1063" s="26"/>
      <c r="AD1063" s="26"/>
      <c r="AE1063" s="26"/>
      <c r="AF1063" s="26"/>
      <c r="AG1063" s="26"/>
      <c r="AH1063" s="26"/>
      <c r="AI1063" s="70"/>
      <c r="AJ1063" s="70"/>
      <c r="AK1063" s="70"/>
      <c r="AL1063" s="70"/>
      <c r="AM1063" s="70"/>
      <c r="AN1063" s="70"/>
      <c r="AO1063" s="70"/>
      <c r="AP1063" s="70"/>
      <c r="AQ1063" s="70"/>
      <c r="AR1063" s="70"/>
      <c r="AS1063" s="70"/>
      <c r="AT1063" s="70"/>
      <c r="AU1063" s="70"/>
      <c r="AV1063" s="70"/>
      <c r="AW1063" s="70"/>
      <c r="AX1063" s="70"/>
      <c r="AY1063" s="70"/>
      <c r="AZ1063" s="70"/>
      <c r="BA1063" s="70"/>
      <c r="BB1063" s="70"/>
      <c r="BC1063" s="70"/>
      <c r="BD1063" s="70"/>
      <c r="BE1063" s="70"/>
      <c r="BF1063" s="70"/>
      <c r="BG1063" s="70"/>
      <c r="BH1063" s="70"/>
      <c r="BI1063" s="70"/>
      <c r="BJ1063" s="70"/>
      <c r="BK1063" s="70"/>
      <c r="BL1063" s="70"/>
      <c r="BM1063" s="70"/>
      <c r="BN1063" s="70"/>
      <c r="BO1063" s="70"/>
      <c r="BP1063" s="70"/>
      <c r="BQ1063" s="70"/>
      <c r="BR1063" s="70"/>
      <c r="BS1063" s="70"/>
      <c r="BT1063" s="70"/>
    </row>
    <row r="1064" ht="16.5" customHeight="1">
      <c r="A1064" s="70"/>
      <c r="B1064" s="26"/>
      <c r="C1064" s="682">
        <v>12.0</v>
      </c>
      <c r="D1064" s="356"/>
      <c r="L1064" s="286" t="s">
        <v>2084</v>
      </c>
      <c r="N1064" s="736"/>
      <c r="R1064" s="48"/>
      <c r="S1064" s="26"/>
      <c r="T1064" s="26"/>
      <c r="U1064" s="26"/>
      <c r="V1064" s="26"/>
      <c r="W1064" s="26"/>
      <c r="X1064" s="26"/>
      <c r="Y1064" s="26"/>
      <c r="Z1064" s="26"/>
      <c r="AA1064" s="26"/>
      <c r="AB1064" s="26"/>
      <c r="AC1064" s="26"/>
      <c r="AD1064" s="26"/>
      <c r="AE1064" s="26"/>
      <c r="AF1064" s="26"/>
      <c r="AG1064" s="26"/>
      <c r="AH1064" s="26"/>
      <c r="AI1064" s="70"/>
      <c r="AJ1064" s="70"/>
      <c r="AK1064" s="70"/>
      <c r="AL1064" s="70"/>
      <c r="AM1064" s="70"/>
      <c r="AN1064" s="70"/>
      <c r="AO1064" s="70"/>
      <c r="AP1064" s="70"/>
      <c r="AQ1064" s="70"/>
      <c r="AR1064" s="70"/>
      <c r="AS1064" s="70"/>
      <c r="AT1064" s="70"/>
      <c r="AU1064" s="70"/>
      <c r="AV1064" s="70"/>
      <c r="AW1064" s="70"/>
      <c r="AX1064" s="70"/>
      <c r="AY1064" s="70"/>
      <c r="AZ1064" s="70"/>
      <c r="BA1064" s="70"/>
      <c r="BB1064" s="70"/>
      <c r="BC1064" s="70"/>
      <c r="BD1064" s="70"/>
      <c r="BE1064" s="70"/>
      <c r="BF1064" s="70"/>
      <c r="BG1064" s="70"/>
      <c r="BH1064" s="70"/>
      <c r="BI1064" s="70"/>
      <c r="BJ1064" s="70"/>
      <c r="BK1064" s="70"/>
      <c r="BL1064" s="70"/>
      <c r="BM1064" s="70"/>
      <c r="BN1064" s="70"/>
      <c r="BO1064" s="70"/>
      <c r="BP1064" s="70"/>
      <c r="BQ1064" s="70"/>
      <c r="BR1064" s="70"/>
      <c r="BS1064" s="70"/>
      <c r="BT1064" s="70"/>
    </row>
    <row r="1065" ht="16.5" customHeight="1">
      <c r="A1065" s="70"/>
      <c r="B1065" s="26"/>
      <c r="C1065" s="51"/>
      <c r="D1065" s="227" t="s">
        <v>214</v>
      </c>
      <c r="F1065" s="287"/>
      <c r="R1065" s="48"/>
      <c r="S1065" s="26"/>
      <c r="T1065" s="26"/>
      <c r="U1065" s="26"/>
      <c r="V1065" s="26"/>
      <c r="W1065" s="26"/>
      <c r="X1065" s="26"/>
      <c r="Y1065" s="26"/>
      <c r="Z1065" s="26"/>
      <c r="AA1065" s="26"/>
      <c r="AB1065" s="26"/>
      <c r="AC1065" s="26"/>
      <c r="AD1065" s="26"/>
      <c r="AE1065" s="26"/>
      <c r="AF1065" s="26"/>
      <c r="AG1065" s="26"/>
      <c r="AH1065" s="26"/>
      <c r="AI1065" s="70"/>
      <c r="AJ1065" s="70"/>
      <c r="AK1065" s="70"/>
      <c r="AL1065" s="70"/>
      <c r="AM1065" s="70"/>
      <c r="AN1065" s="70"/>
      <c r="AO1065" s="70"/>
      <c r="AP1065" s="70"/>
      <c r="AQ1065" s="70"/>
      <c r="AR1065" s="70"/>
      <c r="AS1065" s="70"/>
      <c r="AT1065" s="70"/>
      <c r="AU1065" s="70"/>
      <c r="AV1065" s="70"/>
      <c r="AW1065" s="70"/>
      <c r="AX1065" s="70"/>
      <c r="AY1065" s="70"/>
      <c r="AZ1065" s="70"/>
      <c r="BA1065" s="70"/>
      <c r="BB1065" s="70"/>
      <c r="BC1065" s="70"/>
      <c r="BD1065" s="70"/>
      <c r="BE1065" s="70"/>
      <c r="BF1065" s="70"/>
      <c r="BG1065" s="70"/>
      <c r="BH1065" s="70"/>
      <c r="BI1065" s="70"/>
      <c r="BJ1065" s="70"/>
      <c r="BK1065" s="70"/>
      <c r="BL1065" s="70"/>
      <c r="BM1065" s="70"/>
      <c r="BN1065" s="70"/>
      <c r="BO1065" s="70"/>
      <c r="BP1065" s="70"/>
      <c r="BQ1065" s="70"/>
      <c r="BR1065" s="70"/>
      <c r="BS1065" s="70"/>
      <c r="BT1065" s="70"/>
    </row>
    <row r="1066" ht="16.5" customHeight="1">
      <c r="A1066" s="70"/>
      <c r="B1066" s="26"/>
      <c r="C1066" s="682">
        <v>13.0</v>
      </c>
      <c r="D1066" s="356"/>
      <c r="L1066" s="286" t="s">
        <v>2084</v>
      </c>
      <c r="N1066" s="736"/>
      <c r="R1066" s="48"/>
      <c r="S1066" s="26"/>
      <c r="T1066" s="26"/>
      <c r="U1066" s="26"/>
      <c r="V1066" s="26"/>
      <c r="W1066" s="26"/>
      <c r="X1066" s="26"/>
      <c r="Y1066" s="26"/>
      <c r="Z1066" s="26"/>
      <c r="AA1066" s="26"/>
      <c r="AB1066" s="26"/>
      <c r="AC1066" s="26"/>
      <c r="AD1066" s="26"/>
      <c r="AE1066" s="26"/>
      <c r="AF1066" s="26"/>
      <c r="AG1066" s="26"/>
      <c r="AH1066" s="26"/>
      <c r="AI1066" s="70"/>
      <c r="AJ1066" s="70"/>
      <c r="AK1066" s="70"/>
      <c r="AL1066" s="70"/>
      <c r="AM1066" s="70"/>
      <c r="AN1066" s="70"/>
      <c r="AO1066" s="70"/>
      <c r="AP1066" s="70"/>
      <c r="AQ1066" s="70"/>
      <c r="AR1066" s="70"/>
      <c r="AS1066" s="70"/>
      <c r="AT1066" s="70"/>
      <c r="AU1066" s="70"/>
      <c r="AV1066" s="70"/>
      <c r="AW1066" s="70"/>
      <c r="AX1066" s="70"/>
      <c r="AY1066" s="70"/>
      <c r="AZ1066" s="70"/>
      <c r="BA1066" s="70"/>
      <c r="BB1066" s="70"/>
      <c r="BC1066" s="70"/>
      <c r="BD1066" s="70"/>
      <c r="BE1066" s="70"/>
      <c r="BF1066" s="70"/>
      <c r="BG1066" s="70"/>
      <c r="BH1066" s="70"/>
      <c r="BI1066" s="70"/>
      <c r="BJ1066" s="70"/>
      <c r="BK1066" s="70"/>
      <c r="BL1066" s="70"/>
      <c r="BM1066" s="70"/>
      <c r="BN1066" s="70"/>
      <c r="BO1066" s="70"/>
      <c r="BP1066" s="70"/>
      <c r="BQ1066" s="70"/>
      <c r="BR1066" s="70"/>
      <c r="BS1066" s="70"/>
      <c r="BT1066" s="70"/>
    </row>
    <row r="1067" ht="16.5" customHeight="1">
      <c r="A1067" s="70"/>
      <c r="B1067" s="26"/>
      <c r="C1067" s="51"/>
      <c r="D1067" s="227" t="s">
        <v>214</v>
      </c>
      <c r="F1067" s="287"/>
      <c r="R1067" s="48"/>
      <c r="S1067" s="26"/>
      <c r="T1067" s="26"/>
      <c r="U1067" s="26"/>
      <c r="V1067" s="26"/>
      <c r="W1067" s="26"/>
      <c r="X1067" s="26"/>
      <c r="Y1067" s="26"/>
      <c r="Z1067" s="26"/>
      <c r="AA1067" s="26"/>
      <c r="AB1067" s="26"/>
      <c r="AC1067" s="26"/>
      <c r="AD1067" s="26"/>
      <c r="AE1067" s="26"/>
      <c r="AF1067" s="26"/>
      <c r="AG1067" s="26"/>
      <c r="AH1067" s="26"/>
      <c r="AI1067" s="70"/>
      <c r="AJ1067" s="70"/>
      <c r="AK1067" s="70"/>
      <c r="AL1067" s="70"/>
      <c r="AM1067" s="70"/>
      <c r="AN1067" s="70"/>
      <c r="AO1067" s="70"/>
      <c r="AP1067" s="70"/>
      <c r="AQ1067" s="70"/>
      <c r="AR1067" s="70"/>
      <c r="AS1067" s="70"/>
      <c r="AT1067" s="70"/>
      <c r="AU1067" s="70"/>
      <c r="AV1067" s="70"/>
      <c r="AW1067" s="70"/>
      <c r="AX1067" s="70"/>
      <c r="AY1067" s="70"/>
      <c r="AZ1067" s="70"/>
      <c r="BA1067" s="70"/>
      <c r="BB1067" s="70"/>
      <c r="BC1067" s="70"/>
      <c r="BD1067" s="70"/>
      <c r="BE1067" s="70"/>
      <c r="BF1067" s="70"/>
      <c r="BG1067" s="70"/>
      <c r="BH1067" s="70"/>
      <c r="BI1067" s="70"/>
      <c r="BJ1067" s="70"/>
      <c r="BK1067" s="70"/>
      <c r="BL1067" s="70"/>
      <c r="BM1067" s="70"/>
      <c r="BN1067" s="70"/>
      <c r="BO1067" s="70"/>
      <c r="BP1067" s="70"/>
      <c r="BQ1067" s="70"/>
      <c r="BR1067" s="70"/>
      <c r="BS1067" s="70"/>
      <c r="BT1067" s="70"/>
    </row>
    <row r="1068" ht="16.5" customHeight="1">
      <c r="A1068" s="70"/>
      <c r="B1068" s="26"/>
      <c r="C1068" s="682">
        <v>14.0</v>
      </c>
      <c r="D1068" s="356"/>
      <c r="L1068" s="286" t="s">
        <v>2084</v>
      </c>
      <c r="N1068" s="736"/>
      <c r="R1068" s="48"/>
      <c r="S1068" s="26"/>
      <c r="T1068" s="26"/>
      <c r="U1068" s="26"/>
      <c r="V1068" s="26"/>
      <c r="W1068" s="26"/>
      <c r="X1068" s="26"/>
      <c r="Y1068" s="26"/>
      <c r="Z1068" s="26"/>
      <c r="AA1068" s="26"/>
      <c r="AB1068" s="26"/>
      <c r="AC1068" s="26"/>
      <c r="AD1068" s="26"/>
      <c r="AE1068" s="26"/>
      <c r="AF1068" s="26"/>
      <c r="AG1068" s="26"/>
      <c r="AH1068" s="26"/>
      <c r="AI1068" s="70"/>
      <c r="AJ1068" s="70"/>
      <c r="AK1068" s="70"/>
      <c r="AL1068" s="70"/>
      <c r="AM1068" s="70"/>
      <c r="AN1068" s="70"/>
      <c r="AO1068" s="70"/>
      <c r="AP1068" s="70"/>
      <c r="AQ1068" s="70"/>
      <c r="AR1068" s="70"/>
      <c r="AS1068" s="70"/>
      <c r="AT1068" s="70"/>
      <c r="AU1068" s="70"/>
      <c r="AV1068" s="70"/>
      <c r="AW1068" s="70"/>
      <c r="AX1068" s="70"/>
      <c r="AY1068" s="70"/>
      <c r="AZ1068" s="70"/>
      <c r="BA1068" s="70"/>
      <c r="BB1068" s="70"/>
      <c r="BC1068" s="70"/>
      <c r="BD1068" s="70"/>
      <c r="BE1068" s="70"/>
      <c r="BF1068" s="70"/>
      <c r="BG1068" s="70"/>
      <c r="BH1068" s="70"/>
      <c r="BI1068" s="70"/>
      <c r="BJ1068" s="70"/>
      <c r="BK1068" s="70"/>
      <c r="BL1068" s="70"/>
      <c r="BM1068" s="70"/>
      <c r="BN1068" s="70"/>
      <c r="BO1068" s="70"/>
      <c r="BP1068" s="70"/>
      <c r="BQ1068" s="70"/>
      <c r="BR1068" s="70"/>
      <c r="BS1068" s="70"/>
      <c r="BT1068" s="70"/>
    </row>
    <row r="1069" ht="16.5" customHeight="1">
      <c r="A1069" s="70"/>
      <c r="B1069" s="26"/>
      <c r="C1069" s="51"/>
      <c r="D1069" s="227" t="s">
        <v>214</v>
      </c>
      <c r="F1069" s="287"/>
      <c r="R1069" s="48"/>
      <c r="S1069" s="26"/>
      <c r="T1069" s="26"/>
      <c r="U1069" s="26"/>
      <c r="V1069" s="26"/>
      <c r="W1069" s="26"/>
      <c r="X1069" s="26"/>
      <c r="Y1069" s="26"/>
      <c r="Z1069" s="26"/>
      <c r="AA1069" s="26"/>
      <c r="AB1069" s="26"/>
      <c r="AC1069" s="26"/>
      <c r="AD1069" s="26"/>
      <c r="AE1069" s="26"/>
      <c r="AF1069" s="26"/>
      <c r="AG1069" s="26"/>
      <c r="AH1069" s="26"/>
      <c r="AI1069" s="70"/>
      <c r="AJ1069" s="70"/>
      <c r="AK1069" s="70"/>
      <c r="AL1069" s="70"/>
      <c r="AM1069" s="70"/>
      <c r="AN1069" s="70"/>
      <c r="AO1069" s="70"/>
      <c r="AP1069" s="70"/>
      <c r="AQ1069" s="70"/>
      <c r="AR1069" s="70"/>
      <c r="AS1069" s="70"/>
      <c r="AT1069" s="70"/>
      <c r="AU1069" s="70"/>
      <c r="AV1069" s="70"/>
      <c r="AW1069" s="70"/>
      <c r="AX1069" s="70"/>
      <c r="AY1069" s="70"/>
      <c r="AZ1069" s="70"/>
      <c r="BA1069" s="70"/>
      <c r="BB1069" s="70"/>
      <c r="BC1069" s="70"/>
      <c r="BD1069" s="70"/>
      <c r="BE1069" s="70"/>
      <c r="BF1069" s="70"/>
      <c r="BG1069" s="70"/>
      <c r="BH1069" s="70"/>
      <c r="BI1069" s="70"/>
      <c r="BJ1069" s="70"/>
      <c r="BK1069" s="70"/>
      <c r="BL1069" s="70"/>
      <c r="BM1069" s="70"/>
      <c r="BN1069" s="70"/>
      <c r="BO1069" s="70"/>
      <c r="BP1069" s="70"/>
      <c r="BQ1069" s="70"/>
      <c r="BR1069" s="70"/>
      <c r="BS1069" s="70"/>
      <c r="BT1069" s="70"/>
    </row>
    <row r="1070" ht="16.5" customHeight="1">
      <c r="A1070" s="70"/>
      <c r="B1070" s="26"/>
      <c r="C1070" s="682">
        <v>15.0</v>
      </c>
      <c r="D1070" s="356"/>
      <c r="L1070" s="286" t="s">
        <v>2084</v>
      </c>
      <c r="N1070" s="736"/>
      <c r="R1070" s="48"/>
      <c r="S1070" s="26"/>
      <c r="T1070" s="26"/>
      <c r="U1070" s="26"/>
      <c r="V1070" s="26"/>
      <c r="W1070" s="26"/>
      <c r="X1070" s="26"/>
      <c r="Y1070" s="26"/>
      <c r="Z1070" s="26"/>
      <c r="AA1070" s="26"/>
      <c r="AB1070" s="26"/>
      <c r="AC1070" s="26"/>
      <c r="AD1070" s="26"/>
      <c r="AE1070" s="26"/>
      <c r="AF1070" s="26"/>
      <c r="AG1070" s="26"/>
      <c r="AH1070" s="26"/>
      <c r="AI1070" s="70"/>
      <c r="AJ1070" s="70"/>
      <c r="AK1070" s="70"/>
      <c r="AL1070" s="70"/>
      <c r="AM1070" s="70"/>
      <c r="AN1070" s="70"/>
      <c r="AO1070" s="70"/>
      <c r="AP1070" s="70"/>
      <c r="AQ1070" s="70"/>
      <c r="AR1070" s="70"/>
      <c r="AS1070" s="70"/>
      <c r="AT1070" s="70"/>
      <c r="AU1070" s="70"/>
      <c r="AV1070" s="70"/>
      <c r="AW1070" s="70"/>
      <c r="AX1070" s="70"/>
      <c r="AY1070" s="70"/>
      <c r="AZ1070" s="70"/>
      <c r="BA1070" s="70"/>
      <c r="BB1070" s="70"/>
      <c r="BC1070" s="70"/>
      <c r="BD1070" s="70"/>
      <c r="BE1070" s="70"/>
      <c r="BF1070" s="70"/>
      <c r="BG1070" s="70"/>
      <c r="BH1070" s="70"/>
      <c r="BI1070" s="70"/>
      <c r="BJ1070" s="70"/>
      <c r="BK1070" s="70"/>
      <c r="BL1070" s="70"/>
      <c r="BM1070" s="70"/>
      <c r="BN1070" s="70"/>
      <c r="BO1070" s="70"/>
      <c r="BP1070" s="70"/>
      <c r="BQ1070" s="70"/>
      <c r="BR1070" s="70"/>
      <c r="BS1070" s="70"/>
      <c r="BT1070" s="70"/>
    </row>
    <row r="1071" ht="16.5" customHeight="1">
      <c r="A1071" s="70"/>
      <c r="B1071" s="26"/>
      <c r="C1071" s="53"/>
      <c r="D1071" s="685" t="s">
        <v>214</v>
      </c>
      <c r="E1071" s="54"/>
      <c r="F1071" s="361"/>
      <c r="G1071" s="54"/>
      <c r="H1071" s="54"/>
      <c r="I1071" s="54"/>
      <c r="J1071" s="54"/>
      <c r="K1071" s="54"/>
      <c r="L1071" s="54"/>
      <c r="M1071" s="54"/>
      <c r="N1071" s="54"/>
      <c r="O1071" s="54"/>
      <c r="P1071" s="54"/>
      <c r="Q1071" s="54"/>
      <c r="R1071" s="55"/>
      <c r="S1071" s="26"/>
      <c r="T1071" s="26"/>
      <c r="U1071" s="26"/>
      <c r="V1071" s="26"/>
      <c r="W1071" s="26"/>
      <c r="X1071" s="26"/>
      <c r="Y1071" s="26"/>
      <c r="Z1071" s="26"/>
      <c r="AA1071" s="26"/>
      <c r="AB1071" s="26"/>
      <c r="AC1071" s="26"/>
      <c r="AD1071" s="26"/>
      <c r="AE1071" s="26"/>
      <c r="AF1071" s="26"/>
      <c r="AG1071" s="26"/>
      <c r="AH1071" s="26"/>
      <c r="AI1071" s="70"/>
      <c r="AJ1071" s="70"/>
      <c r="AK1071" s="70"/>
      <c r="AL1071" s="70"/>
      <c r="AM1071" s="70"/>
      <c r="AN1071" s="70"/>
      <c r="AO1071" s="70"/>
      <c r="AP1071" s="70"/>
      <c r="AQ1071" s="70"/>
      <c r="AR1071" s="70"/>
      <c r="AS1071" s="70"/>
      <c r="AT1071" s="70"/>
      <c r="AU1071" s="70"/>
      <c r="AV1071" s="70"/>
      <c r="AW1071" s="70"/>
      <c r="AX1071" s="70"/>
      <c r="AY1071" s="70"/>
      <c r="AZ1071" s="70"/>
      <c r="BA1071" s="70"/>
      <c r="BB1071" s="70"/>
      <c r="BC1071" s="70"/>
      <c r="BD1071" s="70"/>
      <c r="BE1071" s="70"/>
      <c r="BF1071" s="70"/>
      <c r="BG1071" s="70"/>
      <c r="BH1071" s="70"/>
      <c r="BI1071" s="70"/>
      <c r="BJ1071" s="70"/>
      <c r="BK1071" s="70"/>
      <c r="BL1071" s="70"/>
      <c r="BM1071" s="70"/>
      <c r="BN1071" s="70"/>
      <c r="BO1071" s="70"/>
      <c r="BP1071" s="70"/>
      <c r="BQ1071" s="70"/>
      <c r="BR1071" s="70"/>
      <c r="BS1071" s="70"/>
      <c r="BT1071" s="70"/>
    </row>
    <row r="1072" ht="16.5" customHeight="1">
      <c r="A1072" s="70"/>
      <c r="B1072" s="26"/>
      <c r="C1072" s="26"/>
      <c r="D1072" s="26"/>
      <c r="E1072" s="26"/>
      <c r="F1072" s="26"/>
      <c r="G1072" s="26"/>
      <c r="H1072" s="26"/>
      <c r="I1072" s="26"/>
      <c r="J1072" s="26"/>
      <c r="K1072" s="26"/>
      <c r="L1072" s="26"/>
      <c r="M1072" s="26"/>
      <c r="N1072" s="26"/>
      <c r="O1072" s="26"/>
      <c r="P1072" s="26"/>
      <c r="Q1072" s="26"/>
      <c r="R1072" s="26"/>
      <c r="S1072" s="26"/>
      <c r="T1072" s="26"/>
      <c r="U1072" s="26"/>
      <c r="V1072" s="26"/>
      <c r="W1072" s="26"/>
      <c r="X1072" s="26"/>
      <c r="Y1072" s="26"/>
      <c r="Z1072" s="26"/>
      <c r="AA1072" s="26"/>
      <c r="AB1072" s="26"/>
      <c r="AC1072" s="26"/>
      <c r="AD1072" s="26"/>
      <c r="AE1072" s="26"/>
      <c r="AF1072" s="26"/>
      <c r="AG1072" s="26"/>
      <c r="AH1072" s="26"/>
      <c r="AI1072" s="70"/>
      <c r="AJ1072" s="70"/>
      <c r="AK1072" s="70"/>
      <c r="AL1072" s="70"/>
      <c r="AM1072" s="70"/>
      <c r="AN1072" s="70"/>
      <c r="AO1072" s="70"/>
      <c r="AP1072" s="70"/>
      <c r="AQ1072" s="70"/>
      <c r="AR1072" s="70"/>
      <c r="AS1072" s="70"/>
      <c r="AT1072" s="70"/>
      <c r="AU1072" s="70"/>
      <c r="AV1072" s="70"/>
      <c r="AW1072" s="70"/>
      <c r="AX1072" s="70"/>
      <c r="AY1072" s="70"/>
      <c r="AZ1072" s="70"/>
      <c r="BA1072" s="70"/>
      <c r="BB1072" s="70"/>
      <c r="BC1072" s="70"/>
      <c r="BD1072" s="70"/>
      <c r="BE1072" s="70"/>
      <c r="BF1072" s="70"/>
      <c r="BG1072" s="70"/>
      <c r="BH1072" s="70"/>
      <c r="BI1072" s="70"/>
      <c r="BJ1072" s="70"/>
      <c r="BK1072" s="70"/>
      <c r="BL1072" s="70"/>
      <c r="BM1072" s="70"/>
      <c r="BN1072" s="70"/>
      <c r="BO1072" s="70"/>
      <c r="BP1072" s="70"/>
      <c r="BQ1072" s="70"/>
      <c r="BR1072" s="70"/>
      <c r="BS1072" s="70"/>
      <c r="BT1072" s="70"/>
    </row>
    <row r="1073" ht="16.5" customHeight="1">
      <c r="A1073" s="70"/>
      <c r="B1073" s="70"/>
      <c r="C1073" s="70"/>
      <c r="D1073" s="70"/>
      <c r="E1073" s="70"/>
      <c r="F1073" s="70"/>
      <c r="G1073" s="70"/>
      <c r="H1073" s="70"/>
      <c r="I1073" s="70"/>
      <c r="J1073" s="70"/>
      <c r="K1073" s="70"/>
      <c r="L1073" s="70"/>
      <c r="M1073" s="70"/>
      <c r="N1073" s="70"/>
      <c r="O1073" s="70"/>
      <c r="P1073" s="70"/>
      <c r="Q1073" s="70"/>
      <c r="R1073" s="70"/>
      <c r="S1073" s="70"/>
      <c r="T1073" s="70"/>
      <c r="U1073" s="70"/>
      <c r="V1073" s="70"/>
      <c r="W1073" s="70"/>
      <c r="X1073" s="70"/>
      <c r="Y1073" s="70"/>
      <c r="Z1073" s="70"/>
      <c r="AA1073" s="70"/>
      <c r="AB1073" s="70"/>
      <c r="AC1073" s="70"/>
      <c r="AD1073" s="70"/>
      <c r="AE1073" s="70"/>
      <c r="AF1073" s="70"/>
      <c r="AG1073" s="70"/>
      <c r="AH1073" s="70"/>
      <c r="AI1073" s="70"/>
      <c r="AJ1073" s="70"/>
      <c r="AK1073" s="70"/>
      <c r="AL1073" s="70"/>
      <c r="AM1073" s="70"/>
      <c r="AN1073" s="70"/>
      <c r="AO1073" s="70"/>
      <c r="AP1073" s="70"/>
      <c r="AQ1073" s="70"/>
      <c r="AR1073" s="70"/>
      <c r="AS1073" s="70"/>
      <c r="AT1073" s="70"/>
      <c r="AU1073" s="70"/>
      <c r="AV1073" s="70"/>
      <c r="AW1073" s="70"/>
      <c r="AX1073" s="70"/>
      <c r="AY1073" s="70"/>
      <c r="AZ1073" s="70"/>
      <c r="BA1073" s="70"/>
      <c r="BB1073" s="70"/>
      <c r="BC1073" s="70"/>
      <c r="BD1073" s="70"/>
      <c r="BE1073" s="70"/>
      <c r="BF1073" s="70"/>
      <c r="BG1073" s="70"/>
      <c r="BH1073" s="70"/>
      <c r="BI1073" s="70"/>
      <c r="BJ1073" s="70"/>
      <c r="BK1073" s="70"/>
      <c r="BL1073" s="70"/>
      <c r="BM1073" s="70"/>
      <c r="BN1073" s="70"/>
      <c r="BO1073" s="70"/>
      <c r="BP1073" s="70"/>
      <c r="BQ1073" s="70"/>
      <c r="BR1073" s="70"/>
      <c r="BS1073" s="70"/>
      <c r="BT1073" s="70"/>
    </row>
    <row r="1074" ht="16.5" customHeight="1">
      <c r="A1074" s="754"/>
      <c r="B1074" s="754"/>
      <c r="C1074" s="754"/>
      <c r="D1074" s="754"/>
      <c r="E1074" s="754"/>
      <c r="F1074" s="754"/>
      <c r="G1074" s="754"/>
      <c r="H1074" s="754"/>
      <c r="I1074" s="754"/>
      <c r="J1074" s="754"/>
      <c r="K1074" s="754"/>
      <c r="L1074" s="754"/>
      <c r="M1074" s="754"/>
      <c r="N1074" s="754"/>
      <c r="O1074" s="754"/>
      <c r="P1074" s="754"/>
      <c r="Q1074" s="754"/>
      <c r="R1074" s="754"/>
      <c r="S1074" s="754"/>
      <c r="T1074" s="754"/>
      <c r="U1074" s="754"/>
      <c r="V1074" s="754"/>
      <c r="W1074" s="754"/>
      <c r="X1074" s="754"/>
      <c r="Y1074" s="754"/>
      <c r="Z1074" s="754"/>
      <c r="AA1074" s="754"/>
      <c r="AB1074" s="754"/>
      <c r="AC1074" s="754"/>
      <c r="AD1074" s="754"/>
      <c r="AE1074" s="754"/>
      <c r="AF1074" s="754"/>
      <c r="AG1074" s="754"/>
      <c r="AH1074" s="754"/>
      <c r="AI1074" s="754"/>
      <c r="AJ1074" s="754"/>
      <c r="AK1074" s="754"/>
      <c r="AL1074" s="754"/>
      <c r="AM1074" s="754"/>
      <c r="AN1074" s="754"/>
      <c r="AO1074" s="754"/>
      <c r="AP1074" s="754"/>
      <c r="AQ1074" s="754"/>
      <c r="AR1074" s="754"/>
      <c r="AS1074" s="754"/>
      <c r="AT1074" s="754"/>
      <c r="AU1074" s="754"/>
      <c r="AV1074" s="754"/>
      <c r="AW1074" s="754"/>
      <c r="AX1074" s="754"/>
      <c r="AY1074" s="754"/>
      <c r="AZ1074" s="754"/>
      <c r="BA1074" s="754"/>
      <c r="BB1074" s="754"/>
      <c r="BC1074" s="754"/>
      <c r="BD1074" s="754"/>
      <c r="BE1074" s="754"/>
      <c r="BF1074" s="754"/>
      <c r="BG1074" s="754"/>
      <c r="BH1074" s="754"/>
      <c r="BI1074" s="754"/>
      <c r="BJ1074" s="754"/>
      <c r="BK1074" s="754"/>
      <c r="BL1074" s="754"/>
      <c r="BM1074" s="754"/>
      <c r="BN1074" s="754"/>
      <c r="BO1074" s="754"/>
      <c r="BP1074" s="754"/>
      <c r="BQ1074" s="754"/>
      <c r="BR1074" s="754"/>
      <c r="BS1074" s="754"/>
      <c r="BT1074" s="754"/>
    </row>
    <row r="1075" ht="16.5" customHeight="1">
      <c r="A1075" s="70"/>
      <c r="B1075" s="45" t="s">
        <v>2088</v>
      </c>
      <c r="C1075" s="41"/>
      <c r="D1075" s="41"/>
      <c r="E1075" s="41"/>
      <c r="F1075" s="41"/>
      <c r="G1075" s="41"/>
      <c r="H1075" s="41"/>
      <c r="I1075" s="41"/>
      <c r="J1075" s="41"/>
      <c r="K1075" s="41"/>
      <c r="L1075" s="41"/>
      <c r="M1075" s="41"/>
      <c r="N1075" s="41"/>
      <c r="O1075" s="41"/>
      <c r="P1075" s="41"/>
      <c r="Q1075" s="41"/>
      <c r="R1075" s="70"/>
      <c r="S1075" s="70"/>
      <c r="T1075" s="70"/>
      <c r="U1075" s="70"/>
      <c r="V1075" s="70"/>
      <c r="W1075" s="70"/>
      <c r="X1075" s="70"/>
      <c r="Y1075" s="70"/>
      <c r="Z1075" s="70"/>
      <c r="AA1075" s="70"/>
      <c r="AB1075" s="70"/>
      <c r="AC1075" s="70"/>
      <c r="AD1075" s="70"/>
      <c r="AE1075" s="70"/>
      <c r="AF1075" s="70"/>
      <c r="AG1075" s="70"/>
      <c r="AH1075" s="70"/>
      <c r="AI1075" s="70"/>
      <c r="AJ1075" s="70"/>
      <c r="AK1075" s="70"/>
      <c r="AL1075" s="70"/>
      <c r="AM1075" s="70"/>
      <c r="AN1075" s="70"/>
      <c r="AO1075" s="70"/>
      <c r="AP1075" s="70"/>
      <c r="AQ1075" s="70"/>
      <c r="AR1075" s="70"/>
      <c r="AS1075" s="70"/>
      <c r="AT1075" s="70"/>
      <c r="AU1075" s="70"/>
      <c r="AV1075" s="70"/>
      <c r="AW1075" s="70"/>
      <c r="AX1075" s="70"/>
      <c r="AY1075" s="70"/>
      <c r="AZ1075" s="70"/>
      <c r="BA1075" s="70"/>
      <c r="BB1075" s="70"/>
      <c r="BC1075" s="70"/>
      <c r="BD1075" s="70"/>
      <c r="BE1075" s="70"/>
      <c r="BF1075" s="70"/>
      <c r="BG1075" s="70"/>
      <c r="BH1075" s="70"/>
      <c r="BI1075" s="70"/>
      <c r="BJ1075" s="70"/>
      <c r="BK1075" s="70"/>
      <c r="BL1075" s="70"/>
      <c r="BM1075" s="70"/>
      <c r="BN1075" s="70"/>
      <c r="BO1075" s="70"/>
      <c r="BP1075" s="70"/>
      <c r="BQ1075" s="70"/>
      <c r="BR1075" s="70"/>
      <c r="BS1075" s="70"/>
      <c r="BT1075" s="70"/>
    </row>
    <row r="1076" ht="16.5" customHeight="1">
      <c r="A1076" s="70"/>
      <c r="B1076" s="101" t="s">
        <v>493</v>
      </c>
      <c r="C1076" s="679">
        <v>1.0</v>
      </c>
      <c r="D1076" s="273" t="s">
        <v>2089</v>
      </c>
      <c r="E1076" s="66"/>
      <c r="F1076" s="66"/>
      <c r="G1076" s="66"/>
      <c r="H1076" s="66"/>
      <c r="I1076" s="66"/>
      <c r="J1076" s="66"/>
      <c r="K1076" s="66"/>
      <c r="L1076" s="66"/>
      <c r="M1076" s="66"/>
      <c r="N1076" s="66"/>
      <c r="O1076" s="66"/>
      <c r="P1076" s="66"/>
      <c r="Q1076" s="351" t="s">
        <v>211</v>
      </c>
      <c r="R1076" s="66"/>
      <c r="S1076" s="686"/>
      <c r="T1076" s="66"/>
      <c r="U1076" s="66"/>
      <c r="V1076" s="66"/>
      <c r="W1076" s="66"/>
      <c r="X1076" s="66"/>
      <c r="Y1076" s="66"/>
      <c r="Z1076" s="66"/>
      <c r="AA1076" s="66"/>
      <c r="AB1076" s="66"/>
      <c r="AC1076" s="66"/>
      <c r="AD1076" s="66"/>
      <c r="AE1076" s="66"/>
      <c r="AF1076" s="66"/>
      <c r="AG1076" s="66"/>
      <c r="AH1076" s="69"/>
      <c r="AI1076" s="70"/>
      <c r="AJ1076" s="70"/>
      <c r="AK1076" s="70"/>
      <c r="AL1076" s="70"/>
      <c r="AM1076" s="70"/>
      <c r="AN1076" s="70"/>
      <c r="AO1076" s="70"/>
      <c r="AP1076" s="70"/>
      <c r="AQ1076" s="70"/>
      <c r="AR1076" s="70"/>
      <c r="AS1076" s="70"/>
      <c r="AT1076" s="70"/>
      <c r="AU1076" s="70"/>
      <c r="AV1076" s="70"/>
      <c r="AW1076" s="70"/>
      <c r="AX1076" s="70"/>
      <c r="AY1076" s="70"/>
      <c r="AZ1076" s="70"/>
      <c r="BA1076" s="70"/>
      <c r="BB1076" s="70"/>
      <c r="BC1076" s="70"/>
      <c r="BD1076" s="70"/>
      <c r="BE1076" s="70"/>
      <c r="BF1076" s="70"/>
      <c r="BG1076" s="70"/>
      <c r="BH1076" s="70"/>
      <c r="BI1076" s="70"/>
      <c r="BJ1076" s="70"/>
      <c r="BK1076" s="70"/>
      <c r="BL1076" s="70"/>
      <c r="BM1076" s="70"/>
      <c r="BN1076" s="70"/>
      <c r="BO1076" s="70"/>
      <c r="BP1076" s="70"/>
      <c r="BQ1076" s="70"/>
      <c r="BR1076" s="70"/>
      <c r="BS1076" s="70"/>
      <c r="BT1076" s="70"/>
    </row>
    <row r="1077" ht="16.5" customHeight="1">
      <c r="A1077" s="70"/>
      <c r="B1077" s="51"/>
      <c r="D1077" s="287" t="s">
        <v>2090</v>
      </c>
      <c r="AH1077" s="48"/>
      <c r="AI1077" s="70"/>
      <c r="AJ1077" s="70"/>
      <c r="AK1077" s="70"/>
      <c r="AL1077" s="70"/>
      <c r="AM1077" s="70"/>
      <c r="AN1077" s="70"/>
      <c r="AO1077" s="70"/>
      <c r="AP1077" s="70"/>
      <c r="AQ1077" s="70"/>
      <c r="AR1077" s="70"/>
      <c r="AS1077" s="70"/>
      <c r="AT1077" s="70"/>
      <c r="AU1077" s="70"/>
      <c r="AV1077" s="70"/>
      <c r="AW1077" s="70"/>
      <c r="AX1077" s="70"/>
      <c r="AY1077" s="70"/>
      <c r="AZ1077" s="70"/>
      <c r="BA1077" s="70"/>
      <c r="BB1077" s="70"/>
      <c r="BC1077" s="70"/>
      <c r="BD1077" s="70"/>
      <c r="BE1077" s="70"/>
      <c r="BF1077" s="70"/>
      <c r="BG1077" s="70"/>
      <c r="BH1077" s="70"/>
      <c r="BI1077" s="70"/>
      <c r="BJ1077" s="70"/>
      <c r="BK1077" s="70"/>
      <c r="BL1077" s="70"/>
      <c r="BM1077" s="70"/>
      <c r="BN1077" s="70"/>
      <c r="BO1077" s="70"/>
      <c r="BP1077" s="70"/>
      <c r="BQ1077" s="70"/>
      <c r="BR1077" s="70"/>
      <c r="BS1077" s="70"/>
      <c r="BT1077" s="70"/>
    </row>
    <row r="1078" ht="16.5" customHeight="1">
      <c r="A1078" s="70"/>
      <c r="B1078" s="51"/>
      <c r="C1078" s="681">
        <v>2.0</v>
      </c>
      <c r="D1078" s="356"/>
      <c r="Q1078" s="286" t="s">
        <v>211</v>
      </c>
      <c r="S1078" s="730"/>
      <c r="AH1078" s="48"/>
      <c r="AI1078" s="70"/>
      <c r="AJ1078" s="70"/>
      <c r="AK1078" s="70"/>
      <c r="AL1078" s="70"/>
      <c r="AM1078" s="70"/>
      <c r="AN1078" s="70"/>
      <c r="AO1078" s="70"/>
      <c r="AP1078" s="70"/>
      <c r="AQ1078" s="70"/>
      <c r="AR1078" s="70"/>
      <c r="AS1078" s="70"/>
      <c r="AT1078" s="70"/>
      <c r="AU1078" s="70"/>
      <c r="AV1078" s="70"/>
      <c r="AW1078" s="70"/>
      <c r="AX1078" s="70"/>
      <c r="AY1078" s="70"/>
      <c r="AZ1078" s="70"/>
      <c r="BA1078" s="70"/>
      <c r="BB1078" s="70"/>
      <c r="BC1078" s="70"/>
      <c r="BD1078" s="70"/>
      <c r="BE1078" s="70"/>
      <c r="BF1078" s="70"/>
      <c r="BG1078" s="70"/>
      <c r="BH1078" s="70"/>
      <c r="BI1078" s="70"/>
      <c r="BJ1078" s="70"/>
      <c r="BK1078" s="70"/>
      <c r="BL1078" s="70"/>
      <c r="BM1078" s="70"/>
      <c r="BN1078" s="70"/>
      <c r="BO1078" s="70"/>
      <c r="BP1078" s="70"/>
      <c r="BQ1078" s="70"/>
      <c r="BR1078" s="70"/>
      <c r="BS1078" s="70"/>
      <c r="BT1078" s="70"/>
    </row>
    <row r="1079" ht="16.5" customHeight="1">
      <c r="A1079" s="70"/>
      <c r="B1079" s="51"/>
      <c r="D1079" s="287"/>
      <c r="AH1079" s="48"/>
      <c r="AI1079" s="70"/>
      <c r="AJ1079" s="70"/>
      <c r="AK1079" s="70"/>
      <c r="AL1079" s="70"/>
      <c r="AM1079" s="70"/>
      <c r="AN1079" s="70"/>
      <c r="AO1079" s="70"/>
      <c r="AP1079" s="70"/>
      <c r="AQ1079" s="70"/>
      <c r="AR1079" s="70"/>
      <c r="AS1079" s="70"/>
      <c r="AT1079" s="70"/>
      <c r="AU1079" s="70"/>
      <c r="AV1079" s="70"/>
      <c r="AW1079" s="70"/>
      <c r="AX1079" s="70"/>
      <c r="AY1079" s="70"/>
      <c r="AZ1079" s="70"/>
      <c r="BA1079" s="70"/>
      <c r="BB1079" s="70"/>
      <c r="BC1079" s="70"/>
      <c r="BD1079" s="70"/>
      <c r="BE1079" s="70"/>
      <c r="BF1079" s="70"/>
      <c r="BG1079" s="70"/>
      <c r="BH1079" s="70"/>
      <c r="BI1079" s="70"/>
      <c r="BJ1079" s="70"/>
      <c r="BK1079" s="70"/>
      <c r="BL1079" s="70"/>
      <c r="BM1079" s="70"/>
      <c r="BN1079" s="70"/>
      <c r="BO1079" s="70"/>
      <c r="BP1079" s="70"/>
      <c r="BQ1079" s="70"/>
      <c r="BR1079" s="70"/>
      <c r="BS1079" s="70"/>
      <c r="BT1079" s="70"/>
    </row>
    <row r="1080" ht="16.5" customHeight="1">
      <c r="A1080" s="70"/>
      <c r="B1080" s="51"/>
      <c r="C1080" s="681">
        <v>3.0</v>
      </c>
      <c r="D1080" s="356"/>
      <c r="Q1080" s="286" t="s">
        <v>211</v>
      </c>
      <c r="S1080" s="730"/>
      <c r="AH1080" s="48"/>
      <c r="AI1080" s="70"/>
      <c r="AJ1080" s="70"/>
      <c r="AK1080" s="70"/>
      <c r="AL1080" s="70"/>
      <c r="AM1080" s="70"/>
      <c r="AN1080" s="70"/>
      <c r="AO1080" s="70"/>
      <c r="AP1080" s="70"/>
      <c r="AQ1080" s="70"/>
      <c r="AR1080" s="70"/>
      <c r="AS1080" s="70"/>
      <c r="AT1080" s="70"/>
      <c r="AU1080" s="70"/>
      <c r="AV1080" s="70"/>
      <c r="AW1080" s="70"/>
      <c r="AX1080" s="70"/>
      <c r="AY1080" s="70"/>
      <c r="AZ1080" s="70"/>
      <c r="BA1080" s="70"/>
      <c r="BB1080" s="70"/>
      <c r="BC1080" s="70"/>
      <c r="BD1080" s="70"/>
      <c r="BE1080" s="70"/>
      <c r="BF1080" s="70"/>
      <c r="BG1080" s="70"/>
      <c r="BH1080" s="70"/>
      <c r="BI1080" s="70"/>
      <c r="BJ1080" s="70"/>
      <c r="BK1080" s="70"/>
      <c r="BL1080" s="70"/>
      <c r="BM1080" s="70"/>
      <c r="BN1080" s="70"/>
      <c r="BO1080" s="70"/>
      <c r="BP1080" s="70"/>
      <c r="BQ1080" s="70"/>
      <c r="BR1080" s="70"/>
      <c r="BS1080" s="70"/>
      <c r="BT1080" s="70"/>
    </row>
    <row r="1081" ht="16.5" customHeight="1">
      <c r="A1081" s="70"/>
      <c r="B1081" s="53"/>
      <c r="D1081" s="287"/>
      <c r="AH1081" s="48"/>
      <c r="AI1081" s="70"/>
      <c r="AJ1081" s="70"/>
      <c r="AK1081" s="70"/>
      <c r="AL1081" s="70"/>
      <c r="AM1081" s="70"/>
      <c r="AN1081" s="70"/>
      <c r="AO1081" s="70"/>
      <c r="AP1081" s="70"/>
      <c r="AQ1081" s="70"/>
      <c r="AR1081" s="70"/>
      <c r="AS1081" s="70"/>
      <c r="AT1081" s="70"/>
      <c r="AU1081" s="70"/>
      <c r="AV1081" s="70"/>
      <c r="AW1081" s="70"/>
      <c r="AX1081" s="70"/>
      <c r="AY1081" s="70"/>
      <c r="AZ1081" s="70"/>
      <c r="BA1081" s="70"/>
      <c r="BB1081" s="70"/>
      <c r="BC1081" s="70"/>
      <c r="BD1081" s="70"/>
      <c r="BE1081" s="70"/>
      <c r="BF1081" s="70"/>
      <c r="BG1081" s="70"/>
      <c r="BH1081" s="70"/>
      <c r="BI1081" s="70"/>
      <c r="BJ1081" s="70"/>
      <c r="BK1081" s="70"/>
      <c r="BL1081" s="70"/>
      <c r="BM1081" s="70"/>
      <c r="BN1081" s="70"/>
      <c r="BO1081" s="70"/>
      <c r="BP1081" s="70"/>
      <c r="BQ1081" s="70"/>
      <c r="BR1081" s="70"/>
      <c r="BS1081" s="70"/>
      <c r="BT1081" s="70"/>
    </row>
    <row r="1082" ht="16.5" customHeight="1">
      <c r="A1082" s="70"/>
      <c r="B1082" s="26"/>
      <c r="C1082" s="682">
        <v>4.0</v>
      </c>
      <c r="D1082" s="356"/>
      <c r="Q1082" s="286" t="s">
        <v>211</v>
      </c>
      <c r="S1082" s="730"/>
      <c r="AH1082" s="48"/>
      <c r="AI1082" s="70"/>
      <c r="AJ1082" s="70"/>
      <c r="AK1082" s="70"/>
      <c r="AL1082" s="70"/>
      <c r="AM1082" s="70"/>
      <c r="AN1082" s="70"/>
      <c r="AO1082" s="70"/>
      <c r="AP1082" s="70"/>
      <c r="AQ1082" s="70"/>
      <c r="AR1082" s="70"/>
      <c r="AS1082" s="70"/>
      <c r="AT1082" s="70"/>
      <c r="AU1082" s="70"/>
      <c r="AV1082" s="70"/>
      <c r="AW1082" s="70"/>
      <c r="AX1082" s="70"/>
      <c r="AY1082" s="70"/>
      <c r="AZ1082" s="70"/>
      <c r="BA1082" s="70"/>
      <c r="BB1082" s="70"/>
      <c r="BC1082" s="70"/>
      <c r="BD1082" s="70"/>
      <c r="BE1082" s="70"/>
      <c r="BF1082" s="70"/>
      <c r="BG1082" s="70"/>
      <c r="BH1082" s="70"/>
      <c r="BI1082" s="70"/>
      <c r="BJ1082" s="70"/>
      <c r="BK1082" s="70"/>
      <c r="BL1082" s="70"/>
      <c r="BM1082" s="70"/>
      <c r="BN1082" s="70"/>
      <c r="BO1082" s="70"/>
      <c r="BP1082" s="70"/>
      <c r="BQ1082" s="70"/>
      <c r="BR1082" s="70"/>
      <c r="BS1082" s="70"/>
      <c r="BT1082" s="70"/>
    </row>
    <row r="1083" ht="16.5" customHeight="1">
      <c r="A1083" s="70"/>
      <c r="B1083" s="26"/>
      <c r="C1083" s="51"/>
      <c r="D1083" s="287"/>
      <c r="AH1083" s="48"/>
      <c r="AI1083" s="70"/>
      <c r="AJ1083" s="70"/>
      <c r="AK1083" s="70"/>
      <c r="AL1083" s="70"/>
      <c r="AM1083" s="70"/>
      <c r="AN1083" s="70"/>
      <c r="AO1083" s="70"/>
      <c r="AP1083" s="70"/>
      <c r="AQ1083" s="70"/>
      <c r="AR1083" s="70"/>
      <c r="AS1083" s="70"/>
      <c r="AT1083" s="70"/>
      <c r="AU1083" s="70"/>
      <c r="AV1083" s="70"/>
      <c r="AW1083" s="70"/>
      <c r="AX1083" s="70"/>
      <c r="AY1083" s="70"/>
      <c r="AZ1083" s="70"/>
      <c r="BA1083" s="70"/>
      <c r="BB1083" s="70"/>
      <c r="BC1083" s="70"/>
      <c r="BD1083" s="70"/>
      <c r="BE1083" s="70"/>
      <c r="BF1083" s="70"/>
      <c r="BG1083" s="70"/>
      <c r="BH1083" s="70"/>
      <c r="BI1083" s="70"/>
      <c r="BJ1083" s="70"/>
      <c r="BK1083" s="70"/>
      <c r="BL1083" s="70"/>
      <c r="BM1083" s="70"/>
      <c r="BN1083" s="70"/>
      <c r="BO1083" s="70"/>
      <c r="BP1083" s="70"/>
      <c r="BQ1083" s="70"/>
      <c r="BR1083" s="70"/>
      <c r="BS1083" s="70"/>
      <c r="BT1083" s="70"/>
    </row>
    <row r="1084" ht="16.5" customHeight="1">
      <c r="A1084" s="70"/>
      <c r="B1084" s="26"/>
      <c r="C1084" s="682">
        <v>5.0</v>
      </c>
      <c r="D1084" s="356"/>
      <c r="Q1084" s="286" t="s">
        <v>211</v>
      </c>
      <c r="S1084" s="730"/>
      <c r="AH1084" s="48"/>
      <c r="AI1084" s="70"/>
      <c r="AJ1084" s="70"/>
      <c r="AK1084" s="70"/>
      <c r="AL1084" s="70"/>
      <c r="AM1084" s="70"/>
      <c r="AN1084" s="70"/>
      <c r="AO1084" s="70"/>
      <c r="AP1084" s="70"/>
      <c r="AQ1084" s="70"/>
      <c r="AR1084" s="70"/>
      <c r="AS1084" s="70"/>
      <c r="AT1084" s="70"/>
      <c r="AU1084" s="70"/>
      <c r="AV1084" s="70"/>
      <c r="AW1084" s="70"/>
      <c r="AX1084" s="70"/>
      <c r="AY1084" s="70"/>
      <c r="AZ1084" s="70"/>
      <c r="BA1084" s="70"/>
      <c r="BB1084" s="70"/>
      <c r="BC1084" s="70"/>
      <c r="BD1084" s="70"/>
      <c r="BE1084" s="70"/>
      <c r="BF1084" s="70"/>
      <c r="BG1084" s="70"/>
      <c r="BH1084" s="70"/>
      <c r="BI1084" s="70"/>
      <c r="BJ1084" s="70"/>
      <c r="BK1084" s="70"/>
      <c r="BL1084" s="70"/>
      <c r="BM1084" s="70"/>
      <c r="BN1084" s="70"/>
      <c r="BO1084" s="70"/>
      <c r="BP1084" s="70"/>
      <c r="BQ1084" s="70"/>
      <c r="BR1084" s="70"/>
      <c r="BS1084" s="70"/>
      <c r="BT1084" s="70"/>
    </row>
    <row r="1085" ht="16.5" customHeight="1">
      <c r="A1085" s="70"/>
      <c r="B1085" s="26"/>
      <c r="C1085" s="53"/>
      <c r="D1085" s="361"/>
      <c r="E1085" s="54"/>
      <c r="F1085" s="54"/>
      <c r="G1085" s="54"/>
      <c r="H1085" s="54"/>
      <c r="I1085" s="54"/>
      <c r="J1085" s="54"/>
      <c r="K1085" s="54"/>
      <c r="L1085" s="54"/>
      <c r="M1085" s="54"/>
      <c r="N1085" s="54"/>
      <c r="O1085" s="54"/>
      <c r="P1085" s="54"/>
      <c r="Q1085" s="54"/>
      <c r="R1085" s="54"/>
      <c r="S1085" s="54"/>
      <c r="T1085" s="54"/>
      <c r="U1085" s="54"/>
      <c r="V1085" s="54"/>
      <c r="W1085" s="54"/>
      <c r="X1085" s="54"/>
      <c r="Y1085" s="54"/>
      <c r="Z1085" s="54"/>
      <c r="AA1085" s="54"/>
      <c r="AB1085" s="54"/>
      <c r="AC1085" s="54"/>
      <c r="AD1085" s="54"/>
      <c r="AE1085" s="54"/>
      <c r="AF1085" s="54"/>
      <c r="AG1085" s="54"/>
      <c r="AH1085" s="55"/>
      <c r="AI1085" s="70"/>
      <c r="AJ1085" s="70"/>
      <c r="AK1085" s="70"/>
      <c r="AL1085" s="70"/>
      <c r="AM1085" s="70"/>
      <c r="AN1085" s="70"/>
      <c r="AO1085" s="70"/>
      <c r="AP1085" s="70"/>
      <c r="AQ1085" s="70"/>
      <c r="AR1085" s="70"/>
      <c r="AS1085" s="70"/>
      <c r="AT1085" s="70"/>
      <c r="AU1085" s="70"/>
      <c r="AV1085" s="70"/>
      <c r="AW1085" s="70"/>
      <c r="AX1085" s="70"/>
      <c r="AY1085" s="70"/>
      <c r="AZ1085" s="70"/>
      <c r="BA1085" s="70"/>
      <c r="BB1085" s="70"/>
      <c r="BC1085" s="70"/>
      <c r="BD1085" s="70"/>
      <c r="BE1085" s="70"/>
      <c r="BF1085" s="70"/>
      <c r="BG1085" s="70"/>
      <c r="BH1085" s="70"/>
      <c r="BI1085" s="70"/>
      <c r="BJ1085" s="70"/>
      <c r="BK1085" s="70"/>
      <c r="BL1085" s="70"/>
      <c r="BM1085" s="70"/>
      <c r="BN1085" s="70"/>
      <c r="BO1085" s="70"/>
      <c r="BP1085" s="70"/>
      <c r="BQ1085" s="70"/>
      <c r="BR1085" s="70"/>
      <c r="BS1085" s="70"/>
      <c r="BT1085" s="70"/>
    </row>
    <row r="1086" ht="16.5" customHeight="1">
      <c r="A1086" s="70"/>
      <c r="B1086" s="26"/>
      <c r="C1086" s="26"/>
      <c r="D1086" s="26"/>
      <c r="E1086" s="26"/>
      <c r="F1086" s="26"/>
      <c r="G1086" s="26"/>
      <c r="H1086" s="26"/>
      <c r="I1086" s="26"/>
      <c r="J1086" s="26"/>
      <c r="K1086" s="26"/>
      <c r="L1086" s="26"/>
      <c r="M1086" s="26"/>
      <c r="N1086" s="26"/>
      <c r="O1086" s="26"/>
      <c r="P1086" s="26"/>
      <c r="Q1086" s="26"/>
      <c r="R1086" s="26"/>
      <c r="S1086" s="26"/>
      <c r="T1086" s="26"/>
      <c r="U1086" s="26"/>
      <c r="V1086" s="26"/>
      <c r="W1086" s="26"/>
      <c r="X1086" s="26"/>
      <c r="Y1086" s="26"/>
      <c r="Z1086" s="26"/>
      <c r="AA1086" s="26"/>
      <c r="AB1086" s="26"/>
      <c r="AC1086" s="26"/>
      <c r="AD1086" s="26"/>
      <c r="AE1086" s="26"/>
      <c r="AF1086" s="26"/>
      <c r="AG1086" s="26"/>
      <c r="AH1086" s="26"/>
      <c r="AI1086" s="70"/>
      <c r="AJ1086" s="70"/>
      <c r="AK1086" s="70"/>
      <c r="AL1086" s="70"/>
      <c r="AM1086" s="70"/>
      <c r="AN1086" s="70"/>
      <c r="AO1086" s="70"/>
      <c r="AP1086" s="70"/>
      <c r="AQ1086" s="70"/>
      <c r="AR1086" s="70"/>
      <c r="AS1086" s="70"/>
      <c r="AT1086" s="70"/>
      <c r="AU1086" s="70"/>
      <c r="AV1086" s="70"/>
      <c r="AW1086" s="70"/>
      <c r="AX1086" s="70"/>
      <c r="AY1086" s="70"/>
      <c r="AZ1086" s="70"/>
      <c r="BA1086" s="70"/>
      <c r="BB1086" s="70"/>
      <c r="BC1086" s="70"/>
      <c r="BD1086" s="70"/>
      <c r="BE1086" s="70"/>
      <c r="BF1086" s="70"/>
      <c r="BG1086" s="70"/>
      <c r="BH1086" s="70"/>
      <c r="BI1086" s="70"/>
      <c r="BJ1086" s="70"/>
      <c r="BK1086" s="70"/>
      <c r="BL1086" s="70"/>
      <c r="BM1086" s="70"/>
      <c r="BN1086" s="70"/>
      <c r="BO1086" s="70"/>
      <c r="BP1086" s="70"/>
      <c r="BQ1086" s="70"/>
      <c r="BR1086" s="70"/>
      <c r="BS1086" s="70"/>
      <c r="BT1086" s="70"/>
    </row>
    <row r="1087" ht="16.5" customHeight="1">
      <c r="A1087" s="70"/>
      <c r="B1087" s="70"/>
      <c r="C1087" s="70"/>
      <c r="D1087" s="70"/>
      <c r="E1087" s="70"/>
      <c r="F1087" s="70"/>
      <c r="G1087" s="70"/>
      <c r="H1087" s="70"/>
      <c r="I1087" s="70"/>
      <c r="J1087" s="70"/>
      <c r="K1087" s="70"/>
      <c r="L1087" s="70"/>
      <c r="M1087" s="70"/>
      <c r="N1087" s="70"/>
      <c r="O1087" s="70"/>
      <c r="P1087" s="70"/>
      <c r="Q1087" s="70"/>
      <c r="R1087" s="70"/>
      <c r="S1087" s="70"/>
      <c r="T1087" s="70"/>
      <c r="U1087" s="70"/>
      <c r="V1087" s="70"/>
      <c r="W1087" s="70"/>
      <c r="X1087" s="70"/>
      <c r="Y1087" s="70"/>
      <c r="Z1087" s="70"/>
      <c r="AA1087" s="70"/>
      <c r="AB1087" s="70"/>
      <c r="AC1087" s="70"/>
      <c r="AD1087" s="70"/>
      <c r="AE1087" s="70"/>
      <c r="AF1087" s="70"/>
      <c r="AG1087" s="70"/>
      <c r="AH1087" s="70"/>
      <c r="AI1087" s="70"/>
      <c r="AJ1087" s="70"/>
      <c r="AK1087" s="70"/>
      <c r="AL1087" s="70"/>
      <c r="AM1087" s="70"/>
      <c r="AN1087" s="70"/>
      <c r="AO1087" s="70"/>
      <c r="AP1087" s="70"/>
      <c r="AQ1087" s="70"/>
      <c r="AR1087" s="70"/>
      <c r="AS1087" s="70"/>
      <c r="AT1087" s="70"/>
      <c r="AU1087" s="70"/>
      <c r="AV1087" s="70"/>
      <c r="AW1087" s="70"/>
      <c r="AX1087" s="70"/>
      <c r="AY1087" s="70"/>
      <c r="AZ1087" s="70"/>
      <c r="BA1087" s="70"/>
      <c r="BB1087" s="70"/>
      <c r="BC1087" s="70"/>
      <c r="BD1087" s="70"/>
      <c r="BE1087" s="70"/>
      <c r="BF1087" s="70"/>
      <c r="BG1087" s="70"/>
      <c r="BH1087" s="70"/>
      <c r="BI1087" s="70"/>
      <c r="BJ1087" s="70"/>
      <c r="BK1087" s="70"/>
      <c r="BL1087" s="70"/>
      <c r="BM1087" s="70"/>
      <c r="BN1087" s="70"/>
      <c r="BO1087" s="70"/>
      <c r="BP1087" s="70"/>
      <c r="BQ1087" s="70"/>
      <c r="BR1087" s="70"/>
      <c r="BS1087" s="70"/>
      <c r="BT1087" s="70"/>
    </row>
    <row r="1088" ht="16.5" customHeight="1">
      <c r="A1088" s="754"/>
      <c r="B1088" s="754"/>
      <c r="C1088" s="754"/>
      <c r="D1088" s="754"/>
      <c r="E1088" s="754"/>
      <c r="F1088" s="754"/>
      <c r="G1088" s="754"/>
      <c r="H1088" s="754"/>
      <c r="I1088" s="754"/>
      <c r="J1088" s="754"/>
      <c r="K1088" s="754"/>
      <c r="L1088" s="754"/>
      <c r="M1088" s="754"/>
      <c r="N1088" s="754"/>
      <c r="O1088" s="754"/>
      <c r="P1088" s="754"/>
      <c r="Q1088" s="754"/>
      <c r="R1088" s="754"/>
      <c r="S1088" s="754"/>
      <c r="T1088" s="754"/>
      <c r="U1088" s="754"/>
      <c r="V1088" s="754"/>
      <c r="W1088" s="754"/>
      <c r="X1088" s="754"/>
      <c r="Y1088" s="754"/>
      <c r="Z1088" s="754"/>
      <c r="AA1088" s="754"/>
      <c r="AB1088" s="754"/>
      <c r="AC1088" s="754"/>
      <c r="AD1088" s="754"/>
      <c r="AE1088" s="754"/>
      <c r="AF1088" s="754"/>
      <c r="AG1088" s="754"/>
      <c r="AH1088" s="754"/>
      <c r="AI1088" s="754"/>
      <c r="AJ1088" s="754"/>
      <c r="AK1088" s="754"/>
      <c r="AL1088" s="754"/>
      <c r="AM1088" s="754"/>
      <c r="AN1088" s="754"/>
      <c r="AO1088" s="754"/>
      <c r="AP1088" s="754"/>
      <c r="AQ1088" s="754"/>
      <c r="AR1088" s="754"/>
      <c r="AS1088" s="754"/>
      <c r="AT1088" s="754"/>
      <c r="AU1088" s="754"/>
      <c r="AV1088" s="754"/>
      <c r="AW1088" s="754"/>
      <c r="AX1088" s="754"/>
      <c r="AY1088" s="754"/>
      <c r="AZ1088" s="754"/>
      <c r="BA1088" s="754"/>
      <c r="BB1088" s="754"/>
      <c r="BC1088" s="754"/>
      <c r="BD1088" s="754"/>
      <c r="BE1088" s="754"/>
      <c r="BF1088" s="754"/>
      <c r="BG1088" s="754"/>
      <c r="BH1088" s="754"/>
      <c r="BI1088" s="754"/>
      <c r="BJ1088" s="754"/>
      <c r="BK1088" s="754"/>
      <c r="BL1088" s="754"/>
      <c r="BM1088" s="754"/>
      <c r="BN1088" s="754"/>
      <c r="BO1088" s="754"/>
      <c r="BP1088" s="754"/>
      <c r="BQ1088" s="754"/>
      <c r="BR1088" s="754"/>
      <c r="BS1088" s="754"/>
      <c r="BT1088" s="754"/>
    </row>
    <row r="1089" ht="16.5" customHeight="1">
      <c r="A1089" s="70"/>
      <c r="B1089" s="45" t="s">
        <v>2091</v>
      </c>
      <c r="C1089" s="70"/>
      <c r="D1089" s="70"/>
      <c r="E1089" s="70"/>
      <c r="F1089" s="70"/>
      <c r="G1089" s="70"/>
      <c r="H1089" s="70"/>
      <c r="I1089" s="70"/>
      <c r="J1089" s="70"/>
      <c r="K1089" s="70"/>
      <c r="L1089" s="70"/>
      <c r="M1089" s="70"/>
      <c r="N1089" s="70"/>
      <c r="O1089" s="70"/>
      <c r="P1089" s="70"/>
      <c r="Q1089" s="70"/>
      <c r="R1089" s="70"/>
      <c r="S1089" s="70"/>
      <c r="T1089" s="70"/>
      <c r="U1089" s="70"/>
      <c r="V1089" s="70"/>
      <c r="W1089" s="70"/>
      <c r="X1089" s="70"/>
      <c r="Y1089" s="70"/>
      <c r="Z1089" s="70"/>
      <c r="AA1089" s="70"/>
      <c r="AB1089" s="70"/>
      <c r="AC1089" s="70"/>
      <c r="AD1089" s="70"/>
      <c r="AE1089" s="70"/>
      <c r="AF1089" s="70"/>
      <c r="AG1089" s="70"/>
      <c r="AH1089" s="70"/>
      <c r="AI1089" s="70"/>
      <c r="AJ1089" s="70"/>
      <c r="AK1089" s="45" t="s">
        <v>150</v>
      </c>
      <c r="AL1089" s="70"/>
      <c r="AM1089" s="70"/>
      <c r="AN1089" s="70"/>
      <c r="AO1089" s="70"/>
      <c r="AP1089" s="70"/>
      <c r="AQ1089" s="70"/>
      <c r="AR1089" s="70"/>
      <c r="AS1089" s="70"/>
      <c r="AT1089" s="70"/>
      <c r="AU1089" s="70"/>
      <c r="AV1089" s="70"/>
      <c r="AW1089" s="70"/>
      <c r="AX1089" s="70"/>
      <c r="AY1089" s="70"/>
      <c r="AZ1089" s="70"/>
      <c r="BA1089" s="70"/>
      <c r="BB1089" s="70"/>
      <c r="BC1089" s="70"/>
      <c r="BD1089" s="70"/>
      <c r="BE1089" s="70"/>
      <c r="BF1089" s="70"/>
      <c r="BG1089" s="70"/>
      <c r="BH1089" s="70"/>
      <c r="BI1089" s="70"/>
      <c r="BJ1089" s="70"/>
      <c r="BK1089" s="70"/>
      <c r="BL1089" s="70"/>
      <c r="BM1089" s="70"/>
      <c r="BN1089" s="70"/>
      <c r="BO1089" s="70"/>
      <c r="BP1089" s="70"/>
      <c r="BQ1089" s="70"/>
      <c r="BR1089" s="70"/>
      <c r="BS1089" s="70"/>
      <c r="BT1089" s="70"/>
    </row>
    <row r="1090" ht="16.5" customHeight="1">
      <c r="A1090" s="70"/>
      <c r="B1090" s="101" t="s">
        <v>2092</v>
      </c>
      <c r="C1090" s="679">
        <v>1.0</v>
      </c>
      <c r="D1090" s="273" t="s">
        <v>2093</v>
      </c>
      <c r="E1090" s="66"/>
      <c r="F1090" s="66"/>
      <c r="G1090" s="66"/>
      <c r="H1090" s="66"/>
      <c r="I1090" s="66"/>
      <c r="J1090" s="66"/>
      <c r="K1090" s="66"/>
      <c r="L1090" s="66"/>
      <c r="M1090" s="66"/>
      <c r="N1090" s="66"/>
      <c r="O1090" s="66"/>
      <c r="P1090" s="66"/>
      <c r="Q1090" s="66"/>
      <c r="R1090" s="66"/>
      <c r="S1090" s="66"/>
      <c r="T1090" s="66"/>
      <c r="U1090" s="66"/>
      <c r="V1090" s="66"/>
      <c r="W1090" s="66"/>
      <c r="X1090" s="66"/>
      <c r="Y1090" s="66"/>
      <c r="Z1090" s="66"/>
      <c r="AA1090" s="66"/>
      <c r="AB1090" s="66"/>
      <c r="AC1090" s="66"/>
      <c r="AD1090" s="66"/>
      <c r="AE1090" s="66"/>
      <c r="AF1090" s="66"/>
      <c r="AG1090" s="66"/>
      <c r="AH1090" s="69"/>
      <c r="AI1090" s="70"/>
      <c r="AJ1090" s="70"/>
      <c r="AK1090" s="101" t="s">
        <v>2092</v>
      </c>
      <c r="AL1090" s="679">
        <v>1.0</v>
      </c>
      <c r="AM1090" s="273" t="s">
        <v>2093</v>
      </c>
      <c r="AN1090" s="66"/>
      <c r="AO1090" s="66"/>
      <c r="AP1090" s="66"/>
      <c r="AQ1090" s="66"/>
      <c r="AR1090" s="66"/>
      <c r="AS1090" s="66"/>
      <c r="AT1090" s="66"/>
      <c r="AU1090" s="66"/>
      <c r="AV1090" s="66"/>
      <c r="AW1090" s="66"/>
      <c r="AX1090" s="66"/>
      <c r="AY1090" s="66"/>
      <c r="AZ1090" s="66"/>
      <c r="BA1090" s="66"/>
      <c r="BB1090" s="713">
        <v>4.0</v>
      </c>
      <c r="BC1090" s="273"/>
      <c r="BD1090" s="66"/>
      <c r="BE1090" s="66"/>
      <c r="BF1090" s="66"/>
      <c r="BG1090" s="66"/>
      <c r="BH1090" s="66"/>
      <c r="BI1090" s="66"/>
      <c r="BJ1090" s="66"/>
      <c r="BK1090" s="66"/>
      <c r="BL1090" s="66"/>
      <c r="BM1090" s="66"/>
      <c r="BN1090" s="66"/>
      <c r="BO1090" s="66"/>
      <c r="BP1090" s="66"/>
      <c r="BQ1090" s="69"/>
      <c r="BR1090" s="70"/>
      <c r="BS1090" s="70"/>
      <c r="BT1090" s="70"/>
    </row>
    <row r="1091" ht="16.5" customHeight="1">
      <c r="A1091" s="70"/>
      <c r="B1091" s="51"/>
      <c r="D1091" s="287" t="s">
        <v>2094</v>
      </c>
      <c r="AH1091" s="48"/>
      <c r="AI1091" s="70"/>
      <c r="AJ1091" s="70"/>
      <c r="AK1091" s="51"/>
      <c r="AM1091" s="287" t="s">
        <v>2094</v>
      </c>
      <c r="BB1091" s="715"/>
      <c r="BC1091" s="287"/>
      <c r="BQ1091" s="48"/>
      <c r="BR1091" s="70"/>
      <c r="BS1091" s="70"/>
      <c r="BT1091" s="70"/>
    </row>
    <row r="1092" ht="16.5" customHeight="1">
      <c r="A1092" s="70"/>
      <c r="B1092" s="51"/>
      <c r="AH1092" s="48"/>
      <c r="AI1092" s="70"/>
      <c r="AJ1092" s="70"/>
      <c r="AK1092" s="51"/>
      <c r="BB1092" s="715"/>
      <c r="BQ1092" s="48"/>
      <c r="BR1092" s="70"/>
      <c r="BS1092" s="70"/>
      <c r="BT1092" s="70"/>
    </row>
    <row r="1093" ht="16.5" customHeight="1">
      <c r="A1093" s="70"/>
      <c r="B1093" s="51"/>
      <c r="C1093" s="681">
        <v>2.0</v>
      </c>
      <c r="D1093" s="356"/>
      <c r="AH1093" s="48"/>
      <c r="AI1093" s="70"/>
      <c r="AJ1093" s="70"/>
      <c r="AK1093" s="51"/>
      <c r="AL1093" s="681">
        <v>2.0</v>
      </c>
      <c r="AM1093" s="356"/>
      <c r="BB1093" s="719">
        <v>5.0</v>
      </c>
      <c r="BC1093" s="356"/>
      <c r="BQ1093" s="48"/>
      <c r="BR1093" s="70"/>
      <c r="BS1093" s="70"/>
      <c r="BT1093" s="70"/>
    </row>
    <row r="1094" ht="16.5" customHeight="1">
      <c r="A1094" s="70"/>
      <c r="B1094" s="51"/>
      <c r="D1094" s="287"/>
      <c r="AH1094" s="48"/>
      <c r="AI1094" s="70"/>
      <c r="AJ1094" s="70"/>
      <c r="AK1094" s="51"/>
      <c r="AM1094" s="287"/>
      <c r="BB1094" s="715"/>
      <c r="BC1094" s="287"/>
      <c r="BQ1094" s="48"/>
      <c r="BR1094" s="70"/>
      <c r="BS1094" s="70"/>
      <c r="BT1094" s="70"/>
    </row>
    <row r="1095" ht="16.5" customHeight="1">
      <c r="A1095" s="70"/>
      <c r="B1095" s="51"/>
      <c r="AH1095" s="48"/>
      <c r="AI1095" s="70"/>
      <c r="AJ1095" s="70"/>
      <c r="AK1095" s="51"/>
      <c r="BB1095" s="715"/>
      <c r="BQ1095" s="48"/>
      <c r="BR1095" s="70"/>
      <c r="BS1095" s="70"/>
      <c r="BT1095" s="70"/>
    </row>
    <row r="1096" ht="16.5" customHeight="1">
      <c r="A1096" s="70"/>
      <c r="B1096" s="51"/>
      <c r="C1096" s="681">
        <v>3.0</v>
      </c>
      <c r="D1096" s="356"/>
      <c r="AH1096" s="48"/>
      <c r="AI1096" s="70"/>
      <c r="AJ1096" s="70"/>
      <c r="AK1096" s="51"/>
      <c r="AL1096" s="681">
        <v>3.0</v>
      </c>
      <c r="AM1096" s="356"/>
      <c r="BB1096" s="719">
        <v>6.0</v>
      </c>
      <c r="BC1096" s="356"/>
      <c r="BQ1096" s="48"/>
      <c r="BR1096" s="70"/>
      <c r="BS1096" s="70"/>
      <c r="BT1096" s="70"/>
    </row>
    <row r="1097" ht="16.5" customHeight="1">
      <c r="A1097" s="70"/>
      <c r="B1097" s="53"/>
      <c r="D1097" s="287"/>
      <c r="AH1097" s="48"/>
      <c r="AI1097" s="70"/>
      <c r="AJ1097" s="70"/>
      <c r="AK1097" s="53"/>
      <c r="AM1097" s="287"/>
      <c r="BB1097" s="715"/>
      <c r="BC1097" s="287"/>
      <c r="BQ1097" s="48"/>
      <c r="BR1097" s="70"/>
      <c r="BS1097" s="70"/>
      <c r="BT1097" s="70"/>
    </row>
    <row r="1098" ht="16.5" customHeight="1">
      <c r="A1098" s="70"/>
      <c r="B1098" s="162"/>
      <c r="AH1098" s="48"/>
      <c r="AI1098" s="70"/>
      <c r="AJ1098" s="70"/>
      <c r="AK1098" s="162"/>
      <c r="AL1098" s="54"/>
      <c r="AM1098" s="54"/>
      <c r="AN1098" s="54"/>
      <c r="AO1098" s="54"/>
      <c r="AP1098" s="54"/>
      <c r="AQ1098" s="54"/>
      <c r="AR1098" s="54"/>
      <c r="AS1098" s="54"/>
      <c r="AT1098" s="54"/>
      <c r="AU1098" s="54"/>
      <c r="AV1098" s="54"/>
      <c r="AW1098" s="54"/>
      <c r="AX1098" s="54"/>
      <c r="AY1098" s="54"/>
      <c r="AZ1098" s="54"/>
      <c r="BA1098" s="54"/>
      <c r="BB1098" s="737"/>
      <c r="BC1098" s="54"/>
      <c r="BD1098" s="54"/>
      <c r="BE1098" s="54"/>
      <c r="BF1098" s="54"/>
      <c r="BG1098" s="54"/>
      <c r="BH1098" s="54"/>
      <c r="BI1098" s="54"/>
      <c r="BJ1098" s="54"/>
      <c r="BK1098" s="54"/>
      <c r="BL1098" s="54"/>
      <c r="BM1098" s="54"/>
      <c r="BN1098" s="54"/>
      <c r="BO1098" s="54"/>
      <c r="BP1098" s="54"/>
      <c r="BQ1098" s="55"/>
      <c r="BR1098" s="70"/>
      <c r="BS1098" s="70"/>
      <c r="BT1098" s="70"/>
    </row>
    <row r="1099" ht="16.5" customHeight="1">
      <c r="A1099" s="70"/>
      <c r="B1099" s="162"/>
      <c r="C1099" s="681">
        <v>4.0</v>
      </c>
      <c r="D1099" s="356"/>
      <c r="AH1099" s="48"/>
      <c r="AI1099" s="70"/>
      <c r="AJ1099" s="70"/>
      <c r="AK1099" s="26"/>
      <c r="AL1099" s="26"/>
      <c r="AM1099" s="26"/>
      <c r="AN1099" s="26"/>
      <c r="AO1099" s="26"/>
      <c r="AP1099" s="26"/>
      <c r="AQ1099" s="26"/>
      <c r="AR1099" s="26"/>
      <c r="AS1099" s="26"/>
      <c r="AT1099" s="26"/>
      <c r="AU1099" s="26"/>
      <c r="AV1099" s="26"/>
      <c r="AW1099" s="26"/>
      <c r="AX1099" s="26"/>
      <c r="AY1099" s="26"/>
      <c r="AZ1099" s="26"/>
      <c r="BA1099" s="26"/>
      <c r="BB1099" s="26"/>
      <c r="BC1099" s="26"/>
      <c r="BD1099" s="26"/>
      <c r="BE1099" s="26"/>
      <c r="BF1099" s="26"/>
      <c r="BG1099" s="26"/>
      <c r="BH1099" s="26"/>
      <c r="BI1099" s="26"/>
      <c r="BJ1099" s="26"/>
      <c r="BK1099" s="26"/>
      <c r="BL1099" s="26"/>
      <c r="BM1099" s="26"/>
      <c r="BN1099" s="26"/>
      <c r="BO1099" s="26"/>
      <c r="BP1099" s="26"/>
      <c r="BQ1099" s="26"/>
      <c r="BR1099" s="70"/>
      <c r="BS1099" s="70"/>
      <c r="BT1099" s="70"/>
    </row>
    <row r="1100" ht="16.5" customHeight="1">
      <c r="A1100" s="70"/>
      <c r="B1100" s="162"/>
      <c r="D1100" s="287"/>
      <c r="AH1100" s="48"/>
      <c r="AI1100" s="70"/>
      <c r="AJ1100" s="70"/>
      <c r="AK1100" s="70"/>
      <c r="AL1100" s="70"/>
      <c r="AM1100" s="70"/>
      <c r="AN1100" s="70"/>
      <c r="AO1100" s="70"/>
      <c r="AP1100" s="70"/>
      <c r="AQ1100" s="70"/>
      <c r="AR1100" s="70"/>
      <c r="AS1100" s="70"/>
      <c r="AT1100" s="70"/>
      <c r="AU1100" s="70"/>
      <c r="AV1100" s="70"/>
      <c r="AW1100" s="70"/>
      <c r="AX1100" s="70"/>
      <c r="AY1100" s="70"/>
      <c r="AZ1100" s="70"/>
      <c r="BA1100" s="70"/>
      <c r="BB1100" s="70"/>
      <c r="BC1100" s="70"/>
      <c r="BD1100" s="70"/>
      <c r="BE1100" s="70"/>
      <c r="BF1100" s="70"/>
      <c r="BG1100" s="70"/>
      <c r="BH1100" s="70"/>
      <c r="BI1100" s="70"/>
      <c r="BJ1100" s="70"/>
      <c r="BK1100" s="70"/>
      <c r="BL1100" s="70"/>
      <c r="BM1100" s="70"/>
      <c r="BN1100" s="70"/>
      <c r="BO1100" s="70"/>
      <c r="BP1100" s="70"/>
      <c r="BQ1100" s="70"/>
      <c r="BR1100" s="70"/>
      <c r="BS1100" s="70"/>
      <c r="BT1100" s="70"/>
    </row>
    <row r="1101" ht="16.5" customHeight="1">
      <c r="A1101" s="70"/>
      <c r="B1101" s="162"/>
      <c r="AH1101" s="48"/>
      <c r="AI1101" s="70"/>
      <c r="AJ1101" s="70"/>
      <c r="AK1101" s="70"/>
      <c r="AL1101" s="70"/>
      <c r="AM1101" s="70"/>
      <c r="AN1101" s="70"/>
      <c r="AO1101" s="70"/>
      <c r="AP1101" s="70"/>
      <c r="AQ1101" s="70"/>
      <c r="AR1101" s="70"/>
      <c r="AS1101" s="70"/>
      <c r="AT1101" s="70"/>
      <c r="AU1101" s="70"/>
      <c r="AV1101" s="70"/>
      <c r="AW1101" s="70"/>
      <c r="AX1101" s="70"/>
      <c r="AY1101" s="70"/>
      <c r="AZ1101" s="70"/>
      <c r="BA1101" s="70"/>
      <c r="BB1101" s="70"/>
      <c r="BC1101" s="70"/>
      <c r="BD1101" s="70"/>
      <c r="BE1101" s="70"/>
      <c r="BF1101" s="70"/>
      <c r="BG1101" s="70"/>
      <c r="BH1101" s="70"/>
      <c r="BI1101" s="70"/>
      <c r="BJ1101" s="70"/>
      <c r="BK1101" s="70"/>
      <c r="BL1101" s="70"/>
      <c r="BM1101" s="70"/>
      <c r="BN1101" s="70"/>
      <c r="BO1101" s="70"/>
      <c r="BP1101" s="70"/>
      <c r="BQ1101" s="70"/>
      <c r="BR1101" s="70"/>
      <c r="BS1101" s="70"/>
      <c r="BT1101" s="70"/>
    </row>
    <row r="1102" ht="16.5" customHeight="1">
      <c r="A1102" s="70"/>
      <c r="B1102" s="162"/>
      <c r="C1102" s="681">
        <v>5.0</v>
      </c>
      <c r="D1102" s="356"/>
      <c r="AH1102" s="48"/>
      <c r="AI1102" s="70"/>
      <c r="AJ1102" s="70"/>
      <c r="AK1102" s="70"/>
      <c r="AL1102" s="70"/>
      <c r="AM1102" s="70"/>
      <c r="AN1102" s="70"/>
      <c r="AO1102" s="70"/>
      <c r="AP1102" s="70"/>
      <c r="AQ1102" s="70"/>
      <c r="AR1102" s="70"/>
      <c r="AS1102" s="70"/>
      <c r="AT1102" s="70"/>
      <c r="AU1102" s="70"/>
      <c r="AV1102" s="70"/>
      <c r="AW1102" s="70"/>
      <c r="AX1102" s="70"/>
      <c r="AY1102" s="70"/>
      <c r="AZ1102" s="70"/>
      <c r="BA1102" s="70"/>
      <c r="BB1102" s="70"/>
      <c r="BC1102" s="70"/>
      <c r="BD1102" s="70"/>
      <c r="BE1102" s="70"/>
      <c r="BF1102" s="70"/>
      <c r="BG1102" s="70"/>
      <c r="BH1102" s="70"/>
      <c r="BI1102" s="70"/>
      <c r="BJ1102" s="70"/>
      <c r="BK1102" s="70"/>
      <c r="BL1102" s="70"/>
      <c r="BM1102" s="70"/>
      <c r="BN1102" s="70"/>
      <c r="BO1102" s="70"/>
      <c r="BP1102" s="70"/>
      <c r="BQ1102" s="70"/>
      <c r="BR1102" s="70"/>
      <c r="BS1102" s="70"/>
      <c r="BT1102" s="70"/>
    </row>
    <row r="1103" ht="16.5" customHeight="1">
      <c r="A1103" s="70"/>
      <c r="B1103" s="162"/>
      <c r="D1103" s="287"/>
      <c r="AH1103" s="48"/>
      <c r="AI1103" s="70"/>
      <c r="AJ1103" s="70"/>
      <c r="AK1103" s="70"/>
      <c r="AL1103" s="70"/>
      <c r="AM1103" s="70"/>
      <c r="AN1103" s="70"/>
      <c r="AO1103" s="70"/>
      <c r="AP1103" s="70"/>
      <c r="AQ1103" s="70"/>
      <c r="AR1103" s="70"/>
      <c r="AS1103" s="70"/>
      <c r="AT1103" s="70"/>
      <c r="AU1103" s="70"/>
      <c r="AV1103" s="70"/>
      <c r="AW1103" s="70"/>
      <c r="AX1103" s="70"/>
      <c r="AY1103" s="70"/>
      <c r="AZ1103" s="70"/>
      <c r="BA1103" s="70"/>
      <c r="BB1103" s="70"/>
      <c r="BC1103" s="70"/>
      <c r="BD1103" s="70"/>
      <c r="BE1103" s="70"/>
      <c r="BF1103" s="70"/>
      <c r="BG1103" s="70"/>
      <c r="BH1103" s="70"/>
      <c r="BI1103" s="70"/>
      <c r="BJ1103" s="70"/>
      <c r="BK1103" s="70"/>
      <c r="BL1103" s="70"/>
      <c r="BM1103" s="70"/>
      <c r="BN1103" s="70"/>
      <c r="BO1103" s="70"/>
      <c r="BP1103" s="70"/>
      <c r="BQ1103" s="70"/>
      <c r="BR1103" s="70"/>
      <c r="BS1103" s="70"/>
      <c r="BT1103" s="70"/>
    </row>
    <row r="1104" ht="16.5" customHeight="1">
      <c r="A1104" s="70"/>
      <c r="B1104" s="162"/>
      <c r="AH1104" s="48"/>
      <c r="AI1104" s="70"/>
      <c r="AJ1104" s="70"/>
      <c r="AK1104" s="70"/>
      <c r="AL1104" s="70"/>
      <c r="AM1104" s="70"/>
      <c r="AN1104" s="70"/>
      <c r="AO1104" s="70"/>
      <c r="AP1104" s="70"/>
      <c r="AQ1104" s="70"/>
      <c r="AR1104" s="70"/>
      <c r="AS1104" s="70"/>
      <c r="AT1104" s="70"/>
      <c r="AU1104" s="70"/>
      <c r="AV1104" s="70"/>
      <c r="AW1104" s="70"/>
      <c r="AX1104" s="70"/>
      <c r="AY1104" s="70"/>
      <c r="AZ1104" s="70"/>
      <c r="BA1104" s="70"/>
      <c r="BB1104" s="70"/>
      <c r="BC1104" s="70"/>
      <c r="BD1104" s="70"/>
      <c r="BE1104" s="70"/>
      <c r="BF1104" s="70"/>
      <c r="BG1104" s="70"/>
      <c r="BH1104" s="70"/>
      <c r="BI1104" s="70"/>
      <c r="BJ1104" s="70"/>
      <c r="BK1104" s="70"/>
      <c r="BL1104" s="70"/>
      <c r="BM1104" s="70"/>
      <c r="BN1104" s="70"/>
      <c r="BO1104" s="70"/>
      <c r="BP1104" s="70"/>
      <c r="BQ1104" s="70"/>
      <c r="BR1104" s="70"/>
      <c r="BS1104" s="70"/>
      <c r="BT1104" s="70"/>
    </row>
    <row r="1105" ht="16.5" customHeight="1">
      <c r="A1105" s="70"/>
      <c r="B1105" s="162"/>
      <c r="C1105" s="681">
        <v>6.0</v>
      </c>
      <c r="D1105" s="356"/>
      <c r="AH1105" s="48"/>
      <c r="AI1105" s="70"/>
      <c r="AJ1105" s="70"/>
      <c r="AK1105" s="70"/>
      <c r="AL1105" s="70"/>
      <c r="AM1105" s="70"/>
      <c r="AN1105" s="70"/>
      <c r="AO1105" s="70"/>
      <c r="AP1105" s="70"/>
      <c r="AQ1105" s="70"/>
      <c r="AR1105" s="70"/>
      <c r="AS1105" s="70"/>
      <c r="AT1105" s="70"/>
      <c r="AU1105" s="70"/>
      <c r="AV1105" s="70"/>
      <c r="AW1105" s="70"/>
      <c r="AX1105" s="70"/>
      <c r="AY1105" s="70"/>
      <c r="AZ1105" s="70"/>
      <c r="BA1105" s="70"/>
      <c r="BB1105" s="70"/>
      <c r="BC1105" s="70"/>
      <c r="BD1105" s="70"/>
      <c r="BE1105" s="70"/>
      <c r="BF1105" s="70"/>
      <c r="BG1105" s="70"/>
      <c r="BH1105" s="70"/>
      <c r="BI1105" s="70"/>
      <c r="BJ1105" s="70"/>
      <c r="BK1105" s="70"/>
      <c r="BL1105" s="70"/>
      <c r="BM1105" s="70"/>
      <c r="BN1105" s="70"/>
      <c r="BO1105" s="70"/>
      <c r="BP1105" s="70"/>
      <c r="BQ1105" s="70"/>
      <c r="BR1105" s="70"/>
      <c r="BS1105" s="70"/>
      <c r="BT1105" s="70"/>
    </row>
    <row r="1106" ht="16.5" customHeight="1">
      <c r="A1106" s="70"/>
      <c r="B1106" s="162"/>
      <c r="D1106" s="287"/>
      <c r="AH1106" s="48"/>
      <c r="AI1106" s="70"/>
      <c r="AJ1106" s="70"/>
      <c r="AK1106" s="70"/>
      <c r="AL1106" s="70"/>
      <c r="AM1106" s="70"/>
      <c r="AN1106" s="70"/>
      <c r="AO1106" s="70"/>
      <c r="AP1106" s="70"/>
      <c r="AQ1106" s="70"/>
      <c r="AR1106" s="70"/>
      <c r="AS1106" s="70"/>
      <c r="AT1106" s="70"/>
      <c r="AU1106" s="70"/>
      <c r="AV1106" s="70"/>
      <c r="AW1106" s="70"/>
      <c r="AX1106" s="70"/>
      <c r="AY1106" s="70"/>
      <c r="AZ1106" s="70"/>
      <c r="BA1106" s="70"/>
      <c r="BB1106" s="70"/>
      <c r="BC1106" s="70"/>
      <c r="BD1106" s="70"/>
      <c r="BE1106" s="70"/>
      <c r="BF1106" s="70"/>
      <c r="BG1106" s="70"/>
      <c r="BH1106" s="70"/>
      <c r="BI1106" s="70"/>
      <c r="BJ1106" s="70"/>
      <c r="BK1106" s="70"/>
      <c r="BL1106" s="70"/>
      <c r="BM1106" s="70"/>
      <c r="BN1106" s="70"/>
      <c r="BO1106" s="70"/>
      <c r="BP1106" s="70"/>
      <c r="BQ1106" s="70"/>
      <c r="BR1106" s="70"/>
      <c r="BS1106" s="70"/>
      <c r="BT1106" s="70"/>
    </row>
    <row r="1107" ht="16.5" customHeight="1">
      <c r="A1107" s="70"/>
      <c r="B1107" s="162"/>
      <c r="C1107" s="54"/>
      <c r="D1107" s="54"/>
      <c r="E1107" s="54"/>
      <c r="F1107" s="54"/>
      <c r="G1107" s="54"/>
      <c r="H1107" s="54"/>
      <c r="I1107" s="54"/>
      <c r="J1107" s="54"/>
      <c r="K1107" s="54"/>
      <c r="L1107" s="54"/>
      <c r="M1107" s="54"/>
      <c r="N1107" s="54"/>
      <c r="O1107" s="54"/>
      <c r="P1107" s="54"/>
      <c r="Q1107" s="54"/>
      <c r="R1107" s="54"/>
      <c r="S1107" s="54"/>
      <c r="T1107" s="54"/>
      <c r="U1107" s="54"/>
      <c r="V1107" s="54"/>
      <c r="W1107" s="54"/>
      <c r="X1107" s="54"/>
      <c r="Y1107" s="54"/>
      <c r="Z1107" s="54"/>
      <c r="AA1107" s="54"/>
      <c r="AB1107" s="54"/>
      <c r="AC1107" s="54"/>
      <c r="AD1107" s="54"/>
      <c r="AE1107" s="54"/>
      <c r="AF1107" s="54"/>
      <c r="AG1107" s="54"/>
      <c r="AH1107" s="55"/>
      <c r="AI1107" s="70"/>
      <c r="AJ1107" s="70"/>
      <c r="AK1107" s="70"/>
      <c r="AL1107" s="70"/>
      <c r="AM1107" s="70"/>
      <c r="AN1107" s="70"/>
      <c r="AO1107" s="70"/>
      <c r="AP1107" s="70"/>
      <c r="AQ1107" s="70"/>
      <c r="AR1107" s="70"/>
      <c r="AS1107" s="70"/>
      <c r="AT1107" s="70"/>
      <c r="AU1107" s="70"/>
      <c r="AV1107" s="70"/>
      <c r="AW1107" s="70"/>
      <c r="AX1107" s="70"/>
      <c r="AY1107" s="70"/>
      <c r="AZ1107" s="70"/>
      <c r="BA1107" s="70"/>
      <c r="BB1107" s="70"/>
      <c r="BC1107" s="70"/>
      <c r="BD1107" s="70"/>
      <c r="BE1107" s="70"/>
      <c r="BF1107" s="70"/>
      <c r="BG1107" s="70"/>
      <c r="BH1107" s="70"/>
      <c r="BI1107" s="70"/>
      <c r="BJ1107" s="70"/>
      <c r="BK1107" s="70"/>
      <c r="BL1107" s="70"/>
      <c r="BM1107" s="70"/>
      <c r="BN1107" s="70"/>
      <c r="BO1107" s="70"/>
      <c r="BP1107" s="70"/>
      <c r="BQ1107" s="70"/>
      <c r="BR1107" s="70"/>
      <c r="BS1107" s="70"/>
      <c r="BT1107" s="70"/>
    </row>
    <row r="1108" ht="16.5" customHeight="1">
      <c r="A1108" s="70"/>
      <c r="B1108" s="26"/>
      <c r="C1108" s="26"/>
      <c r="D1108" s="26"/>
      <c r="E1108" s="26"/>
      <c r="F1108" s="26"/>
      <c r="G1108" s="26"/>
      <c r="H1108" s="26"/>
      <c r="I1108" s="26"/>
      <c r="J1108" s="26"/>
      <c r="K1108" s="26"/>
      <c r="L1108" s="26"/>
      <c r="M1108" s="26"/>
      <c r="N1108" s="26"/>
      <c r="O1108" s="26"/>
      <c r="P1108" s="26"/>
      <c r="Q1108" s="26"/>
      <c r="R1108" s="26"/>
      <c r="S1108" s="26"/>
      <c r="T1108" s="26"/>
      <c r="U1108" s="26"/>
      <c r="V1108" s="26"/>
      <c r="W1108" s="26"/>
      <c r="X1108" s="26"/>
      <c r="Y1108" s="26"/>
      <c r="Z1108" s="26"/>
      <c r="AA1108" s="26"/>
      <c r="AB1108" s="26"/>
      <c r="AC1108" s="26"/>
      <c r="AD1108" s="26"/>
      <c r="AE1108" s="26"/>
      <c r="AF1108" s="26"/>
      <c r="AG1108" s="26"/>
      <c r="AH1108" s="26"/>
      <c r="AI1108" s="70"/>
      <c r="AJ1108" s="70"/>
      <c r="AK1108" s="70"/>
      <c r="AL1108" s="70"/>
      <c r="AM1108" s="70"/>
      <c r="AN1108" s="70"/>
      <c r="AO1108" s="70"/>
      <c r="AP1108" s="70"/>
      <c r="AQ1108" s="70"/>
      <c r="AR1108" s="70"/>
      <c r="AS1108" s="70"/>
      <c r="AT1108" s="70"/>
      <c r="AU1108" s="70"/>
      <c r="AV1108" s="70"/>
      <c r="AW1108" s="70"/>
      <c r="AX1108" s="70"/>
      <c r="AY1108" s="70"/>
      <c r="AZ1108" s="70"/>
      <c r="BA1108" s="70"/>
      <c r="BB1108" s="70"/>
      <c r="BC1108" s="70"/>
      <c r="BD1108" s="70"/>
      <c r="BE1108" s="70"/>
      <c r="BF1108" s="70"/>
      <c r="BG1108" s="70"/>
      <c r="BH1108" s="70"/>
      <c r="BI1108" s="70"/>
      <c r="BJ1108" s="70"/>
      <c r="BK1108" s="70"/>
      <c r="BL1108" s="70"/>
      <c r="BM1108" s="70"/>
      <c r="BN1108" s="70"/>
      <c r="BO1108" s="70"/>
      <c r="BP1108" s="70"/>
      <c r="BQ1108" s="70"/>
      <c r="BR1108" s="70"/>
      <c r="BS1108" s="70"/>
      <c r="BT1108" s="70"/>
    </row>
    <row r="1109" ht="16.5" customHeight="1">
      <c r="A1109" s="70"/>
      <c r="B1109" s="70"/>
      <c r="C1109" s="70"/>
      <c r="D1109" s="70"/>
      <c r="E1109" s="70"/>
      <c r="F1109" s="70"/>
      <c r="G1109" s="70"/>
      <c r="H1109" s="70"/>
      <c r="I1109" s="70"/>
      <c r="J1109" s="70"/>
      <c r="K1109" s="70"/>
      <c r="L1109" s="70"/>
      <c r="M1109" s="70"/>
      <c r="N1109" s="70"/>
      <c r="O1109" s="70"/>
      <c r="P1109" s="70"/>
      <c r="Q1109" s="70"/>
      <c r="R1109" s="70"/>
      <c r="S1109" s="70"/>
      <c r="T1109" s="70"/>
      <c r="U1109" s="70"/>
      <c r="V1109" s="70"/>
      <c r="W1109" s="70"/>
      <c r="X1109" s="70"/>
      <c r="Y1109" s="70"/>
      <c r="Z1109" s="70"/>
      <c r="AA1109" s="70"/>
      <c r="AB1109" s="70"/>
      <c r="AC1109" s="70"/>
      <c r="AD1109" s="70"/>
      <c r="AE1109" s="70"/>
      <c r="AF1109" s="70"/>
      <c r="AG1109" s="70"/>
      <c r="AH1109" s="70"/>
      <c r="AI1109" s="70"/>
      <c r="AJ1109" s="70"/>
      <c r="AK1109" s="70"/>
      <c r="AL1109" s="70"/>
      <c r="AM1109" s="70"/>
      <c r="AN1109" s="70"/>
      <c r="AO1109" s="70"/>
      <c r="AP1109" s="70"/>
      <c r="AQ1109" s="70"/>
      <c r="AR1109" s="70"/>
      <c r="AS1109" s="70"/>
      <c r="AT1109" s="70"/>
      <c r="AU1109" s="70"/>
      <c r="AV1109" s="70"/>
      <c r="AW1109" s="70"/>
      <c r="AX1109" s="70"/>
      <c r="AY1109" s="70"/>
      <c r="AZ1109" s="70"/>
      <c r="BA1109" s="70"/>
      <c r="BB1109" s="70"/>
      <c r="BC1109" s="70"/>
      <c r="BD1109" s="70"/>
      <c r="BE1109" s="70"/>
      <c r="BF1109" s="70"/>
      <c r="BG1109" s="70"/>
      <c r="BH1109" s="70"/>
      <c r="BI1109" s="70"/>
      <c r="BJ1109" s="70"/>
      <c r="BK1109" s="70"/>
      <c r="BL1109" s="70"/>
      <c r="BM1109" s="70"/>
      <c r="BN1109" s="70"/>
      <c r="BO1109" s="70"/>
      <c r="BP1109" s="70"/>
      <c r="BQ1109" s="70"/>
      <c r="BR1109" s="70"/>
      <c r="BS1109" s="70"/>
      <c r="BT1109" s="70"/>
    </row>
    <row r="1110" ht="16.5" customHeight="1">
      <c r="A1110" s="755"/>
      <c r="B1110" s="755"/>
      <c r="C1110" s="755"/>
      <c r="D1110" s="755"/>
      <c r="E1110" s="755"/>
      <c r="F1110" s="755"/>
      <c r="G1110" s="755"/>
      <c r="H1110" s="755"/>
      <c r="I1110" s="755"/>
      <c r="J1110" s="755"/>
      <c r="K1110" s="755"/>
      <c r="L1110" s="755"/>
      <c r="M1110" s="755"/>
      <c r="N1110" s="755"/>
      <c r="O1110" s="755"/>
      <c r="P1110" s="755"/>
      <c r="Q1110" s="755"/>
      <c r="R1110" s="755"/>
      <c r="S1110" s="755"/>
      <c r="T1110" s="755"/>
      <c r="U1110" s="755"/>
      <c r="V1110" s="755"/>
      <c r="W1110" s="755"/>
      <c r="X1110" s="755"/>
      <c r="Y1110" s="755"/>
      <c r="Z1110" s="755"/>
      <c r="AA1110" s="755"/>
      <c r="AB1110" s="755"/>
      <c r="AC1110" s="755"/>
      <c r="AD1110" s="756"/>
      <c r="AE1110" s="755"/>
      <c r="AF1110" s="755"/>
      <c r="AG1110" s="755"/>
      <c r="AH1110" s="755"/>
      <c r="AI1110" s="755"/>
      <c r="AJ1110" s="755"/>
      <c r="AK1110" s="755"/>
      <c r="AL1110" s="757"/>
      <c r="AM1110" s="755"/>
      <c r="AN1110" s="755"/>
      <c r="AO1110" s="755"/>
      <c r="AP1110" s="755"/>
      <c r="AQ1110" s="755"/>
      <c r="AR1110" s="755"/>
      <c r="AS1110" s="755"/>
      <c r="AT1110" s="755"/>
      <c r="AU1110" s="755"/>
      <c r="AV1110" s="755"/>
      <c r="AW1110" s="755"/>
      <c r="AX1110" s="755"/>
      <c r="AY1110" s="755"/>
      <c r="AZ1110" s="755"/>
      <c r="BA1110" s="755"/>
      <c r="BB1110" s="755"/>
      <c r="BC1110" s="755"/>
      <c r="BD1110" s="755"/>
      <c r="BE1110" s="755"/>
      <c r="BF1110" s="755"/>
      <c r="BG1110" s="755"/>
      <c r="BH1110" s="755"/>
      <c r="BI1110" s="755"/>
      <c r="BJ1110" s="755"/>
      <c r="BK1110" s="755"/>
      <c r="BL1110" s="755"/>
      <c r="BM1110" s="755"/>
      <c r="BN1110" s="755"/>
      <c r="BO1110" s="755"/>
      <c r="BP1110" s="755"/>
      <c r="BQ1110" s="755"/>
      <c r="BR1110" s="755"/>
      <c r="BS1110" s="755"/>
      <c r="BT1110" s="755"/>
    </row>
    <row r="1111" ht="16.5" customHeight="1">
      <c r="A1111" s="41"/>
      <c r="B1111" s="45" t="s">
        <v>2095</v>
      </c>
      <c r="C1111" s="41"/>
      <c r="D1111" s="41"/>
      <c r="E1111" s="41"/>
      <c r="F1111" s="41"/>
      <c r="G1111" s="41"/>
      <c r="H1111" s="41"/>
      <c r="I1111" s="41"/>
      <c r="J1111" s="41"/>
      <c r="K1111" s="41"/>
      <c r="L1111" s="41"/>
      <c r="M1111" s="41"/>
      <c r="N1111" s="41"/>
      <c r="O1111" s="41"/>
      <c r="P1111" s="41"/>
      <c r="Q1111" s="41"/>
      <c r="R1111" s="41"/>
      <c r="S1111" s="41"/>
      <c r="T1111" s="41"/>
      <c r="U1111" s="41"/>
      <c r="V1111" s="41"/>
      <c r="W1111" s="41"/>
      <c r="X1111" s="41"/>
      <c r="Y1111" s="41"/>
      <c r="Z1111" s="41"/>
      <c r="AA1111" s="41"/>
      <c r="AB1111" s="41"/>
      <c r="AC1111" s="41"/>
      <c r="AD1111" s="41"/>
      <c r="AE1111" s="41"/>
      <c r="AF1111" s="41"/>
      <c r="AG1111" s="41"/>
      <c r="AH1111" s="41"/>
      <c r="AI1111" s="41"/>
      <c r="AJ1111" s="41"/>
      <c r="AK1111" s="45" t="s">
        <v>150</v>
      </c>
      <c r="AL1111" s="41"/>
      <c r="AM1111" s="41"/>
      <c r="AN1111" s="41"/>
      <c r="AO1111" s="41"/>
      <c r="AP1111" s="41"/>
      <c r="AQ1111" s="41"/>
      <c r="AR1111" s="41"/>
      <c r="AS1111" s="41"/>
      <c r="AT1111" s="41"/>
      <c r="AU1111" s="41"/>
      <c r="AV1111" s="41"/>
      <c r="AW1111" s="41"/>
      <c r="AX1111" s="41"/>
      <c r="AY1111" s="41"/>
      <c r="AZ1111" s="41"/>
      <c r="BA1111" s="41"/>
      <c r="BB1111" s="41"/>
      <c r="BC1111" s="41"/>
      <c r="BD1111" s="41"/>
      <c r="BE1111" s="41"/>
      <c r="BF1111" s="41"/>
      <c r="BG1111" s="41"/>
      <c r="BH1111" s="41"/>
      <c r="BI1111" s="41"/>
      <c r="BJ1111" s="41"/>
      <c r="BK1111" s="41"/>
      <c r="BL1111" s="41"/>
      <c r="BM1111" s="41"/>
      <c r="BN1111" s="41"/>
      <c r="BO1111" s="41"/>
      <c r="BP1111" s="41"/>
      <c r="BQ1111" s="41"/>
      <c r="BR1111" s="41"/>
      <c r="BS1111" s="41"/>
      <c r="BT1111" s="41"/>
    </row>
    <row r="1112" ht="16.5" customHeight="1">
      <c r="A1112" s="41"/>
      <c r="B1112" s="758" t="s">
        <v>483</v>
      </c>
      <c r="C1112" s="759" t="s">
        <v>1692</v>
      </c>
      <c r="D1112" s="66"/>
      <c r="E1112" s="66"/>
      <c r="F1112" s="66"/>
      <c r="G1112" s="760" t="s">
        <v>2047</v>
      </c>
      <c r="H1112" s="66"/>
      <c r="I1112" s="66"/>
      <c r="J1112" s="66"/>
      <c r="K1112" s="66"/>
      <c r="L1112" s="66"/>
      <c r="M1112" s="66"/>
      <c r="N1112" s="66"/>
      <c r="O1112" s="66"/>
      <c r="P1112" s="66"/>
      <c r="Q1112" s="66"/>
      <c r="R1112" s="66"/>
      <c r="S1112" s="66"/>
      <c r="T1112" s="66"/>
      <c r="U1112" s="761" t="s">
        <v>2096</v>
      </c>
      <c r="V1112" s="66"/>
      <c r="W1112" s="762">
        <f>IF(Y1114, IF(Z1114="柔性鍍層模塊",$H$12 + 2 + $CG$86,0) + IF(Z1114="重裝鍍層模塊", 12, 0) + IF(Z1114="符文鍍層模塊", 10, 0) + IF(Z1114="標準鍍層模塊", 11, 0), 0)
+ IF(AND(C1116, COUNTIF(D1116, "*盾牌模塊*")&gt;0), 2, 0) + IF(AND(C1119, COUNTIF(D1119, "*盾牌模塊*")&gt;0), 2, 0) + IF(AND(C1122, COUNTIF(D1122, "*盾牌模塊*")&gt;0), 2, 0) + IF(AND(C1125, COUNTIF(D1125, "*盾牌模塊*")&gt;0), 2, 0)
+ IF(AND(C1128, COUNTIF(D1128, "*盾牌模塊*")&gt;0), 2, 0) + IF(AND(C1131, COUNTIF(D1131, "*盾牌模塊*")&gt;0), 2, 0) + IF(AND(C1134, COUNTIF(D1134, "*盾牌模塊*")&gt;0), 2, 0) + IF(AND(C1137, COUNTIF(D1137, "*盾牌模塊*")&gt;0), 2, 0)</f>
        <v>11</v>
      </c>
      <c r="X1112" s="66"/>
      <c r="Y1112" s="761" t="s">
        <v>2097</v>
      </c>
      <c r="Z1112" s="66"/>
      <c r="AA1112" s="762">
        <f>IF(Y1114, IF(Z1114="柔性鍍層模塊",$H$14 + 1 + IF($CE$14&gt;0,$CG$86,0),0) + IF(Z1114="重裝鍍層模塊", 8, 0) + IF(Z1114="符文鍍層模塊", 11, 0) + IF(Z1114="標準鍍層模塊", 10, 0), 0)
+ IF(AND(C1116, COUNTIF(D1116, "*盾牌模塊*")&gt;0), 2, 0) + IF(AND(C1119, COUNTIF(D1119, "*盾牌模塊*")&gt;0), 2, 0) + IF(AND(C1122, COUNTIF(D1122, "*盾牌模塊*")&gt;0), 2, 0) + IF(AND(C1125, COUNTIF(D1125, "*盾牌模塊*")&gt;0), 2, 0)
+ IF(AND(C1128, COUNTIF(D1128, "*盾牌模塊*")&gt;0), 2, 0) + IF(AND(C1131, COUNTIF(D1131, "*盾牌模塊*")&gt;0), 2, 0) + IF(AND(C1134, COUNTIF(D1134, "*盾牌模塊*")&gt;0), 2, 0) + IF(AND(C1137, COUNTIF(D1137, "*盾牌模塊*")&gt;0), 2, 0)</f>
        <v>10</v>
      </c>
      <c r="AB1112" s="66"/>
      <c r="AC1112" s="761" t="s">
        <v>2098</v>
      </c>
      <c r="AD1112" s="66"/>
      <c r="AE1112" s="763">
        <f>IF(AND(Y1114,Z1114&lt;&gt;"無"), 1, 0)+S1115+C1115</f>
        <v>1</v>
      </c>
      <c r="AF1112" s="66"/>
      <c r="AG1112" s="764">
        <f>3+$CI$117</f>
        <v>3</v>
      </c>
      <c r="AH1112" s="69"/>
      <c r="AI1112" s="677"/>
      <c r="AJ1112" s="677"/>
      <c r="AK1112" s="758" t="s">
        <v>483</v>
      </c>
      <c r="AL1112" s="759" t="s">
        <v>1692</v>
      </c>
      <c r="AM1112" s="66"/>
      <c r="AN1112" s="66"/>
      <c r="AO1112" s="66"/>
      <c r="AP1112" s="760" t="s">
        <v>2047</v>
      </c>
      <c r="AQ1112" s="66"/>
      <c r="AR1112" s="66"/>
      <c r="AS1112" s="66"/>
      <c r="AT1112" s="66"/>
      <c r="AU1112" s="66"/>
      <c r="AV1112" s="66"/>
      <c r="AW1112" s="66"/>
      <c r="AX1112" s="66"/>
      <c r="AY1112" s="66"/>
      <c r="AZ1112" s="66"/>
      <c r="BA1112" s="66"/>
      <c r="BB1112" s="66"/>
      <c r="BC1112" s="66"/>
      <c r="BD1112" s="761" t="s">
        <v>2096</v>
      </c>
      <c r="BE1112" s="66"/>
      <c r="BF1112" s="762">
        <f>IF(BH1114, IF(BI1114="柔性鍍層模塊",$H$12 + 2 + $CG$86,0) + IF(BI1114="重裝鍍層模塊", 12, 0) + IF(BI1114="符文鍍層模塊", 10, 0) + IF(BI1114="標準鍍層模塊", 11, 0), 0)
+ IF(AND(AL1116, COUNTIF(AM1116, "*盾牌模塊*")&gt;0), 2, 0) + IF(AND(AL1119, COUNTIF(AM1119, "*盾牌模塊*")&gt;0), 2, 0) + IF(AND(AL1122, COUNTIF(AM1122, "*盾牌模塊*")&gt;0), 2, 0) + IF(AND(AL1125, COUNTIF(AM1125, "*盾牌模塊*")&gt;0), 2, 0)
+ IF(AND(AL1128, COUNTIF(AM1128, "*盾牌模塊*")&gt;0), 2, 0) + IF(AND(AL1131, COUNTIF(AM1131, "*盾牌模塊*")&gt;0), 2, 0) + IF(AND(AL1134, COUNTIF(AM1134, "*盾牌模塊*")&gt;0), 2, 0) + IF(AND(AL1137, COUNTIF(AM1137, "*盾牌模塊*")&gt;0), 2, 0)</f>
        <v>0</v>
      </c>
      <c r="BG1112" s="66"/>
      <c r="BH1112" s="761" t="s">
        <v>2097</v>
      </c>
      <c r="BI1112" s="66"/>
      <c r="BJ1112" s="762">
        <f>IF(BH1114, IF(BI1114="柔性鍍層模塊",$H$14 + 1 + IF($CE$14&gt;0,$CG$86,0),0) + IF(BI1114="重裝鍍層模塊", 8, 0) + IF(BI1114="符文鍍層模塊", 11, 0) + IF(BI1114="標準鍍層模塊", 10, 0), 0)
+ IF(AND(AL1116, COUNTIF(AM1116, "*盾牌模塊*")&gt;0), 2, 0) + IF(AND(AL1119, COUNTIF(AM1119, "*盾牌模塊*")&gt;0), 2, 0) + IF(AND(AL1122, COUNTIF(AM1122, "*盾牌模塊*")&gt;0), 2, 0) + IF(AND(AL1125, COUNTIF(AM1125, "*盾牌模塊*")&gt;0), 2, 0)
+ IF(AND(AL1128, COUNTIF(AM1128, "*盾牌模塊*")&gt;0), 2, 0) + IF(AND(AL1131, COUNTIF(AM1131, "*盾牌模塊*")&gt;0), 2, 0) + IF(AND(AL1134, COUNTIF(AM1134, "*盾牌模塊*")&gt;0), 2, 0) + IF(AND(AL1137, COUNTIF(AM1137, "*盾牌模塊*")&gt;0), 2, 0)</f>
        <v>0</v>
      </c>
      <c r="BK1112" s="66"/>
      <c r="BL1112" s="761" t="s">
        <v>2098</v>
      </c>
      <c r="BM1112" s="66"/>
      <c r="BN1112" s="763">
        <f>IF(AND(BH1114,BI1114&lt;&gt;"無"), 1, 0)+BB1115+AL1115</f>
        <v>0</v>
      </c>
      <c r="BO1112" s="66"/>
      <c r="BP1112" s="764">
        <f>3+$CI$117</f>
        <v>3</v>
      </c>
      <c r="BQ1112" s="69"/>
      <c r="BR1112" s="41"/>
      <c r="BS1112" s="41"/>
      <c r="BT1112" s="41"/>
    </row>
    <row r="1113" ht="16.5" customHeight="1">
      <c r="A1113" s="41"/>
      <c r="B1113" s="765"/>
      <c r="AH1113" s="48"/>
      <c r="AI1113" s="41"/>
      <c r="AJ1113" s="41"/>
      <c r="AK1113" s="765"/>
      <c r="BQ1113" s="48"/>
      <c r="BR1113" s="41"/>
      <c r="BS1113" s="41"/>
      <c r="BT1113" s="41"/>
    </row>
    <row r="1114" ht="16.5" customHeight="1">
      <c r="A1114" s="41"/>
      <c r="B1114" s="765"/>
      <c r="C1114" s="766" t="s">
        <v>1693</v>
      </c>
      <c r="F1114" s="767"/>
      <c r="J1114" s="768" t="s">
        <v>2099</v>
      </c>
      <c r="M1114" s="769" t="str">
        <f>IF(AND(OR(AND(S1116, COUNTIF(T1116, "*座椅模塊*")&gt;0), AND(S1119, COUNTIF(T1119, "*座椅模塊*")&gt;0), AND(S1122, COUNTIF(T1122, "*座椅模塊*")&gt;0), AND(S1125, COUNTIF(T1125, "*座椅模塊*")&gt;0),  
        AND(S1128, COUNTIF(T1128, "*座椅模塊*")&gt;0), AND(S1131, COUNTIF(T1131, "*座椅模塊*")&gt;0), AND(S1134, COUNTIF(T1134, "*座椅模塊*")&gt;0), AND(S1137, COUNTIF(T1137, "*座椅模塊*")&gt;0)     ),
       F1114&lt;&gt;"外骨骼")
,IF(F1114="戰馬", "至多2名", "至多1名"),
IF(F1114="戰馬", "至多1名", "無"))</f>
        <v>無</v>
      </c>
      <c r="P1114" s="768" t="s">
        <v>1558</v>
      </c>
      <c r="S1114" s="770" t="str">
        <f>IF(OR(AND(S1116, COUNTIF(T1116, "*空戰模塊*")&gt;0), AND(S1119, COUNTIF(T1119, "*空戰模塊*")&gt;0), AND(S1122, COUNTIF(T1122, "*空戰模塊*")&gt;0), AND(S1125, COUNTIF(T1125, "*空戰模塊*")&gt;0),  
        AND(S1128, COUNTIF(T1128, "*空戰模塊*")&gt;0), AND(S1131, COUNTIF(T1131, "*空戰模塊*")&gt;0), AND(S1134, COUNTIF(T1134, "*空戰模塊*")&gt;0), AND(S1137, COUNTIF(T1137, "*空戰模塊*")&gt;0),
        AND(S1140, COUNTIF(T1140, "*空戰模塊*")&gt;0), AND(S1143, COUNTIF(T1143, "*空戰模塊*")&gt;0), AND(S1146, COUNTIF(T1146, "*空戰模塊*")&gt;0), AND(S1149, COUNTIF(T1149, "*空戰模塊*")&gt;0)     )
,"x3",
IF(F1114="外骨骼", "x1", "x2"))</f>
        <v>x2</v>
      </c>
      <c r="T1114" s="708"/>
      <c r="U1114" s="771" t="s">
        <v>1502</v>
      </c>
      <c r="V1114" s="708"/>
      <c r="W1114" s="708"/>
      <c r="X1114" s="708"/>
      <c r="Y1114" s="772" t="b">
        <v>1</v>
      </c>
      <c r="Z1114" s="773" t="s">
        <v>2100</v>
      </c>
      <c r="AA1114" s="708"/>
      <c r="AB1114" s="708"/>
      <c r="AC1114" s="708"/>
      <c r="AD1114" s="708"/>
      <c r="AE1114" s="708"/>
      <c r="AF1114" s="708"/>
      <c r="AG1114" s="708"/>
      <c r="AH1114" s="711"/>
      <c r="AI1114" s="41"/>
      <c r="AJ1114" s="41"/>
      <c r="AK1114" s="765"/>
      <c r="AL1114" s="766" t="s">
        <v>1693</v>
      </c>
      <c r="AO1114" s="767"/>
      <c r="AS1114" s="768" t="s">
        <v>2099</v>
      </c>
      <c r="AV1114" s="769" t="str">
        <f>IF(AND(OR(AND(BB1116, COUNTIF(BC1116, "*座椅模塊*")&gt;0), AND(BB1119, COUNTIF(BC1119, "*座椅模塊*")&gt;0), AND(BB1122, COUNTIF(BC1122, "*座椅模塊*")&gt;0), AND(BB1125, COUNTIF(BC1125, "*座椅模塊*")&gt;0),  
        AND(BB1128, COUNTIF(BC1128, "*座椅模塊*")&gt;0), AND(BB1131, COUNTIF(BC1131, "*座椅模塊*")&gt;0), AND(BB1134, COUNTIF(BC1134, "*座椅模塊*")&gt;0), AND(BB1137, COUNTIF(BC1137, "*座椅模塊*")&gt;0)     ),
       AO1114&lt;&gt;"外骨骼")
,IF(AO1114="戰馬", "至多2名", "至多1名"),
IF(AO1114="戰馬", "至多1名", "無"))</f>
        <v>無</v>
      </c>
      <c r="AY1114" s="768" t="s">
        <v>1558</v>
      </c>
      <c r="BB1114" s="770" t="str">
        <f>IF(OR(AND(BB1116, COUNTIF(BC1116, "*空戰模塊*")&gt;0), AND(BB1119, COUNTIF(BC1119, "*空戰模塊*")&gt;0), AND(BB1122, COUNTIF(BC1122, "*空戰模塊*")&gt;0), AND(BB1125, COUNTIF(BC1125, "*空戰模塊*")&gt;0),  
        AND(BB1128, COUNTIF(BC1128, "*空戰模塊*")&gt;0), AND(BB1131, COUNTIF(BC1131, "*空戰模塊*")&gt;0), AND(BB1134, COUNTIF(BC1134, "*空戰模塊*")&gt;0), AND(BB1137, COUNTIF(BC1137, "*空戰模塊*")&gt;0),
        AND(BB1140, COUNTIF(BC1140, "*空戰模塊*")&gt;0), AND(BB1143, COUNTIF(BC1143, "*空戰模塊*")&gt;0), AND(BB1146, COUNTIF(BC1146, "*空戰模塊*")&gt;0), AND(BB1149, COUNTIF(BC1149, "*空戰模塊*")&gt;0)     )
,"x3",
IF(AO1114="外骨骼", "x1", "x2"))</f>
        <v>x2</v>
      </c>
      <c r="BC1114" s="708"/>
      <c r="BD1114" s="766" t="s">
        <v>1502</v>
      </c>
      <c r="BH1114" s="774" t="b">
        <v>1</v>
      </c>
      <c r="BI1114" s="775" t="s">
        <v>1148</v>
      </c>
      <c r="BQ1114" s="48"/>
      <c r="BR1114" s="41"/>
      <c r="BS1114" s="41"/>
      <c r="BT1114" s="41"/>
    </row>
    <row r="1115" ht="16.5" customHeight="1">
      <c r="A1115" s="41"/>
      <c r="B1115" s="765"/>
      <c r="C1115" s="776">
        <f>IF(C1116, 1,0) + IF(C1119, 1,0) + IF(C1122, 1,0) + IF(C1125, 1,0) + IF(C1128, 1,0) + IF(C1131, 1,0) + IF(C1134, 1,0) + IF(C1137, 1,0)</f>
        <v>0</v>
      </c>
      <c r="D1115" s="777">
        <f>IF(F1114="战马", 1, 2)</f>
        <v>2</v>
      </c>
      <c r="E1115" s="778" t="s">
        <v>1510</v>
      </c>
      <c r="F1115" s="779"/>
      <c r="G1115" s="779"/>
      <c r="H1115" s="779"/>
      <c r="I1115" s="779"/>
      <c r="J1115" s="779"/>
      <c r="K1115" s="779"/>
      <c r="L1115" s="779"/>
      <c r="M1115" s="779"/>
      <c r="N1115" s="779"/>
      <c r="O1115" s="779"/>
      <c r="P1115" s="779"/>
      <c r="Q1115" s="779"/>
      <c r="R1115" s="779"/>
      <c r="S1115" s="780">
        <f>IF(S1116, IF(COUNTIF(T1116, "*空战模块*")&gt;0,2,1),0) + IF(S1119, IF(COUNTIF(T1119, "*空战模块*")&gt;0,2,1),0) + IF(S1122, IF(COUNTIF(T1122, "*空战模块*")&gt;0,2,1),0) + IF(S1125, IF(COUNTIF(T1125, "*空战模块*")&gt;0,2,1),0) + IF(S1128, IF(COUNTIF(T1128, "*空战模块*")&gt;0,2,1),0) + IF(S1131, IF(COUNTIF(T1131, "*空战模块*")&gt;0,2,1),0) 
+ IF(S1134, IF(COUNTIF(T1134, "*空战模块*")&gt;0,2,1),0) + IF(S1137, IF(COUNTIF(T1137, "*空战模块*")&gt;0,2,1),0)</f>
        <v>0</v>
      </c>
      <c r="T1115" s="781" t="s">
        <v>1519</v>
      </c>
      <c r="AH1115" s="48"/>
      <c r="AI1115" s="41"/>
      <c r="AJ1115" s="41"/>
      <c r="AK1115" s="765"/>
      <c r="AL1115" s="776">
        <f>IF(AL1116, 1,0) + IF(AL1119, 1,0) + IF(AL1122, 1,0) + IF(AL1125, 1,0)</f>
        <v>0</v>
      </c>
      <c r="AM1115" s="777">
        <f>IF(AO1114="战马", 1, 2)</f>
        <v>2</v>
      </c>
      <c r="AN1115" s="778" t="s">
        <v>1510</v>
      </c>
      <c r="AO1115" s="779"/>
      <c r="AP1115" s="779"/>
      <c r="AQ1115" s="779"/>
      <c r="AR1115" s="779"/>
      <c r="AS1115" s="779"/>
      <c r="AT1115" s="779"/>
      <c r="AU1115" s="779"/>
      <c r="AV1115" s="779"/>
      <c r="AW1115" s="779"/>
      <c r="AX1115" s="779"/>
      <c r="AY1115" s="779"/>
      <c r="AZ1115" s="779"/>
      <c r="BA1115" s="779"/>
      <c r="BB1115" s="776">
        <f>IF(BB1116, IF(COUNTIF(BC1116, "*空战模块*")&gt;0,2,1),0) + IF(BB1119, IF(COUNTIF(BC1119, "*空战模块*")&gt;0,2,1),0) + IF(BB1122, IF(COUNTIF(BC1122, "*空战模块*")&gt;0,2,1),0) + IF(BB1125, IF(COUNTIF(BC1125, "*空战模块*")&gt;0,2,1),0)</f>
        <v>0</v>
      </c>
      <c r="BC1115" s="778" t="s">
        <v>1519</v>
      </c>
      <c r="BD1115" s="779"/>
      <c r="BE1115" s="779"/>
      <c r="BF1115" s="779"/>
      <c r="BG1115" s="779"/>
      <c r="BH1115" s="779"/>
      <c r="BI1115" s="779"/>
      <c r="BJ1115" s="779"/>
      <c r="BK1115" s="779"/>
      <c r="BL1115" s="779"/>
      <c r="BM1115" s="779"/>
      <c r="BN1115" s="779"/>
      <c r="BO1115" s="779"/>
      <c r="BP1115" s="779"/>
      <c r="BQ1115" s="782"/>
      <c r="BR1115" s="41"/>
      <c r="BS1115" s="41"/>
      <c r="BT1115" s="41"/>
    </row>
    <row r="1116" ht="16.5" customHeight="1">
      <c r="A1116" s="41"/>
      <c r="B1116" s="765"/>
      <c r="C1116" s="783" t="b">
        <v>0</v>
      </c>
      <c r="D1116" s="784" t="s">
        <v>1577</v>
      </c>
      <c r="S1116" s="783" t="b">
        <v>0</v>
      </c>
      <c r="T1116" s="784" t="s">
        <v>1577</v>
      </c>
      <c r="AH1116" s="48"/>
      <c r="AI1116" s="41"/>
      <c r="AJ1116" s="41"/>
      <c r="AK1116" s="765"/>
      <c r="AL1116" s="783" t="b">
        <v>0</v>
      </c>
      <c r="AM1116" s="784" t="s">
        <v>1577</v>
      </c>
      <c r="BB1116" s="783" t="b">
        <v>0</v>
      </c>
      <c r="BC1116" s="784" t="s">
        <v>1577</v>
      </c>
      <c r="BQ1116" s="48"/>
      <c r="BR1116" s="41"/>
      <c r="BS1116" s="41"/>
      <c r="BT1116" s="41"/>
    </row>
    <row r="1117" ht="16.5" customHeight="1">
      <c r="A1117" s="41"/>
      <c r="B1117" s="765"/>
      <c r="C1117" s="785">
        <v>1.0</v>
      </c>
      <c r="D1117" s="775" t="s">
        <v>2101</v>
      </c>
      <c r="S1117" s="785">
        <v>1.0</v>
      </c>
      <c r="T1117" s="775" t="s">
        <v>2101</v>
      </c>
      <c r="AH1117" s="48"/>
      <c r="AI1117" s="41"/>
      <c r="AJ1117" s="41"/>
      <c r="AK1117" s="765"/>
      <c r="AL1117" s="785">
        <v>1.0</v>
      </c>
      <c r="AM1117" s="775" t="s">
        <v>2101</v>
      </c>
      <c r="BB1117" s="785">
        <v>1.0</v>
      </c>
      <c r="BC1117" s="775" t="s">
        <v>2101</v>
      </c>
      <c r="BQ1117" s="48"/>
      <c r="BR1117" s="41"/>
      <c r="BS1117" s="41"/>
      <c r="BT1117" s="41"/>
    </row>
    <row r="1118" ht="16.5" customHeight="1">
      <c r="A1118" s="41"/>
      <c r="B1118" s="765"/>
      <c r="AH1118" s="48"/>
      <c r="AI1118" s="41"/>
      <c r="AJ1118" s="41"/>
      <c r="AK1118" s="765"/>
      <c r="BQ1118" s="48"/>
      <c r="BR1118" s="41"/>
      <c r="BS1118" s="41"/>
      <c r="BT1118" s="41"/>
    </row>
    <row r="1119" ht="16.5" customHeight="1">
      <c r="A1119" s="41"/>
      <c r="B1119" s="786"/>
      <c r="C1119" s="787" t="b">
        <v>0</v>
      </c>
      <c r="D1119" s="788"/>
      <c r="S1119" s="787" t="b">
        <v>0</v>
      </c>
      <c r="T1119" s="788"/>
      <c r="AH1119" s="48"/>
      <c r="AI1119" s="41"/>
      <c r="AJ1119" s="41"/>
      <c r="AK1119" s="786"/>
      <c r="AL1119" s="787" t="b">
        <v>0</v>
      </c>
      <c r="AM1119" s="788"/>
      <c r="BB1119" s="787" t="b">
        <v>0</v>
      </c>
      <c r="BC1119" s="788"/>
      <c r="BQ1119" s="48"/>
      <c r="BR1119" s="41"/>
      <c r="BS1119" s="41"/>
      <c r="BT1119" s="41"/>
    </row>
    <row r="1120" ht="16.5" customHeight="1">
      <c r="A1120" s="41"/>
      <c r="B1120" s="26"/>
      <c r="C1120" s="789">
        <v>2.0</v>
      </c>
      <c r="D1120" s="790"/>
      <c r="S1120" s="785">
        <v>2.0</v>
      </c>
      <c r="T1120" s="790"/>
      <c r="AH1120" s="48"/>
      <c r="AI1120" s="41"/>
      <c r="AJ1120" s="41"/>
      <c r="AK1120" s="26"/>
      <c r="AL1120" s="789">
        <v>2.0</v>
      </c>
      <c r="AM1120" s="790"/>
      <c r="BB1120" s="785">
        <v>2.0</v>
      </c>
      <c r="BC1120" s="790"/>
      <c r="BQ1120" s="48"/>
      <c r="BR1120" s="41"/>
      <c r="BS1120" s="41"/>
      <c r="BT1120" s="41"/>
    </row>
    <row r="1121" ht="16.5" customHeight="1">
      <c r="A1121" s="41"/>
      <c r="B1121" s="26"/>
      <c r="C1121" s="51"/>
      <c r="AH1121" s="48"/>
      <c r="AI1121" s="41"/>
      <c r="AJ1121" s="41"/>
      <c r="AK1121" s="26"/>
      <c r="AL1121" s="51"/>
      <c r="BQ1121" s="48"/>
      <c r="BR1121" s="41"/>
      <c r="BS1121" s="41"/>
      <c r="BT1121" s="41"/>
    </row>
    <row r="1122" ht="16.5" customHeight="1">
      <c r="A1122" s="41"/>
      <c r="B1122" s="26"/>
      <c r="C1122" s="791" t="b">
        <v>0</v>
      </c>
      <c r="D1122" s="788"/>
      <c r="S1122" s="787" t="b">
        <v>0</v>
      </c>
      <c r="T1122" s="788"/>
      <c r="AH1122" s="48"/>
      <c r="AI1122" s="41"/>
      <c r="AJ1122" s="41"/>
      <c r="AK1122" s="26"/>
      <c r="AL1122" s="791" t="b">
        <v>0</v>
      </c>
      <c r="AM1122" s="788"/>
      <c r="BB1122" s="787" t="b">
        <v>0</v>
      </c>
      <c r="BC1122" s="788"/>
      <c r="BQ1122" s="48"/>
      <c r="BR1122" s="41"/>
      <c r="BS1122" s="41"/>
      <c r="BT1122" s="41"/>
    </row>
    <row r="1123" ht="16.5" customHeight="1">
      <c r="A1123" s="41"/>
      <c r="B1123" s="26"/>
      <c r="C1123" s="789">
        <v>3.0</v>
      </c>
      <c r="D1123" s="790"/>
      <c r="S1123" s="785">
        <v>3.0</v>
      </c>
      <c r="T1123" s="790"/>
      <c r="AH1123" s="48"/>
      <c r="AI1123" s="41"/>
      <c r="AJ1123" s="41"/>
      <c r="AK1123" s="26"/>
      <c r="AL1123" s="789">
        <v>3.0</v>
      </c>
      <c r="AM1123" s="790"/>
      <c r="BB1123" s="785">
        <v>3.0</v>
      </c>
      <c r="BC1123" s="790"/>
      <c r="BQ1123" s="48"/>
      <c r="BR1123" s="41"/>
      <c r="BS1123" s="41"/>
      <c r="BT1123" s="41"/>
    </row>
    <row r="1124" ht="16.5" customHeight="1">
      <c r="A1124" s="41"/>
      <c r="B1124" s="26"/>
      <c r="C1124" s="51"/>
      <c r="AH1124" s="48"/>
      <c r="AI1124" s="41"/>
      <c r="AJ1124" s="41"/>
      <c r="AK1124" s="26"/>
      <c r="AL1124" s="51"/>
      <c r="BQ1124" s="48"/>
      <c r="BR1124" s="41"/>
      <c r="BS1124" s="41"/>
      <c r="BT1124" s="41"/>
    </row>
    <row r="1125" ht="16.5" customHeight="1">
      <c r="A1125" s="41"/>
      <c r="B1125" s="26"/>
      <c r="C1125" s="791" t="b">
        <v>0</v>
      </c>
      <c r="D1125" s="788"/>
      <c r="S1125" s="787" t="b">
        <v>0</v>
      </c>
      <c r="T1125" s="788"/>
      <c r="AH1125" s="48"/>
      <c r="AI1125" s="41"/>
      <c r="AJ1125" s="41"/>
      <c r="AK1125" s="26"/>
      <c r="AL1125" s="791" t="b">
        <v>0</v>
      </c>
      <c r="AM1125" s="788"/>
      <c r="BB1125" s="787" t="b">
        <v>0</v>
      </c>
      <c r="BC1125" s="788"/>
      <c r="BQ1125" s="48"/>
      <c r="BR1125" s="41"/>
      <c r="BS1125" s="41"/>
      <c r="BT1125" s="41"/>
    </row>
    <row r="1126" ht="16.5" customHeight="1">
      <c r="A1126" s="41"/>
      <c r="B1126" s="26"/>
      <c r="C1126" s="789">
        <v>4.0</v>
      </c>
      <c r="D1126" s="790"/>
      <c r="S1126" s="785">
        <v>4.0</v>
      </c>
      <c r="T1126" s="790"/>
      <c r="AH1126" s="48"/>
      <c r="AI1126" s="41"/>
      <c r="AJ1126" s="41"/>
      <c r="AK1126" s="26"/>
      <c r="AL1126" s="789">
        <v>4.0</v>
      </c>
      <c r="AM1126" s="790"/>
      <c r="BB1126" s="785">
        <v>4.0</v>
      </c>
      <c r="BC1126" s="790"/>
      <c r="BQ1126" s="48"/>
      <c r="BR1126" s="41"/>
      <c r="BS1126" s="41"/>
      <c r="BT1126" s="41"/>
    </row>
    <row r="1127" ht="16.5" customHeight="1">
      <c r="A1127" s="41"/>
      <c r="B1127" s="26"/>
      <c r="C1127" s="51"/>
      <c r="AH1127" s="48"/>
      <c r="AI1127" s="41"/>
      <c r="AJ1127" s="41"/>
      <c r="AK1127" s="26"/>
      <c r="AL1127" s="53"/>
      <c r="AM1127" s="54"/>
      <c r="AN1127" s="54"/>
      <c r="AO1127" s="54"/>
      <c r="AP1127" s="54"/>
      <c r="AQ1127" s="54"/>
      <c r="AR1127" s="54"/>
      <c r="AS1127" s="54"/>
      <c r="AT1127" s="54"/>
      <c r="AU1127" s="54"/>
      <c r="AV1127" s="54"/>
      <c r="AW1127" s="54"/>
      <c r="AX1127" s="54"/>
      <c r="AY1127" s="54"/>
      <c r="AZ1127" s="54"/>
      <c r="BA1127" s="54"/>
      <c r="BB1127" s="54"/>
      <c r="BC1127" s="54"/>
      <c r="BD1127" s="54"/>
      <c r="BE1127" s="54"/>
      <c r="BF1127" s="54"/>
      <c r="BG1127" s="54"/>
      <c r="BH1127" s="54"/>
      <c r="BI1127" s="54"/>
      <c r="BJ1127" s="54"/>
      <c r="BK1127" s="54"/>
      <c r="BL1127" s="54"/>
      <c r="BM1127" s="54"/>
      <c r="BN1127" s="54"/>
      <c r="BO1127" s="54"/>
      <c r="BP1127" s="54"/>
      <c r="BQ1127" s="55"/>
      <c r="BR1127" s="41"/>
      <c r="BS1127" s="41"/>
      <c r="BT1127" s="41"/>
    </row>
    <row r="1128" ht="16.5" customHeight="1">
      <c r="A1128" s="41"/>
      <c r="B1128" s="26"/>
      <c r="C1128" s="791" t="b">
        <v>0</v>
      </c>
      <c r="D1128" s="788"/>
      <c r="S1128" s="787" t="b">
        <v>0</v>
      </c>
      <c r="T1128" s="788"/>
      <c r="AH1128" s="48"/>
      <c r="AI1128" s="41"/>
      <c r="AJ1128" s="41"/>
      <c r="AK1128" s="26"/>
      <c r="AL1128" s="26"/>
      <c r="AM1128" s="26"/>
      <c r="AN1128" s="26"/>
      <c r="AO1128" s="26"/>
      <c r="AP1128" s="26"/>
      <c r="AQ1128" s="26"/>
      <c r="AR1128" s="26"/>
      <c r="AS1128" s="26"/>
      <c r="AT1128" s="26"/>
      <c r="AU1128" s="26"/>
      <c r="AV1128" s="26"/>
      <c r="AW1128" s="26"/>
      <c r="AX1128" s="26"/>
      <c r="AY1128" s="26"/>
      <c r="AZ1128" s="26"/>
      <c r="BA1128" s="26"/>
      <c r="BB1128" s="26"/>
      <c r="BC1128" s="26"/>
      <c r="BD1128" s="26"/>
      <c r="BE1128" s="26"/>
      <c r="BF1128" s="26"/>
      <c r="BG1128" s="26"/>
      <c r="BH1128" s="26"/>
      <c r="BI1128" s="26"/>
      <c r="BJ1128" s="26"/>
      <c r="BK1128" s="26"/>
      <c r="BL1128" s="26"/>
      <c r="BM1128" s="26"/>
      <c r="BN1128" s="26"/>
      <c r="BO1128" s="26"/>
      <c r="BP1128" s="26"/>
      <c r="BQ1128" s="26"/>
      <c r="BR1128" s="41"/>
      <c r="BS1128" s="41"/>
      <c r="BT1128" s="41"/>
    </row>
    <row r="1129" ht="16.5" customHeight="1">
      <c r="A1129" s="41"/>
      <c r="B1129" s="26"/>
      <c r="C1129" s="789">
        <v>5.0</v>
      </c>
      <c r="D1129" s="790"/>
      <c r="S1129" s="785">
        <v>5.0</v>
      </c>
      <c r="T1129" s="790"/>
      <c r="AH1129" s="48"/>
      <c r="AI1129" s="41"/>
      <c r="AJ1129" s="41"/>
      <c r="AK1129" s="41"/>
      <c r="AL1129" s="677"/>
      <c r="AM1129" s="677"/>
      <c r="AN1129" s="677"/>
      <c r="AO1129" s="677"/>
      <c r="AP1129" s="677"/>
      <c r="AQ1129" s="677"/>
      <c r="AR1129" s="677"/>
      <c r="AS1129" s="677"/>
      <c r="AT1129" s="677"/>
      <c r="AU1129" s="677"/>
      <c r="AV1129" s="677"/>
      <c r="AW1129" s="677"/>
      <c r="AX1129" s="677"/>
      <c r="AY1129" s="677"/>
      <c r="AZ1129" s="677"/>
      <c r="BA1129" s="677"/>
      <c r="BB1129" s="677"/>
      <c r="BC1129" s="677"/>
      <c r="BD1129" s="677"/>
      <c r="BE1129" s="677"/>
      <c r="BF1129" s="677"/>
      <c r="BG1129" s="677"/>
      <c r="BH1129" s="677"/>
      <c r="BI1129" s="677"/>
      <c r="BJ1129" s="677"/>
      <c r="BK1129" s="677"/>
      <c r="BL1129" s="677"/>
      <c r="BM1129" s="677"/>
      <c r="BN1129" s="677"/>
      <c r="BO1129" s="677"/>
      <c r="BP1129" s="677"/>
      <c r="BQ1129" s="677"/>
      <c r="BR1129" s="41"/>
      <c r="BS1129" s="41"/>
      <c r="BT1129" s="41"/>
    </row>
    <row r="1130" ht="16.5" customHeight="1">
      <c r="A1130" s="41"/>
      <c r="B1130" s="26"/>
      <c r="C1130" s="51"/>
      <c r="AH1130" s="48"/>
      <c r="AI1130" s="41"/>
      <c r="AJ1130" s="41"/>
      <c r="AK1130" s="41"/>
      <c r="AL1130" s="677"/>
      <c r="AM1130" s="677"/>
      <c r="AN1130" s="677"/>
      <c r="AO1130" s="677"/>
      <c r="AP1130" s="677"/>
      <c r="AQ1130" s="677"/>
      <c r="AR1130" s="677"/>
      <c r="AS1130" s="677"/>
      <c r="AT1130" s="677"/>
      <c r="AU1130" s="677"/>
      <c r="AV1130" s="677"/>
      <c r="AW1130" s="677"/>
      <c r="AX1130" s="677"/>
      <c r="AY1130" s="677"/>
      <c r="AZ1130" s="677"/>
      <c r="BA1130" s="677"/>
      <c r="BB1130" s="677"/>
      <c r="BC1130" s="677"/>
      <c r="BD1130" s="677"/>
      <c r="BE1130" s="677"/>
      <c r="BF1130" s="677"/>
      <c r="BG1130" s="677"/>
      <c r="BH1130" s="677"/>
      <c r="BI1130" s="677"/>
      <c r="BJ1130" s="677"/>
      <c r="BK1130" s="677"/>
      <c r="BL1130" s="677"/>
      <c r="BM1130" s="677"/>
      <c r="BN1130" s="677"/>
      <c r="BO1130" s="677"/>
      <c r="BP1130" s="677"/>
      <c r="BQ1130" s="677"/>
      <c r="BR1130" s="41"/>
      <c r="BS1130" s="41"/>
      <c r="BT1130" s="41"/>
    </row>
    <row r="1131" ht="16.5" customHeight="1">
      <c r="A1131" s="41"/>
      <c r="B1131" s="26"/>
      <c r="C1131" s="791" t="b">
        <v>0</v>
      </c>
      <c r="D1131" s="788"/>
      <c r="S1131" s="787" t="b">
        <v>0</v>
      </c>
      <c r="T1131" s="788"/>
      <c r="AH1131" s="48"/>
      <c r="AI1131" s="41"/>
      <c r="AJ1131" s="41"/>
      <c r="AK1131" s="41"/>
      <c r="AL1131" s="677"/>
      <c r="AM1131" s="677"/>
      <c r="AN1131" s="677"/>
      <c r="AO1131" s="677"/>
      <c r="AP1131" s="677"/>
      <c r="AQ1131" s="677"/>
      <c r="AR1131" s="677"/>
      <c r="AS1131" s="677"/>
      <c r="AT1131" s="677"/>
      <c r="AU1131" s="677"/>
      <c r="AV1131" s="677"/>
      <c r="AW1131" s="677"/>
      <c r="AX1131" s="677"/>
      <c r="AY1131" s="677"/>
      <c r="AZ1131" s="677"/>
      <c r="BA1131" s="677"/>
      <c r="BB1131" s="677"/>
      <c r="BC1131" s="677"/>
      <c r="BD1131" s="677"/>
      <c r="BE1131" s="677"/>
      <c r="BF1131" s="677"/>
      <c r="BG1131" s="677"/>
      <c r="BH1131" s="677"/>
      <c r="BI1131" s="677"/>
      <c r="BJ1131" s="677"/>
      <c r="BK1131" s="677"/>
      <c r="BL1131" s="677"/>
      <c r="BM1131" s="677"/>
      <c r="BN1131" s="677"/>
      <c r="BO1131" s="677"/>
      <c r="BP1131" s="677"/>
      <c r="BQ1131" s="677"/>
      <c r="BR1131" s="41"/>
      <c r="BS1131" s="41"/>
      <c r="BT1131" s="41"/>
    </row>
    <row r="1132" ht="16.5" customHeight="1">
      <c r="A1132" s="41"/>
      <c r="B1132" s="26"/>
      <c r="C1132" s="789">
        <v>6.0</v>
      </c>
      <c r="D1132" s="790"/>
      <c r="S1132" s="785">
        <v>6.0</v>
      </c>
      <c r="T1132" s="790"/>
      <c r="AH1132" s="48"/>
      <c r="AI1132" s="41"/>
      <c r="AJ1132" s="41"/>
      <c r="AK1132" s="41"/>
      <c r="AL1132" s="677"/>
      <c r="AM1132" s="677"/>
      <c r="AN1132" s="677"/>
      <c r="AO1132" s="677"/>
      <c r="AP1132" s="677"/>
      <c r="AQ1132" s="677"/>
      <c r="AR1132" s="677"/>
      <c r="AS1132" s="677"/>
      <c r="AT1132" s="677"/>
      <c r="AU1132" s="677"/>
      <c r="AV1132" s="677"/>
      <c r="AW1132" s="677"/>
      <c r="AX1132" s="677"/>
      <c r="AY1132" s="677"/>
      <c r="AZ1132" s="677"/>
      <c r="BA1132" s="677"/>
      <c r="BB1132" s="677"/>
      <c r="BC1132" s="677"/>
      <c r="BD1132" s="677"/>
      <c r="BE1132" s="677"/>
      <c r="BF1132" s="677"/>
      <c r="BG1132" s="677"/>
      <c r="BH1132" s="677"/>
      <c r="BI1132" s="677"/>
      <c r="BJ1132" s="677"/>
      <c r="BK1132" s="677"/>
      <c r="BL1132" s="677"/>
      <c r="BM1132" s="677"/>
      <c r="BN1132" s="677"/>
      <c r="BO1132" s="677"/>
      <c r="BP1132" s="677"/>
      <c r="BQ1132" s="677"/>
      <c r="BR1132" s="41"/>
      <c r="BS1132" s="41"/>
      <c r="BT1132" s="41"/>
    </row>
    <row r="1133" ht="16.5" customHeight="1">
      <c r="A1133" s="41"/>
      <c r="B1133" s="26"/>
      <c r="C1133" s="51"/>
      <c r="AH1133" s="48"/>
      <c r="AI1133" s="41"/>
      <c r="AJ1133" s="41"/>
      <c r="AK1133" s="41"/>
      <c r="AL1133" s="677"/>
      <c r="AM1133" s="677"/>
      <c r="AN1133" s="677"/>
      <c r="AO1133" s="677"/>
      <c r="AP1133" s="677"/>
      <c r="AQ1133" s="677"/>
      <c r="AR1133" s="677"/>
      <c r="AS1133" s="677"/>
      <c r="AT1133" s="677"/>
      <c r="AU1133" s="677"/>
      <c r="AV1133" s="677"/>
      <c r="AW1133" s="677"/>
      <c r="AX1133" s="677"/>
      <c r="AY1133" s="677"/>
      <c r="AZ1133" s="677"/>
      <c r="BA1133" s="677"/>
      <c r="BB1133" s="677"/>
      <c r="BC1133" s="677"/>
      <c r="BD1133" s="677"/>
      <c r="BE1133" s="677"/>
      <c r="BF1133" s="677"/>
      <c r="BG1133" s="677"/>
      <c r="BH1133" s="677"/>
      <c r="BI1133" s="677"/>
      <c r="BJ1133" s="677"/>
      <c r="BK1133" s="677"/>
      <c r="BL1133" s="677"/>
      <c r="BM1133" s="677"/>
      <c r="BN1133" s="677"/>
      <c r="BO1133" s="677"/>
      <c r="BP1133" s="677"/>
      <c r="BQ1133" s="677"/>
      <c r="BR1133" s="41"/>
      <c r="BS1133" s="41"/>
      <c r="BT1133" s="41"/>
    </row>
    <row r="1134" ht="16.5" customHeight="1">
      <c r="A1134" s="41"/>
      <c r="B1134" s="26"/>
      <c r="C1134" s="791" t="b">
        <v>0</v>
      </c>
      <c r="D1134" s="788"/>
      <c r="S1134" s="787" t="b">
        <v>0</v>
      </c>
      <c r="T1134" s="788"/>
      <c r="AH1134" s="48"/>
      <c r="AI1134" s="41"/>
      <c r="AJ1134" s="41"/>
      <c r="AK1134" s="41"/>
      <c r="AL1134" s="677"/>
      <c r="AM1134" s="677"/>
      <c r="AN1134" s="677"/>
      <c r="AO1134" s="677"/>
      <c r="AP1134" s="677"/>
      <c r="AQ1134" s="677"/>
      <c r="AR1134" s="677"/>
      <c r="AS1134" s="677"/>
      <c r="AT1134" s="677"/>
      <c r="AU1134" s="677"/>
      <c r="AV1134" s="677"/>
      <c r="AW1134" s="677"/>
      <c r="AX1134" s="677"/>
      <c r="AY1134" s="677"/>
      <c r="AZ1134" s="677"/>
      <c r="BA1134" s="677"/>
      <c r="BB1134" s="677"/>
      <c r="BC1134" s="677"/>
      <c r="BD1134" s="677"/>
      <c r="BE1134" s="677"/>
      <c r="BF1134" s="677"/>
      <c r="BG1134" s="677"/>
      <c r="BH1134" s="677"/>
      <c r="BI1134" s="677"/>
      <c r="BJ1134" s="677"/>
      <c r="BK1134" s="677"/>
      <c r="BL1134" s="677"/>
      <c r="BM1134" s="677"/>
      <c r="BN1134" s="677"/>
      <c r="BO1134" s="677"/>
      <c r="BP1134" s="677"/>
      <c r="BQ1134" s="677"/>
      <c r="BR1134" s="41"/>
      <c r="BS1134" s="41"/>
      <c r="BT1134" s="41"/>
    </row>
    <row r="1135" ht="16.5" customHeight="1">
      <c r="A1135" s="41"/>
      <c r="B1135" s="26"/>
      <c r="C1135" s="789">
        <v>7.0</v>
      </c>
      <c r="D1135" s="790"/>
      <c r="S1135" s="785">
        <v>7.0</v>
      </c>
      <c r="T1135" s="790"/>
      <c r="AH1135" s="48"/>
      <c r="AI1135" s="41"/>
      <c r="AJ1135" s="41"/>
      <c r="AK1135" s="41"/>
      <c r="AL1135" s="677"/>
      <c r="AM1135" s="677"/>
      <c r="AN1135" s="677"/>
      <c r="AO1135" s="677"/>
      <c r="AP1135" s="677"/>
      <c r="AQ1135" s="677"/>
      <c r="AR1135" s="677"/>
      <c r="AS1135" s="677"/>
      <c r="AT1135" s="677"/>
      <c r="AU1135" s="677"/>
      <c r="AV1135" s="677"/>
      <c r="AW1135" s="677"/>
      <c r="AX1135" s="677"/>
      <c r="AY1135" s="677"/>
      <c r="AZ1135" s="677"/>
      <c r="BA1135" s="677"/>
      <c r="BB1135" s="677"/>
      <c r="BC1135" s="677"/>
      <c r="BD1135" s="677"/>
      <c r="BE1135" s="677"/>
      <c r="BF1135" s="677"/>
      <c r="BG1135" s="677"/>
      <c r="BH1135" s="677"/>
      <c r="BI1135" s="677"/>
      <c r="BJ1135" s="677"/>
      <c r="BK1135" s="677"/>
      <c r="BL1135" s="677"/>
      <c r="BM1135" s="677"/>
      <c r="BN1135" s="677"/>
      <c r="BO1135" s="677"/>
      <c r="BP1135" s="677"/>
      <c r="BQ1135" s="677"/>
      <c r="BR1135" s="41"/>
      <c r="BS1135" s="41"/>
      <c r="BT1135" s="41"/>
    </row>
    <row r="1136" ht="16.5" customHeight="1">
      <c r="A1136" s="41"/>
      <c r="B1136" s="26"/>
      <c r="C1136" s="51"/>
      <c r="AH1136" s="48"/>
      <c r="AI1136" s="41"/>
      <c r="AJ1136" s="41"/>
      <c r="AK1136" s="41"/>
      <c r="AL1136" s="677"/>
      <c r="AM1136" s="677"/>
      <c r="AN1136" s="677"/>
      <c r="AO1136" s="677"/>
      <c r="AP1136" s="677"/>
      <c r="AQ1136" s="677"/>
      <c r="AR1136" s="677"/>
      <c r="AS1136" s="677"/>
      <c r="AT1136" s="677"/>
      <c r="AU1136" s="677"/>
      <c r="AV1136" s="677"/>
      <c r="AW1136" s="677"/>
      <c r="AX1136" s="677"/>
      <c r="AY1136" s="677"/>
      <c r="AZ1136" s="677"/>
      <c r="BA1136" s="677"/>
      <c r="BB1136" s="677"/>
      <c r="BC1136" s="677"/>
      <c r="BD1136" s="677"/>
      <c r="BE1136" s="677"/>
      <c r="BF1136" s="677"/>
      <c r="BG1136" s="677"/>
      <c r="BH1136" s="677"/>
      <c r="BI1136" s="677"/>
      <c r="BJ1136" s="677"/>
      <c r="BK1136" s="677"/>
      <c r="BL1136" s="677"/>
      <c r="BM1136" s="677"/>
      <c r="BN1136" s="677"/>
      <c r="BO1136" s="677"/>
      <c r="BP1136" s="677"/>
      <c r="BQ1136" s="677"/>
      <c r="BR1136" s="41"/>
      <c r="BS1136" s="41"/>
      <c r="BT1136" s="41"/>
    </row>
    <row r="1137" ht="16.5" customHeight="1">
      <c r="A1137" s="41"/>
      <c r="B1137" s="26"/>
      <c r="C1137" s="791" t="b">
        <v>0</v>
      </c>
      <c r="D1137" s="788"/>
      <c r="S1137" s="787" t="b">
        <v>0</v>
      </c>
      <c r="T1137" s="788"/>
      <c r="AH1137" s="48"/>
      <c r="AI1137" s="41"/>
      <c r="AJ1137" s="41"/>
      <c r="AK1137" s="41"/>
      <c r="AL1137" s="677"/>
      <c r="AM1137" s="677"/>
      <c r="AN1137" s="677"/>
      <c r="AO1137" s="677"/>
      <c r="AP1137" s="677"/>
      <c r="AQ1137" s="677"/>
      <c r="AR1137" s="677"/>
      <c r="AS1137" s="677"/>
      <c r="AT1137" s="677"/>
      <c r="AU1137" s="677"/>
      <c r="AV1137" s="677"/>
      <c r="AW1137" s="677"/>
      <c r="AX1137" s="677"/>
      <c r="AY1137" s="677"/>
      <c r="AZ1137" s="677"/>
      <c r="BA1137" s="677"/>
      <c r="BB1137" s="677"/>
      <c r="BC1137" s="677"/>
      <c r="BD1137" s="677"/>
      <c r="BE1137" s="677"/>
      <c r="BF1137" s="677"/>
      <c r="BG1137" s="677"/>
      <c r="BH1137" s="677"/>
      <c r="BI1137" s="677"/>
      <c r="BJ1137" s="677"/>
      <c r="BK1137" s="677"/>
      <c r="BL1137" s="677"/>
      <c r="BM1137" s="677"/>
      <c r="BN1137" s="677"/>
      <c r="BO1137" s="677"/>
      <c r="BP1137" s="677"/>
      <c r="BQ1137" s="677"/>
      <c r="BR1137" s="41"/>
      <c r="BS1137" s="41"/>
      <c r="BT1137" s="41"/>
    </row>
    <row r="1138" ht="16.5" customHeight="1">
      <c r="A1138" s="41"/>
      <c r="B1138" s="26"/>
      <c r="C1138" s="789">
        <v>8.0</v>
      </c>
      <c r="D1138" s="790"/>
      <c r="S1138" s="785">
        <v>8.0</v>
      </c>
      <c r="T1138" s="790"/>
      <c r="AH1138" s="48"/>
      <c r="AI1138" s="41"/>
      <c r="AJ1138" s="41"/>
      <c r="AK1138" s="41"/>
      <c r="AL1138" s="677"/>
      <c r="AM1138" s="677"/>
      <c r="AN1138" s="677"/>
      <c r="AO1138" s="677"/>
      <c r="AP1138" s="677"/>
      <c r="AQ1138" s="677"/>
      <c r="AR1138" s="677"/>
      <c r="AS1138" s="677"/>
      <c r="AT1138" s="677"/>
      <c r="AU1138" s="677"/>
      <c r="AV1138" s="677"/>
      <c r="AW1138" s="677"/>
      <c r="AX1138" s="677"/>
      <c r="AY1138" s="677"/>
      <c r="AZ1138" s="677"/>
      <c r="BA1138" s="677"/>
      <c r="BB1138" s="677"/>
      <c r="BC1138" s="677"/>
      <c r="BD1138" s="677"/>
      <c r="BE1138" s="677"/>
      <c r="BF1138" s="677"/>
      <c r="BG1138" s="677"/>
      <c r="BH1138" s="677"/>
      <c r="BI1138" s="677"/>
      <c r="BJ1138" s="677"/>
      <c r="BK1138" s="677"/>
      <c r="BL1138" s="677"/>
      <c r="BM1138" s="677"/>
      <c r="BN1138" s="677"/>
      <c r="BO1138" s="677"/>
      <c r="BP1138" s="677"/>
      <c r="BQ1138" s="677"/>
      <c r="BR1138" s="41"/>
      <c r="BS1138" s="41"/>
      <c r="BT1138" s="41"/>
    </row>
    <row r="1139" ht="16.5" customHeight="1">
      <c r="A1139" s="41"/>
      <c r="B1139" s="26"/>
      <c r="C1139" s="53"/>
      <c r="D1139" s="54"/>
      <c r="E1139" s="54"/>
      <c r="F1139" s="54"/>
      <c r="G1139" s="54"/>
      <c r="H1139" s="54"/>
      <c r="I1139" s="54"/>
      <c r="J1139" s="54"/>
      <c r="K1139" s="54"/>
      <c r="L1139" s="54"/>
      <c r="M1139" s="54"/>
      <c r="N1139" s="54"/>
      <c r="O1139" s="54"/>
      <c r="P1139" s="54"/>
      <c r="Q1139" s="54"/>
      <c r="R1139" s="54"/>
      <c r="S1139" s="54"/>
      <c r="T1139" s="54"/>
      <c r="U1139" s="54"/>
      <c r="V1139" s="54"/>
      <c r="W1139" s="54"/>
      <c r="X1139" s="54"/>
      <c r="Y1139" s="54"/>
      <c r="Z1139" s="54"/>
      <c r="AA1139" s="54"/>
      <c r="AB1139" s="54"/>
      <c r="AC1139" s="54"/>
      <c r="AD1139" s="54"/>
      <c r="AE1139" s="54"/>
      <c r="AF1139" s="54"/>
      <c r="AG1139" s="54"/>
      <c r="AH1139" s="55"/>
      <c r="AI1139" s="41"/>
      <c r="AJ1139" s="41"/>
      <c r="AK1139" s="41"/>
      <c r="AL1139" s="677"/>
      <c r="AM1139" s="677"/>
      <c r="AN1139" s="677"/>
      <c r="AO1139" s="677"/>
      <c r="AP1139" s="677"/>
      <c r="AQ1139" s="677"/>
      <c r="AR1139" s="677"/>
      <c r="AS1139" s="677"/>
      <c r="AT1139" s="677"/>
      <c r="AU1139" s="677"/>
      <c r="AV1139" s="677"/>
      <c r="AW1139" s="677"/>
      <c r="AX1139" s="677"/>
      <c r="AY1139" s="677"/>
      <c r="AZ1139" s="677"/>
      <c r="BA1139" s="677"/>
      <c r="BB1139" s="677"/>
      <c r="BC1139" s="677"/>
      <c r="BD1139" s="677"/>
      <c r="BE1139" s="677"/>
      <c r="BF1139" s="677"/>
      <c r="BG1139" s="677"/>
      <c r="BH1139" s="677"/>
      <c r="BI1139" s="677"/>
      <c r="BJ1139" s="677"/>
      <c r="BK1139" s="677"/>
      <c r="BL1139" s="677"/>
      <c r="BM1139" s="677"/>
      <c r="BN1139" s="677"/>
      <c r="BO1139" s="677"/>
      <c r="BP1139" s="677"/>
      <c r="BQ1139" s="677"/>
      <c r="BR1139" s="41"/>
      <c r="BS1139" s="41"/>
      <c r="BT1139" s="41"/>
    </row>
    <row r="1140" ht="16.5" customHeight="1">
      <c r="A1140" s="41"/>
      <c r="B1140" s="26"/>
      <c r="C1140" s="26"/>
      <c r="D1140" s="26"/>
      <c r="E1140" s="26"/>
      <c r="F1140" s="26"/>
      <c r="G1140" s="26"/>
      <c r="H1140" s="26"/>
      <c r="I1140" s="26"/>
      <c r="J1140" s="26"/>
      <c r="K1140" s="26"/>
      <c r="L1140" s="26"/>
      <c r="M1140" s="26"/>
      <c r="N1140" s="26"/>
      <c r="O1140" s="26"/>
      <c r="P1140" s="26"/>
      <c r="Q1140" s="26"/>
      <c r="R1140" s="26"/>
      <c r="S1140" s="26"/>
      <c r="T1140" s="26"/>
      <c r="U1140" s="26"/>
      <c r="V1140" s="26"/>
      <c r="W1140" s="26"/>
      <c r="X1140" s="26"/>
      <c r="Y1140" s="26"/>
      <c r="Z1140" s="26"/>
      <c r="AA1140" s="26"/>
      <c r="AB1140" s="26"/>
      <c r="AC1140" s="26"/>
      <c r="AD1140" s="26"/>
      <c r="AE1140" s="26"/>
      <c r="AF1140" s="26"/>
      <c r="AG1140" s="26"/>
      <c r="AH1140" s="26"/>
      <c r="AI1140" s="41"/>
      <c r="AJ1140" s="41"/>
      <c r="AK1140" s="41"/>
      <c r="AL1140" s="41"/>
      <c r="AM1140" s="41"/>
      <c r="AN1140" s="41"/>
      <c r="AO1140" s="41"/>
      <c r="AP1140" s="41"/>
      <c r="AQ1140" s="41"/>
      <c r="AR1140" s="41"/>
      <c r="AS1140" s="41"/>
      <c r="AT1140" s="41"/>
      <c r="AU1140" s="41"/>
      <c r="AV1140" s="41"/>
      <c r="AW1140" s="41"/>
      <c r="AX1140" s="41"/>
      <c r="AY1140" s="41"/>
      <c r="AZ1140" s="41"/>
      <c r="BA1140" s="41"/>
      <c r="BB1140" s="41"/>
      <c r="BC1140" s="41"/>
      <c r="BD1140" s="41"/>
      <c r="BE1140" s="41"/>
      <c r="BF1140" s="41"/>
      <c r="BG1140" s="41"/>
      <c r="BH1140" s="41"/>
      <c r="BI1140" s="41"/>
      <c r="BJ1140" s="41"/>
      <c r="BK1140" s="41"/>
      <c r="BL1140" s="41"/>
      <c r="BM1140" s="41"/>
      <c r="BN1140" s="41"/>
      <c r="BO1140" s="41"/>
      <c r="BP1140" s="41"/>
      <c r="BQ1140" s="41"/>
      <c r="BR1140" s="41"/>
      <c r="BS1140" s="41"/>
      <c r="BT1140" s="41"/>
    </row>
    <row r="1141" ht="16.5" customHeight="1">
      <c r="A1141" s="41"/>
      <c r="B1141" s="41"/>
      <c r="C1141" s="41"/>
      <c r="D1141" s="41"/>
      <c r="E1141" s="41"/>
      <c r="F1141" s="41"/>
      <c r="G1141" s="41"/>
      <c r="H1141" s="41"/>
      <c r="I1141" s="41"/>
      <c r="J1141" s="41"/>
      <c r="K1141" s="41"/>
      <c r="L1141" s="41"/>
      <c r="M1141" s="41"/>
      <c r="N1141" s="41"/>
      <c r="O1141" s="41"/>
      <c r="P1141" s="41"/>
      <c r="Q1141" s="41"/>
      <c r="R1141" s="41"/>
      <c r="S1141" s="41"/>
      <c r="T1141" s="41"/>
      <c r="U1141" s="41"/>
      <c r="V1141" s="41"/>
      <c r="W1141" s="41"/>
      <c r="X1141" s="41"/>
      <c r="Y1141" s="41"/>
      <c r="Z1141" s="41"/>
      <c r="AA1141" s="41"/>
      <c r="AB1141" s="41"/>
      <c r="AC1141" s="41"/>
      <c r="AD1141" s="41"/>
      <c r="AE1141" s="41"/>
      <c r="AF1141" s="41"/>
      <c r="AG1141" s="41"/>
      <c r="AH1141" s="41"/>
      <c r="AI1141" s="41"/>
      <c r="AJ1141" s="41"/>
      <c r="AK1141" s="41"/>
      <c r="AL1141" s="41"/>
      <c r="AM1141" s="41"/>
      <c r="AN1141" s="41"/>
      <c r="AO1141" s="41"/>
      <c r="AP1141" s="41"/>
      <c r="AQ1141" s="41"/>
      <c r="AR1141" s="41"/>
      <c r="AS1141" s="41"/>
      <c r="AT1141" s="41"/>
      <c r="AU1141" s="41"/>
      <c r="AV1141" s="41"/>
      <c r="AW1141" s="41"/>
      <c r="AX1141" s="41"/>
      <c r="AY1141" s="41"/>
      <c r="AZ1141" s="41"/>
      <c r="BA1141" s="41"/>
      <c r="BB1141" s="41"/>
      <c r="BC1141" s="41"/>
      <c r="BD1141" s="41"/>
      <c r="BE1141" s="41"/>
      <c r="BF1141" s="41"/>
      <c r="BG1141" s="41"/>
      <c r="BH1141" s="41"/>
      <c r="BI1141" s="41"/>
      <c r="BJ1141" s="41"/>
      <c r="BK1141" s="41"/>
      <c r="BL1141" s="41"/>
      <c r="BM1141" s="41"/>
      <c r="BN1141" s="41"/>
      <c r="BO1141" s="41"/>
      <c r="BP1141" s="41"/>
      <c r="BQ1141" s="41"/>
      <c r="BR1141" s="41"/>
      <c r="BS1141" s="41"/>
      <c r="BT1141" s="41"/>
    </row>
    <row r="1142" ht="16.5" customHeight="1">
      <c r="A1142" s="41"/>
      <c r="B1142" s="45" t="s">
        <v>2102</v>
      </c>
      <c r="C1142" s="41"/>
      <c r="D1142" s="41"/>
      <c r="E1142" s="41"/>
      <c r="F1142" s="41"/>
      <c r="G1142" s="41"/>
      <c r="H1142" s="41"/>
      <c r="I1142" s="41"/>
      <c r="J1142" s="41"/>
      <c r="K1142" s="41"/>
      <c r="L1142" s="41"/>
      <c r="M1142" s="41"/>
      <c r="N1142" s="41"/>
      <c r="O1142" s="41"/>
      <c r="P1142" s="41"/>
      <c r="Q1142" s="41"/>
      <c r="R1142" s="41"/>
      <c r="S1142" s="41"/>
      <c r="T1142" s="41"/>
      <c r="U1142" s="41"/>
      <c r="V1142" s="41"/>
      <c r="W1142" s="41"/>
      <c r="X1142" s="41"/>
      <c r="Y1142" s="41"/>
      <c r="Z1142" s="41"/>
      <c r="AA1142" s="41"/>
      <c r="AB1142" s="41"/>
      <c r="AC1142" s="41"/>
      <c r="AD1142" s="41"/>
      <c r="AE1142" s="41"/>
      <c r="AF1142" s="41"/>
      <c r="AG1142" s="41"/>
      <c r="AH1142" s="41"/>
      <c r="AI1142" s="41"/>
      <c r="AJ1142" s="41"/>
      <c r="AK1142" s="41"/>
      <c r="AL1142" s="41"/>
      <c r="AM1142" s="41"/>
      <c r="AN1142" s="41"/>
      <c r="AO1142" s="41"/>
      <c r="AP1142" s="41"/>
      <c r="AQ1142" s="41"/>
      <c r="AR1142" s="41"/>
      <c r="AS1142" s="41"/>
      <c r="AT1142" s="41"/>
      <c r="AU1142" s="41"/>
      <c r="AV1142" s="41"/>
      <c r="AW1142" s="41"/>
      <c r="AX1142" s="41"/>
      <c r="AY1142" s="41"/>
      <c r="AZ1142" s="41"/>
      <c r="BA1142" s="41"/>
      <c r="BB1142" s="41"/>
      <c r="BC1142" s="41"/>
      <c r="BD1142" s="41"/>
      <c r="BE1142" s="41"/>
      <c r="BF1142" s="41"/>
      <c r="BG1142" s="41"/>
      <c r="BH1142" s="41"/>
      <c r="BI1142" s="41"/>
      <c r="BJ1142" s="41"/>
      <c r="BK1142" s="41"/>
      <c r="BL1142" s="41"/>
      <c r="BM1142" s="41"/>
      <c r="BN1142" s="41"/>
      <c r="BO1142" s="41"/>
      <c r="BP1142" s="41"/>
      <c r="BQ1142" s="41"/>
      <c r="BR1142" s="41"/>
      <c r="BS1142" s="41"/>
      <c r="BT1142" s="41"/>
    </row>
    <row r="1143" ht="16.5" customHeight="1">
      <c r="A1143" s="41"/>
      <c r="B1143" s="758" t="s">
        <v>483</v>
      </c>
      <c r="C1143" s="759" t="s">
        <v>1692</v>
      </c>
      <c r="D1143" s="66"/>
      <c r="E1143" s="66"/>
      <c r="F1143" s="66"/>
      <c r="G1143" s="760" t="s">
        <v>2047</v>
      </c>
      <c r="H1143" s="66"/>
      <c r="I1143" s="66"/>
      <c r="J1143" s="66"/>
      <c r="K1143" s="66"/>
      <c r="L1143" s="66"/>
      <c r="M1143" s="66"/>
      <c r="N1143" s="66"/>
      <c r="O1143" s="66"/>
      <c r="P1143" s="66"/>
      <c r="Q1143" s="66"/>
      <c r="R1143" s="66"/>
      <c r="S1143" s="66"/>
      <c r="T1143" s="66"/>
      <c r="U1143" s="761" t="s">
        <v>2096</v>
      </c>
      <c r="V1143" s="66"/>
      <c r="W1143" s="762">
        <f>IF(Y1145, IF(Z1145="柔性鍍層模塊",$H$12 + 2 + $CG$86,0) + IF(Z1145="重裝鍍層模塊", 12, 0) + IF(Z1145="符文鍍層模塊", 10, 0) + IF(Z1145="標準鍍層模塊", 11, 0), 0)
+ IF(AND(C1147, COUNTIF(D1147, "*盾牌模塊*")&gt;0), 2, 0) + IF(AND(C1150, COUNTIF(D1150, "*盾牌模塊*")&gt;0), 2, 0) + IF(AND(C1153, COUNTIF(D1153, "*盾牌模塊*")&gt;0), 2, 0) + IF(AND(C1156, COUNTIF(D1156, "*盾牌模塊*")&gt;0), 2, 0)
+ IF(AND(C1159, COUNTIF(D1159, "*盾牌模塊*")&gt;0), 2, 0) + IF(AND(C1162, COUNTIF(D1162, "*盾牌模塊*")&gt;0), 2, 0) + IF(AND(C1165, COUNTIF(D1165, "*盾牌模塊*")&gt;0), 2, 0) + IF(AND(C1168, COUNTIF(D1168, "*盾牌模塊*")&gt;0), 2, 0)</f>
        <v>0</v>
      </c>
      <c r="X1143" s="66"/>
      <c r="Y1143" s="761" t="s">
        <v>2097</v>
      </c>
      <c r="Z1143" s="66"/>
      <c r="AA1143" s="762">
        <f>IF(Y1145, IF(Z1145="柔性鍍層模塊",$H$14 + 1 + IF($CE$14&gt;0,$CG$86,0),0) + IF(Z1145="重裝鍍層模塊", 8, 0) + IF(Z1145="符文鍍層模塊", 11, 0) + IF(Z1145="標準鍍層模塊", 10, 0), 0)
+ IF(AND(C1147, COUNTIF(D1147, "*盾牌模塊*")&gt;0), 2, 0) + IF(AND(C1150, COUNTIF(D1150, "*盾牌模塊*")&gt;0), 2, 0) + IF(AND(C1153, COUNTIF(D1153, "*盾牌模塊*")&gt;0), 2, 0) + IF(AND(C1156, COUNTIF(D1156, "*盾牌模塊*")&gt;0), 2, 0)
+ IF(AND(C1159, COUNTIF(D1159, "*盾牌模塊*")&gt;0), 2, 0) + IF(AND(C1162, COUNTIF(D1162, "*盾牌模塊*")&gt;0), 2, 0) + IF(AND(C1165, COUNTIF(D1165, "*盾牌模塊*")&gt;0), 2, 0) + IF(AND(C1168, COUNTIF(D1168, "*盾牌模塊*")&gt;0), 2, 0)</f>
        <v>0</v>
      </c>
      <c r="AB1143" s="66"/>
      <c r="AC1143" s="761" t="s">
        <v>2098</v>
      </c>
      <c r="AD1143" s="66"/>
      <c r="AE1143" s="763">
        <f>IF(AND(Y1145,Z1145&lt;&gt;"無"), 1, 0)+S1146+C1146</f>
        <v>0</v>
      </c>
      <c r="AF1143" s="66"/>
      <c r="AG1143" s="764">
        <f>3+$CI$117</f>
        <v>3</v>
      </c>
      <c r="AH1143" s="69"/>
      <c r="AI1143" s="41"/>
      <c r="AJ1143" s="41"/>
      <c r="AK1143" s="41"/>
      <c r="AL1143" s="41"/>
      <c r="AM1143" s="41"/>
      <c r="AN1143" s="41"/>
      <c r="AO1143" s="41"/>
      <c r="AP1143" s="41"/>
      <c r="AQ1143" s="41"/>
      <c r="AR1143" s="41"/>
      <c r="AS1143" s="41"/>
      <c r="AT1143" s="41"/>
      <c r="AU1143" s="41"/>
      <c r="AV1143" s="41"/>
      <c r="AW1143" s="41"/>
      <c r="AX1143" s="41"/>
      <c r="AY1143" s="41"/>
      <c r="AZ1143" s="41"/>
      <c r="BA1143" s="41"/>
      <c r="BB1143" s="41"/>
      <c r="BC1143" s="41"/>
      <c r="BD1143" s="41"/>
      <c r="BE1143" s="41"/>
      <c r="BF1143" s="41"/>
      <c r="BG1143" s="41"/>
      <c r="BH1143" s="41"/>
      <c r="BI1143" s="41"/>
      <c r="BJ1143" s="41"/>
      <c r="BK1143" s="41"/>
      <c r="BL1143" s="41"/>
      <c r="BM1143" s="41"/>
      <c r="BN1143" s="41"/>
      <c r="BO1143" s="41"/>
      <c r="BP1143" s="41"/>
      <c r="BQ1143" s="41"/>
      <c r="BR1143" s="41"/>
      <c r="BS1143" s="41"/>
      <c r="BT1143" s="41"/>
    </row>
    <row r="1144" ht="16.5" customHeight="1">
      <c r="A1144" s="41"/>
      <c r="B1144" s="765"/>
      <c r="AH1144" s="48"/>
      <c r="AI1144" s="41"/>
      <c r="AJ1144" s="41"/>
      <c r="AK1144" s="41"/>
      <c r="AL1144" s="41"/>
      <c r="AM1144" s="41"/>
      <c r="AN1144" s="41"/>
      <c r="AO1144" s="41"/>
      <c r="AP1144" s="41"/>
      <c r="AQ1144" s="41"/>
      <c r="AR1144" s="41"/>
      <c r="AS1144" s="41"/>
      <c r="AT1144" s="41"/>
      <c r="AU1144" s="41"/>
      <c r="AV1144" s="41"/>
      <c r="AW1144" s="41"/>
      <c r="AX1144" s="41"/>
      <c r="AY1144" s="41"/>
      <c r="AZ1144" s="41"/>
      <c r="BA1144" s="41"/>
      <c r="BB1144" s="41"/>
      <c r="BC1144" s="41"/>
      <c r="BD1144" s="41"/>
      <c r="BE1144" s="41"/>
      <c r="BF1144" s="41"/>
      <c r="BG1144" s="41"/>
      <c r="BH1144" s="41"/>
      <c r="BI1144" s="41"/>
      <c r="BJ1144" s="41"/>
      <c r="BK1144" s="41"/>
      <c r="BL1144" s="41"/>
      <c r="BM1144" s="41"/>
      <c r="BN1144" s="41"/>
      <c r="BO1144" s="41"/>
      <c r="BP1144" s="41"/>
      <c r="BQ1144" s="41"/>
      <c r="BR1144" s="41"/>
      <c r="BS1144" s="41"/>
      <c r="BT1144" s="41"/>
    </row>
    <row r="1145" ht="16.5" customHeight="1">
      <c r="A1145" s="41"/>
      <c r="B1145" s="765"/>
      <c r="C1145" s="766" t="s">
        <v>1693</v>
      </c>
      <c r="F1145" s="792"/>
      <c r="J1145" s="768" t="s">
        <v>2099</v>
      </c>
      <c r="M1145" s="769" t="str">
        <f>IF(AND(OR(AND(S1147, COUNTIF(T1147, "*座椅模塊*")&gt;0), AND(S1150, COUNTIF(T1150, "*座椅模塊*")&gt;0), AND(S1153, COUNTIF(T1153, "*座椅模塊*")&gt;0), AND(S1156, COUNTIF(T1156, "*座椅模塊*")&gt;0),  
        AND(S1159, COUNTIF(T1159, "*座椅模塊*")&gt;0), AND(S1162, COUNTIF(T1162, "*座椅模塊*")&gt;0), AND(S1165, COUNTIF(T1165, "*座椅模塊*")&gt;0), AND(S1168, COUNTIF(T1168, "*座椅模塊*")&gt;0)     ),
       F1145&lt;&gt;"外骨骼")
,IF(F1145="戰馬", "至多2名", "至多1名"),
IF(F1145="戰馬", "至多1名", "無"))</f>
        <v>無</v>
      </c>
      <c r="P1145" s="768" t="s">
        <v>1558</v>
      </c>
      <c r="S1145" s="770" t="str">
        <f>IF(OR(AND(S1147, COUNTIF(T1147, "*空戰模塊*")&gt;0), AND(S1150, COUNTIF(T1150, "*空戰模塊*")&gt;0), AND(S1153, COUNTIF(T1153, "*空戰模塊*")&gt;0), AND(S1156, COUNTIF(T1156, "*空戰模塊*")&gt;0),  
        AND(S1159, COUNTIF(T1159, "*空戰模塊*")&gt;0), AND(S1162, COUNTIF(T1162, "*空戰模塊*")&gt;0), AND(S1165, COUNTIF(T1165, "*空戰模塊*")&gt;0), AND(S1168, COUNTIF(T1168, "*空戰模塊*")&gt;0),
        AND(S1171, COUNTIF(T1171, "*空戰模塊*")&gt;0), AND(S1174, COUNTIF(T1174, "*空戰模塊*")&gt;0), AND(S1177, COUNTIF(T1177, "*空戰模塊*")&gt;0), AND(S1180, COUNTIF(T1180, "*空戰模塊*")&gt;0)     )
,"x3",
IF(F1145="外骨骼", "x1", "x2"))</f>
        <v>x2</v>
      </c>
      <c r="T1145" s="708"/>
      <c r="U1145" s="771" t="s">
        <v>1502</v>
      </c>
      <c r="V1145" s="708"/>
      <c r="W1145" s="708"/>
      <c r="X1145" s="708"/>
      <c r="Y1145" s="772" t="b">
        <v>1</v>
      </c>
      <c r="Z1145" s="773" t="s">
        <v>1148</v>
      </c>
      <c r="AA1145" s="708"/>
      <c r="AB1145" s="708"/>
      <c r="AC1145" s="708"/>
      <c r="AD1145" s="708"/>
      <c r="AE1145" s="708"/>
      <c r="AF1145" s="708"/>
      <c r="AG1145" s="708"/>
      <c r="AH1145" s="711"/>
      <c r="AI1145" s="41"/>
      <c r="AJ1145" s="41"/>
      <c r="AK1145" s="41"/>
      <c r="AL1145" s="41"/>
      <c r="AM1145" s="41"/>
      <c r="AN1145" s="41"/>
      <c r="AO1145" s="41"/>
      <c r="AP1145" s="41"/>
      <c r="AQ1145" s="41"/>
      <c r="AR1145" s="41"/>
      <c r="AS1145" s="41"/>
      <c r="AT1145" s="41"/>
      <c r="AU1145" s="41"/>
      <c r="AV1145" s="41"/>
      <c r="AW1145" s="41"/>
      <c r="AX1145" s="41"/>
      <c r="AY1145" s="41"/>
      <c r="AZ1145" s="41"/>
      <c r="BA1145" s="41"/>
      <c r="BB1145" s="41"/>
      <c r="BC1145" s="41"/>
      <c r="BD1145" s="41"/>
      <c r="BE1145" s="41"/>
      <c r="BF1145" s="41"/>
      <c r="BG1145" s="41"/>
      <c r="BH1145" s="41"/>
      <c r="BI1145" s="41"/>
      <c r="BJ1145" s="41"/>
      <c r="BK1145" s="41"/>
      <c r="BL1145" s="41"/>
      <c r="BM1145" s="41"/>
      <c r="BN1145" s="41"/>
      <c r="BO1145" s="41"/>
      <c r="BP1145" s="41"/>
      <c r="BQ1145" s="41"/>
      <c r="BR1145" s="41"/>
      <c r="BS1145" s="41"/>
      <c r="BT1145" s="41"/>
    </row>
    <row r="1146" ht="16.5" customHeight="1">
      <c r="A1146" s="41"/>
      <c r="B1146" s="765"/>
      <c r="C1146" s="776">
        <f>IF(C1147, 1,0) + IF(C1150, 1,0) + IF(C1153, 1,0) + IF(C1156, 1,0) + IF(C1159, 1,0) + IF(C1162, 1,0) + IF(C1165, 1,0) + IF(C1168, 1,0) + IF(C1171, 1,0) + IF(C1174, 1,0) + IF(C1177, 1,0) + IF(C1180, 1,0)</f>
        <v>0</v>
      </c>
      <c r="D1146" s="777">
        <f>IF(F1145="战马", 1, 2)</f>
        <v>2</v>
      </c>
      <c r="E1146" s="778" t="s">
        <v>1510</v>
      </c>
      <c r="F1146" s="779"/>
      <c r="G1146" s="779"/>
      <c r="H1146" s="779"/>
      <c r="I1146" s="779"/>
      <c r="J1146" s="779"/>
      <c r="K1146" s="779"/>
      <c r="L1146" s="779"/>
      <c r="M1146" s="779"/>
      <c r="N1146" s="779"/>
      <c r="O1146" s="779"/>
      <c r="P1146" s="779"/>
      <c r="Q1146" s="779"/>
      <c r="R1146" s="779"/>
      <c r="S1146" s="780">
        <f>IF(S1147, IF(COUNTIF(T1147, "*空战模块*")&gt;0,2,1),0) + IF(S1150, IF(COUNTIF(T1150, "*空战模块*")&gt;0,2,1),0) + IF(S1153, IF(COUNTIF(T1153, "*空战模块*")&gt;0,2,1),0) + IF(S1156, IF(COUNTIF(T1156, "*空战模块*")&gt;0,2,1),0) 
+ IF(S1159, IF(COUNTIF(T1159, "*空战模块*")&gt;0,2,1),0) + IF(S1162, IF(COUNTIF(T1162, "*空战模块*")&gt;0,2,1),0) + IF(S1165, IF(COUNTIF(T1165, "*空战模块*")&gt;0,2,1),0) + IF(S1168, IF(COUNTIF(T1168, "*空战模块*")&gt;0,2,1),0)
+ IF(S1171, IF(COUNTIF(T1171, "*空战模块*")&gt;0,2,1),0) + IF(S1174, IF(COUNTIF(T1174, "*空战模块*")&gt;0,2,1),0) + IF(S1177, IF(COUNTIF(T1177, "*空战模块*")&gt;0,2,1),0) + IF(S1180, IF(COUNTIF(T1180, "*空战模块*")&gt;0,2,1),0)</f>
        <v>0</v>
      </c>
      <c r="T1146" s="781" t="s">
        <v>1519</v>
      </c>
      <c r="AH1146" s="48"/>
      <c r="AI1146" s="41"/>
      <c r="AJ1146" s="41"/>
      <c r="AK1146" s="41"/>
      <c r="AL1146" s="41"/>
      <c r="AM1146" s="41"/>
      <c r="AN1146" s="41"/>
      <c r="AO1146" s="41"/>
      <c r="AP1146" s="41"/>
      <c r="AQ1146" s="41"/>
      <c r="AR1146" s="41"/>
      <c r="AS1146" s="41"/>
      <c r="AT1146" s="41"/>
      <c r="AU1146" s="41"/>
      <c r="AV1146" s="41"/>
      <c r="AW1146" s="41"/>
      <c r="AX1146" s="41"/>
      <c r="AY1146" s="41"/>
      <c r="AZ1146" s="41"/>
      <c r="BA1146" s="41"/>
      <c r="BB1146" s="41"/>
      <c r="BC1146" s="41"/>
      <c r="BD1146" s="41"/>
      <c r="BE1146" s="41"/>
      <c r="BF1146" s="41"/>
      <c r="BG1146" s="41"/>
      <c r="BH1146" s="41"/>
      <c r="BI1146" s="41"/>
      <c r="BJ1146" s="41"/>
      <c r="BK1146" s="41"/>
      <c r="BL1146" s="41"/>
      <c r="BM1146" s="41"/>
      <c r="BN1146" s="41"/>
      <c r="BO1146" s="41"/>
      <c r="BP1146" s="41"/>
      <c r="BQ1146" s="41"/>
      <c r="BR1146" s="41"/>
      <c r="BS1146" s="41"/>
      <c r="BT1146" s="41"/>
    </row>
    <row r="1147" ht="16.5" customHeight="1">
      <c r="A1147" s="41"/>
      <c r="B1147" s="765"/>
      <c r="C1147" s="787" t="b">
        <v>0</v>
      </c>
      <c r="D1147" s="784" t="s">
        <v>1577</v>
      </c>
      <c r="S1147" s="787" t="b">
        <v>0</v>
      </c>
      <c r="T1147" s="784" t="s">
        <v>1577</v>
      </c>
      <c r="AH1147" s="48"/>
      <c r="AI1147" s="41"/>
      <c r="AJ1147" s="41"/>
      <c r="AK1147" s="41"/>
      <c r="AL1147" s="41"/>
      <c r="AM1147" s="41"/>
      <c r="AN1147" s="41"/>
      <c r="AO1147" s="41"/>
      <c r="AP1147" s="41"/>
      <c r="AQ1147" s="41"/>
      <c r="AR1147" s="41"/>
      <c r="AS1147" s="41"/>
      <c r="AT1147" s="41"/>
      <c r="AU1147" s="41"/>
      <c r="AV1147" s="41"/>
      <c r="AW1147" s="41"/>
      <c r="AX1147" s="41"/>
      <c r="AY1147" s="41"/>
      <c r="AZ1147" s="41"/>
      <c r="BA1147" s="41"/>
      <c r="BB1147" s="41"/>
      <c r="BC1147" s="41"/>
      <c r="BD1147" s="41"/>
      <c r="BE1147" s="41"/>
      <c r="BF1147" s="41"/>
      <c r="BG1147" s="41"/>
      <c r="BH1147" s="41"/>
      <c r="BI1147" s="41"/>
      <c r="BJ1147" s="41"/>
      <c r="BK1147" s="41"/>
      <c r="BL1147" s="41"/>
      <c r="BM1147" s="41"/>
      <c r="BN1147" s="41"/>
      <c r="BO1147" s="41"/>
      <c r="BP1147" s="41"/>
      <c r="BQ1147" s="41"/>
      <c r="BR1147" s="41"/>
      <c r="BS1147" s="41"/>
      <c r="BT1147" s="41"/>
    </row>
    <row r="1148" ht="16.5" customHeight="1">
      <c r="A1148" s="41"/>
      <c r="B1148" s="765"/>
      <c r="C1148" s="785">
        <v>1.0</v>
      </c>
      <c r="D1148" s="775" t="s">
        <v>2101</v>
      </c>
      <c r="S1148" s="785">
        <v>1.0</v>
      </c>
      <c r="T1148" s="775" t="s">
        <v>2101</v>
      </c>
      <c r="AH1148" s="48"/>
      <c r="AI1148" s="41"/>
      <c r="AJ1148" s="41"/>
      <c r="AK1148" s="41"/>
      <c r="AL1148" s="41"/>
      <c r="AM1148" s="41"/>
      <c r="AN1148" s="41"/>
      <c r="AO1148" s="41"/>
      <c r="AP1148" s="41"/>
      <c r="AQ1148" s="41"/>
      <c r="AR1148" s="41"/>
      <c r="AS1148" s="41"/>
      <c r="AT1148" s="41"/>
      <c r="AU1148" s="41"/>
      <c r="AV1148" s="41"/>
      <c r="AW1148" s="41"/>
      <c r="AX1148" s="41"/>
      <c r="AY1148" s="41"/>
      <c r="AZ1148" s="41"/>
      <c r="BA1148" s="41"/>
      <c r="BB1148" s="41"/>
      <c r="BC1148" s="41"/>
      <c r="BD1148" s="41"/>
      <c r="BE1148" s="41"/>
      <c r="BF1148" s="41"/>
      <c r="BG1148" s="41"/>
      <c r="BH1148" s="41"/>
      <c r="BI1148" s="41"/>
      <c r="BJ1148" s="41"/>
      <c r="BK1148" s="41"/>
      <c r="BL1148" s="41"/>
      <c r="BM1148" s="41"/>
      <c r="BN1148" s="41"/>
      <c r="BO1148" s="41"/>
      <c r="BP1148" s="41"/>
      <c r="BQ1148" s="41"/>
      <c r="BR1148" s="41"/>
      <c r="BS1148" s="41"/>
      <c r="BT1148" s="41"/>
    </row>
    <row r="1149" ht="16.5" customHeight="1">
      <c r="A1149" s="41"/>
      <c r="B1149" s="765"/>
      <c r="AH1149" s="48"/>
      <c r="AI1149" s="41"/>
      <c r="AJ1149" s="41"/>
      <c r="AK1149" s="41"/>
      <c r="AL1149" s="41"/>
      <c r="AM1149" s="41"/>
      <c r="AN1149" s="41"/>
      <c r="AO1149" s="41"/>
      <c r="AP1149" s="41"/>
      <c r="AQ1149" s="41"/>
      <c r="AR1149" s="41"/>
      <c r="AS1149" s="41"/>
      <c r="AT1149" s="41"/>
      <c r="AU1149" s="41"/>
      <c r="AV1149" s="41"/>
      <c r="AW1149" s="41"/>
      <c r="AX1149" s="41"/>
      <c r="AY1149" s="41"/>
      <c r="AZ1149" s="41"/>
      <c r="BA1149" s="41"/>
      <c r="BB1149" s="41"/>
      <c r="BC1149" s="41"/>
      <c r="BD1149" s="41"/>
      <c r="BE1149" s="41"/>
      <c r="BF1149" s="41"/>
      <c r="BG1149" s="41"/>
      <c r="BH1149" s="41"/>
      <c r="BI1149" s="41"/>
      <c r="BJ1149" s="41"/>
      <c r="BK1149" s="41"/>
      <c r="BL1149" s="41"/>
      <c r="BM1149" s="41"/>
      <c r="BN1149" s="41"/>
      <c r="BO1149" s="41"/>
      <c r="BP1149" s="41"/>
      <c r="BQ1149" s="41"/>
      <c r="BR1149" s="41"/>
      <c r="BS1149" s="41"/>
      <c r="BT1149" s="41"/>
    </row>
    <row r="1150" ht="16.5" customHeight="1">
      <c r="A1150" s="41"/>
      <c r="B1150" s="786"/>
      <c r="C1150" s="787" t="b">
        <v>0</v>
      </c>
      <c r="D1150" s="788"/>
      <c r="S1150" s="787" t="b">
        <v>0</v>
      </c>
      <c r="T1150" s="788"/>
      <c r="AH1150" s="48"/>
      <c r="AI1150" s="41"/>
      <c r="AJ1150" s="41"/>
      <c r="AK1150" s="41"/>
      <c r="AL1150" s="41"/>
      <c r="AM1150" s="41"/>
      <c r="AN1150" s="41"/>
      <c r="AO1150" s="41"/>
      <c r="AP1150" s="41"/>
      <c r="AQ1150" s="41"/>
      <c r="AR1150" s="41"/>
      <c r="AS1150" s="41"/>
      <c r="AT1150" s="41"/>
      <c r="AU1150" s="41"/>
      <c r="AV1150" s="41"/>
      <c r="AW1150" s="41"/>
      <c r="AX1150" s="41"/>
      <c r="AY1150" s="41"/>
      <c r="AZ1150" s="41"/>
      <c r="BA1150" s="41"/>
      <c r="BB1150" s="41"/>
      <c r="BC1150" s="41"/>
      <c r="BD1150" s="41"/>
      <c r="BE1150" s="41"/>
      <c r="BF1150" s="41"/>
      <c r="BG1150" s="41"/>
      <c r="BH1150" s="41"/>
      <c r="BI1150" s="41"/>
      <c r="BJ1150" s="41"/>
      <c r="BK1150" s="41"/>
      <c r="BL1150" s="41"/>
      <c r="BM1150" s="41"/>
      <c r="BN1150" s="41"/>
      <c r="BO1150" s="41"/>
      <c r="BP1150" s="41"/>
      <c r="BQ1150" s="41"/>
      <c r="BR1150" s="41"/>
      <c r="BS1150" s="41"/>
      <c r="BT1150" s="41"/>
    </row>
    <row r="1151" ht="16.5" customHeight="1">
      <c r="A1151" s="41"/>
      <c r="B1151" s="26"/>
      <c r="C1151" s="789">
        <v>2.0</v>
      </c>
      <c r="D1151" s="790"/>
      <c r="S1151" s="785">
        <v>2.0</v>
      </c>
      <c r="T1151" s="790"/>
      <c r="AH1151" s="48"/>
      <c r="AI1151" s="41"/>
      <c r="AJ1151" s="41"/>
      <c r="AK1151" s="41"/>
      <c r="AL1151" s="41"/>
      <c r="AM1151" s="41"/>
      <c r="AN1151" s="41"/>
      <c r="AO1151" s="41"/>
      <c r="AP1151" s="41"/>
      <c r="AQ1151" s="41"/>
      <c r="AR1151" s="41"/>
      <c r="AS1151" s="41"/>
      <c r="AT1151" s="41"/>
      <c r="AU1151" s="41"/>
      <c r="AV1151" s="41"/>
      <c r="AW1151" s="41"/>
      <c r="AX1151" s="41"/>
      <c r="AY1151" s="41"/>
      <c r="AZ1151" s="41"/>
      <c r="BA1151" s="41"/>
      <c r="BB1151" s="41"/>
      <c r="BC1151" s="41"/>
      <c r="BD1151" s="41"/>
      <c r="BE1151" s="41"/>
      <c r="BF1151" s="41"/>
      <c r="BG1151" s="41"/>
      <c r="BH1151" s="41"/>
      <c r="BI1151" s="41"/>
      <c r="BJ1151" s="41"/>
      <c r="BK1151" s="41"/>
      <c r="BL1151" s="41"/>
      <c r="BM1151" s="41"/>
      <c r="BN1151" s="41"/>
      <c r="BO1151" s="41"/>
      <c r="BP1151" s="41"/>
      <c r="BQ1151" s="41"/>
      <c r="BR1151" s="41"/>
      <c r="BS1151" s="41"/>
      <c r="BT1151" s="41"/>
    </row>
    <row r="1152" ht="16.5" customHeight="1">
      <c r="A1152" s="41"/>
      <c r="B1152" s="26"/>
      <c r="C1152" s="51"/>
      <c r="AH1152" s="48"/>
      <c r="AI1152" s="41"/>
      <c r="AJ1152" s="41"/>
      <c r="AK1152" s="41"/>
      <c r="AL1152" s="41"/>
      <c r="AM1152" s="41"/>
      <c r="AN1152" s="41"/>
      <c r="AO1152" s="41"/>
      <c r="AP1152" s="41"/>
      <c r="AQ1152" s="41"/>
      <c r="AR1152" s="41"/>
      <c r="AS1152" s="41"/>
      <c r="AT1152" s="41"/>
      <c r="AU1152" s="41"/>
      <c r="AV1152" s="41"/>
      <c r="AW1152" s="41"/>
      <c r="AX1152" s="41"/>
      <c r="AY1152" s="41"/>
      <c r="AZ1152" s="41"/>
      <c r="BA1152" s="41"/>
      <c r="BB1152" s="41"/>
      <c r="BC1152" s="41"/>
      <c r="BD1152" s="41"/>
      <c r="BE1152" s="41"/>
      <c r="BF1152" s="41"/>
      <c r="BG1152" s="41"/>
      <c r="BH1152" s="41"/>
      <c r="BI1152" s="41"/>
      <c r="BJ1152" s="41"/>
      <c r="BK1152" s="41"/>
      <c r="BL1152" s="41"/>
      <c r="BM1152" s="41"/>
      <c r="BN1152" s="41"/>
      <c r="BO1152" s="41"/>
      <c r="BP1152" s="41"/>
      <c r="BQ1152" s="41"/>
      <c r="BR1152" s="41"/>
      <c r="BS1152" s="41"/>
      <c r="BT1152" s="41"/>
    </row>
    <row r="1153" ht="16.5" customHeight="1">
      <c r="A1153" s="41"/>
      <c r="B1153" s="26"/>
      <c r="C1153" s="791" t="b">
        <v>0</v>
      </c>
      <c r="D1153" s="788"/>
      <c r="S1153" s="787" t="b">
        <v>0</v>
      </c>
      <c r="T1153" s="788"/>
      <c r="AH1153" s="48"/>
      <c r="AI1153" s="41"/>
      <c r="AJ1153" s="41"/>
      <c r="AK1153" s="41"/>
      <c r="AL1153" s="41"/>
      <c r="AM1153" s="41"/>
      <c r="AN1153" s="41"/>
      <c r="AO1153" s="41"/>
      <c r="AP1153" s="41"/>
      <c r="AQ1153" s="41"/>
      <c r="AR1153" s="41"/>
      <c r="AS1153" s="41"/>
      <c r="AT1153" s="41"/>
      <c r="AU1153" s="41"/>
      <c r="AV1153" s="41"/>
      <c r="AW1153" s="41"/>
      <c r="AX1153" s="41"/>
      <c r="AY1153" s="41"/>
      <c r="AZ1153" s="41"/>
      <c r="BA1153" s="41"/>
      <c r="BB1153" s="41"/>
      <c r="BC1153" s="41"/>
      <c r="BD1153" s="41"/>
      <c r="BE1153" s="41"/>
      <c r="BF1153" s="41"/>
      <c r="BG1153" s="41"/>
      <c r="BH1153" s="41"/>
      <c r="BI1153" s="41"/>
      <c r="BJ1153" s="41"/>
      <c r="BK1153" s="41"/>
      <c r="BL1153" s="41"/>
      <c r="BM1153" s="41"/>
      <c r="BN1153" s="41"/>
      <c r="BO1153" s="41"/>
      <c r="BP1153" s="41"/>
      <c r="BQ1153" s="41"/>
      <c r="BR1153" s="41"/>
      <c r="BS1153" s="41"/>
      <c r="BT1153" s="41"/>
    </row>
    <row r="1154" ht="16.5" customHeight="1">
      <c r="A1154" s="41"/>
      <c r="B1154" s="26"/>
      <c r="C1154" s="789">
        <v>3.0</v>
      </c>
      <c r="D1154" s="790"/>
      <c r="S1154" s="785">
        <v>3.0</v>
      </c>
      <c r="T1154" s="790"/>
      <c r="AH1154" s="48"/>
      <c r="AI1154" s="41"/>
      <c r="AJ1154" s="41"/>
      <c r="AK1154" s="41"/>
      <c r="AL1154" s="41"/>
      <c r="AM1154" s="41"/>
      <c r="AN1154" s="41"/>
      <c r="AO1154" s="41"/>
      <c r="AP1154" s="41"/>
      <c r="AQ1154" s="41"/>
      <c r="AR1154" s="41"/>
      <c r="AS1154" s="41"/>
      <c r="AT1154" s="41"/>
      <c r="AU1154" s="41"/>
      <c r="AV1154" s="41"/>
      <c r="AW1154" s="41"/>
      <c r="AX1154" s="41"/>
      <c r="AY1154" s="41"/>
      <c r="AZ1154" s="41"/>
      <c r="BA1154" s="41"/>
      <c r="BB1154" s="41"/>
      <c r="BC1154" s="41"/>
      <c r="BD1154" s="41"/>
      <c r="BE1154" s="41"/>
      <c r="BF1154" s="41"/>
      <c r="BG1154" s="41"/>
      <c r="BH1154" s="41"/>
      <c r="BI1154" s="41"/>
      <c r="BJ1154" s="41"/>
      <c r="BK1154" s="41"/>
      <c r="BL1154" s="41"/>
      <c r="BM1154" s="41"/>
      <c r="BN1154" s="41"/>
      <c r="BO1154" s="41"/>
      <c r="BP1154" s="41"/>
      <c r="BQ1154" s="41"/>
      <c r="BR1154" s="41"/>
      <c r="BS1154" s="41"/>
      <c r="BT1154" s="41"/>
    </row>
    <row r="1155" ht="16.5" customHeight="1">
      <c r="A1155" s="41"/>
      <c r="B1155" s="26"/>
      <c r="C1155" s="51"/>
      <c r="AH1155" s="48"/>
      <c r="AI1155" s="41"/>
      <c r="AJ1155" s="41"/>
      <c r="AK1155" s="41"/>
      <c r="AL1155" s="41"/>
      <c r="AM1155" s="41"/>
      <c r="AN1155" s="41"/>
      <c r="AO1155" s="41"/>
      <c r="AP1155" s="41"/>
      <c r="AQ1155" s="41"/>
      <c r="AR1155" s="41"/>
      <c r="AS1155" s="41"/>
      <c r="AT1155" s="41"/>
      <c r="AU1155" s="41"/>
      <c r="AV1155" s="41"/>
      <c r="AW1155" s="41"/>
      <c r="AX1155" s="41"/>
      <c r="AY1155" s="41"/>
      <c r="AZ1155" s="41"/>
      <c r="BA1155" s="41"/>
      <c r="BB1155" s="41"/>
      <c r="BC1155" s="41"/>
      <c r="BD1155" s="41"/>
      <c r="BE1155" s="41"/>
      <c r="BF1155" s="41"/>
      <c r="BG1155" s="41"/>
      <c r="BH1155" s="41"/>
      <c r="BI1155" s="41"/>
      <c r="BJ1155" s="41"/>
      <c r="BK1155" s="41"/>
      <c r="BL1155" s="41"/>
      <c r="BM1155" s="41"/>
      <c r="BN1155" s="41"/>
      <c r="BO1155" s="41"/>
      <c r="BP1155" s="41"/>
      <c r="BQ1155" s="41"/>
      <c r="BR1155" s="41"/>
      <c r="BS1155" s="41"/>
      <c r="BT1155" s="41"/>
    </row>
    <row r="1156" ht="16.5" customHeight="1">
      <c r="A1156" s="41"/>
      <c r="B1156" s="26"/>
      <c r="C1156" s="791" t="b">
        <v>0</v>
      </c>
      <c r="D1156" s="788"/>
      <c r="S1156" s="787" t="b">
        <v>0</v>
      </c>
      <c r="T1156" s="788"/>
      <c r="AH1156" s="48"/>
      <c r="AI1156" s="41"/>
      <c r="AJ1156" s="41"/>
      <c r="AK1156" s="41"/>
      <c r="AL1156" s="41"/>
      <c r="AM1156" s="41"/>
      <c r="AN1156" s="41"/>
      <c r="AO1156" s="41"/>
      <c r="AP1156" s="41"/>
      <c r="AQ1156" s="41"/>
      <c r="AR1156" s="41"/>
      <c r="AS1156" s="41"/>
      <c r="AT1156" s="41"/>
      <c r="AU1156" s="41"/>
      <c r="AV1156" s="41"/>
      <c r="AW1156" s="41"/>
      <c r="AX1156" s="41"/>
      <c r="AY1156" s="41"/>
      <c r="AZ1156" s="41"/>
      <c r="BA1156" s="41"/>
      <c r="BB1156" s="41"/>
      <c r="BC1156" s="41"/>
      <c r="BD1156" s="41"/>
      <c r="BE1156" s="41"/>
      <c r="BF1156" s="41"/>
      <c r="BG1156" s="41"/>
      <c r="BH1156" s="41"/>
      <c r="BI1156" s="41"/>
      <c r="BJ1156" s="41"/>
      <c r="BK1156" s="41"/>
      <c r="BL1156" s="41"/>
      <c r="BM1156" s="41"/>
      <c r="BN1156" s="41"/>
      <c r="BO1156" s="41"/>
      <c r="BP1156" s="41"/>
      <c r="BQ1156" s="41"/>
      <c r="BR1156" s="41"/>
      <c r="BS1156" s="41"/>
      <c r="BT1156" s="41"/>
    </row>
    <row r="1157" ht="16.5" customHeight="1">
      <c r="A1157" s="41"/>
      <c r="B1157" s="26"/>
      <c r="C1157" s="789">
        <v>4.0</v>
      </c>
      <c r="D1157" s="790"/>
      <c r="S1157" s="785">
        <v>4.0</v>
      </c>
      <c r="T1157" s="790"/>
      <c r="AH1157" s="48"/>
      <c r="AI1157" s="41"/>
      <c r="AJ1157" s="41"/>
      <c r="AK1157" s="41"/>
      <c r="AL1157" s="41"/>
      <c r="AM1157" s="41"/>
      <c r="AN1157" s="41"/>
      <c r="AO1157" s="41"/>
      <c r="AP1157" s="41"/>
      <c r="AQ1157" s="41"/>
      <c r="AR1157" s="41"/>
      <c r="AS1157" s="41"/>
      <c r="AT1157" s="41"/>
      <c r="AU1157" s="41"/>
      <c r="AV1157" s="41"/>
      <c r="AW1157" s="41"/>
      <c r="AX1157" s="41"/>
      <c r="AY1157" s="41"/>
      <c r="AZ1157" s="41"/>
      <c r="BA1157" s="41"/>
      <c r="BB1157" s="41"/>
      <c r="BC1157" s="41"/>
      <c r="BD1157" s="41"/>
      <c r="BE1157" s="41"/>
      <c r="BF1157" s="41"/>
      <c r="BG1157" s="41"/>
      <c r="BH1157" s="41"/>
      <c r="BI1157" s="41"/>
      <c r="BJ1157" s="41"/>
      <c r="BK1157" s="41"/>
      <c r="BL1157" s="41"/>
      <c r="BM1157" s="41"/>
      <c r="BN1157" s="41"/>
      <c r="BO1157" s="41"/>
      <c r="BP1157" s="41"/>
      <c r="BQ1157" s="41"/>
      <c r="BR1157" s="41"/>
      <c r="BS1157" s="41"/>
      <c r="BT1157" s="41"/>
    </row>
    <row r="1158" ht="16.5" customHeight="1">
      <c r="A1158" s="41"/>
      <c r="B1158" s="26"/>
      <c r="C1158" s="51"/>
      <c r="AH1158" s="48"/>
      <c r="AI1158" s="41"/>
      <c r="AJ1158" s="41"/>
      <c r="AK1158" s="41"/>
      <c r="AL1158" s="41"/>
      <c r="AM1158" s="41"/>
      <c r="AN1158" s="41"/>
      <c r="AO1158" s="41"/>
      <c r="AP1158" s="41"/>
      <c r="AQ1158" s="41"/>
      <c r="AR1158" s="41"/>
      <c r="AS1158" s="41"/>
      <c r="AT1158" s="41"/>
      <c r="AU1158" s="41"/>
      <c r="AV1158" s="41"/>
      <c r="AW1158" s="41"/>
      <c r="AX1158" s="41"/>
      <c r="AY1158" s="41"/>
      <c r="AZ1158" s="41"/>
      <c r="BA1158" s="41"/>
      <c r="BB1158" s="41"/>
      <c r="BC1158" s="41"/>
      <c r="BD1158" s="41"/>
      <c r="BE1158" s="41"/>
      <c r="BF1158" s="41"/>
      <c r="BG1158" s="41"/>
      <c r="BH1158" s="41"/>
      <c r="BI1158" s="41"/>
      <c r="BJ1158" s="41"/>
      <c r="BK1158" s="41"/>
      <c r="BL1158" s="41"/>
      <c r="BM1158" s="41"/>
      <c r="BN1158" s="41"/>
      <c r="BO1158" s="41"/>
      <c r="BP1158" s="41"/>
      <c r="BQ1158" s="41"/>
      <c r="BR1158" s="41"/>
      <c r="BS1158" s="41"/>
      <c r="BT1158" s="41"/>
    </row>
    <row r="1159" ht="16.5" customHeight="1">
      <c r="A1159" s="41"/>
      <c r="B1159" s="26"/>
      <c r="C1159" s="791" t="b">
        <v>0</v>
      </c>
      <c r="D1159" s="788"/>
      <c r="S1159" s="787" t="b">
        <v>0</v>
      </c>
      <c r="T1159" s="788"/>
      <c r="AH1159" s="48"/>
      <c r="AI1159" s="41"/>
      <c r="AJ1159" s="41"/>
      <c r="AK1159" s="41"/>
      <c r="AL1159" s="41"/>
      <c r="AM1159" s="41"/>
      <c r="AN1159" s="41"/>
      <c r="AO1159" s="41"/>
      <c r="AP1159" s="41"/>
      <c r="AQ1159" s="41"/>
      <c r="AR1159" s="41"/>
      <c r="AS1159" s="41"/>
      <c r="AT1159" s="41"/>
      <c r="AU1159" s="41"/>
      <c r="AV1159" s="41"/>
      <c r="AW1159" s="41"/>
      <c r="AX1159" s="41"/>
      <c r="AY1159" s="41"/>
      <c r="AZ1159" s="41"/>
      <c r="BA1159" s="41"/>
      <c r="BB1159" s="41"/>
      <c r="BC1159" s="41"/>
      <c r="BD1159" s="41"/>
      <c r="BE1159" s="41"/>
      <c r="BF1159" s="41"/>
      <c r="BG1159" s="41"/>
      <c r="BH1159" s="41"/>
      <c r="BI1159" s="41"/>
      <c r="BJ1159" s="41"/>
      <c r="BK1159" s="41"/>
      <c r="BL1159" s="41"/>
      <c r="BM1159" s="41"/>
      <c r="BN1159" s="41"/>
      <c r="BO1159" s="41"/>
      <c r="BP1159" s="41"/>
      <c r="BQ1159" s="41"/>
      <c r="BR1159" s="41"/>
      <c r="BS1159" s="41"/>
      <c r="BT1159" s="41"/>
    </row>
    <row r="1160" ht="16.5" customHeight="1">
      <c r="A1160" s="41"/>
      <c r="B1160" s="26"/>
      <c r="C1160" s="789">
        <v>5.0</v>
      </c>
      <c r="D1160" s="790"/>
      <c r="S1160" s="785">
        <v>5.0</v>
      </c>
      <c r="T1160" s="790"/>
      <c r="AH1160" s="48"/>
      <c r="AI1160" s="41"/>
      <c r="AJ1160" s="41"/>
      <c r="AK1160" s="41"/>
      <c r="AL1160" s="41"/>
      <c r="AM1160" s="41"/>
      <c r="AN1160" s="41"/>
      <c r="AO1160" s="41"/>
      <c r="AP1160" s="41"/>
      <c r="AQ1160" s="41"/>
      <c r="AR1160" s="41"/>
      <c r="AS1160" s="41"/>
      <c r="AT1160" s="41"/>
      <c r="AU1160" s="41"/>
      <c r="AV1160" s="41"/>
      <c r="AW1160" s="41"/>
      <c r="AX1160" s="41"/>
      <c r="AY1160" s="41"/>
      <c r="AZ1160" s="41"/>
      <c r="BA1160" s="41"/>
      <c r="BB1160" s="41"/>
      <c r="BC1160" s="41"/>
      <c r="BD1160" s="41"/>
      <c r="BE1160" s="41"/>
      <c r="BF1160" s="41"/>
      <c r="BG1160" s="41"/>
      <c r="BH1160" s="41"/>
      <c r="BI1160" s="41"/>
      <c r="BJ1160" s="41"/>
      <c r="BK1160" s="41"/>
      <c r="BL1160" s="41"/>
      <c r="BM1160" s="41"/>
      <c r="BN1160" s="41"/>
      <c r="BO1160" s="41"/>
      <c r="BP1160" s="41"/>
      <c r="BQ1160" s="41"/>
      <c r="BR1160" s="41"/>
      <c r="BS1160" s="41"/>
      <c r="BT1160" s="41"/>
    </row>
    <row r="1161" ht="16.5" customHeight="1">
      <c r="A1161" s="41"/>
      <c r="B1161" s="26"/>
      <c r="C1161" s="51"/>
      <c r="AH1161" s="48"/>
      <c r="AI1161" s="41"/>
      <c r="AJ1161" s="41"/>
      <c r="AK1161" s="41"/>
      <c r="AL1161" s="41"/>
      <c r="AM1161" s="41"/>
      <c r="AN1161" s="41"/>
      <c r="AO1161" s="41"/>
      <c r="AP1161" s="41"/>
      <c r="AQ1161" s="41"/>
      <c r="AR1161" s="41"/>
      <c r="AS1161" s="41"/>
      <c r="AT1161" s="41"/>
      <c r="AU1161" s="41"/>
      <c r="AV1161" s="41"/>
      <c r="AW1161" s="41"/>
      <c r="AX1161" s="41"/>
      <c r="AY1161" s="41"/>
      <c r="AZ1161" s="41"/>
      <c r="BA1161" s="41"/>
      <c r="BB1161" s="41"/>
      <c r="BC1161" s="41"/>
      <c r="BD1161" s="41"/>
      <c r="BE1161" s="41"/>
      <c r="BF1161" s="41"/>
      <c r="BG1161" s="41"/>
      <c r="BH1161" s="41"/>
      <c r="BI1161" s="41"/>
      <c r="BJ1161" s="41"/>
      <c r="BK1161" s="41"/>
      <c r="BL1161" s="41"/>
      <c r="BM1161" s="41"/>
      <c r="BN1161" s="41"/>
      <c r="BO1161" s="41"/>
      <c r="BP1161" s="41"/>
      <c r="BQ1161" s="41"/>
      <c r="BR1161" s="41"/>
      <c r="BS1161" s="41"/>
      <c r="BT1161" s="41"/>
    </row>
    <row r="1162" ht="16.5" customHeight="1">
      <c r="A1162" s="41"/>
      <c r="B1162" s="26"/>
      <c r="C1162" s="791" t="b">
        <v>0</v>
      </c>
      <c r="D1162" s="788"/>
      <c r="S1162" s="787" t="b">
        <v>0</v>
      </c>
      <c r="T1162" s="788"/>
      <c r="AH1162" s="48"/>
      <c r="AI1162" s="41"/>
      <c r="AJ1162" s="41"/>
      <c r="AK1162" s="41"/>
      <c r="AL1162" s="41"/>
      <c r="AM1162" s="41"/>
      <c r="AN1162" s="41"/>
      <c r="AO1162" s="41"/>
      <c r="AP1162" s="41"/>
      <c r="AQ1162" s="41"/>
      <c r="AR1162" s="41"/>
      <c r="AS1162" s="41"/>
      <c r="AT1162" s="41"/>
      <c r="AU1162" s="41"/>
      <c r="AV1162" s="41"/>
      <c r="AW1162" s="41"/>
      <c r="AX1162" s="41"/>
      <c r="AY1162" s="41"/>
      <c r="AZ1162" s="41"/>
      <c r="BA1162" s="41"/>
      <c r="BB1162" s="41"/>
      <c r="BC1162" s="41"/>
      <c r="BD1162" s="41"/>
      <c r="BE1162" s="41"/>
      <c r="BF1162" s="41"/>
      <c r="BG1162" s="41"/>
      <c r="BH1162" s="41"/>
      <c r="BI1162" s="41"/>
      <c r="BJ1162" s="41"/>
      <c r="BK1162" s="41"/>
      <c r="BL1162" s="41"/>
      <c r="BM1162" s="41"/>
      <c r="BN1162" s="41"/>
      <c r="BO1162" s="41"/>
      <c r="BP1162" s="41"/>
      <c r="BQ1162" s="41"/>
      <c r="BR1162" s="41"/>
      <c r="BS1162" s="41"/>
      <c r="BT1162" s="41"/>
    </row>
    <row r="1163" ht="16.5" customHeight="1">
      <c r="A1163" s="41"/>
      <c r="B1163" s="26"/>
      <c r="C1163" s="789">
        <v>6.0</v>
      </c>
      <c r="D1163" s="790"/>
      <c r="S1163" s="785">
        <v>6.0</v>
      </c>
      <c r="T1163" s="790"/>
      <c r="AH1163" s="48"/>
      <c r="AI1163" s="41"/>
      <c r="AJ1163" s="41"/>
      <c r="AK1163" s="41"/>
      <c r="AL1163" s="41"/>
      <c r="AM1163" s="41"/>
      <c r="AN1163" s="41"/>
      <c r="AO1163" s="41"/>
      <c r="AP1163" s="41"/>
      <c r="AQ1163" s="41"/>
      <c r="AR1163" s="41"/>
      <c r="AS1163" s="41"/>
      <c r="AT1163" s="41"/>
      <c r="AU1163" s="41"/>
      <c r="AV1163" s="41"/>
      <c r="AW1163" s="41"/>
      <c r="AX1163" s="41"/>
      <c r="AY1163" s="41"/>
      <c r="AZ1163" s="41"/>
      <c r="BA1163" s="41"/>
      <c r="BB1163" s="41"/>
      <c r="BC1163" s="41"/>
      <c r="BD1163" s="41"/>
      <c r="BE1163" s="41"/>
      <c r="BF1163" s="41"/>
      <c r="BG1163" s="41"/>
      <c r="BH1163" s="41"/>
      <c r="BI1163" s="41"/>
      <c r="BJ1163" s="41"/>
      <c r="BK1163" s="41"/>
      <c r="BL1163" s="41"/>
      <c r="BM1163" s="41"/>
      <c r="BN1163" s="41"/>
      <c r="BO1163" s="41"/>
      <c r="BP1163" s="41"/>
      <c r="BQ1163" s="41"/>
      <c r="BR1163" s="41"/>
      <c r="BS1163" s="41"/>
      <c r="BT1163" s="41"/>
    </row>
    <row r="1164" ht="16.5" customHeight="1">
      <c r="A1164" s="41"/>
      <c r="B1164" s="26"/>
      <c r="C1164" s="51"/>
      <c r="AH1164" s="48"/>
      <c r="AI1164" s="41"/>
      <c r="AJ1164" s="41"/>
      <c r="AK1164" s="41"/>
      <c r="AL1164" s="41"/>
      <c r="AM1164" s="41"/>
      <c r="AN1164" s="41"/>
      <c r="AO1164" s="41"/>
      <c r="AP1164" s="41"/>
      <c r="AQ1164" s="41"/>
      <c r="AR1164" s="41"/>
      <c r="AS1164" s="41"/>
      <c r="AT1164" s="41"/>
      <c r="AU1164" s="41"/>
      <c r="AV1164" s="41"/>
      <c r="AW1164" s="41"/>
      <c r="AX1164" s="41"/>
      <c r="AY1164" s="41"/>
      <c r="AZ1164" s="41"/>
      <c r="BA1164" s="41"/>
      <c r="BB1164" s="41"/>
      <c r="BC1164" s="41"/>
      <c r="BD1164" s="41"/>
      <c r="BE1164" s="41"/>
      <c r="BF1164" s="41"/>
      <c r="BG1164" s="41"/>
      <c r="BH1164" s="41"/>
      <c r="BI1164" s="41"/>
      <c r="BJ1164" s="41"/>
      <c r="BK1164" s="41"/>
      <c r="BL1164" s="41"/>
      <c r="BM1164" s="41"/>
      <c r="BN1164" s="41"/>
      <c r="BO1164" s="41"/>
      <c r="BP1164" s="41"/>
      <c r="BQ1164" s="41"/>
      <c r="BR1164" s="41"/>
      <c r="BS1164" s="41"/>
      <c r="BT1164" s="41"/>
    </row>
    <row r="1165" ht="16.5" customHeight="1">
      <c r="A1165" s="41"/>
      <c r="B1165" s="26"/>
      <c r="C1165" s="791" t="b">
        <v>0</v>
      </c>
      <c r="D1165" s="788"/>
      <c r="S1165" s="787" t="b">
        <v>0</v>
      </c>
      <c r="T1165" s="788"/>
      <c r="AH1165" s="48"/>
      <c r="AI1165" s="41"/>
      <c r="AJ1165" s="41"/>
      <c r="AK1165" s="41"/>
      <c r="AL1165" s="41"/>
      <c r="AM1165" s="41"/>
      <c r="AN1165" s="41"/>
      <c r="AO1165" s="41"/>
      <c r="AP1165" s="41"/>
      <c r="AQ1165" s="41"/>
      <c r="AR1165" s="41"/>
      <c r="AS1165" s="41"/>
      <c r="AT1165" s="41"/>
      <c r="AU1165" s="41"/>
      <c r="AV1165" s="41"/>
      <c r="AW1165" s="41"/>
      <c r="AX1165" s="41"/>
      <c r="AY1165" s="41"/>
      <c r="AZ1165" s="41"/>
      <c r="BA1165" s="41"/>
      <c r="BB1165" s="41"/>
      <c r="BC1165" s="41"/>
      <c r="BD1165" s="41"/>
      <c r="BE1165" s="41"/>
      <c r="BF1165" s="41"/>
      <c r="BG1165" s="41"/>
      <c r="BH1165" s="41"/>
      <c r="BI1165" s="41"/>
      <c r="BJ1165" s="41"/>
      <c r="BK1165" s="41"/>
      <c r="BL1165" s="41"/>
      <c r="BM1165" s="41"/>
      <c r="BN1165" s="41"/>
      <c r="BO1165" s="41"/>
      <c r="BP1165" s="41"/>
      <c r="BQ1165" s="41"/>
      <c r="BR1165" s="41"/>
      <c r="BS1165" s="41"/>
      <c r="BT1165" s="41"/>
    </row>
    <row r="1166" ht="16.5" customHeight="1">
      <c r="A1166" s="41"/>
      <c r="B1166" s="26"/>
      <c r="C1166" s="789">
        <v>7.0</v>
      </c>
      <c r="D1166" s="790"/>
      <c r="S1166" s="785">
        <v>7.0</v>
      </c>
      <c r="T1166" s="790"/>
      <c r="AH1166" s="48"/>
      <c r="AI1166" s="41"/>
      <c r="AJ1166" s="41"/>
      <c r="AK1166" s="41"/>
      <c r="AL1166" s="41"/>
      <c r="AM1166" s="41"/>
      <c r="AN1166" s="41"/>
      <c r="AO1166" s="41"/>
      <c r="AP1166" s="41"/>
      <c r="AQ1166" s="41"/>
      <c r="AR1166" s="41"/>
      <c r="AS1166" s="41"/>
      <c r="AT1166" s="41"/>
      <c r="AU1166" s="41"/>
      <c r="AV1166" s="41"/>
      <c r="AW1166" s="41"/>
      <c r="AX1166" s="41"/>
      <c r="AY1166" s="41"/>
      <c r="AZ1166" s="41"/>
      <c r="BA1166" s="41"/>
      <c r="BB1166" s="41"/>
      <c r="BC1166" s="41"/>
      <c r="BD1166" s="41"/>
      <c r="BE1166" s="41"/>
      <c r="BF1166" s="41"/>
      <c r="BG1166" s="41"/>
      <c r="BH1166" s="41"/>
      <c r="BI1166" s="41"/>
      <c r="BJ1166" s="41"/>
      <c r="BK1166" s="41"/>
      <c r="BL1166" s="41"/>
      <c r="BM1166" s="41"/>
      <c r="BN1166" s="41"/>
      <c r="BO1166" s="41"/>
      <c r="BP1166" s="41"/>
      <c r="BQ1166" s="41"/>
      <c r="BR1166" s="41"/>
      <c r="BS1166" s="41"/>
      <c r="BT1166" s="41"/>
    </row>
    <row r="1167" ht="16.5" customHeight="1">
      <c r="A1167" s="41"/>
      <c r="B1167" s="26"/>
      <c r="C1167" s="51"/>
      <c r="AH1167" s="48"/>
      <c r="AI1167" s="41"/>
      <c r="AJ1167" s="41"/>
      <c r="AK1167" s="41"/>
      <c r="AL1167" s="41"/>
      <c r="AM1167" s="41"/>
      <c r="AN1167" s="41"/>
      <c r="AO1167" s="41"/>
      <c r="AP1167" s="41"/>
      <c r="AQ1167" s="41"/>
      <c r="AR1167" s="41"/>
      <c r="AS1167" s="41"/>
      <c r="AT1167" s="41"/>
      <c r="AU1167" s="41"/>
      <c r="AV1167" s="41"/>
      <c r="AW1167" s="41"/>
      <c r="AX1167" s="41"/>
      <c r="AY1167" s="41"/>
      <c r="AZ1167" s="41"/>
      <c r="BA1167" s="41"/>
      <c r="BB1167" s="41"/>
      <c r="BC1167" s="41"/>
      <c r="BD1167" s="41"/>
      <c r="BE1167" s="41"/>
      <c r="BF1167" s="41"/>
      <c r="BG1167" s="41"/>
      <c r="BH1167" s="41"/>
      <c r="BI1167" s="41"/>
      <c r="BJ1167" s="41"/>
      <c r="BK1167" s="41"/>
      <c r="BL1167" s="41"/>
      <c r="BM1167" s="41"/>
      <c r="BN1167" s="41"/>
      <c r="BO1167" s="41"/>
      <c r="BP1167" s="41"/>
      <c r="BQ1167" s="41"/>
      <c r="BR1167" s="41"/>
      <c r="BS1167" s="41"/>
      <c r="BT1167" s="41"/>
    </row>
    <row r="1168" ht="16.5" customHeight="1">
      <c r="A1168" s="41"/>
      <c r="B1168" s="26"/>
      <c r="C1168" s="791" t="b">
        <v>0</v>
      </c>
      <c r="D1168" s="788"/>
      <c r="S1168" s="787" t="b">
        <v>0</v>
      </c>
      <c r="T1168" s="788"/>
      <c r="AH1168" s="48"/>
      <c r="AI1168" s="41"/>
      <c r="AJ1168" s="41"/>
      <c r="AK1168" s="41"/>
      <c r="AL1168" s="41"/>
      <c r="AM1168" s="41"/>
      <c r="AN1168" s="41"/>
      <c r="AO1168" s="41"/>
      <c r="AP1168" s="41"/>
      <c r="AQ1168" s="41"/>
      <c r="AR1168" s="41"/>
      <c r="AS1168" s="41"/>
      <c r="AT1168" s="41"/>
      <c r="AU1168" s="41"/>
      <c r="AV1168" s="41"/>
      <c r="AW1168" s="41"/>
      <c r="AX1168" s="41"/>
      <c r="AY1168" s="41"/>
      <c r="AZ1168" s="41"/>
      <c r="BA1168" s="41"/>
      <c r="BB1168" s="41"/>
      <c r="BC1168" s="41"/>
      <c r="BD1168" s="41"/>
      <c r="BE1168" s="41"/>
      <c r="BF1168" s="41"/>
      <c r="BG1168" s="41"/>
      <c r="BH1168" s="41"/>
      <c r="BI1168" s="41"/>
      <c r="BJ1168" s="41"/>
      <c r="BK1168" s="41"/>
      <c r="BL1168" s="41"/>
      <c r="BM1168" s="41"/>
      <c r="BN1168" s="41"/>
      <c r="BO1168" s="41"/>
      <c r="BP1168" s="41"/>
      <c r="BQ1168" s="41"/>
      <c r="BR1168" s="41"/>
      <c r="BS1168" s="41"/>
      <c r="BT1168" s="41"/>
    </row>
    <row r="1169" ht="16.5" customHeight="1">
      <c r="A1169" s="41"/>
      <c r="B1169" s="26"/>
      <c r="C1169" s="789">
        <v>8.0</v>
      </c>
      <c r="D1169" s="790"/>
      <c r="S1169" s="785">
        <v>8.0</v>
      </c>
      <c r="T1169" s="790"/>
      <c r="AH1169" s="48"/>
      <c r="AI1169" s="41"/>
      <c r="AJ1169" s="41"/>
      <c r="AK1169" s="41"/>
      <c r="AL1169" s="41"/>
      <c r="AM1169" s="41"/>
      <c r="AN1169" s="41"/>
      <c r="AO1169" s="41"/>
      <c r="AP1169" s="41"/>
      <c r="AQ1169" s="41"/>
      <c r="AR1169" s="41"/>
      <c r="AS1169" s="41"/>
      <c r="AT1169" s="41"/>
      <c r="AU1169" s="41"/>
      <c r="AV1169" s="41"/>
      <c r="AW1169" s="41"/>
      <c r="AX1169" s="41"/>
      <c r="AY1169" s="41"/>
      <c r="AZ1169" s="41"/>
      <c r="BA1169" s="41"/>
      <c r="BB1169" s="41"/>
      <c r="BC1169" s="41"/>
      <c r="BD1169" s="41"/>
      <c r="BE1169" s="41"/>
      <c r="BF1169" s="41"/>
      <c r="BG1169" s="41"/>
      <c r="BH1169" s="41"/>
      <c r="BI1169" s="41"/>
      <c r="BJ1169" s="41"/>
      <c r="BK1169" s="41"/>
      <c r="BL1169" s="41"/>
      <c r="BM1169" s="41"/>
      <c r="BN1169" s="41"/>
      <c r="BO1169" s="41"/>
      <c r="BP1169" s="41"/>
      <c r="BQ1169" s="41"/>
      <c r="BR1169" s="41"/>
      <c r="BS1169" s="41"/>
      <c r="BT1169" s="41"/>
    </row>
    <row r="1170" ht="16.5" customHeight="1">
      <c r="A1170" s="41"/>
      <c r="B1170" s="26"/>
      <c r="C1170" s="51"/>
      <c r="AH1170" s="48"/>
      <c r="AI1170" s="41"/>
      <c r="AJ1170" s="41"/>
      <c r="AK1170" s="41"/>
      <c r="AL1170" s="41"/>
      <c r="AM1170" s="41"/>
      <c r="AN1170" s="41"/>
      <c r="AO1170" s="41"/>
      <c r="AP1170" s="41"/>
      <c r="AQ1170" s="41"/>
      <c r="AR1170" s="41"/>
      <c r="AS1170" s="41"/>
      <c r="AT1170" s="41"/>
      <c r="AU1170" s="41"/>
      <c r="AV1170" s="41"/>
      <c r="AW1170" s="41"/>
      <c r="AX1170" s="41"/>
      <c r="AY1170" s="41"/>
      <c r="AZ1170" s="41"/>
      <c r="BA1170" s="41"/>
      <c r="BB1170" s="41"/>
      <c r="BC1170" s="41"/>
      <c r="BD1170" s="41"/>
      <c r="BE1170" s="41"/>
      <c r="BF1170" s="41"/>
      <c r="BG1170" s="41"/>
      <c r="BH1170" s="41"/>
      <c r="BI1170" s="41"/>
      <c r="BJ1170" s="41"/>
      <c r="BK1170" s="41"/>
      <c r="BL1170" s="41"/>
      <c r="BM1170" s="41"/>
      <c r="BN1170" s="41"/>
      <c r="BO1170" s="41"/>
      <c r="BP1170" s="41"/>
      <c r="BQ1170" s="41"/>
      <c r="BR1170" s="41"/>
      <c r="BS1170" s="41"/>
      <c r="BT1170" s="41"/>
    </row>
    <row r="1171" ht="16.5" customHeight="1">
      <c r="A1171" s="41"/>
      <c r="B1171" s="26"/>
      <c r="C1171" s="791" t="b">
        <v>0</v>
      </c>
      <c r="D1171" s="788"/>
      <c r="S1171" s="787" t="b">
        <v>0</v>
      </c>
      <c r="T1171" s="788"/>
      <c r="AH1171" s="48"/>
      <c r="AI1171" s="41"/>
      <c r="AJ1171" s="41"/>
      <c r="AK1171" s="41"/>
      <c r="AL1171" s="41"/>
      <c r="AM1171" s="41"/>
      <c r="AN1171" s="41"/>
      <c r="AO1171" s="41"/>
      <c r="AP1171" s="41"/>
      <c r="AQ1171" s="41"/>
      <c r="AR1171" s="41"/>
      <c r="AS1171" s="41"/>
      <c r="AT1171" s="41"/>
      <c r="AU1171" s="41"/>
      <c r="AV1171" s="41"/>
      <c r="AW1171" s="41"/>
      <c r="AX1171" s="41"/>
      <c r="AY1171" s="41"/>
      <c r="AZ1171" s="41"/>
      <c r="BA1171" s="41"/>
      <c r="BB1171" s="41"/>
      <c r="BC1171" s="41"/>
      <c r="BD1171" s="41"/>
      <c r="BE1171" s="41"/>
      <c r="BF1171" s="41"/>
      <c r="BG1171" s="41"/>
      <c r="BH1171" s="41"/>
      <c r="BI1171" s="41"/>
      <c r="BJ1171" s="41"/>
      <c r="BK1171" s="41"/>
      <c r="BL1171" s="41"/>
      <c r="BM1171" s="41"/>
      <c r="BN1171" s="41"/>
      <c r="BO1171" s="41"/>
      <c r="BP1171" s="41"/>
      <c r="BQ1171" s="41"/>
      <c r="BR1171" s="41"/>
      <c r="BS1171" s="41"/>
      <c r="BT1171" s="41"/>
    </row>
    <row r="1172" ht="16.5" customHeight="1">
      <c r="A1172" s="41"/>
      <c r="B1172" s="26"/>
      <c r="C1172" s="789">
        <v>9.0</v>
      </c>
      <c r="D1172" s="790"/>
      <c r="S1172" s="785">
        <v>9.0</v>
      </c>
      <c r="T1172" s="790"/>
      <c r="AH1172" s="48"/>
      <c r="AI1172" s="41"/>
      <c r="AJ1172" s="41"/>
      <c r="AK1172" s="41"/>
      <c r="AL1172" s="41"/>
      <c r="AM1172" s="41"/>
      <c r="AN1172" s="41"/>
      <c r="AO1172" s="41"/>
      <c r="AP1172" s="41"/>
      <c r="AQ1172" s="41"/>
      <c r="AR1172" s="41"/>
      <c r="AS1172" s="41"/>
      <c r="AT1172" s="41"/>
      <c r="AU1172" s="41"/>
      <c r="AV1172" s="41"/>
      <c r="AW1172" s="41"/>
      <c r="AX1172" s="41"/>
      <c r="AY1172" s="41"/>
      <c r="AZ1172" s="41"/>
      <c r="BA1172" s="41"/>
      <c r="BB1172" s="41"/>
      <c r="BC1172" s="41"/>
      <c r="BD1172" s="41"/>
      <c r="BE1172" s="41"/>
      <c r="BF1172" s="41"/>
      <c r="BG1172" s="41"/>
      <c r="BH1172" s="41"/>
      <c r="BI1172" s="41"/>
      <c r="BJ1172" s="41"/>
      <c r="BK1172" s="41"/>
      <c r="BL1172" s="41"/>
      <c r="BM1172" s="41"/>
      <c r="BN1172" s="41"/>
      <c r="BO1172" s="41"/>
      <c r="BP1172" s="41"/>
      <c r="BQ1172" s="41"/>
      <c r="BR1172" s="41"/>
      <c r="BS1172" s="41"/>
      <c r="BT1172" s="41"/>
    </row>
    <row r="1173" ht="16.5" customHeight="1">
      <c r="A1173" s="41"/>
      <c r="B1173" s="26"/>
      <c r="C1173" s="51"/>
      <c r="AH1173" s="48"/>
      <c r="AI1173" s="41"/>
      <c r="AJ1173" s="41"/>
      <c r="AK1173" s="41"/>
      <c r="AL1173" s="41"/>
      <c r="AM1173" s="41"/>
      <c r="AN1173" s="41"/>
      <c r="AO1173" s="41"/>
      <c r="AP1173" s="41"/>
      <c r="AQ1173" s="41"/>
      <c r="AR1173" s="41"/>
      <c r="AS1173" s="41"/>
      <c r="AT1173" s="41"/>
      <c r="AU1173" s="41"/>
      <c r="AV1173" s="41"/>
      <c r="AW1173" s="41"/>
      <c r="AX1173" s="41"/>
      <c r="AY1173" s="41"/>
      <c r="AZ1173" s="41"/>
      <c r="BA1173" s="41"/>
      <c r="BB1173" s="41"/>
      <c r="BC1173" s="41"/>
      <c r="BD1173" s="41"/>
      <c r="BE1173" s="41"/>
      <c r="BF1173" s="41"/>
      <c r="BG1173" s="41"/>
      <c r="BH1173" s="41"/>
      <c r="BI1173" s="41"/>
      <c r="BJ1173" s="41"/>
      <c r="BK1173" s="41"/>
      <c r="BL1173" s="41"/>
      <c r="BM1173" s="41"/>
      <c r="BN1173" s="41"/>
      <c r="BO1173" s="41"/>
      <c r="BP1173" s="41"/>
      <c r="BQ1173" s="41"/>
      <c r="BR1173" s="41"/>
      <c r="BS1173" s="41"/>
      <c r="BT1173" s="41"/>
    </row>
    <row r="1174" ht="16.5" customHeight="1">
      <c r="A1174" s="41"/>
      <c r="B1174" s="26"/>
      <c r="C1174" s="791" t="b">
        <v>0</v>
      </c>
      <c r="D1174" s="788"/>
      <c r="S1174" s="787" t="b">
        <v>0</v>
      </c>
      <c r="T1174" s="788"/>
      <c r="AH1174" s="48"/>
      <c r="AI1174" s="41"/>
      <c r="AJ1174" s="41"/>
      <c r="AK1174" s="41"/>
      <c r="AL1174" s="41"/>
      <c r="AM1174" s="41"/>
      <c r="AN1174" s="41"/>
      <c r="AO1174" s="41"/>
      <c r="AP1174" s="41"/>
      <c r="AQ1174" s="41"/>
      <c r="AR1174" s="41"/>
      <c r="AS1174" s="41"/>
      <c r="AT1174" s="41"/>
      <c r="AU1174" s="41"/>
      <c r="AV1174" s="41"/>
      <c r="AW1174" s="41"/>
      <c r="AX1174" s="41"/>
      <c r="AY1174" s="41"/>
      <c r="AZ1174" s="41"/>
      <c r="BA1174" s="41"/>
      <c r="BB1174" s="41"/>
      <c r="BC1174" s="41"/>
      <c r="BD1174" s="41"/>
      <c r="BE1174" s="41"/>
      <c r="BF1174" s="41"/>
      <c r="BG1174" s="41"/>
      <c r="BH1174" s="41"/>
      <c r="BI1174" s="41"/>
      <c r="BJ1174" s="41"/>
      <c r="BK1174" s="41"/>
      <c r="BL1174" s="41"/>
      <c r="BM1174" s="41"/>
      <c r="BN1174" s="41"/>
      <c r="BO1174" s="41"/>
      <c r="BP1174" s="41"/>
      <c r="BQ1174" s="41"/>
      <c r="BR1174" s="41"/>
      <c r="BS1174" s="41"/>
      <c r="BT1174" s="41"/>
    </row>
    <row r="1175" ht="16.5" customHeight="1">
      <c r="A1175" s="41"/>
      <c r="B1175" s="26"/>
      <c r="C1175" s="789">
        <v>10.0</v>
      </c>
      <c r="D1175" s="790"/>
      <c r="S1175" s="785">
        <v>10.0</v>
      </c>
      <c r="T1175" s="790"/>
      <c r="AH1175" s="48"/>
      <c r="AI1175" s="41"/>
      <c r="AJ1175" s="41"/>
      <c r="AK1175" s="41"/>
      <c r="AL1175" s="41"/>
      <c r="AM1175" s="41"/>
      <c r="AN1175" s="41"/>
      <c r="AO1175" s="41"/>
      <c r="AP1175" s="41"/>
      <c r="AQ1175" s="41"/>
      <c r="AR1175" s="41"/>
      <c r="AS1175" s="41"/>
      <c r="AT1175" s="41"/>
      <c r="AU1175" s="41"/>
      <c r="AV1175" s="41"/>
      <c r="AW1175" s="41"/>
      <c r="AX1175" s="41"/>
      <c r="AY1175" s="41"/>
      <c r="AZ1175" s="41"/>
      <c r="BA1175" s="41"/>
      <c r="BB1175" s="41"/>
      <c r="BC1175" s="41"/>
      <c r="BD1175" s="41"/>
      <c r="BE1175" s="41"/>
      <c r="BF1175" s="41"/>
      <c r="BG1175" s="41"/>
      <c r="BH1175" s="41"/>
      <c r="BI1175" s="41"/>
      <c r="BJ1175" s="41"/>
      <c r="BK1175" s="41"/>
      <c r="BL1175" s="41"/>
      <c r="BM1175" s="41"/>
      <c r="BN1175" s="41"/>
      <c r="BO1175" s="41"/>
      <c r="BP1175" s="41"/>
      <c r="BQ1175" s="41"/>
      <c r="BR1175" s="41"/>
      <c r="BS1175" s="41"/>
      <c r="BT1175" s="41"/>
    </row>
    <row r="1176" ht="16.5" customHeight="1">
      <c r="A1176" s="41"/>
      <c r="B1176" s="26"/>
      <c r="C1176" s="51"/>
      <c r="AH1176" s="48"/>
      <c r="AI1176" s="41"/>
      <c r="AJ1176" s="41"/>
      <c r="AK1176" s="41"/>
      <c r="AL1176" s="41"/>
      <c r="AM1176" s="41"/>
      <c r="AN1176" s="41"/>
      <c r="AO1176" s="41"/>
      <c r="AP1176" s="41"/>
      <c r="AQ1176" s="41"/>
      <c r="AR1176" s="41"/>
      <c r="AS1176" s="41"/>
      <c r="AT1176" s="41"/>
      <c r="AU1176" s="41"/>
      <c r="AV1176" s="41"/>
      <c r="AW1176" s="41"/>
      <c r="AX1176" s="41"/>
      <c r="AY1176" s="41"/>
      <c r="AZ1176" s="41"/>
      <c r="BA1176" s="41"/>
      <c r="BB1176" s="41"/>
      <c r="BC1176" s="41"/>
      <c r="BD1176" s="41"/>
      <c r="BE1176" s="41"/>
      <c r="BF1176" s="41"/>
      <c r="BG1176" s="41"/>
      <c r="BH1176" s="41"/>
      <c r="BI1176" s="41"/>
      <c r="BJ1176" s="41"/>
      <c r="BK1176" s="41"/>
      <c r="BL1176" s="41"/>
      <c r="BM1176" s="41"/>
      <c r="BN1176" s="41"/>
      <c r="BO1176" s="41"/>
      <c r="BP1176" s="41"/>
      <c r="BQ1176" s="41"/>
      <c r="BR1176" s="41"/>
      <c r="BS1176" s="41"/>
      <c r="BT1176" s="41"/>
    </row>
    <row r="1177" ht="16.5" customHeight="1">
      <c r="A1177" s="41"/>
      <c r="B1177" s="26"/>
      <c r="C1177" s="791" t="b">
        <v>0</v>
      </c>
      <c r="D1177" s="788"/>
      <c r="S1177" s="787" t="b">
        <v>0</v>
      </c>
      <c r="T1177" s="788"/>
      <c r="AH1177" s="48"/>
      <c r="AI1177" s="41"/>
      <c r="AJ1177" s="41"/>
      <c r="AK1177" s="41"/>
      <c r="AL1177" s="41"/>
      <c r="AM1177" s="41"/>
      <c r="AN1177" s="41"/>
      <c r="AO1177" s="41"/>
      <c r="AP1177" s="41"/>
      <c r="AQ1177" s="41"/>
      <c r="AR1177" s="41"/>
      <c r="AS1177" s="41"/>
      <c r="AT1177" s="41"/>
      <c r="AU1177" s="41"/>
      <c r="AV1177" s="41"/>
      <c r="AW1177" s="41"/>
      <c r="AX1177" s="41"/>
      <c r="AY1177" s="41"/>
      <c r="AZ1177" s="41"/>
      <c r="BA1177" s="41"/>
      <c r="BB1177" s="41"/>
      <c r="BC1177" s="41"/>
      <c r="BD1177" s="41"/>
      <c r="BE1177" s="41"/>
      <c r="BF1177" s="41"/>
      <c r="BG1177" s="41"/>
      <c r="BH1177" s="41"/>
      <c r="BI1177" s="41"/>
      <c r="BJ1177" s="41"/>
      <c r="BK1177" s="41"/>
      <c r="BL1177" s="41"/>
      <c r="BM1177" s="41"/>
      <c r="BN1177" s="41"/>
      <c r="BO1177" s="41"/>
      <c r="BP1177" s="41"/>
      <c r="BQ1177" s="41"/>
      <c r="BR1177" s="41"/>
      <c r="BS1177" s="41"/>
      <c r="BT1177" s="41"/>
    </row>
    <row r="1178" ht="16.5" customHeight="1">
      <c r="A1178" s="41"/>
      <c r="B1178" s="26"/>
      <c r="C1178" s="789">
        <v>11.0</v>
      </c>
      <c r="D1178" s="790"/>
      <c r="S1178" s="785">
        <v>11.0</v>
      </c>
      <c r="T1178" s="790"/>
      <c r="AH1178" s="48"/>
      <c r="AI1178" s="41"/>
      <c r="AJ1178" s="41"/>
      <c r="AK1178" s="41"/>
      <c r="AL1178" s="41"/>
      <c r="AM1178" s="41"/>
      <c r="AN1178" s="41"/>
      <c r="AO1178" s="41"/>
      <c r="AP1178" s="41"/>
      <c r="AQ1178" s="41"/>
      <c r="AR1178" s="41"/>
      <c r="AS1178" s="41"/>
      <c r="AT1178" s="41"/>
      <c r="AU1178" s="41"/>
      <c r="AV1178" s="41"/>
      <c r="AW1178" s="41"/>
      <c r="AX1178" s="41"/>
      <c r="AY1178" s="41"/>
      <c r="AZ1178" s="41"/>
      <c r="BA1178" s="41"/>
      <c r="BB1178" s="41"/>
      <c r="BC1178" s="41"/>
      <c r="BD1178" s="41"/>
      <c r="BE1178" s="41"/>
      <c r="BF1178" s="41"/>
      <c r="BG1178" s="41"/>
      <c r="BH1178" s="41"/>
      <c r="BI1178" s="41"/>
      <c r="BJ1178" s="41"/>
      <c r="BK1178" s="41"/>
      <c r="BL1178" s="41"/>
      <c r="BM1178" s="41"/>
      <c r="BN1178" s="41"/>
      <c r="BO1178" s="41"/>
      <c r="BP1178" s="41"/>
      <c r="BQ1178" s="41"/>
      <c r="BR1178" s="41"/>
      <c r="BS1178" s="41"/>
      <c r="BT1178" s="41"/>
    </row>
    <row r="1179" ht="16.5" customHeight="1">
      <c r="A1179" s="41"/>
      <c r="B1179" s="26"/>
      <c r="C1179" s="51"/>
      <c r="AH1179" s="48"/>
      <c r="AI1179" s="41"/>
      <c r="AJ1179" s="41"/>
      <c r="AK1179" s="41"/>
      <c r="AL1179" s="41"/>
      <c r="AM1179" s="41"/>
      <c r="AN1179" s="41"/>
      <c r="AO1179" s="41"/>
      <c r="AP1179" s="41"/>
      <c r="AQ1179" s="41"/>
      <c r="AR1179" s="41"/>
      <c r="AS1179" s="41"/>
      <c r="AT1179" s="41"/>
      <c r="AU1179" s="41"/>
      <c r="AV1179" s="41"/>
      <c r="AW1179" s="41"/>
      <c r="AX1179" s="41"/>
      <c r="AY1179" s="41"/>
      <c r="AZ1179" s="41"/>
      <c r="BA1179" s="41"/>
      <c r="BB1179" s="41"/>
      <c r="BC1179" s="41"/>
      <c r="BD1179" s="41"/>
      <c r="BE1179" s="41"/>
      <c r="BF1179" s="41"/>
      <c r="BG1179" s="41"/>
      <c r="BH1179" s="41"/>
      <c r="BI1179" s="41"/>
      <c r="BJ1179" s="41"/>
      <c r="BK1179" s="41"/>
      <c r="BL1179" s="41"/>
      <c r="BM1179" s="41"/>
      <c r="BN1179" s="41"/>
      <c r="BO1179" s="41"/>
      <c r="BP1179" s="41"/>
      <c r="BQ1179" s="41"/>
      <c r="BR1179" s="41"/>
      <c r="BS1179" s="41"/>
      <c r="BT1179" s="41"/>
    </row>
    <row r="1180" ht="16.5" customHeight="1">
      <c r="A1180" s="41"/>
      <c r="B1180" s="26"/>
      <c r="C1180" s="791" t="b">
        <v>0</v>
      </c>
      <c r="D1180" s="788"/>
      <c r="S1180" s="787" t="b">
        <v>0</v>
      </c>
      <c r="T1180" s="788"/>
      <c r="AH1180" s="48"/>
      <c r="AI1180" s="41"/>
      <c r="AJ1180" s="41"/>
      <c r="AK1180" s="41"/>
      <c r="AL1180" s="41"/>
      <c r="AM1180" s="41"/>
      <c r="AN1180" s="41"/>
      <c r="AO1180" s="41"/>
      <c r="AP1180" s="41"/>
      <c r="AQ1180" s="41"/>
      <c r="AR1180" s="41"/>
      <c r="AS1180" s="41"/>
      <c r="AT1180" s="41"/>
      <c r="AU1180" s="41"/>
      <c r="AV1180" s="41"/>
      <c r="AW1180" s="41"/>
      <c r="AX1180" s="41"/>
      <c r="AY1180" s="41"/>
      <c r="AZ1180" s="41"/>
      <c r="BA1180" s="41"/>
      <c r="BB1180" s="41"/>
      <c r="BC1180" s="41"/>
      <c r="BD1180" s="41"/>
      <c r="BE1180" s="41"/>
      <c r="BF1180" s="41"/>
      <c r="BG1180" s="41"/>
      <c r="BH1180" s="41"/>
      <c r="BI1180" s="41"/>
      <c r="BJ1180" s="41"/>
      <c r="BK1180" s="41"/>
      <c r="BL1180" s="41"/>
      <c r="BM1180" s="41"/>
      <c r="BN1180" s="41"/>
      <c r="BO1180" s="41"/>
      <c r="BP1180" s="41"/>
      <c r="BQ1180" s="41"/>
      <c r="BR1180" s="41"/>
      <c r="BS1180" s="41"/>
      <c r="BT1180" s="41"/>
    </row>
    <row r="1181" ht="16.5" customHeight="1">
      <c r="A1181" s="41"/>
      <c r="B1181" s="26"/>
      <c r="C1181" s="789">
        <v>12.0</v>
      </c>
      <c r="D1181" s="790"/>
      <c r="S1181" s="785">
        <v>12.0</v>
      </c>
      <c r="T1181" s="790"/>
      <c r="AH1181" s="48"/>
      <c r="AI1181" s="41"/>
      <c r="AJ1181" s="41"/>
      <c r="AK1181" s="41"/>
      <c r="AL1181" s="41"/>
      <c r="AM1181" s="41"/>
      <c r="AN1181" s="41"/>
      <c r="AO1181" s="41"/>
      <c r="AP1181" s="41"/>
      <c r="AQ1181" s="41"/>
      <c r="AR1181" s="41"/>
      <c r="AS1181" s="41"/>
      <c r="AT1181" s="41"/>
      <c r="AU1181" s="41"/>
      <c r="AV1181" s="41"/>
      <c r="AW1181" s="41"/>
      <c r="AX1181" s="41"/>
      <c r="AY1181" s="41"/>
      <c r="AZ1181" s="41"/>
      <c r="BA1181" s="41"/>
      <c r="BB1181" s="41"/>
      <c r="BC1181" s="41"/>
      <c r="BD1181" s="41"/>
      <c r="BE1181" s="41"/>
      <c r="BF1181" s="41"/>
      <c r="BG1181" s="41"/>
      <c r="BH1181" s="41"/>
      <c r="BI1181" s="41"/>
      <c r="BJ1181" s="41"/>
      <c r="BK1181" s="41"/>
      <c r="BL1181" s="41"/>
      <c r="BM1181" s="41"/>
      <c r="BN1181" s="41"/>
      <c r="BO1181" s="41"/>
      <c r="BP1181" s="41"/>
      <c r="BQ1181" s="41"/>
      <c r="BR1181" s="41"/>
      <c r="BS1181" s="41"/>
      <c r="BT1181" s="41"/>
    </row>
    <row r="1182" ht="16.5" customHeight="1">
      <c r="A1182" s="41"/>
      <c r="B1182" s="26"/>
      <c r="C1182" s="53"/>
      <c r="D1182" s="54"/>
      <c r="E1182" s="54"/>
      <c r="F1182" s="54"/>
      <c r="G1182" s="54"/>
      <c r="H1182" s="54"/>
      <c r="I1182" s="54"/>
      <c r="J1182" s="54"/>
      <c r="K1182" s="54"/>
      <c r="L1182" s="54"/>
      <c r="M1182" s="54"/>
      <c r="N1182" s="54"/>
      <c r="O1182" s="54"/>
      <c r="P1182" s="54"/>
      <c r="Q1182" s="54"/>
      <c r="R1182" s="54"/>
      <c r="S1182" s="54"/>
      <c r="T1182" s="54"/>
      <c r="U1182" s="54"/>
      <c r="V1182" s="54"/>
      <c r="W1182" s="54"/>
      <c r="X1182" s="54"/>
      <c r="Y1182" s="54"/>
      <c r="Z1182" s="54"/>
      <c r="AA1182" s="54"/>
      <c r="AB1182" s="54"/>
      <c r="AC1182" s="54"/>
      <c r="AD1182" s="54"/>
      <c r="AE1182" s="54"/>
      <c r="AF1182" s="54"/>
      <c r="AG1182" s="54"/>
      <c r="AH1182" s="55"/>
      <c r="AI1182" s="41"/>
      <c r="AJ1182" s="41"/>
      <c r="AK1182" s="41"/>
      <c r="AL1182" s="41"/>
      <c r="AM1182" s="41"/>
      <c r="AN1182" s="41"/>
      <c r="AO1182" s="41"/>
      <c r="AP1182" s="41"/>
      <c r="AQ1182" s="41"/>
      <c r="AR1182" s="41"/>
      <c r="AS1182" s="41"/>
      <c r="AT1182" s="41"/>
      <c r="AU1182" s="41"/>
      <c r="AV1182" s="41"/>
      <c r="AW1182" s="41"/>
      <c r="AX1182" s="41"/>
      <c r="AY1182" s="41"/>
      <c r="AZ1182" s="41"/>
      <c r="BA1182" s="41"/>
      <c r="BB1182" s="41"/>
      <c r="BC1182" s="41"/>
      <c r="BD1182" s="41"/>
      <c r="BE1182" s="41"/>
      <c r="BF1182" s="41"/>
      <c r="BG1182" s="41"/>
      <c r="BH1182" s="41"/>
      <c r="BI1182" s="41"/>
      <c r="BJ1182" s="41"/>
      <c r="BK1182" s="41"/>
      <c r="BL1182" s="41"/>
      <c r="BM1182" s="41"/>
      <c r="BN1182" s="41"/>
      <c r="BO1182" s="41"/>
      <c r="BP1182" s="41"/>
      <c r="BQ1182" s="41"/>
      <c r="BR1182" s="41"/>
      <c r="BS1182" s="41"/>
      <c r="BT1182" s="41"/>
    </row>
    <row r="1183" ht="16.5" customHeight="1">
      <c r="A1183" s="41"/>
      <c r="B1183" s="26"/>
      <c r="C1183" s="26"/>
      <c r="D1183" s="26"/>
      <c r="E1183" s="26"/>
      <c r="F1183" s="26"/>
      <c r="G1183" s="26"/>
      <c r="H1183" s="26"/>
      <c r="I1183" s="26"/>
      <c r="J1183" s="26"/>
      <c r="K1183" s="26"/>
      <c r="L1183" s="26"/>
      <c r="M1183" s="26"/>
      <c r="N1183" s="26"/>
      <c r="O1183" s="26"/>
      <c r="P1183" s="26"/>
      <c r="Q1183" s="26"/>
      <c r="R1183" s="26"/>
      <c r="S1183" s="26"/>
      <c r="T1183" s="26"/>
      <c r="U1183" s="26"/>
      <c r="V1183" s="26"/>
      <c r="W1183" s="26"/>
      <c r="X1183" s="26"/>
      <c r="Y1183" s="26"/>
      <c r="Z1183" s="26"/>
      <c r="AA1183" s="26"/>
      <c r="AB1183" s="26"/>
      <c r="AC1183" s="26"/>
      <c r="AD1183" s="26"/>
      <c r="AE1183" s="26"/>
      <c r="AF1183" s="26"/>
      <c r="AG1183" s="26"/>
      <c r="AH1183" s="26"/>
      <c r="AI1183" s="41"/>
      <c r="AJ1183" s="41"/>
      <c r="AK1183" s="41"/>
      <c r="AL1183" s="41"/>
      <c r="AM1183" s="41"/>
      <c r="AN1183" s="41"/>
      <c r="AO1183" s="41"/>
      <c r="AP1183" s="41"/>
      <c r="AQ1183" s="41"/>
      <c r="AR1183" s="41"/>
      <c r="AS1183" s="41"/>
      <c r="AT1183" s="41"/>
      <c r="AU1183" s="41"/>
      <c r="AV1183" s="41"/>
      <c r="AW1183" s="41"/>
      <c r="AX1183" s="41"/>
      <c r="AY1183" s="41"/>
      <c r="AZ1183" s="41"/>
      <c r="BA1183" s="41"/>
      <c r="BB1183" s="41"/>
      <c r="BC1183" s="41"/>
      <c r="BD1183" s="41"/>
      <c r="BE1183" s="41"/>
      <c r="BF1183" s="41"/>
      <c r="BG1183" s="41"/>
      <c r="BH1183" s="41"/>
      <c r="BI1183" s="41"/>
      <c r="BJ1183" s="41"/>
      <c r="BK1183" s="41"/>
      <c r="BL1183" s="41"/>
      <c r="BM1183" s="41"/>
      <c r="BN1183" s="41"/>
      <c r="BO1183" s="41"/>
      <c r="BP1183" s="41"/>
      <c r="BQ1183" s="41"/>
      <c r="BR1183" s="41"/>
      <c r="BS1183" s="41"/>
      <c r="BT1183" s="41"/>
    </row>
    <row r="1184" ht="16.5" customHeight="1">
      <c r="A1184" s="70"/>
      <c r="B1184" s="70"/>
      <c r="C1184" s="70"/>
      <c r="D1184" s="70"/>
      <c r="E1184" s="70"/>
      <c r="F1184" s="70"/>
      <c r="G1184" s="70"/>
      <c r="H1184" s="70"/>
      <c r="I1184" s="70"/>
      <c r="J1184" s="70"/>
      <c r="K1184" s="70"/>
      <c r="L1184" s="70"/>
      <c r="M1184" s="70"/>
      <c r="N1184" s="70"/>
      <c r="O1184" s="70"/>
      <c r="P1184" s="70"/>
      <c r="Q1184" s="70"/>
      <c r="R1184" s="70"/>
      <c r="S1184" s="70"/>
      <c r="T1184" s="70"/>
      <c r="U1184" s="70"/>
      <c r="V1184" s="70"/>
      <c r="W1184" s="70"/>
      <c r="X1184" s="70"/>
      <c r="Y1184" s="70"/>
      <c r="Z1184" s="70"/>
      <c r="AA1184" s="70"/>
      <c r="AB1184" s="70"/>
      <c r="AC1184" s="70"/>
      <c r="AD1184" s="70"/>
      <c r="AE1184" s="70"/>
      <c r="AF1184" s="70"/>
      <c r="AG1184" s="70"/>
      <c r="AH1184" s="70"/>
      <c r="AI1184" s="70"/>
      <c r="AJ1184" s="70"/>
      <c r="AK1184" s="70"/>
      <c r="AL1184" s="70"/>
      <c r="AM1184" s="70"/>
      <c r="AN1184" s="70"/>
      <c r="AO1184" s="70"/>
      <c r="AP1184" s="70"/>
      <c r="AQ1184" s="70"/>
      <c r="AR1184" s="70"/>
      <c r="AS1184" s="70"/>
      <c r="AT1184" s="70"/>
      <c r="AU1184" s="70"/>
      <c r="AV1184" s="70"/>
      <c r="AW1184" s="70"/>
      <c r="AX1184" s="70"/>
      <c r="AY1184" s="70"/>
      <c r="AZ1184" s="70"/>
      <c r="BA1184" s="70"/>
      <c r="BB1184" s="70"/>
      <c r="BC1184" s="70"/>
      <c r="BD1184" s="70"/>
      <c r="BE1184" s="70"/>
      <c r="BF1184" s="70"/>
      <c r="BG1184" s="70"/>
      <c r="BH1184" s="70"/>
      <c r="BI1184" s="70"/>
      <c r="BJ1184" s="70"/>
      <c r="BK1184" s="70"/>
      <c r="BL1184" s="70"/>
      <c r="BM1184" s="70"/>
      <c r="BN1184" s="70"/>
      <c r="BO1184" s="70"/>
      <c r="BP1184" s="70"/>
      <c r="BQ1184" s="70"/>
      <c r="BR1184" s="70"/>
      <c r="BS1184" s="70"/>
      <c r="BT1184" s="70"/>
    </row>
    <row r="1185" ht="16.5" customHeight="1">
      <c r="A1185" s="70"/>
      <c r="B1185" s="70"/>
      <c r="C1185" s="70"/>
      <c r="D1185" s="70"/>
      <c r="E1185" s="70"/>
      <c r="F1185" s="70"/>
      <c r="G1185" s="70"/>
      <c r="H1185" s="70"/>
      <c r="I1185" s="70"/>
      <c r="J1185" s="70"/>
      <c r="K1185" s="70"/>
      <c r="L1185" s="70"/>
      <c r="M1185" s="70"/>
      <c r="N1185" s="70"/>
      <c r="O1185" s="70"/>
      <c r="P1185" s="70"/>
      <c r="Q1185" s="70"/>
      <c r="R1185" s="70"/>
      <c r="S1185" s="70"/>
      <c r="T1185" s="70"/>
      <c r="U1185" s="70"/>
      <c r="V1185" s="70"/>
      <c r="W1185" s="70"/>
      <c r="X1185" s="70"/>
      <c r="Y1185" s="70"/>
      <c r="Z1185" s="70"/>
      <c r="AA1185" s="70"/>
      <c r="AB1185" s="70"/>
      <c r="AC1185" s="70"/>
      <c r="AD1185" s="70"/>
      <c r="AE1185" s="70"/>
      <c r="AF1185" s="70"/>
      <c r="AG1185" s="70"/>
      <c r="AH1185" s="70"/>
      <c r="AI1185" s="70"/>
      <c r="AJ1185" s="70"/>
      <c r="AK1185" s="70"/>
      <c r="AL1185" s="70"/>
      <c r="AM1185" s="70"/>
      <c r="AN1185" s="70"/>
      <c r="AO1185" s="70"/>
      <c r="AP1185" s="70"/>
      <c r="AQ1185" s="70"/>
      <c r="AR1185" s="70"/>
      <c r="AS1185" s="70"/>
      <c r="AT1185" s="70"/>
      <c r="AU1185" s="70"/>
      <c r="AV1185" s="70"/>
      <c r="AW1185" s="70"/>
      <c r="AX1185" s="70"/>
      <c r="AY1185" s="70"/>
      <c r="AZ1185" s="70"/>
      <c r="BA1185" s="70"/>
      <c r="BB1185" s="70"/>
      <c r="BC1185" s="70"/>
      <c r="BD1185" s="70"/>
      <c r="BE1185" s="70"/>
      <c r="BF1185" s="70"/>
      <c r="BG1185" s="70"/>
      <c r="BH1185" s="70"/>
      <c r="BI1185" s="70"/>
      <c r="BJ1185" s="70"/>
      <c r="BK1185" s="70"/>
      <c r="BL1185" s="70"/>
      <c r="BM1185" s="70"/>
      <c r="BN1185" s="70"/>
      <c r="BO1185" s="70"/>
      <c r="BP1185" s="70"/>
      <c r="BQ1185" s="70"/>
      <c r="BR1185" s="70"/>
      <c r="BS1185" s="70"/>
      <c r="BT1185" s="70"/>
    </row>
  </sheetData>
  <mergeCells count="4077">
    <mergeCell ref="AH101:BG101"/>
    <mergeCell ref="AI102:AJ102"/>
    <mergeCell ref="AK102:AQ102"/>
    <mergeCell ref="AR102:AT102"/>
    <mergeCell ref="AV102:AW102"/>
    <mergeCell ref="AX102:BD102"/>
    <mergeCell ref="BE102:BG102"/>
    <mergeCell ref="AR105:AT105"/>
    <mergeCell ref="AV105:AW105"/>
    <mergeCell ref="AX105:BD105"/>
    <mergeCell ref="BE105:BG105"/>
    <mergeCell ref="AH106:AN107"/>
    <mergeCell ref="AU106:BA107"/>
    <mergeCell ref="AH110:AN111"/>
    <mergeCell ref="AU110:BA111"/>
    <mergeCell ref="AI112:AJ112"/>
    <mergeCell ref="AK112:AQ112"/>
    <mergeCell ref="AR112:AT112"/>
    <mergeCell ref="AV112:AW112"/>
    <mergeCell ref="AX147:BD147"/>
    <mergeCell ref="BE147:BG147"/>
    <mergeCell ref="BB148:BC148"/>
    <mergeCell ref="AX151:BD151"/>
    <mergeCell ref="BE151:BG151"/>
    <mergeCell ref="BB152:BC152"/>
    <mergeCell ref="BH160:BH171"/>
    <mergeCell ref="BB162:BC162"/>
    <mergeCell ref="BE165:BG165"/>
    <mergeCell ref="BB166:BC166"/>
    <mergeCell ref="BE169:BG169"/>
    <mergeCell ref="BB170:BC170"/>
    <mergeCell ref="AX154:BD154"/>
    <mergeCell ref="BE154:BG154"/>
    <mergeCell ref="BB155:BC155"/>
    <mergeCell ref="AX161:BG161"/>
    <mergeCell ref="AX165:BD165"/>
    <mergeCell ref="AX169:BD169"/>
    <mergeCell ref="AX112:BD112"/>
    <mergeCell ref="BE112:BG112"/>
    <mergeCell ref="BH136:BH156"/>
    <mergeCell ref="AX137:BG137"/>
    <mergeCell ref="BB138:BC138"/>
    <mergeCell ref="AX140:BG140"/>
    <mergeCell ref="BB141:BC141"/>
    <mergeCell ref="AH108:BG108"/>
    <mergeCell ref="AI109:AJ109"/>
    <mergeCell ref="AK109:AQ109"/>
    <mergeCell ref="AR109:AT109"/>
    <mergeCell ref="AV109:AW109"/>
    <mergeCell ref="AX109:BD109"/>
    <mergeCell ref="BE109:BG109"/>
    <mergeCell ref="AG81:AL86"/>
    <mergeCell ref="AN81:AS86"/>
    <mergeCell ref="AU81:AU86"/>
    <mergeCell ref="AV81:BA86"/>
    <mergeCell ref="BC81:BH86"/>
    <mergeCell ref="AH94:BG94"/>
    <mergeCell ref="BH94:BH114"/>
    <mergeCell ref="AK140:AT140"/>
    <mergeCell ref="AV140:AW140"/>
    <mergeCell ref="AU141:BA142"/>
    <mergeCell ref="AH143:BG143"/>
    <mergeCell ref="AH113:AN114"/>
    <mergeCell ref="AU113:BA114"/>
    <mergeCell ref="AK137:AT137"/>
    <mergeCell ref="AV137:AW137"/>
    <mergeCell ref="AH138:AN139"/>
    <mergeCell ref="AO138:AP138"/>
    <mergeCell ref="AU138:BA139"/>
    <mergeCell ref="AX144:BD144"/>
    <mergeCell ref="BE144:BG144"/>
    <mergeCell ref="AU145:BA146"/>
    <mergeCell ref="BB145:BC145"/>
    <mergeCell ref="AI137:AJ137"/>
    <mergeCell ref="AI140:AJ140"/>
    <mergeCell ref="AH141:AN142"/>
    <mergeCell ref="AO141:AP141"/>
    <mergeCell ref="AK144:AQ144"/>
    <mergeCell ref="AR144:AT144"/>
    <mergeCell ref="AV144:AW144"/>
    <mergeCell ref="AI144:AJ144"/>
    <mergeCell ref="AH145:AN146"/>
    <mergeCell ref="AO145:AP145"/>
    <mergeCell ref="AI147:AJ147"/>
    <mergeCell ref="AK147:AQ147"/>
    <mergeCell ref="AR147:AT147"/>
    <mergeCell ref="AV147:AW147"/>
    <mergeCell ref="AH148:AN149"/>
    <mergeCell ref="AO148:AP148"/>
    <mergeCell ref="AU148:BA149"/>
    <mergeCell ref="AH150:BG150"/>
    <mergeCell ref="AK151:AQ151"/>
    <mergeCell ref="AR151:AT151"/>
    <mergeCell ref="AV151:AW151"/>
    <mergeCell ref="AI151:AJ151"/>
    <mergeCell ref="AH152:AN153"/>
    <mergeCell ref="AO152:AP152"/>
    <mergeCell ref="AU152:BA153"/>
    <mergeCell ref="AK154:AQ154"/>
    <mergeCell ref="AR154:AT154"/>
    <mergeCell ref="AV154:AW154"/>
    <mergeCell ref="AI154:AJ154"/>
    <mergeCell ref="AH155:AN156"/>
    <mergeCell ref="AO155:AP155"/>
    <mergeCell ref="AU155:BA156"/>
    <mergeCell ref="AH160:BG160"/>
    <mergeCell ref="AK161:AT161"/>
    <mergeCell ref="AV161:AW161"/>
    <mergeCell ref="AI161:AJ161"/>
    <mergeCell ref="AH162:AN163"/>
    <mergeCell ref="AO162:AP162"/>
    <mergeCell ref="AU162:BA163"/>
    <mergeCell ref="AH164:BG164"/>
    <mergeCell ref="AI165:AJ165"/>
    <mergeCell ref="AK165:AQ165"/>
    <mergeCell ref="AR165:AT165"/>
    <mergeCell ref="AV165:AW165"/>
    <mergeCell ref="AH166:AN167"/>
    <mergeCell ref="AO166:AP166"/>
    <mergeCell ref="AU166:BA167"/>
    <mergeCell ref="AH168:BG168"/>
    <mergeCell ref="AI169:AJ169"/>
    <mergeCell ref="AV169:AW169"/>
    <mergeCell ref="AK169:AQ169"/>
    <mergeCell ref="AR169:AT169"/>
    <mergeCell ref="AH170:AN171"/>
    <mergeCell ref="AO170:AP170"/>
    <mergeCell ref="AU170:BA171"/>
    <mergeCell ref="AH179:BH179"/>
    <mergeCell ref="AH180:BH188"/>
    <mergeCell ref="AR222:AS222"/>
    <mergeCell ref="AU222:AV222"/>
    <mergeCell ref="AH234:AH235"/>
    <mergeCell ref="AI234:AO234"/>
    <mergeCell ref="AQ234:AR234"/>
    <mergeCell ref="AS234:AT234"/>
    <mergeCell ref="AU234:AZ234"/>
    <mergeCell ref="BA234:BB234"/>
    <mergeCell ref="BC234:BH234"/>
    <mergeCell ref="AI235:BH235"/>
    <mergeCell ref="AI237:BH237"/>
    <mergeCell ref="BA236:BB236"/>
    <mergeCell ref="BC236:BH236"/>
    <mergeCell ref="BC238:BH238"/>
    <mergeCell ref="AU236:AZ236"/>
    <mergeCell ref="AU238:AZ238"/>
    <mergeCell ref="BA238:BB238"/>
    <mergeCell ref="AI239:BH239"/>
    <mergeCell ref="BA240:BB240"/>
    <mergeCell ref="BC240:BH240"/>
    <mergeCell ref="AI241:BH241"/>
    <mergeCell ref="AQ246:AR246"/>
    <mergeCell ref="AQ248:AR248"/>
    <mergeCell ref="AQ240:AR240"/>
    <mergeCell ref="AS240:AT240"/>
    <mergeCell ref="AQ242:AR242"/>
    <mergeCell ref="AS242:AT242"/>
    <mergeCell ref="AQ244:AR244"/>
    <mergeCell ref="AS244:AT244"/>
    <mergeCell ref="AS246:AT246"/>
    <mergeCell ref="BD222:BE222"/>
    <mergeCell ref="BG222:BH222"/>
    <mergeCell ref="AH192:BH192"/>
    <mergeCell ref="AH193:BH195"/>
    <mergeCell ref="AH206:BH206"/>
    <mergeCell ref="AK207:BH207"/>
    <mergeCell ref="AI208:BH211"/>
    <mergeCell ref="AH221:BH221"/>
    <mergeCell ref="AO222:AP222"/>
    <mergeCell ref="AX227:AY227"/>
    <mergeCell ref="BA227:BB227"/>
    <mergeCell ref="AU232:AZ232"/>
    <mergeCell ref="BA232:BB232"/>
    <mergeCell ref="AI233:BH233"/>
    <mergeCell ref="BD227:BE227"/>
    <mergeCell ref="BG227:BH227"/>
    <mergeCell ref="BC232:BH232"/>
    <mergeCell ref="AX222:AY222"/>
    <mergeCell ref="BA222:BB222"/>
    <mergeCell ref="AG226:AG227"/>
    <mergeCell ref="AH226:BH226"/>
    <mergeCell ref="AI227:AJ227"/>
    <mergeCell ref="AL227:AM227"/>
    <mergeCell ref="AO227:AP227"/>
    <mergeCell ref="AU240:AZ240"/>
    <mergeCell ref="AU242:AZ242"/>
    <mergeCell ref="BA242:BB242"/>
    <mergeCell ref="BC242:BH242"/>
    <mergeCell ref="BA250:BB250"/>
    <mergeCell ref="BC250:BH250"/>
    <mergeCell ref="AQ254:AR254"/>
    <mergeCell ref="AS254:AT254"/>
    <mergeCell ref="AQ238:AR238"/>
    <mergeCell ref="AS238:AT238"/>
    <mergeCell ref="AS248:AT248"/>
    <mergeCell ref="AQ250:AR250"/>
    <mergeCell ref="AS250:AT250"/>
    <mergeCell ref="AQ252:AR252"/>
    <mergeCell ref="AS252:AT252"/>
    <mergeCell ref="AH246:AH247"/>
    <mergeCell ref="AH248:AH249"/>
    <mergeCell ref="AH250:AH251"/>
    <mergeCell ref="AH252:AH253"/>
    <mergeCell ref="AH254:AH255"/>
    <mergeCell ref="AH256:AH257"/>
    <mergeCell ref="AH258:AH259"/>
    <mergeCell ref="AH260:AH261"/>
    <mergeCell ref="AG265:AG274"/>
    <mergeCell ref="AH265:AH266"/>
    <mergeCell ref="AH267:AH268"/>
    <mergeCell ref="AH269:AH270"/>
    <mergeCell ref="AH271:AH272"/>
    <mergeCell ref="AH273:AH274"/>
    <mergeCell ref="AH290:AH291"/>
    <mergeCell ref="AH292:AH293"/>
    <mergeCell ref="AH294:AH295"/>
    <mergeCell ref="AH296:AH297"/>
    <mergeCell ref="AH275:AH276"/>
    <mergeCell ref="AH277:AH278"/>
    <mergeCell ref="AH279:AH280"/>
    <mergeCell ref="AH281:AH282"/>
    <mergeCell ref="AH283:AH284"/>
    <mergeCell ref="AG288:AG293"/>
    <mergeCell ref="AH288:AH289"/>
    <mergeCell ref="AH236:AH237"/>
    <mergeCell ref="AI236:AO236"/>
    <mergeCell ref="AQ236:AR236"/>
    <mergeCell ref="AS236:AT236"/>
    <mergeCell ref="AH238:AH239"/>
    <mergeCell ref="AI238:AO238"/>
    <mergeCell ref="AR227:AS227"/>
    <mergeCell ref="AU227:AV227"/>
    <mergeCell ref="AG232:AG241"/>
    <mergeCell ref="AH232:AH233"/>
    <mergeCell ref="AI232:AO232"/>
    <mergeCell ref="AQ232:AR232"/>
    <mergeCell ref="AS232:AT232"/>
    <mergeCell ref="AH240:AH241"/>
    <mergeCell ref="AI240:AO240"/>
    <mergeCell ref="AH242:AH243"/>
    <mergeCell ref="AI242:AO242"/>
    <mergeCell ref="AH244:AH245"/>
    <mergeCell ref="AI244:AO244"/>
    <mergeCell ref="AI246:AO246"/>
    <mergeCell ref="AI248:AO248"/>
    <mergeCell ref="AI250:AO250"/>
    <mergeCell ref="AI252:AO252"/>
    <mergeCell ref="AI254:AO254"/>
    <mergeCell ref="AI256:AO256"/>
    <mergeCell ref="AQ256:AR256"/>
    <mergeCell ref="AS256:AT256"/>
    <mergeCell ref="AQ265:AR265"/>
    <mergeCell ref="AS265:AT265"/>
    <mergeCell ref="AI258:AO258"/>
    <mergeCell ref="AQ258:AR258"/>
    <mergeCell ref="AS258:AT258"/>
    <mergeCell ref="AI260:AO260"/>
    <mergeCell ref="AQ260:AR260"/>
    <mergeCell ref="AS260:AT260"/>
    <mergeCell ref="AI265:AO265"/>
    <mergeCell ref="BC256:BH256"/>
    <mergeCell ref="AI257:BH257"/>
    <mergeCell ref="AU258:AZ258"/>
    <mergeCell ref="BA258:BB258"/>
    <mergeCell ref="BC258:BH258"/>
    <mergeCell ref="AI259:BH259"/>
    <mergeCell ref="AU260:AZ260"/>
    <mergeCell ref="AI261:BH261"/>
    <mergeCell ref="BA260:BB260"/>
    <mergeCell ref="BC260:BH260"/>
    <mergeCell ref="AU265:AZ265"/>
    <mergeCell ref="BA265:BB265"/>
    <mergeCell ref="BC265:BH265"/>
    <mergeCell ref="AI266:BH266"/>
    <mergeCell ref="BC267:BH267"/>
    <mergeCell ref="AI243:BH243"/>
    <mergeCell ref="AU244:AZ244"/>
    <mergeCell ref="BA244:BB244"/>
    <mergeCell ref="BC244:BH244"/>
    <mergeCell ref="AI245:BH245"/>
    <mergeCell ref="AU246:AZ246"/>
    <mergeCell ref="BA246:BB246"/>
    <mergeCell ref="AU250:AZ250"/>
    <mergeCell ref="AU252:AZ252"/>
    <mergeCell ref="BA252:BB252"/>
    <mergeCell ref="BC252:BH252"/>
    <mergeCell ref="BC246:BH246"/>
    <mergeCell ref="AI247:BH247"/>
    <mergeCell ref="AU248:AZ248"/>
    <mergeCell ref="BA248:BB248"/>
    <mergeCell ref="BC248:BH248"/>
    <mergeCell ref="AI249:BH249"/>
    <mergeCell ref="AI251:BH251"/>
    <mergeCell ref="AI253:BH253"/>
    <mergeCell ref="AU254:AZ254"/>
    <mergeCell ref="BA254:BB254"/>
    <mergeCell ref="BC254:BH254"/>
    <mergeCell ref="AI255:BH255"/>
    <mergeCell ref="AU256:AZ256"/>
    <mergeCell ref="BA256:BB256"/>
    <mergeCell ref="AQ267:AR267"/>
    <mergeCell ref="AS267:AT267"/>
    <mergeCell ref="AU267:AZ267"/>
    <mergeCell ref="BA267:BB267"/>
    <mergeCell ref="AI267:AO267"/>
    <mergeCell ref="AI268:BH268"/>
    <mergeCell ref="AQ269:AR269"/>
    <mergeCell ref="AS269:AT269"/>
    <mergeCell ref="AU269:AZ269"/>
    <mergeCell ref="BA269:BB269"/>
    <mergeCell ref="BC269:BH269"/>
    <mergeCell ref="AI269:AO269"/>
    <mergeCell ref="AI270:BH270"/>
    <mergeCell ref="AQ271:AR271"/>
    <mergeCell ref="AS271:AT271"/>
    <mergeCell ref="AU271:AZ271"/>
    <mergeCell ref="BA271:BB271"/>
    <mergeCell ref="BC271:BH271"/>
    <mergeCell ref="AI271:AO271"/>
    <mergeCell ref="AI272:BH272"/>
    <mergeCell ref="AQ273:AR273"/>
    <mergeCell ref="AS273:AT273"/>
    <mergeCell ref="AU273:AZ273"/>
    <mergeCell ref="BA273:BB273"/>
    <mergeCell ref="BC273:BH273"/>
    <mergeCell ref="AI273:AO273"/>
    <mergeCell ref="AI274:BH274"/>
    <mergeCell ref="AQ275:AR275"/>
    <mergeCell ref="AS275:AT275"/>
    <mergeCell ref="AU275:AZ275"/>
    <mergeCell ref="BA275:BB275"/>
    <mergeCell ref="BC275:BH275"/>
    <mergeCell ref="AI275:AO275"/>
    <mergeCell ref="AI276:BH276"/>
    <mergeCell ref="AQ277:AR277"/>
    <mergeCell ref="AS277:AT277"/>
    <mergeCell ref="AU277:AZ277"/>
    <mergeCell ref="BA277:BB277"/>
    <mergeCell ref="BC277:BH277"/>
    <mergeCell ref="AI277:AO277"/>
    <mergeCell ref="AI278:BH278"/>
    <mergeCell ref="AQ279:AR279"/>
    <mergeCell ref="AS279:AT279"/>
    <mergeCell ref="AU279:AZ279"/>
    <mergeCell ref="BA279:BB279"/>
    <mergeCell ref="BC279:BH279"/>
    <mergeCell ref="AI279:AO279"/>
    <mergeCell ref="AI280:BH280"/>
    <mergeCell ref="AQ281:AR281"/>
    <mergeCell ref="AS281:AT281"/>
    <mergeCell ref="AU281:AZ281"/>
    <mergeCell ref="BA281:BB281"/>
    <mergeCell ref="BC281:BH281"/>
    <mergeCell ref="AI281:AO281"/>
    <mergeCell ref="AI282:BH282"/>
    <mergeCell ref="AQ283:AR283"/>
    <mergeCell ref="AS283:AT283"/>
    <mergeCell ref="AU283:AZ283"/>
    <mergeCell ref="BA283:BB283"/>
    <mergeCell ref="BC283:BH283"/>
    <mergeCell ref="K1:AS3"/>
    <mergeCell ref="B2:C2"/>
    <mergeCell ref="D2:I2"/>
    <mergeCell ref="AP15:AS18"/>
    <mergeCell ref="N16:O19"/>
    <mergeCell ref="BM16:BN19"/>
    <mergeCell ref="AD17:AE20"/>
    <mergeCell ref="AG39:AL44"/>
    <mergeCell ref="AN39:AS44"/>
    <mergeCell ref="AU39:AU44"/>
    <mergeCell ref="AV39:BA44"/>
    <mergeCell ref="BC39:BH44"/>
    <mergeCell ref="BL39:BQ39"/>
    <mergeCell ref="BL40:BQ45"/>
    <mergeCell ref="B39:B44"/>
    <mergeCell ref="C39:H44"/>
    <mergeCell ref="J39:O44"/>
    <mergeCell ref="Q39:Q44"/>
    <mergeCell ref="R39:W44"/>
    <mergeCell ref="Y39:AD44"/>
    <mergeCell ref="AF39:AF44"/>
    <mergeCell ref="AG46:AL51"/>
    <mergeCell ref="AN46:AS51"/>
    <mergeCell ref="AU46:AU51"/>
    <mergeCell ref="AV46:BA51"/>
    <mergeCell ref="BC46:BH51"/>
    <mergeCell ref="BL47:BQ47"/>
    <mergeCell ref="BL48:BQ53"/>
    <mergeCell ref="B46:B51"/>
    <mergeCell ref="C46:H51"/>
    <mergeCell ref="J46:O51"/>
    <mergeCell ref="Q46:Q51"/>
    <mergeCell ref="R46:W51"/>
    <mergeCell ref="Y46:AD51"/>
    <mergeCell ref="AF46:AF51"/>
    <mergeCell ref="AG53:AL58"/>
    <mergeCell ref="AN53:AS58"/>
    <mergeCell ref="AU53:AU58"/>
    <mergeCell ref="AV53:BA58"/>
    <mergeCell ref="BC53:BH58"/>
    <mergeCell ref="BL55:BQ60"/>
    <mergeCell ref="B53:B58"/>
    <mergeCell ref="C53:H58"/>
    <mergeCell ref="J53:O58"/>
    <mergeCell ref="Q53:Q58"/>
    <mergeCell ref="R53:W58"/>
    <mergeCell ref="Y53:AD58"/>
    <mergeCell ref="AF53:AF58"/>
    <mergeCell ref="AG74:AL79"/>
    <mergeCell ref="AN74:AS79"/>
    <mergeCell ref="AU74:AU79"/>
    <mergeCell ref="AV74:BA79"/>
    <mergeCell ref="BC74:BH79"/>
    <mergeCell ref="B74:B79"/>
    <mergeCell ref="C74:H79"/>
    <mergeCell ref="J74:O79"/>
    <mergeCell ref="Q74:Q79"/>
    <mergeCell ref="R74:W79"/>
    <mergeCell ref="Y74:AD79"/>
    <mergeCell ref="AF74:AF79"/>
    <mergeCell ref="AG60:AL65"/>
    <mergeCell ref="AN60:AS65"/>
    <mergeCell ref="AU60:AU65"/>
    <mergeCell ref="AV60:BA65"/>
    <mergeCell ref="BC60:BH65"/>
    <mergeCell ref="BL62:BQ62"/>
    <mergeCell ref="BL63:BQ68"/>
    <mergeCell ref="B60:B65"/>
    <mergeCell ref="C60:H65"/>
    <mergeCell ref="J60:O65"/>
    <mergeCell ref="Q60:Q65"/>
    <mergeCell ref="R60:W65"/>
    <mergeCell ref="Y60:AD65"/>
    <mergeCell ref="AF60:AF65"/>
    <mergeCell ref="AG67:AL72"/>
    <mergeCell ref="AN67:AS72"/>
    <mergeCell ref="AU67:AU72"/>
    <mergeCell ref="AV67:BA72"/>
    <mergeCell ref="BC67:BH72"/>
    <mergeCell ref="BL70:BQ75"/>
    <mergeCell ref="B67:B72"/>
    <mergeCell ref="C67:H72"/>
    <mergeCell ref="J67:O72"/>
    <mergeCell ref="Q67:Q72"/>
    <mergeCell ref="R67:W72"/>
    <mergeCell ref="Y67:AD72"/>
    <mergeCell ref="AF67:AF72"/>
    <mergeCell ref="B81:B86"/>
    <mergeCell ref="C81:H86"/>
    <mergeCell ref="J81:O86"/>
    <mergeCell ref="Q81:Q86"/>
    <mergeCell ref="R81:W86"/>
    <mergeCell ref="Y81:AD86"/>
    <mergeCell ref="AF81:AF86"/>
    <mergeCell ref="A88:BT90"/>
    <mergeCell ref="AI95:AJ95"/>
    <mergeCell ref="AK95:AT95"/>
    <mergeCell ref="D95:E95"/>
    <mergeCell ref="C96:I97"/>
    <mergeCell ref="Q98:R98"/>
    <mergeCell ref="S98:AB98"/>
    <mergeCell ref="P96:V97"/>
    <mergeCell ref="P99:V100"/>
    <mergeCell ref="D101:E101"/>
    <mergeCell ref="F101:O101"/>
    <mergeCell ref="Q101:R101"/>
    <mergeCell ref="S101:AB101"/>
    <mergeCell ref="C102:I103"/>
    <mergeCell ref="P102:V103"/>
    <mergeCell ref="D104:E104"/>
    <mergeCell ref="F104:O104"/>
    <mergeCell ref="Q104:R104"/>
    <mergeCell ref="S104:AB104"/>
    <mergeCell ref="AV95:AW95"/>
    <mergeCell ref="AX95:BG95"/>
    <mergeCell ref="AH96:AN97"/>
    <mergeCell ref="AU96:BA97"/>
    <mergeCell ref="AI98:AJ98"/>
    <mergeCell ref="AK98:AT98"/>
    <mergeCell ref="AV98:AW98"/>
    <mergeCell ref="AX98:BG98"/>
    <mergeCell ref="AH99:AN100"/>
    <mergeCell ref="AU99:BA100"/>
    <mergeCell ref="AH103:AN104"/>
    <mergeCell ref="AU103:BA104"/>
    <mergeCell ref="AI105:AJ105"/>
    <mergeCell ref="AK105:AQ105"/>
    <mergeCell ref="F95:O95"/>
    <mergeCell ref="D98:E98"/>
    <mergeCell ref="F98:O98"/>
    <mergeCell ref="C105:I106"/>
    <mergeCell ref="P105:V106"/>
    <mergeCell ref="C109:I110"/>
    <mergeCell ref="P109:V110"/>
    <mergeCell ref="D111:E111"/>
    <mergeCell ref="F111:L111"/>
    <mergeCell ref="M111:O111"/>
    <mergeCell ref="Q111:R111"/>
    <mergeCell ref="S111:Y111"/>
    <mergeCell ref="Z111:AB111"/>
    <mergeCell ref="C112:I113"/>
    <mergeCell ref="P112:V113"/>
    <mergeCell ref="AU120:BA121"/>
    <mergeCell ref="AH122:BG122"/>
    <mergeCell ref="AK123:AQ123"/>
    <mergeCell ref="AR123:AT123"/>
    <mergeCell ref="AV123:AW123"/>
    <mergeCell ref="AX123:BD123"/>
    <mergeCell ref="BE123:BG123"/>
    <mergeCell ref="AU124:BA125"/>
    <mergeCell ref="AH126:BG126"/>
    <mergeCell ref="AK127:AQ127"/>
    <mergeCell ref="AR127:AT127"/>
    <mergeCell ref="AV127:AW127"/>
    <mergeCell ref="AX127:BD127"/>
    <mergeCell ref="BE127:BG127"/>
    <mergeCell ref="AH136:BG136"/>
    <mergeCell ref="S117:Y117"/>
    <mergeCell ref="Z117:AB117"/>
    <mergeCell ref="AH118:BG118"/>
    <mergeCell ref="BH118:BH129"/>
    <mergeCell ref="AK119:AT119"/>
    <mergeCell ref="AV119:AW119"/>
    <mergeCell ref="AX119:BG119"/>
    <mergeCell ref="AU128:BA129"/>
    <mergeCell ref="D114:E114"/>
    <mergeCell ref="F114:L114"/>
    <mergeCell ref="M114:O114"/>
    <mergeCell ref="Q114:R114"/>
    <mergeCell ref="S114:Y114"/>
    <mergeCell ref="Z114:AB114"/>
    <mergeCell ref="C115:I116"/>
    <mergeCell ref="P115:V116"/>
    <mergeCell ref="D117:E117"/>
    <mergeCell ref="F117:L117"/>
    <mergeCell ref="M117:O117"/>
    <mergeCell ref="Q117:R117"/>
    <mergeCell ref="AI119:AJ119"/>
    <mergeCell ref="AH120:AN121"/>
    <mergeCell ref="AI123:AJ123"/>
    <mergeCell ref="AH124:AN125"/>
    <mergeCell ref="AI127:AJ127"/>
    <mergeCell ref="AH128:AN129"/>
    <mergeCell ref="C107:AB107"/>
    <mergeCell ref="D108:E108"/>
    <mergeCell ref="F108:L108"/>
    <mergeCell ref="M108:O108"/>
    <mergeCell ref="Q108:R108"/>
    <mergeCell ref="S108:Y108"/>
    <mergeCell ref="Z108:AB108"/>
    <mergeCell ref="C118:I119"/>
    <mergeCell ref="P118:V119"/>
    <mergeCell ref="D121:E121"/>
    <mergeCell ref="C122:I123"/>
    <mergeCell ref="P122:V123"/>
    <mergeCell ref="D124:E124"/>
    <mergeCell ref="Q124:R124"/>
    <mergeCell ref="F124:L124"/>
    <mergeCell ref="M124:O124"/>
    <mergeCell ref="S124:Y124"/>
    <mergeCell ref="Z124:AB124"/>
    <mergeCell ref="C125:I126"/>
    <mergeCell ref="P125:V126"/>
    <mergeCell ref="AG118:AG127"/>
    <mergeCell ref="C120:AB120"/>
    <mergeCell ref="F121:L121"/>
    <mergeCell ref="M121:O121"/>
    <mergeCell ref="Q121:R121"/>
    <mergeCell ref="S121:Y121"/>
    <mergeCell ref="Z121:AB121"/>
    <mergeCell ref="C131:I132"/>
    <mergeCell ref="P131:V132"/>
    <mergeCell ref="B94:B106"/>
    <mergeCell ref="C94:AB94"/>
    <mergeCell ref="AC94:AC132"/>
    <mergeCell ref="AG94:AG106"/>
    <mergeCell ref="Q95:R95"/>
    <mergeCell ref="S95:AB95"/>
    <mergeCell ref="C99:I100"/>
    <mergeCell ref="D127:E127"/>
    <mergeCell ref="F127:L127"/>
    <mergeCell ref="M127:O127"/>
    <mergeCell ref="Q127:R127"/>
    <mergeCell ref="C128:I129"/>
    <mergeCell ref="P128:V129"/>
    <mergeCell ref="M130:O130"/>
    <mergeCell ref="Q130:R130"/>
    <mergeCell ref="S130:Y130"/>
    <mergeCell ref="Z130:AB130"/>
    <mergeCell ref="C136:AB136"/>
    <mergeCell ref="F137:O137"/>
    <mergeCell ref="Q137:R137"/>
    <mergeCell ref="P138:V139"/>
    <mergeCell ref="F140:O140"/>
    <mergeCell ref="Q140:R140"/>
    <mergeCell ref="C141:I142"/>
    <mergeCell ref="J141:K141"/>
    <mergeCell ref="P141:V142"/>
    <mergeCell ref="F143:O143"/>
    <mergeCell ref="Q143:R143"/>
    <mergeCell ref="D143:E143"/>
    <mergeCell ref="C144:I145"/>
    <mergeCell ref="P144:V145"/>
    <mergeCell ref="F146:O146"/>
    <mergeCell ref="Q146:R146"/>
    <mergeCell ref="P147:V148"/>
    <mergeCell ref="C149:AB149"/>
    <mergeCell ref="W144:X144"/>
    <mergeCell ref="S146:AB146"/>
    <mergeCell ref="S222:T222"/>
    <mergeCell ref="V222:W222"/>
    <mergeCell ref="Y222:Z222"/>
    <mergeCell ref="AB222:AC222"/>
    <mergeCell ref="S127:Y127"/>
    <mergeCell ref="Z127:AB127"/>
    <mergeCell ref="AC136:AC174"/>
    <mergeCell ref="S137:AB137"/>
    <mergeCell ref="W138:X138"/>
    <mergeCell ref="S140:AB140"/>
    <mergeCell ref="W160:X160"/>
    <mergeCell ref="AG221:AG222"/>
    <mergeCell ref="AI222:AJ222"/>
    <mergeCell ref="AL222:AM222"/>
    <mergeCell ref="AG136:AG148"/>
    <mergeCell ref="AG160:AG169"/>
    <mergeCell ref="AG179:AG188"/>
    <mergeCell ref="AG192:AG195"/>
    <mergeCell ref="AG206:AG211"/>
    <mergeCell ref="AH207:AJ207"/>
    <mergeCell ref="AH208:AH211"/>
    <mergeCell ref="W141:X141"/>
    <mergeCell ref="S143:AB143"/>
    <mergeCell ref="W147:X147"/>
    <mergeCell ref="S150:Y150"/>
    <mergeCell ref="Z150:AB150"/>
    <mergeCell ref="W151:X151"/>
    <mergeCell ref="S153:Y153"/>
    <mergeCell ref="Z153:AB153"/>
    <mergeCell ref="W154:X154"/>
    <mergeCell ref="S156:Y156"/>
    <mergeCell ref="Z156:AB156"/>
    <mergeCell ref="W157:X157"/>
    <mergeCell ref="S159:Y159"/>
    <mergeCell ref="Z159:AB159"/>
    <mergeCell ref="B221:B222"/>
    <mergeCell ref="D222:E222"/>
    <mergeCell ref="G222:H222"/>
    <mergeCell ref="J222:K222"/>
    <mergeCell ref="M222:N222"/>
    <mergeCell ref="P222:Q222"/>
    <mergeCell ref="D166:E166"/>
    <mergeCell ref="D169:E169"/>
    <mergeCell ref="D172:E172"/>
    <mergeCell ref="B179:B188"/>
    <mergeCell ref="B206:B215"/>
    <mergeCell ref="C207:C210"/>
    <mergeCell ref="C211:C216"/>
    <mergeCell ref="C147:I148"/>
    <mergeCell ref="J147:K147"/>
    <mergeCell ref="D130:E130"/>
    <mergeCell ref="F130:L130"/>
    <mergeCell ref="B136:B148"/>
    <mergeCell ref="D137:E137"/>
    <mergeCell ref="C138:I139"/>
    <mergeCell ref="J138:K138"/>
    <mergeCell ref="J144:K144"/>
    <mergeCell ref="F150:L150"/>
    <mergeCell ref="C151:I152"/>
    <mergeCell ref="J151:K151"/>
    <mergeCell ref="F153:L153"/>
    <mergeCell ref="C154:I155"/>
    <mergeCell ref="J154:K154"/>
    <mergeCell ref="F156:L156"/>
    <mergeCell ref="C157:I158"/>
    <mergeCell ref="J157:K157"/>
    <mergeCell ref="F159:L159"/>
    <mergeCell ref="C160:I161"/>
    <mergeCell ref="J160:K160"/>
    <mergeCell ref="F163:L163"/>
    <mergeCell ref="J164:K164"/>
    <mergeCell ref="D140:E140"/>
    <mergeCell ref="D146:E146"/>
    <mergeCell ref="D150:E150"/>
    <mergeCell ref="D153:E153"/>
    <mergeCell ref="D156:E156"/>
    <mergeCell ref="D159:E159"/>
    <mergeCell ref="D163:E163"/>
    <mergeCell ref="C170:I171"/>
    <mergeCell ref="C173:I174"/>
    <mergeCell ref="C164:I165"/>
    <mergeCell ref="F166:L166"/>
    <mergeCell ref="C167:I168"/>
    <mergeCell ref="J167:K167"/>
    <mergeCell ref="F169:L169"/>
    <mergeCell ref="J170:K170"/>
    <mergeCell ref="F172:L172"/>
    <mergeCell ref="J173:K173"/>
    <mergeCell ref="M150:O150"/>
    <mergeCell ref="Q150:R150"/>
    <mergeCell ref="P151:V152"/>
    <mergeCell ref="M153:O153"/>
    <mergeCell ref="Q153:R153"/>
    <mergeCell ref="P154:V155"/>
    <mergeCell ref="M156:O156"/>
    <mergeCell ref="Q156:R156"/>
    <mergeCell ref="P157:V158"/>
    <mergeCell ref="M159:O159"/>
    <mergeCell ref="Q159:R159"/>
    <mergeCell ref="P160:V161"/>
    <mergeCell ref="C162:AB162"/>
    <mergeCell ref="M163:O163"/>
    <mergeCell ref="Z163:AB163"/>
    <mergeCell ref="Q163:R163"/>
    <mergeCell ref="S163:Y163"/>
    <mergeCell ref="P164:V165"/>
    <mergeCell ref="W164:X164"/>
    <mergeCell ref="M166:O166"/>
    <mergeCell ref="S166:Y166"/>
    <mergeCell ref="Z166:AB166"/>
    <mergeCell ref="Q166:R166"/>
    <mergeCell ref="P167:V168"/>
    <mergeCell ref="W167:X167"/>
    <mergeCell ref="M169:O169"/>
    <mergeCell ref="Q169:R169"/>
    <mergeCell ref="S169:Y169"/>
    <mergeCell ref="Z169:AB169"/>
    <mergeCell ref="P170:V171"/>
    <mergeCell ref="W170:X170"/>
    <mergeCell ref="M172:O172"/>
    <mergeCell ref="Q172:R172"/>
    <mergeCell ref="S172:Y172"/>
    <mergeCell ref="Z172:AB172"/>
    <mergeCell ref="W173:X173"/>
    <mergeCell ref="P173:V174"/>
    <mergeCell ref="C179:AC179"/>
    <mergeCell ref="C180:AC201"/>
    <mergeCell ref="C206:AC206"/>
    <mergeCell ref="D207:R207"/>
    <mergeCell ref="S207:V207"/>
    <mergeCell ref="W207:AC207"/>
    <mergeCell ref="L232:M232"/>
    <mergeCell ref="N232:O232"/>
    <mergeCell ref="P232:U232"/>
    <mergeCell ref="V232:W232"/>
    <mergeCell ref="D232:J232"/>
    <mergeCell ref="D233:AC233"/>
    <mergeCell ref="C234:C235"/>
    <mergeCell ref="D234:J234"/>
    <mergeCell ref="L234:M234"/>
    <mergeCell ref="N234:O234"/>
    <mergeCell ref="P234:U234"/>
    <mergeCell ref="V234:W234"/>
    <mergeCell ref="C236:C237"/>
    <mergeCell ref="D236:J236"/>
    <mergeCell ref="L236:M236"/>
    <mergeCell ref="N236:O236"/>
    <mergeCell ref="X238:AC238"/>
    <mergeCell ref="D239:AC239"/>
    <mergeCell ref="L240:M240"/>
    <mergeCell ref="N240:O240"/>
    <mergeCell ref="P240:U240"/>
    <mergeCell ref="V240:W240"/>
    <mergeCell ref="X240:AC240"/>
    <mergeCell ref="D241:AC241"/>
    <mergeCell ref="D208:AC210"/>
    <mergeCell ref="D211:AC211"/>
    <mergeCell ref="D212:AC216"/>
    <mergeCell ref="C221:AC221"/>
    <mergeCell ref="B232:B241"/>
    <mergeCell ref="C232:C233"/>
    <mergeCell ref="X232:AC232"/>
    <mergeCell ref="V242:W242"/>
    <mergeCell ref="X242:AC242"/>
    <mergeCell ref="C240:C241"/>
    <mergeCell ref="D240:J240"/>
    <mergeCell ref="C242:C243"/>
    <mergeCell ref="D242:J242"/>
    <mergeCell ref="L242:M242"/>
    <mergeCell ref="N242:O242"/>
    <mergeCell ref="D243:AC243"/>
    <mergeCell ref="L238:M238"/>
    <mergeCell ref="N238:O238"/>
    <mergeCell ref="L244:M244"/>
    <mergeCell ref="N244:O244"/>
    <mergeCell ref="L246:M246"/>
    <mergeCell ref="N246:O246"/>
    <mergeCell ref="L248:M248"/>
    <mergeCell ref="N248:O248"/>
    <mergeCell ref="C238:C239"/>
    <mergeCell ref="D238:J238"/>
    <mergeCell ref="C244:C245"/>
    <mergeCell ref="D244:J244"/>
    <mergeCell ref="C246:C247"/>
    <mergeCell ref="D246:J246"/>
    <mergeCell ref="D248:J248"/>
    <mergeCell ref="V252:W252"/>
    <mergeCell ref="X252:AC252"/>
    <mergeCell ref="P250:U250"/>
    <mergeCell ref="V250:W250"/>
    <mergeCell ref="D251:AC251"/>
    <mergeCell ref="L252:M252"/>
    <mergeCell ref="N252:O252"/>
    <mergeCell ref="P252:U252"/>
    <mergeCell ref="D253:AC253"/>
    <mergeCell ref="P242:U242"/>
    <mergeCell ref="P244:U244"/>
    <mergeCell ref="V244:W244"/>
    <mergeCell ref="X244:AC244"/>
    <mergeCell ref="D245:AC245"/>
    <mergeCell ref="P246:U246"/>
    <mergeCell ref="V246:W246"/>
    <mergeCell ref="X246:AC246"/>
    <mergeCell ref="D247:AC247"/>
    <mergeCell ref="P248:U248"/>
    <mergeCell ref="V248:W248"/>
    <mergeCell ref="X248:AC248"/>
    <mergeCell ref="D249:AC249"/>
    <mergeCell ref="D250:J250"/>
    <mergeCell ref="X250:AC250"/>
    <mergeCell ref="X234:AC234"/>
    <mergeCell ref="D235:AC235"/>
    <mergeCell ref="P236:U236"/>
    <mergeCell ref="V236:W236"/>
    <mergeCell ref="X236:AC236"/>
    <mergeCell ref="D237:AC237"/>
    <mergeCell ref="P238:U238"/>
    <mergeCell ref="V238:W238"/>
    <mergeCell ref="L250:M250"/>
    <mergeCell ref="N250:O250"/>
    <mergeCell ref="V266:W266"/>
    <mergeCell ref="X266:AC266"/>
    <mergeCell ref="X268:AC268"/>
    <mergeCell ref="D278:J278"/>
    <mergeCell ref="L278:M278"/>
    <mergeCell ref="N278:O278"/>
    <mergeCell ref="P278:U278"/>
    <mergeCell ref="V278:W278"/>
    <mergeCell ref="X278:AC278"/>
    <mergeCell ref="D291:AC291"/>
    <mergeCell ref="G302:AC302"/>
    <mergeCell ref="AG302:AG308"/>
    <mergeCell ref="G303:AC303"/>
    <mergeCell ref="G304:AC304"/>
    <mergeCell ref="G305:AC305"/>
    <mergeCell ref="G306:AC306"/>
    <mergeCell ref="G313:AC313"/>
    <mergeCell ref="G316:AC316"/>
    <mergeCell ref="G317:AC317"/>
    <mergeCell ref="G318:AC318"/>
    <mergeCell ref="G319:AC319"/>
    <mergeCell ref="G320:AC320"/>
    <mergeCell ref="G307:AC307"/>
    <mergeCell ref="G308:AC308"/>
    <mergeCell ref="G309:AC309"/>
    <mergeCell ref="G310:AC310"/>
    <mergeCell ref="G311:AC311"/>
    <mergeCell ref="G312:AC312"/>
    <mergeCell ref="AG315:AG321"/>
    <mergeCell ref="G321:AC321"/>
    <mergeCell ref="D274:J274"/>
    <mergeCell ref="L274:M274"/>
    <mergeCell ref="N274:O274"/>
    <mergeCell ref="P274:U274"/>
    <mergeCell ref="V274:W274"/>
    <mergeCell ref="X274:AC274"/>
    <mergeCell ref="D275:AC275"/>
    <mergeCell ref="D276:J276"/>
    <mergeCell ref="L276:M276"/>
    <mergeCell ref="N276:O276"/>
    <mergeCell ref="P276:U276"/>
    <mergeCell ref="V276:W276"/>
    <mergeCell ref="X276:AC276"/>
    <mergeCell ref="D277:AC277"/>
    <mergeCell ref="D279:AC279"/>
    <mergeCell ref="L280:M280"/>
    <mergeCell ref="N280:O280"/>
    <mergeCell ref="P280:U280"/>
    <mergeCell ref="V280:W280"/>
    <mergeCell ref="X280:AC280"/>
    <mergeCell ref="D281:AC281"/>
    <mergeCell ref="D280:J280"/>
    <mergeCell ref="L282:M282"/>
    <mergeCell ref="N282:O282"/>
    <mergeCell ref="P282:U282"/>
    <mergeCell ref="V282:W282"/>
    <mergeCell ref="X282:AC282"/>
    <mergeCell ref="D283:AC283"/>
    <mergeCell ref="D282:J282"/>
    <mergeCell ref="L284:M284"/>
    <mergeCell ref="N284:O284"/>
    <mergeCell ref="P284:U284"/>
    <mergeCell ref="V284:W284"/>
    <mergeCell ref="X284:AC284"/>
    <mergeCell ref="D285:AC285"/>
    <mergeCell ref="D284:J284"/>
    <mergeCell ref="L286:M286"/>
    <mergeCell ref="N286:O286"/>
    <mergeCell ref="P286:U286"/>
    <mergeCell ref="V286:W286"/>
    <mergeCell ref="X286:AC286"/>
    <mergeCell ref="D287:AC287"/>
    <mergeCell ref="G314:AC314"/>
    <mergeCell ref="G315:AC315"/>
    <mergeCell ref="AL305:BH305"/>
    <mergeCell ref="AL306:BH306"/>
    <mergeCell ref="AL307:BH307"/>
    <mergeCell ref="AL308:BH308"/>
    <mergeCell ref="AL309:BH309"/>
    <mergeCell ref="AL310:BH310"/>
    <mergeCell ref="AL311:BH311"/>
    <mergeCell ref="AH304:AK304"/>
    <mergeCell ref="AH305:AK305"/>
    <mergeCell ref="AH306:AK306"/>
    <mergeCell ref="AH307:AK307"/>
    <mergeCell ref="AH308:AK308"/>
    <mergeCell ref="AH309:AK309"/>
    <mergeCell ref="AH310:AK310"/>
    <mergeCell ref="AV317:BH317"/>
    <mergeCell ref="AV318:BH318"/>
    <mergeCell ref="AH311:AK311"/>
    <mergeCell ref="AI315:AT315"/>
    <mergeCell ref="AV315:BH315"/>
    <mergeCell ref="AI316:AT316"/>
    <mergeCell ref="AV316:BH316"/>
    <mergeCell ref="AI317:AT317"/>
    <mergeCell ref="AI318:AT318"/>
    <mergeCell ref="AI322:AT322"/>
    <mergeCell ref="AI323:AT323"/>
    <mergeCell ref="AI324:AT324"/>
    <mergeCell ref="AI319:AT319"/>
    <mergeCell ref="AV319:BH319"/>
    <mergeCell ref="AI320:AT320"/>
    <mergeCell ref="AV320:BH320"/>
    <mergeCell ref="AI321:AT321"/>
    <mergeCell ref="AV321:BH321"/>
    <mergeCell ref="AV322:BH322"/>
    <mergeCell ref="AQ340:AY340"/>
    <mergeCell ref="AZ340:BH340"/>
    <mergeCell ref="AH338:AP338"/>
    <mergeCell ref="AQ338:AY338"/>
    <mergeCell ref="AZ338:BH338"/>
    <mergeCell ref="AH339:AP339"/>
    <mergeCell ref="AQ339:AY339"/>
    <mergeCell ref="AZ339:BH339"/>
    <mergeCell ref="AH340:AP340"/>
    <mergeCell ref="AQ343:AY343"/>
    <mergeCell ref="AZ343:BH343"/>
    <mergeCell ref="AH341:AP341"/>
    <mergeCell ref="AQ341:AY341"/>
    <mergeCell ref="AZ341:BH341"/>
    <mergeCell ref="AH342:AP342"/>
    <mergeCell ref="AQ342:AY342"/>
    <mergeCell ref="AZ342:BH342"/>
    <mergeCell ref="AH343:AP343"/>
    <mergeCell ref="AQ346:AY346"/>
    <mergeCell ref="AZ346:BH346"/>
    <mergeCell ref="AH344:AP344"/>
    <mergeCell ref="AQ344:AY344"/>
    <mergeCell ref="AZ344:BH344"/>
    <mergeCell ref="AH345:AP345"/>
    <mergeCell ref="AQ345:AY345"/>
    <mergeCell ref="AZ345:BH345"/>
    <mergeCell ref="AH346:AP346"/>
    <mergeCell ref="AQ349:AY349"/>
    <mergeCell ref="AZ349:BH349"/>
    <mergeCell ref="AH347:AP347"/>
    <mergeCell ref="AQ347:AY347"/>
    <mergeCell ref="AZ347:BH347"/>
    <mergeCell ref="AH348:AP348"/>
    <mergeCell ref="AQ348:AY348"/>
    <mergeCell ref="AZ348:BH348"/>
    <mergeCell ref="AH349:AP349"/>
    <mergeCell ref="AU392:AU393"/>
    <mergeCell ref="AI394:AT394"/>
    <mergeCell ref="AM397:AP397"/>
    <mergeCell ref="AQ397:AT397"/>
    <mergeCell ref="AV397:AY397"/>
    <mergeCell ref="AZ397:BC397"/>
    <mergeCell ref="BD397:BG397"/>
    <mergeCell ref="AI398:AT398"/>
    <mergeCell ref="AV398:BG398"/>
    <mergeCell ref="AU398:AU399"/>
    <mergeCell ref="AI399:AL399"/>
    <mergeCell ref="AM399:AP399"/>
    <mergeCell ref="AQ399:AT399"/>
    <mergeCell ref="AV399:AY399"/>
    <mergeCell ref="AZ399:BC399"/>
    <mergeCell ref="AU400:AU401"/>
    <mergeCell ref="AI401:AL401"/>
    <mergeCell ref="A413:BT415"/>
    <mergeCell ref="AM424:AO424"/>
    <mergeCell ref="AP424:AZ424"/>
    <mergeCell ref="AM425:AO425"/>
    <mergeCell ref="AP425:AZ425"/>
    <mergeCell ref="AM426:AO426"/>
    <mergeCell ref="AP426:AZ426"/>
    <mergeCell ref="AM427:AO427"/>
    <mergeCell ref="AP427:AZ427"/>
    <mergeCell ref="AM401:AP401"/>
    <mergeCell ref="AQ401:AT401"/>
    <mergeCell ref="AL418:AL424"/>
    <mergeCell ref="AM418:AO418"/>
    <mergeCell ref="AP418:AZ418"/>
    <mergeCell ref="AM419:AO419"/>
    <mergeCell ref="AP419:AZ419"/>
    <mergeCell ref="BD399:BG399"/>
    <mergeCell ref="AI400:AT400"/>
    <mergeCell ref="AV400:BG400"/>
    <mergeCell ref="AV401:AY401"/>
    <mergeCell ref="AZ401:BC401"/>
    <mergeCell ref="AP368:AQ368"/>
    <mergeCell ref="AU368:AV368"/>
    <mergeCell ref="AH369:BH372"/>
    <mergeCell ref="AH379:BH382"/>
    <mergeCell ref="AV392:BG392"/>
    <mergeCell ref="BH392:BH401"/>
    <mergeCell ref="AV396:BG396"/>
    <mergeCell ref="BD401:BG401"/>
    <mergeCell ref="AM420:AO420"/>
    <mergeCell ref="AP420:AZ420"/>
    <mergeCell ref="AM421:AO421"/>
    <mergeCell ref="AP421:AZ421"/>
    <mergeCell ref="AM422:AO422"/>
    <mergeCell ref="AP422:AZ422"/>
    <mergeCell ref="AM423:AO423"/>
    <mergeCell ref="AP423:AZ423"/>
    <mergeCell ref="AV323:BH323"/>
    <mergeCell ref="AV324:BH324"/>
    <mergeCell ref="AH334:AP334"/>
    <mergeCell ref="AQ334:AY334"/>
    <mergeCell ref="AZ334:BH334"/>
    <mergeCell ref="AQ335:AY335"/>
    <mergeCell ref="AZ335:BH335"/>
    <mergeCell ref="AH335:AP335"/>
    <mergeCell ref="AH336:AP336"/>
    <mergeCell ref="AQ336:AY336"/>
    <mergeCell ref="AZ336:BH336"/>
    <mergeCell ref="AH337:AP337"/>
    <mergeCell ref="AQ337:AY337"/>
    <mergeCell ref="AZ337:BH337"/>
    <mergeCell ref="AQ355:AY355"/>
    <mergeCell ref="AZ355:BH355"/>
    <mergeCell ref="AH350:AP350"/>
    <mergeCell ref="AQ350:AY350"/>
    <mergeCell ref="AZ350:BH350"/>
    <mergeCell ref="AH351:AP351"/>
    <mergeCell ref="AQ351:AY351"/>
    <mergeCell ref="AZ351:BH351"/>
    <mergeCell ref="AH355:AP355"/>
    <mergeCell ref="AQ358:AY358"/>
    <mergeCell ref="AZ358:BH358"/>
    <mergeCell ref="AH356:AP356"/>
    <mergeCell ref="AQ356:AY356"/>
    <mergeCell ref="AZ356:BH356"/>
    <mergeCell ref="AH357:AP357"/>
    <mergeCell ref="AQ357:AY357"/>
    <mergeCell ref="AZ357:BH357"/>
    <mergeCell ref="AH358:AP358"/>
    <mergeCell ref="AQ361:AY361"/>
    <mergeCell ref="AZ361:BH361"/>
    <mergeCell ref="AH359:AP359"/>
    <mergeCell ref="AQ359:AY359"/>
    <mergeCell ref="AZ359:BH359"/>
    <mergeCell ref="AH360:AP360"/>
    <mergeCell ref="AQ360:AY360"/>
    <mergeCell ref="AZ360:BH360"/>
    <mergeCell ref="AH361:AP361"/>
    <mergeCell ref="AZ368:BA368"/>
    <mergeCell ref="BF368:BH368"/>
    <mergeCell ref="AH362:AP362"/>
    <mergeCell ref="AQ362:AY362"/>
    <mergeCell ref="AZ362:BH362"/>
    <mergeCell ref="AH363:AP363"/>
    <mergeCell ref="AQ363:AY363"/>
    <mergeCell ref="AZ363:BH363"/>
    <mergeCell ref="AK368:AM368"/>
    <mergeCell ref="AI283:AO283"/>
    <mergeCell ref="AI284:BH284"/>
    <mergeCell ref="AQ288:AR288"/>
    <mergeCell ref="AS288:AT288"/>
    <mergeCell ref="AU288:AZ288"/>
    <mergeCell ref="BA288:BB288"/>
    <mergeCell ref="BC288:BH288"/>
    <mergeCell ref="AI288:AO288"/>
    <mergeCell ref="AI289:BH289"/>
    <mergeCell ref="AQ290:AR290"/>
    <mergeCell ref="AS290:AT290"/>
    <mergeCell ref="AU290:AZ290"/>
    <mergeCell ref="BA290:BB290"/>
    <mergeCell ref="BC290:BH290"/>
    <mergeCell ref="AI290:AO290"/>
    <mergeCell ref="AI291:BH291"/>
    <mergeCell ref="AQ292:AR292"/>
    <mergeCell ref="AS292:AT292"/>
    <mergeCell ref="AU292:AZ292"/>
    <mergeCell ref="BA292:BB292"/>
    <mergeCell ref="BC292:BH292"/>
    <mergeCell ref="AI292:AO292"/>
    <mergeCell ref="AI293:BH293"/>
    <mergeCell ref="AQ294:AR294"/>
    <mergeCell ref="AS294:AT294"/>
    <mergeCell ref="AU294:AZ294"/>
    <mergeCell ref="BA294:BB294"/>
    <mergeCell ref="BC294:BH294"/>
    <mergeCell ref="AI294:AO294"/>
    <mergeCell ref="AI295:BH295"/>
    <mergeCell ref="AQ296:AR296"/>
    <mergeCell ref="AS296:AT296"/>
    <mergeCell ref="AU296:AZ296"/>
    <mergeCell ref="BA296:BB296"/>
    <mergeCell ref="BC296:BH296"/>
    <mergeCell ref="AI296:AO296"/>
    <mergeCell ref="AI297:BH297"/>
    <mergeCell ref="AH302:AK302"/>
    <mergeCell ref="AL302:BH302"/>
    <mergeCell ref="AH303:AK303"/>
    <mergeCell ref="AL303:BH303"/>
    <mergeCell ref="AL304:BH304"/>
    <mergeCell ref="AV393:AY393"/>
    <mergeCell ref="AZ393:BC393"/>
    <mergeCell ref="AQ461:AZ461"/>
    <mergeCell ref="AQ462:AZ462"/>
    <mergeCell ref="AQ463:AZ463"/>
    <mergeCell ref="AQ464:AZ464"/>
    <mergeCell ref="AQ450:AZ450"/>
    <mergeCell ref="AQ455:AZ455"/>
    <mergeCell ref="AQ456:AZ456"/>
    <mergeCell ref="AQ457:AZ457"/>
    <mergeCell ref="AQ458:AZ458"/>
    <mergeCell ref="AQ459:AZ459"/>
    <mergeCell ref="AQ460:AZ460"/>
    <mergeCell ref="AI392:AT392"/>
    <mergeCell ref="AI393:AL393"/>
    <mergeCell ref="AM393:AP393"/>
    <mergeCell ref="AQ393:AT393"/>
    <mergeCell ref="BD393:BG393"/>
    <mergeCell ref="AV394:BG394"/>
    <mergeCell ref="AI395:AL395"/>
    <mergeCell ref="AM395:AP395"/>
    <mergeCell ref="AZ395:BC395"/>
    <mergeCell ref="BD395:BG395"/>
    <mergeCell ref="AU394:AU395"/>
    <mergeCell ref="AU396:AU397"/>
    <mergeCell ref="AI396:AT396"/>
    <mergeCell ref="AI397:AL397"/>
    <mergeCell ref="AQ395:AT395"/>
    <mergeCell ref="AV395:AY395"/>
    <mergeCell ref="AQ446:AZ446"/>
    <mergeCell ref="AQ447:AZ447"/>
    <mergeCell ref="AQ448:AZ448"/>
    <mergeCell ref="AQ449:AZ449"/>
    <mergeCell ref="AN451:AY451"/>
    <mergeCell ref="D252:J252"/>
    <mergeCell ref="L254:M254"/>
    <mergeCell ref="N254:O254"/>
    <mergeCell ref="P254:U254"/>
    <mergeCell ref="V254:W254"/>
    <mergeCell ref="X254:AC254"/>
    <mergeCell ref="D255:AC255"/>
    <mergeCell ref="D254:J254"/>
    <mergeCell ref="L256:M256"/>
    <mergeCell ref="N256:O256"/>
    <mergeCell ref="P256:U256"/>
    <mergeCell ref="V256:W256"/>
    <mergeCell ref="X256:AC256"/>
    <mergeCell ref="D257:AC257"/>
    <mergeCell ref="D256:J256"/>
    <mergeCell ref="L258:M258"/>
    <mergeCell ref="N258:O258"/>
    <mergeCell ref="P258:U258"/>
    <mergeCell ref="V258:W258"/>
    <mergeCell ref="X258:AC258"/>
    <mergeCell ref="D259:AC259"/>
    <mergeCell ref="D258:J258"/>
    <mergeCell ref="L260:M260"/>
    <mergeCell ref="N260:O260"/>
    <mergeCell ref="P260:U260"/>
    <mergeCell ref="V260:W260"/>
    <mergeCell ref="X260:AC260"/>
    <mergeCell ref="D261:AC261"/>
    <mergeCell ref="D262:J262"/>
    <mergeCell ref="D264:J264"/>
    <mergeCell ref="L264:M264"/>
    <mergeCell ref="N264:O264"/>
    <mergeCell ref="P264:U264"/>
    <mergeCell ref="V264:W264"/>
    <mergeCell ref="X264:AC264"/>
    <mergeCell ref="D260:J260"/>
    <mergeCell ref="L262:M262"/>
    <mergeCell ref="N262:O262"/>
    <mergeCell ref="P262:U262"/>
    <mergeCell ref="V262:W262"/>
    <mergeCell ref="X262:AC262"/>
    <mergeCell ref="D263:AC263"/>
    <mergeCell ref="C262:C263"/>
    <mergeCell ref="C264:C265"/>
    <mergeCell ref="D265:AC265"/>
    <mergeCell ref="L266:M266"/>
    <mergeCell ref="N266:O266"/>
    <mergeCell ref="P266:U266"/>
    <mergeCell ref="D267:AC267"/>
    <mergeCell ref="D266:J266"/>
    <mergeCell ref="D268:J268"/>
    <mergeCell ref="L268:M268"/>
    <mergeCell ref="N268:O268"/>
    <mergeCell ref="P268:U268"/>
    <mergeCell ref="V268:W268"/>
    <mergeCell ref="D269:AC269"/>
    <mergeCell ref="D270:J270"/>
    <mergeCell ref="L270:M270"/>
    <mergeCell ref="N270:O270"/>
    <mergeCell ref="P270:U270"/>
    <mergeCell ref="V270:W270"/>
    <mergeCell ref="X270:AC270"/>
    <mergeCell ref="D271:AC271"/>
    <mergeCell ref="D272:J272"/>
    <mergeCell ref="L272:M272"/>
    <mergeCell ref="N272:O272"/>
    <mergeCell ref="P272:U272"/>
    <mergeCell ref="V272:W272"/>
    <mergeCell ref="X272:AC272"/>
    <mergeCell ref="D273:AC273"/>
    <mergeCell ref="D286:J286"/>
    <mergeCell ref="L288:M288"/>
    <mergeCell ref="N288:O288"/>
    <mergeCell ref="P288:U288"/>
    <mergeCell ref="V288:W288"/>
    <mergeCell ref="X288:AC288"/>
    <mergeCell ref="D289:AC289"/>
    <mergeCell ref="D288:J288"/>
    <mergeCell ref="D290:J290"/>
    <mergeCell ref="L290:M290"/>
    <mergeCell ref="N290:O290"/>
    <mergeCell ref="P290:U290"/>
    <mergeCell ref="V290:W290"/>
    <mergeCell ref="X290:AC290"/>
    <mergeCell ref="C335:AC335"/>
    <mergeCell ref="C336:AC336"/>
    <mergeCell ref="C337:AC337"/>
    <mergeCell ref="C338:AC338"/>
    <mergeCell ref="Q325:AC325"/>
    <mergeCell ref="Q326:AC326"/>
    <mergeCell ref="Q327:AC327"/>
    <mergeCell ref="Q328:AC328"/>
    <mergeCell ref="Q329:AC329"/>
    <mergeCell ref="C334:AC334"/>
    <mergeCell ref="AG334:AG340"/>
    <mergeCell ref="C339:AC339"/>
    <mergeCell ref="C340:AC340"/>
    <mergeCell ref="C341:AC341"/>
    <mergeCell ref="C342:AC342"/>
    <mergeCell ref="C343:AC343"/>
    <mergeCell ref="C344:AC344"/>
    <mergeCell ref="C345:AC345"/>
    <mergeCell ref="C355:AC355"/>
    <mergeCell ref="C356:AC356"/>
    <mergeCell ref="C357:AC357"/>
    <mergeCell ref="C358:AC358"/>
    <mergeCell ref="C359:AC359"/>
    <mergeCell ref="C360:AC360"/>
    <mergeCell ref="C346:AC346"/>
    <mergeCell ref="C347:AC347"/>
    <mergeCell ref="C348:AC348"/>
    <mergeCell ref="C349:AC349"/>
    <mergeCell ref="C350:AC350"/>
    <mergeCell ref="C351:AC351"/>
    <mergeCell ref="AG355:AG361"/>
    <mergeCell ref="U391:X391"/>
    <mergeCell ref="Q394:AB394"/>
    <mergeCell ref="Q395:T395"/>
    <mergeCell ref="U395:X395"/>
    <mergeCell ref="Y391:AB391"/>
    <mergeCell ref="Q392:AB392"/>
    <mergeCell ref="AH392:AH393"/>
    <mergeCell ref="Q393:T393"/>
    <mergeCell ref="U393:X393"/>
    <mergeCell ref="Y393:AB393"/>
    <mergeCell ref="AH394:AH395"/>
    <mergeCell ref="Y395:AB395"/>
    <mergeCell ref="Q396:AB396"/>
    <mergeCell ref="AH396:AH397"/>
    <mergeCell ref="P406:P407"/>
    <mergeCell ref="Q406:AB406"/>
    <mergeCell ref="Q407:T407"/>
    <mergeCell ref="U407:X407"/>
    <mergeCell ref="Y407:AB407"/>
    <mergeCell ref="X418:AH418"/>
    <mergeCell ref="X419:AH420"/>
    <mergeCell ref="U418:W418"/>
    <mergeCell ref="U419:W420"/>
    <mergeCell ref="U425:W426"/>
    <mergeCell ref="U427:W428"/>
    <mergeCell ref="U429:W431"/>
    <mergeCell ref="U432:W432"/>
    <mergeCell ref="U433:W435"/>
    <mergeCell ref="X421:AH424"/>
    <mergeCell ref="X425:AH426"/>
    <mergeCell ref="X427:AH428"/>
    <mergeCell ref="X429:AH431"/>
    <mergeCell ref="X432:AH432"/>
    <mergeCell ref="X433:AH435"/>
    <mergeCell ref="X436:AH436"/>
    <mergeCell ref="W448:X448"/>
    <mergeCell ref="W449:X449"/>
    <mergeCell ref="U456:V457"/>
    <mergeCell ref="W456:X456"/>
    <mergeCell ref="W457:X457"/>
    <mergeCell ref="Y450:AH451"/>
    <mergeCell ref="Y452:AH453"/>
    <mergeCell ref="Y454:AH455"/>
    <mergeCell ref="Y456:AH457"/>
    <mergeCell ref="Y458:AH459"/>
    <mergeCell ref="Y460:AH461"/>
    <mergeCell ref="Y462:AH463"/>
    <mergeCell ref="Y464:AH465"/>
    <mergeCell ref="AM447:AN447"/>
    <mergeCell ref="AM448:AN448"/>
    <mergeCell ref="AL455:AL458"/>
    <mergeCell ref="AM455:AN455"/>
    <mergeCell ref="AM456:AN456"/>
    <mergeCell ref="AM457:AN457"/>
    <mergeCell ref="AM458:AN458"/>
    <mergeCell ref="AM463:AN463"/>
    <mergeCell ref="AO463:AP463"/>
    <mergeCell ref="AM464:AN464"/>
    <mergeCell ref="AO464:AP464"/>
    <mergeCell ref="U450:V451"/>
    <mergeCell ref="W450:X450"/>
    <mergeCell ref="W451:X451"/>
    <mergeCell ref="U436:W436"/>
    <mergeCell ref="U437:W438"/>
    <mergeCell ref="T446:T452"/>
    <mergeCell ref="U446:V447"/>
    <mergeCell ref="W446:X446"/>
    <mergeCell ref="W447:X447"/>
    <mergeCell ref="U448:V449"/>
    <mergeCell ref="W458:X458"/>
    <mergeCell ref="W459:X459"/>
    <mergeCell ref="U452:V453"/>
    <mergeCell ref="W452:X452"/>
    <mergeCell ref="W453:X453"/>
    <mergeCell ref="U454:V455"/>
    <mergeCell ref="W454:X454"/>
    <mergeCell ref="W455:X455"/>
    <mergeCell ref="U458:V459"/>
    <mergeCell ref="U460:V461"/>
    <mergeCell ref="W460:X460"/>
    <mergeCell ref="W461:X461"/>
    <mergeCell ref="U462:V463"/>
    <mergeCell ref="W462:X462"/>
    <mergeCell ref="W463:X463"/>
    <mergeCell ref="U464:V465"/>
    <mergeCell ref="W464:X464"/>
    <mergeCell ref="W465:X465"/>
    <mergeCell ref="X493:AH494"/>
    <mergeCell ref="X495:AH496"/>
    <mergeCell ref="X497:AH498"/>
    <mergeCell ref="X499:AH500"/>
    <mergeCell ref="X501:AH502"/>
    <mergeCell ref="X503:AH504"/>
    <mergeCell ref="V515:AH515"/>
    <mergeCell ref="V516:AH516"/>
    <mergeCell ref="V517:AH517"/>
    <mergeCell ref="V518:AH518"/>
    <mergeCell ref="V519:AH519"/>
    <mergeCell ref="V520:AH520"/>
    <mergeCell ref="C483:E484"/>
    <mergeCell ref="C485:E486"/>
    <mergeCell ref="C487:E488"/>
    <mergeCell ref="B493:B501"/>
    <mergeCell ref="C493:E493"/>
    <mergeCell ref="C494:E495"/>
    <mergeCell ref="C496:E497"/>
    <mergeCell ref="C507:E508"/>
    <mergeCell ref="C509:E510"/>
    <mergeCell ref="F509:F510"/>
    <mergeCell ref="B515:B521"/>
    <mergeCell ref="B539:B547"/>
    <mergeCell ref="C539:E544"/>
    <mergeCell ref="C545:E547"/>
    <mergeCell ref="C498:E499"/>
    <mergeCell ref="C500:E501"/>
    <mergeCell ref="C503:E504"/>
    <mergeCell ref="F503:F504"/>
    <mergeCell ref="C505:E506"/>
    <mergeCell ref="F505:F506"/>
    <mergeCell ref="F507:F508"/>
    <mergeCell ref="B470:B480"/>
    <mergeCell ref="C470:E471"/>
    <mergeCell ref="F470:P471"/>
    <mergeCell ref="C472:E472"/>
    <mergeCell ref="F472:P472"/>
    <mergeCell ref="C473:E474"/>
    <mergeCell ref="F473:P474"/>
    <mergeCell ref="C479:E480"/>
    <mergeCell ref="F479:P480"/>
    <mergeCell ref="C481:E481"/>
    <mergeCell ref="F481:P481"/>
    <mergeCell ref="C482:E482"/>
    <mergeCell ref="F482:P482"/>
    <mergeCell ref="F483:P484"/>
    <mergeCell ref="F496:F497"/>
    <mergeCell ref="G496:G497"/>
    <mergeCell ref="F494:F495"/>
    <mergeCell ref="F498:F499"/>
    <mergeCell ref="F500:F501"/>
    <mergeCell ref="G500:G501"/>
    <mergeCell ref="C502:E502"/>
    <mergeCell ref="C516:P516"/>
    <mergeCell ref="C517:P517"/>
    <mergeCell ref="C518:P518"/>
    <mergeCell ref="C519:P519"/>
    <mergeCell ref="C520:P520"/>
    <mergeCell ref="C521:P521"/>
    <mergeCell ref="F539:P544"/>
    <mergeCell ref="F545:P547"/>
    <mergeCell ref="H500:P501"/>
    <mergeCell ref="G502:P502"/>
    <mergeCell ref="G503:P504"/>
    <mergeCell ref="G505:P506"/>
    <mergeCell ref="G507:P508"/>
    <mergeCell ref="G509:P510"/>
    <mergeCell ref="C515:P515"/>
    <mergeCell ref="D326:O326"/>
    <mergeCell ref="D327:O327"/>
    <mergeCell ref="D328:O328"/>
    <mergeCell ref="D329:O329"/>
    <mergeCell ref="B325:B328"/>
    <mergeCell ref="B334:B340"/>
    <mergeCell ref="B355:B361"/>
    <mergeCell ref="B368:B371"/>
    <mergeCell ref="F368:H368"/>
    <mergeCell ref="K368:L368"/>
    <mergeCell ref="B379:B382"/>
    <mergeCell ref="C248:C249"/>
    <mergeCell ref="C250:C251"/>
    <mergeCell ref="C252:C253"/>
    <mergeCell ref="C254:C255"/>
    <mergeCell ref="C256:C257"/>
    <mergeCell ref="C258:C259"/>
    <mergeCell ref="C260:C261"/>
    <mergeCell ref="C266:C267"/>
    <mergeCell ref="C268:C269"/>
    <mergeCell ref="C270:C271"/>
    <mergeCell ref="C272:C273"/>
    <mergeCell ref="C274:C275"/>
    <mergeCell ref="C276:C277"/>
    <mergeCell ref="C278:C279"/>
    <mergeCell ref="C302:F302"/>
    <mergeCell ref="C303:F303"/>
    <mergeCell ref="C304:F304"/>
    <mergeCell ref="C305:F305"/>
    <mergeCell ref="C306:F306"/>
    <mergeCell ref="C307:F307"/>
    <mergeCell ref="C308:F308"/>
    <mergeCell ref="C309:F309"/>
    <mergeCell ref="C310:F310"/>
    <mergeCell ref="C311:F311"/>
    <mergeCell ref="C312:F312"/>
    <mergeCell ref="C313:F313"/>
    <mergeCell ref="C314:F314"/>
    <mergeCell ref="C315:F315"/>
    <mergeCell ref="C316:F316"/>
    <mergeCell ref="C317:F317"/>
    <mergeCell ref="C318:F318"/>
    <mergeCell ref="C319:F319"/>
    <mergeCell ref="C320:F320"/>
    <mergeCell ref="C321:F321"/>
    <mergeCell ref="D325:O325"/>
    <mergeCell ref="C280:C281"/>
    <mergeCell ref="C282:C283"/>
    <mergeCell ref="C284:C285"/>
    <mergeCell ref="C286:C287"/>
    <mergeCell ref="C288:C289"/>
    <mergeCell ref="C290:C291"/>
    <mergeCell ref="B302:B311"/>
    <mergeCell ref="C392:C393"/>
    <mergeCell ref="D393:G393"/>
    <mergeCell ref="F431:P434"/>
    <mergeCell ref="F436:P438"/>
    <mergeCell ref="P394:P395"/>
    <mergeCell ref="P396:P397"/>
    <mergeCell ref="F418:P418"/>
    <mergeCell ref="F419:P421"/>
    <mergeCell ref="F422:P426"/>
    <mergeCell ref="F427:P428"/>
    <mergeCell ref="F429:P430"/>
    <mergeCell ref="L391:O391"/>
    <mergeCell ref="D392:O392"/>
    <mergeCell ref="H393:K393"/>
    <mergeCell ref="L393:O393"/>
    <mergeCell ref="C394:C395"/>
    <mergeCell ref="D394:O394"/>
    <mergeCell ref="D395:G395"/>
    <mergeCell ref="H395:K395"/>
    <mergeCell ref="L395:O395"/>
    <mergeCell ref="D397:G397"/>
    <mergeCell ref="H397:K397"/>
    <mergeCell ref="B390:B397"/>
    <mergeCell ref="D390:O390"/>
    <mergeCell ref="P390:P391"/>
    <mergeCell ref="D391:G391"/>
    <mergeCell ref="H391:K391"/>
    <mergeCell ref="P392:P393"/>
    <mergeCell ref="D396:O396"/>
    <mergeCell ref="L397:O397"/>
    <mergeCell ref="C429:E430"/>
    <mergeCell ref="C431:E434"/>
    <mergeCell ref="C436:E438"/>
    <mergeCell ref="C439:E439"/>
    <mergeCell ref="F439:P439"/>
    <mergeCell ref="C440:E441"/>
    <mergeCell ref="F440:P441"/>
    <mergeCell ref="C390:C391"/>
    <mergeCell ref="C396:C397"/>
    <mergeCell ref="B418:B424"/>
    <mergeCell ref="C418:E418"/>
    <mergeCell ref="C419:E421"/>
    <mergeCell ref="C422:E426"/>
    <mergeCell ref="C427:E428"/>
    <mergeCell ref="E448:F448"/>
    <mergeCell ref="E449:F449"/>
    <mergeCell ref="G450:P451"/>
    <mergeCell ref="G452:P453"/>
    <mergeCell ref="G454:P455"/>
    <mergeCell ref="B446:B452"/>
    <mergeCell ref="C446:D447"/>
    <mergeCell ref="E446:F446"/>
    <mergeCell ref="G446:P447"/>
    <mergeCell ref="E447:F447"/>
    <mergeCell ref="C448:D449"/>
    <mergeCell ref="G448:P449"/>
    <mergeCell ref="E454:F454"/>
    <mergeCell ref="E455:F455"/>
    <mergeCell ref="C450:D451"/>
    <mergeCell ref="E450:F450"/>
    <mergeCell ref="E451:F451"/>
    <mergeCell ref="C452:D453"/>
    <mergeCell ref="E452:F452"/>
    <mergeCell ref="E453:F453"/>
    <mergeCell ref="C454:D455"/>
    <mergeCell ref="C475:E476"/>
    <mergeCell ref="F475:P476"/>
    <mergeCell ref="C477:E478"/>
    <mergeCell ref="F477:P478"/>
    <mergeCell ref="F485:P486"/>
    <mergeCell ref="F487:P488"/>
    <mergeCell ref="H493:P493"/>
    <mergeCell ref="T493:T501"/>
    <mergeCell ref="G494:G495"/>
    <mergeCell ref="H494:P495"/>
    <mergeCell ref="H496:P497"/>
    <mergeCell ref="G498:G499"/>
    <mergeCell ref="H498:P499"/>
    <mergeCell ref="C548:E550"/>
    <mergeCell ref="F548:P550"/>
    <mergeCell ref="C551:E552"/>
    <mergeCell ref="F551:P552"/>
    <mergeCell ref="F553:P554"/>
    <mergeCell ref="C583:E586"/>
    <mergeCell ref="C587:E590"/>
    <mergeCell ref="C591:E593"/>
    <mergeCell ref="B599:B607"/>
    <mergeCell ref="C607:C608"/>
    <mergeCell ref="C610:C611"/>
    <mergeCell ref="C553:E554"/>
    <mergeCell ref="C555:E561"/>
    <mergeCell ref="C562:E569"/>
    <mergeCell ref="C570:E573"/>
    <mergeCell ref="C574:E575"/>
    <mergeCell ref="C576:E578"/>
    <mergeCell ref="C581:E582"/>
    <mergeCell ref="F555:P561"/>
    <mergeCell ref="F562:P569"/>
    <mergeCell ref="F570:P573"/>
    <mergeCell ref="F574:P575"/>
    <mergeCell ref="F576:P578"/>
    <mergeCell ref="F581:P582"/>
    <mergeCell ref="F583:P586"/>
    <mergeCell ref="D606:P606"/>
    <mergeCell ref="D607:P608"/>
    <mergeCell ref="D610:P611"/>
    <mergeCell ref="D612:P612"/>
    <mergeCell ref="D613:P613"/>
    <mergeCell ref="F587:P590"/>
    <mergeCell ref="F591:P593"/>
    <mergeCell ref="D599:P599"/>
    <mergeCell ref="T599:T607"/>
    <mergeCell ref="D603:P603"/>
    <mergeCell ref="D604:P604"/>
    <mergeCell ref="D605:P605"/>
    <mergeCell ref="U493:W494"/>
    <mergeCell ref="U495:W496"/>
    <mergeCell ref="U497:W498"/>
    <mergeCell ref="U499:W500"/>
    <mergeCell ref="U501:W502"/>
    <mergeCell ref="U503:W504"/>
    <mergeCell ref="T515:T521"/>
    <mergeCell ref="T539:T547"/>
    <mergeCell ref="U539:W543"/>
    <mergeCell ref="U544:W545"/>
    <mergeCell ref="U546:W548"/>
    <mergeCell ref="U549:W550"/>
    <mergeCell ref="U551:W552"/>
    <mergeCell ref="U553:W557"/>
    <mergeCell ref="U581:W583"/>
    <mergeCell ref="U584:W586"/>
    <mergeCell ref="U599:U600"/>
    <mergeCell ref="U604:U605"/>
    <mergeCell ref="U606:U607"/>
    <mergeCell ref="U610:U611"/>
    <mergeCell ref="U612:U613"/>
    <mergeCell ref="U558:W565"/>
    <mergeCell ref="U566:W569"/>
    <mergeCell ref="U570:W571"/>
    <mergeCell ref="U572:W573"/>
    <mergeCell ref="U574:W575"/>
    <mergeCell ref="U576:W577"/>
    <mergeCell ref="U578:W580"/>
    <mergeCell ref="V524:AH524"/>
    <mergeCell ref="V525:AH525"/>
    <mergeCell ref="V521:AH521"/>
    <mergeCell ref="C522:P522"/>
    <mergeCell ref="V522:AH522"/>
    <mergeCell ref="C523:P523"/>
    <mergeCell ref="V523:AH523"/>
    <mergeCell ref="C524:P524"/>
    <mergeCell ref="C525:P525"/>
    <mergeCell ref="C529:P529"/>
    <mergeCell ref="C530:P530"/>
    <mergeCell ref="C531:P531"/>
    <mergeCell ref="C532:P532"/>
    <mergeCell ref="C533:P533"/>
    <mergeCell ref="C534:P534"/>
    <mergeCell ref="C526:P526"/>
    <mergeCell ref="V526:AH526"/>
    <mergeCell ref="C527:P527"/>
    <mergeCell ref="V527:AH527"/>
    <mergeCell ref="C528:P528"/>
    <mergeCell ref="V528:AH528"/>
    <mergeCell ref="V529:AH529"/>
    <mergeCell ref="V530:AH530"/>
    <mergeCell ref="V531:AH531"/>
    <mergeCell ref="V532:AH532"/>
    <mergeCell ref="V533:AH533"/>
    <mergeCell ref="V534:AH534"/>
    <mergeCell ref="X539:AH543"/>
    <mergeCell ref="X544:AH545"/>
    <mergeCell ref="X572:AH573"/>
    <mergeCell ref="X574:AH575"/>
    <mergeCell ref="X576:AH577"/>
    <mergeCell ref="X578:AH580"/>
    <mergeCell ref="C579:E580"/>
    <mergeCell ref="F579:P580"/>
    <mergeCell ref="X581:AH583"/>
    <mergeCell ref="X584:AH586"/>
    <mergeCell ref="X546:AH548"/>
    <mergeCell ref="X549:AH550"/>
    <mergeCell ref="X551:AH552"/>
    <mergeCell ref="X553:AH557"/>
    <mergeCell ref="X558:AH565"/>
    <mergeCell ref="X566:AH569"/>
    <mergeCell ref="X570:AH571"/>
    <mergeCell ref="AN628:AO628"/>
    <mergeCell ref="AN629:AO629"/>
    <mergeCell ref="AN618:AO618"/>
    <mergeCell ref="AN619:AO619"/>
    <mergeCell ref="AN620:AO620"/>
    <mergeCell ref="AN621:AO621"/>
    <mergeCell ref="AN622:AO622"/>
    <mergeCell ref="AN623:AO623"/>
    <mergeCell ref="AN624:AO624"/>
    <mergeCell ref="U631:AH633"/>
    <mergeCell ref="U634:X634"/>
    <mergeCell ref="Y634:AH634"/>
    <mergeCell ref="U627:AH629"/>
    <mergeCell ref="U630:W630"/>
    <mergeCell ref="X630:AH630"/>
    <mergeCell ref="AN630:AO630"/>
    <mergeCell ref="AN631:AO631"/>
    <mergeCell ref="AN632:AO632"/>
    <mergeCell ref="AN633:AO633"/>
    <mergeCell ref="AN634:AO634"/>
    <mergeCell ref="U614:U615"/>
    <mergeCell ref="V614:AH615"/>
    <mergeCell ref="V616:AH617"/>
    <mergeCell ref="V618:AH619"/>
    <mergeCell ref="V620:AH621"/>
    <mergeCell ref="D622:P622"/>
    <mergeCell ref="D623:P623"/>
    <mergeCell ref="D624:P624"/>
    <mergeCell ref="X625:Y625"/>
    <mergeCell ref="Z625:AA625"/>
    <mergeCell ref="AB625:AC625"/>
    <mergeCell ref="AD625:AE625"/>
    <mergeCell ref="AF625:AG625"/>
    <mergeCell ref="W626:AH626"/>
    <mergeCell ref="F638:P638"/>
    <mergeCell ref="C639:P639"/>
    <mergeCell ref="C640:E640"/>
    <mergeCell ref="F640:P640"/>
    <mergeCell ref="C641:E642"/>
    <mergeCell ref="F641:P642"/>
    <mergeCell ref="F643:P643"/>
    <mergeCell ref="F644:P644"/>
    <mergeCell ref="C645:P645"/>
    <mergeCell ref="F646:P646"/>
    <mergeCell ref="F647:P648"/>
    <mergeCell ref="F649:P649"/>
    <mergeCell ref="F650:P650"/>
    <mergeCell ref="C651:P651"/>
    <mergeCell ref="F652:P652"/>
    <mergeCell ref="F653:P654"/>
    <mergeCell ref="F656:P656"/>
    <mergeCell ref="C657:P657"/>
    <mergeCell ref="F658:P658"/>
    <mergeCell ref="F659:P660"/>
    <mergeCell ref="F661:P661"/>
    <mergeCell ref="F662:P662"/>
    <mergeCell ref="C653:E654"/>
    <mergeCell ref="C655:E655"/>
    <mergeCell ref="C656:E656"/>
    <mergeCell ref="C658:E658"/>
    <mergeCell ref="C659:E660"/>
    <mergeCell ref="C661:E661"/>
    <mergeCell ref="C662:E662"/>
    <mergeCell ref="U635:AH637"/>
    <mergeCell ref="U638:W638"/>
    <mergeCell ref="X638:AH638"/>
    <mergeCell ref="U639:AH642"/>
    <mergeCell ref="U643:X643"/>
    <mergeCell ref="Y643:AH643"/>
    <mergeCell ref="U644:AH646"/>
    <mergeCell ref="U647:X647"/>
    <mergeCell ref="Y647:AH647"/>
    <mergeCell ref="U648:AH651"/>
    <mergeCell ref="U652:W652"/>
    <mergeCell ref="X652:AH652"/>
    <mergeCell ref="U653:AH655"/>
    <mergeCell ref="F655:P655"/>
    <mergeCell ref="Q397:T397"/>
    <mergeCell ref="U397:X397"/>
    <mergeCell ref="H399:K399"/>
    <mergeCell ref="L399:O399"/>
    <mergeCell ref="Y397:AB397"/>
    <mergeCell ref="C398:C399"/>
    <mergeCell ref="D398:O398"/>
    <mergeCell ref="P398:P399"/>
    <mergeCell ref="Q398:AB398"/>
    <mergeCell ref="AH398:AH399"/>
    <mergeCell ref="D399:G399"/>
    <mergeCell ref="Y399:AB399"/>
    <mergeCell ref="Q399:T399"/>
    <mergeCell ref="U399:X399"/>
    <mergeCell ref="C400:C401"/>
    <mergeCell ref="D400:O400"/>
    <mergeCell ref="D401:G401"/>
    <mergeCell ref="H401:K401"/>
    <mergeCell ref="L401:O401"/>
    <mergeCell ref="P400:P401"/>
    <mergeCell ref="Q400:AB400"/>
    <mergeCell ref="AH400:AH401"/>
    <mergeCell ref="Q401:T401"/>
    <mergeCell ref="U401:X401"/>
    <mergeCell ref="Y401:AB401"/>
    <mergeCell ref="C402:C403"/>
    <mergeCell ref="D402:O402"/>
    <mergeCell ref="C361:AC361"/>
    <mergeCell ref="C362:AC362"/>
    <mergeCell ref="C363:AC363"/>
    <mergeCell ref="P368:Q368"/>
    <mergeCell ref="U368:V368"/>
    <mergeCell ref="AA368:AC368"/>
    <mergeCell ref="AG368:AG371"/>
    <mergeCell ref="P408:P409"/>
    <mergeCell ref="Q408:AB408"/>
    <mergeCell ref="Q409:T409"/>
    <mergeCell ref="U409:X409"/>
    <mergeCell ref="Y409:AB409"/>
    <mergeCell ref="D409:G409"/>
    <mergeCell ref="H409:K409"/>
    <mergeCell ref="C369:AC375"/>
    <mergeCell ref="C379:AC385"/>
    <mergeCell ref="AG379:AG381"/>
    <mergeCell ref="Q390:AB390"/>
    <mergeCell ref="AC390:AC409"/>
    <mergeCell ref="Q391:T391"/>
    <mergeCell ref="AG392:AG399"/>
    <mergeCell ref="L409:O409"/>
    <mergeCell ref="P402:P403"/>
    <mergeCell ref="Q402:AB402"/>
    <mergeCell ref="Q403:T403"/>
    <mergeCell ref="U403:X403"/>
    <mergeCell ref="Y403:AB403"/>
    <mergeCell ref="D403:G403"/>
    <mergeCell ref="H403:K403"/>
    <mergeCell ref="C435:E435"/>
    <mergeCell ref="F435:P435"/>
    <mergeCell ref="L403:O403"/>
    <mergeCell ref="C404:C405"/>
    <mergeCell ref="D404:O404"/>
    <mergeCell ref="D405:G405"/>
    <mergeCell ref="H405:K405"/>
    <mergeCell ref="L405:O405"/>
    <mergeCell ref="P404:P405"/>
    <mergeCell ref="Q404:AB404"/>
    <mergeCell ref="Q405:T405"/>
    <mergeCell ref="U405:X405"/>
    <mergeCell ref="Y405:AB405"/>
    <mergeCell ref="C406:C407"/>
    <mergeCell ref="D406:O406"/>
    <mergeCell ref="D407:G407"/>
    <mergeCell ref="H407:K407"/>
    <mergeCell ref="L407:O407"/>
    <mergeCell ref="C408:C409"/>
    <mergeCell ref="D408:O408"/>
    <mergeCell ref="T418:T424"/>
    <mergeCell ref="U421:W424"/>
    <mergeCell ref="AM446:AN446"/>
    <mergeCell ref="AM450:AN450"/>
    <mergeCell ref="X437:AH438"/>
    <mergeCell ref="Y446:AH447"/>
    <mergeCell ref="AL446:AL449"/>
    <mergeCell ref="AO446:AP446"/>
    <mergeCell ref="AO447:AP447"/>
    <mergeCell ref="Y448:AH449"/>
    <mergeCell ref="AO450:AP450"/>
    <mergeCell ref="AO448:AP448"/>
    <mergeCell ref="AM449:AN449"/>
    <mergeCell ref="AO449:AP449"/>
    <mergeCell ref="AO455:AP455"/>
    <mergeCell ref="AO456:AP456"/>
    <mergeCell ref="AO457:AP457"/>
    <mergeCell ref="AO458:AP458"/>
    <mergeCell ref="AO459:AP459"/>
    <mergeCell ref="AM459:AN459"/>
    <mergeCell ref="AM460:AN460"/>
    <mergeCell ref="AO460:AP460"/>
    <mergeCell ref="AM461:AN461"/>
    <mergeCell ref="AO461:AP461"/>
    <mergeCell ref="AM462:AN462"/>
    <mergeCell ref="AO462:AP462"/>
    <mergeCell ref="AU516:AZ516"/>
    <mergeCell ref="AU517:AZ517"/>
    <mergeCell ref="AN518:AS518"/>
    <mergeCell ref="AU518:AZ518"/>
    <mergeCell ref="AN519:AS519"/>
    <mergeCell ref="AU519:AZ519"/>
    <mergeCell ref="AN520:AS520"/>
    <mergeCell ref="AU520:AZ520"/>
    <mergeCell ref="AN521:AS521"/>
    <mergeCell ref="AU521:AZ521"/>
    <mergeCell ref="AN529:AS529"/>
    <mergeCell ref="AU529:AZ529"/>
    <mergeCell ref="AN530:AS530"/>
    <mergeCell ref="AU530:AZ530"/>
    <mergeCell ref="AN531:AS531"/>
    <mergeCell ref="AU531:AZ531"/>
    <mergeCell ref="AN532:AS532"/>
    <mergeCell ref="AU532:AZ532"/>
    <mergeCell ref="AN533:AS533"/>
    <mergeCell ref="AU533:AZ533"/>
    <mergeCell ref="AN534:AS534"/>
    <mergeCell ref="AU534:AZ534"/>
    <mergeCell ref="AL515:AL521"/>
    <mergeCell ref="AN515:AS515"/>
    <mergeCell ref="AU515:AZ515"/>
    <mergeCell ref="BD515:BD521"/>
    <mergeCell ref="BE515:BR534"/>
    <mergeCell ref="AN516:AS516"/>
    <mergeCell ref="AN517:AS517"/>
    <mergeCell ref="AN522:AS522"/>
    <mergeCell ref="AU522:AZ522"/>
    <mergeCell ref="AN523:AS523"/>
    <mergeCell ref="AU523:AZ523"/>
    <mergeCell ref="AN524:AS524"/>
    <mergeCell ref="AU524:AZ524"/>
    <mergeCell ref="AN525:AS525"/>
    <mergeCell ref="AU525:AZ525"/>
    <mergeCell ref="AN526:AS526"/>
    <mergeCell ref="AU526:AZ526"/>
    <mergeCell ref="AN527:AS527"/>
    <mergeCell ref="AU527:AZ527"/>
    <mergeCell ref="AN528:AS528"/>
    <mergeCell ref="AU528:AZ528"/>
    <mergeCell ref="AN599:AZ600"/>
    <mergeCell ref="AN601:AZ602"/>
    <mergeCell ref="AN603:AZ604"/>
    <mergeCell ref="AN605:AZ606"/>
    <mergeCell ref="AN607:AZ609"/>
    <mergeCell ref="D699:O699"/>
    <mergeCell ref="D701:O701"/>
    <mergeCell ref="D702:AH702"/>
    <mergeCell ref="Q703:R703"/>
    <mergeCell ref="S703:T703"/>
    <mergeCell ref="U703:Z703"/>
    <mergeCell ref="D704:AH704"/>
    <mergeCell ref="D703:O703"/>
    <mergeCell ref="Q705:R705"/>
    <mergeCell ref="S705:T705"/>
    <mergeCell ref="U705:Z705"/>
    <mergeCell ref="AA705:AB705"/>
    <mergeCell ref="AC705:AH705"/>
    <mergeCell ref="D706:AH706"/>
    <mergeCell ref="G678:AH678"/>
    <mergeCell ref="G679:AH679"/>
    <mergeCell ref="G680:AH680"/>
    <mergeCell ref="G681:AH681"/>
    <mergeCell ref="G682:AH682"/>
    <mergeCell ref="G683:AH683"/>
    <mergeCell ref="G684:AH684"/>
    <mergeCell ref="Q695:R695"/>
    <mergeCell ref="S695:T695"/>
    <mergeCell ref="G685:AH685"/>
    <mergeCell ref="G686:AH686"/>
    <mergeCell ref="G687:AH687"/>
    <mergeCell ref="G688:AH688"/>
    <mergeCell ref="G689:AH689"/>
    <mergeCell ref="G690:AH690"/>
    <mergeCell ref="AC695:AH695"/>
    <mergeCell ref="Q699:R699"/>
    <mergeCell ref="S699:T699"/>
    <mergeCell ref="Q701:R701"/>
    <mergeCell ref="S701:T701"/>
    <mergeCell ref="AA699:AB699"/>
    <mergeCell ref="AC699:AH699"/>
    <mergeCell ref="U695:Z695"/>
    <mergeCell ref="U701:Z701"/>
    <mergeCell ref="D713:O713"/>
    <mergeCell ref="D715:O715"/>
    <mergeCell ref="D748:AH748"/>
    <mergeCell ref="Q749:R749"/>
    <mergeCell ref="S749:T749"/>
    <mergeCell ref="U749:Z749"/>
    <mergeCell ref="AA749:AB749"/>
    <mergeCell ref="AC749:AH749"/>
    <mergeCell ref="D750:AH750"/>
    <mergeCell ref="D749:O749"/>
    <mergeCell ref="Q751:R751"/>
    <mergeCell ref="S751:T751"/>
    <mergeCell ref="U751:Z751"/>
    <mergeCell ref="AA751:AB751"/>
    <mergeCell ref="AC751:AH751"/>
    <mergeCell ref="D752:AH752"/>
    <mergeCell ref="Q739:R739"/>
    <mergeCell ref="S739:T739"/>
    <mergeCell ref="D736:AH736"/>
    <mergeCell ref="D737:O737"/>
    <mergeCell ref="Q737:R737"/>
    <mergeCell ref="S737:T737"/>
    <mergeCell ref="U737:Z737"/>
    <mergeCell ref="D738:AH738"/>
    <mergeCell ref="U739:Z739"/>
    <mergeCell ref="D739:O739"/>
    <mergeCell ref="D740:AH740"/>
    <mergeCell ref="D741:O741"/>
    <mergeCell ref="Q741:R741"/>
    <mergeCell ref="S741:T741"/>
    <mergeCell ref="U741:Z741"/>
    <mergeCell ref="D742:AH742"/>
    <mergeCell ref="D743:O743"/>
    <mergeCell ref="Q743:R743"/>
    <mergeCell ref="S743:T743"/>
    <mergeCell ref="U743:Z743"/>
    <mergeCell ref="D744:AH744"/>
    <mergeCell ref="Q745:R745"/>
    <mergeCell ref="D746:AH746"/>
    <mergeCell ref="D751:O751"/>
    <mergeCell ref="D753:O753"/>
    <mergeCell ref="Q753:R753"/>
    <mergeCell ref="S753:T753"/>
    <mergeCell ref="U753:Z753"/>
    <mergeCell ref="C765:C767"/>
    <mergeCell ref="D766:E766"/>
    <mergeCell ref="F766:AH766"/>
    <mergeCell ref="D767:E767"/>
    <mergeCell ref="F767:AH767"/>
    <mergeCell ref="C768:C770"/>
    <mergeCell ref="D768:P768"/>
    <mergeCell ref="S745:T745"/>
    <mergeCell ref="U745:Z745"/>
    <mergeCell ref="U747:Z747"/>
    <mergeCell ref="S765:AH765"/>
    <mergeCell ref="AK765:AK776"/>
    <mergeCell ref="AL765:AL767"/>
    <mergeCell ref="AL768:AL770"/>
    <mergeCell ref="AL774:AL776"/>
    <mergeCell ref="D745:O745"/>
    <mergeCell ref="D747:O747"/>
    <mergeCell ref="Q747:R747"/>
    <mergeCell ref="S747:T747"/>
    <mergeCell ref="B765:B776"/>
    <mergeCell ref="D765:P765"/>
    <mergeCell ref="Q765:R765"/>
    <mergeCell ref="Q774:R774"/>
    <mergeCell ref="D777:P777"/>
    <mergeCell ref="Q777:R777"/>
    <mergeCell ref="C774:C776"/>
    <mergeCell ref="D774:P774"/>
    <mergeCell ref="D775:E775"/>
    <mergeCell ref="F775:AH775"/>
    <mergeCell ref="D776:E776"/>
    <mergeCell ref="F776:AH776"/>
    <mergeCell ref="AL777:AL779"/>
    <mergeCell ref="Q783:R783"/>
    <mergeCell ref="S783:AH783"/>
    <mergeCell ref="F779:AH779"/>
    <mergeCell ref="D780:P780"/>
    <mergeCell ref="Q780:R780"/>
    <mergeCell ref="S780:AH780"/>
    <mergeCell ref="F781:AH781"/>
    <mergeCell ref="F782:AH782"/>
    <mergeCell ref="D783:P783"/>
    <mergeCell ref="Q768:R768"/>
    <mergeCell ref="D769:E769"/>
    <mergeCell ref="F769:AH769"/>
    <mergeCell ref="F770:AH770"/>
    <mergeCell ref="D771:P771"/>
    <mergeCell ref="Q771:R771"/>
    <mergeCell ref="F772:AH772"/>
    <mergeCell ref="F773:AH773"/>
    <mergeCell ref="S768:AH768"/>
    <mergeCell ref="S771:AH771"/>
    <mergeCell ref="AL771:AL773"/>
    <mergeCell ref="S774:AH774"/>
    <mergeCell ref="S777:AH777"/>
    <mergeCell ref="F778:AH778"/>
    <mergeCell ref="C780:C782"/>
    <mergeCell ref="C783:C785"/>
    <mergeCell ref="D784:E784"/>
    <mergeCell ref="D785:E785"/>
    <mergeCell ref="F784:AH784"/>
    <mergeCell ref="F785:AH785"/>
    <mergeCell ref="D786:P786"/>
    <mergeCell ref="Q786:R786"/>
    <mergeCell ref="S786:AH786"/>
    <mergeCell ref="F787:AH787"/>
    <mergeCell ref="F788:AH788"/>
    <mergeCell ref="Q842:R842"/>
    <mergeCell ref="S842:AH842"/>
    <mergeCell ref="D838:P838"/>
    <mergeCell ref="Q838:R838"/>
    <mergeCell ref="S838:AH838"/>
    <mergeCell ref="F839:AH839"/>
    <mergeCell ref="F840:AH840"/>
    <mergeCell ref="F841:AH841"/>
    <mergeCell ref="D842:P842"/>
    <mergeCell ref="D789:P789"/>
    <mergeCell ref="Q789:R789"/>
    <mergeCell ref="S789:AH789"/>
    <mergeCell ref="F790:AH790"/>
    <mergeCell ref="F791:AH791"/>
    <mergeCell ref="D792:P792"/>
    <mergeCell ref="Q792:R792"/>
    <mergeCell ref="S792:AH792"/>
    <mergeCell ref="F793:AH793"/>
    <mergeCell ref="F794:AH794"/>
    <mergeCell ref="D795:P795"/>
    <mergeCell ref="Q795:R795"/>
    <mergeCell ref="S795:AH795"/>
    <mergeCell ref="F796:AH796"/>
    <mergeCell ref="Q801:R801"/>
    <mergeCell ref="S801:AH801"/>
    <mergeCell ref="F797:AH797"/>
    <mergeCell ref="D798:P798"/>
    <mergeCell ref="Q798:R798"/>
    <mergeCell ref="S798:AH798"/>
    <mergeCell ref="F799:AH799"/>
    <mergeCell ref="F800:AH800"/>
    <mergeCell ref="D801:P801"/>
    <mergeCell ref="F802:AH802"/>
    <mergeCell ref="F803:AH803"/>
    <mergeCell ref="D804:P804"/>
    <mergeCell ref="Q804:R804"/>
    <mergeCell ref="S804:AH804"/>
    <mergeCell ref="F805:AH805"/>
    <mergeCell ref="F806:AH806"/>
    <mergeCell ref="D807:P807"/>
    <mergeCell ref="Q807:R807"/>
    <mergeCell ref="S807:AH807"/>
    <mergeCell ref="F808:AH808"/>
    <mergeCell ref="F809:AH809"/>
    <mergeCell ref="D814:P814"/>
    <mergeCell ref="Q814:R814"/>
    <mergeCell ref="F821:AH821"/>
    <mergeCell ref="D822:P822"/>
    <mergeCell ref="F815:AH815"/>
    <mergeCell ref="F816:AH816"/>
    <mergeCell ref="F817:AH817"/>
    <mergeCell ref="D818:P818"/>
    <mergeCell ref="Q818:R818"/>
    <mergeCell ref="F819:AH819"/>
    <mergeCell ref="F820:AH820"/>
    <mergeCell ref="AL822:AL825"/>
    <mergeCell ref="AL826:AL829"/>
    <mergeCell ref="AL830:AL833"/>
    <mergeCell ref="S814:AH814"/>
    <mergeCell ref="AK814:AK825"/>
    <mergeCell ref="AL814:AL817"/>
    <mergeCell ref="S818:AH818"/>
    <mergeCell ref="AL818:AL821"/>
    <mergeCell ref="Q822:R822"/>
    <mergeCell ref="S822:AH822"/>
    <mergeCell ref="F823:AH823"/>
    <mergeCell ref="F824:AH824"/>
    <mergeCell ref="F825:AH825"/>
    <mergeCell ref="D826:P826"/>
    <mergeCell ref="Q826:R826"/>
    <mergeCell ref="S826:AH826"/>
    <mergeCell ref="F827:AH827"/>
    <mergeCell ref="F828:AH828"/>
    <mergeCell ref="F829:AH829"/>
    <mergeCell ref="D830:P830"/>
    <mergeCell ref="Q830:R830"/>
    <mergeCell ref="S830:AH830"/>
    <mergeCell ref="F831:AH831"/>
    <mergeCell ref="F832:AH832"/>
    <mergeCell ref="F833:AH833"/>
    <mergeCell ref="D834:P834"/>
    <mergeCell ref="Q834:R834"/>
    <mergeCell ref="S834:AH834"/>
    <mergeCell ref="F835:AH835"/>
    <mergeCell ref="F836:AH836"/>
    <mergeCell ref="F837:AH837"/>
    <mergeCell ref="F843:AH843"/>
    <mergeCell ref="F844:AH844"/>
    <mergeCell ref="F845:AH845"/>
    <mergeCell ref="D846:P846"/>
    <mergeCell ref="Q846:R846"/>
    <mergeCell ref="S846:AH846"/>
    <mergeCell ref="F847:AH847"/>
    <mergeCell ref="F848:AH848"/>
    <mergeCell ref="F849:AH849"/>
    <mergeCell ref="D850:P850"/>
    <mergeCell ref="Q850:R850"/>
    <mergeCell ref="S850:AH850"/>
    <mergeCell ref="F851:AH851"/>
    <mergeCell ref="F852:AH852"/>
    <mergeCell ref="F853:AH853"/>
    <mergeCell ref="D854:P854"/>
    <mergeCell ref="Q854:R854"/>
    <mergeCell ref="S854:AH854"/>
    <mergeCell ref="F855:AH855"/>
    <mergeCell ref="F856:AH856"/>
    <mergeCell ref="F857:AH857"/>
    <mergeCell ref="Q862:R862"/>
    <mergeCell ref="S862:AH862"/>
    <mergeCell ref="D858:P858"/>
    <mergeCell ref="Q858:R858"/>
    <mergeCell ref="S858:AH858"/>
    <mergeCell ref="F859:AH859"/>
    <mergeCell ref="F860:AH860"/>
    <mergeCell ref="F861:AH861"/>
    <mergeCell ref="D862:P862"/>
    <mergeCell ref="F863:AH863"/>
    <mergeCell ref="F864:AH864"/>
    <mergeCell ref="F865:AH865"/>
    <mergeCell ref="D866:P866"/>
    <mergeCell ref="Q866:R866"/>
    <mergeCell ref="S866:AH866"/>
    <mergeCell ref="F867:AH867"/>
    <mergeCell ref="D878:P878"/>
    <mergeCell ref="D879:F879"/>
    <mergeCell ref="G879:AH879"/>
    <mergeCell ref="AM879:AO879"/>
    <mergeCell ref="D880:F880"/>
    <mergeCell ref="G880:AH880"/>
    <mergeCell ref="Q878:R878"/>
    <mergeCell ref="D881:F881"/>
    <mergeCell ref="AM880:AO880"/>
    <mergeCell ref="AM881:AO881"/>
    <mergeCell ref="D882:P882"/>
    <mergeCell ref="Q882:R882"/>
    <mergeCell ref="AL878:AL881"/>
    <mergeCell ref="AL882:AL885"/>
    <mergeCell ref="AM882:AY882"/>
    <mergeCell ref="AZ882:BA882"/>
    <mergeCell ref="D883:F883"/>
    <mergeCell ref="G883:AH883"/>
    <mergeCell ref="D870:P870"/>
    <mergeCell ref="S878:AH878"/>
    <mergeCell ref="AK878:AK886"/>
    <mergeCell ref="AM878:AY878"/>
    <mergeCell ref="AZ878:BA878"/>
    <mergeCell ref="G881:AH881"/>
    <mergeCell ref="S882:AH882"/>
    <mergeCell ref="AM885:AO885"/>
    <mergeCell ref="D886:P886"/>
    <mergeCell ref="Q886:R886"/>
    <mergeCell ref="S886:AH886"/>
    <mergeCell ref="AL886:AL889"/>
    <mergeCell ref="G887:AH887"/>
    <mergeCell ref="G888:AH888"/>
    <mergeCell ref="AM889:AO889"/>
    <mergeCell ref="AM896:AO896"/>
    <mergeCell ref="AM897:AY897"/>
    <mergeCell ref="AZ897:BA897"/>
    <mergeCell ref="AK893:AK899"/>
    <mergeCell ref="AK905:AK911"/>
    <mergeCell ref="AM887:AO887"/>
    <mergeCell ref="AM888:AO888"/>
    <mergeCell ref="AL893:AL896"/>
    <mergeCell ref="AM894:AO894"/>
    <mergeCell ref="AM895:AO895"/>
    <mergeCell ref="AL897:AL900"/>
    <mergeCell ref="AM900:AO900"/>
    <mergeCell ref="AT907:AW908"/>
    <mergeCell ref="AX907:AX908"/>
    <mergeCell ref="AY907:AZ908"/>
    <mergeCell ref="AV909:AW909"/>
    <mergeCell ref="AP907:AP908"/>
    <mergeCell ref="AP909:AQ909"/>
    <mergeCell ref="AS909:AT909"/>
    <mergeCell ref="AL911:AN911"/>
    <mergeCell ref="AL912:AL913"/>
    <mergeCell ref="AL914:AL915"/>
    <mergeCell ref="AL916:AL917"/>
    <mergeCell ref="AM898:AO898"/>
    <mergeCell ref="AM899:AO899"/>
    <mergeCell ref="AM905:AO905"/>
    <mergeCell ref="AL906:AO906"/>
    <mergeCell ref="AL907:AO908"/>
    <mergeCell ref="AQ907:AR908"/>
    <mergeCell ref="AL909:AN910"/>
    <mergeCell ref="F868:AH868"/>
    <mergeCell ref="F869:AH869"/>
    <mergeCell ref="Q870:R870"/>
    <mergeCell ref="S870:AH870"/>
    <mergeCell ref="F871:AH871"/>
    <mergeCell ref="F872:AH872"/>
    <mergeCell ref="F873:AH873"/>
    <mergeCell ref="AM883:AO883"/>
    <mergeCell ref="D884:F884"/>
    <mergeCell ref="G884:AH884"/>
    <mergeCell ref="AM884:AO884"/>
    <mergeCell ref="D885:F885"/>
    <mergeCell ref="G885:AH885"/>
    <mergeCell ref="AM886:AY886"/>
    <mergeCell ref="AZ886:BA886"/>
    <mergeCell ref="G893:AH893"/>
    <mergeCell ref="AM893:AY893"/>
    <mergeCell ref="AZ893:BA893"/>
    <mergeCell ref="D889:F889"/>
    <mergeCell ref="G889:AH889"/>
    <mergeCell ref="D890:P890"/>
    <mergeCell ref="Q890:R890"/>
    <mergeCell ref="S890:AH890"/>
    <mergeCell ref="G891:AH891"/>
    <mergeCell ref="G892:AH892"/>
    <mergeCell ref="W905:Y906"/>
    <mergeCell ref="Z905:AA906"/>
    <mergeCell ref="AB905:AC906"/>
    <mergeCell ref="AD905:AF906"/>
    <mergeCell ref="AG905:AH906"/>
    <mergeCell ref="AA907:AD908"/>
    <mergeCell ref="AE907:AE908"/>
    <mergeCell ref="AF907:AG908"/>
    <mergeCell ref="Y911:Z911"/>
    <mergeCell ref="AB911:AC911"/>
    <mergeCell ref="D912:AH912"/>
    <mergeCell ref="D913:AH913"/>
    <mergeCell ref="D914:AH914"/>
    <mergeCell ref="D915:AH915"/>
    <mergeCell ref="D916:AH916"/>
    <mergeCell ref="D917:AH917"/>
    <mergeCell ref="D918:AH918"/>
    <mergeCell ref="D919:AH919"/>
    <mergeCell ref="D920:AH920"/>
    <mergeCell ref="D921:AH921"/>
    <mergeCell ref="D922:AH922"/>
    <mergeCell ref="D923:AH923"/>
    <mergeCell ref="D887:F887"/>
    <mergeCell ref="D888:F888"/>
    <mergeCell ref="D891:F891"/>
    <mergeCell ref="D892:F892"/>
    <mergeCell ref="D893:F893"/>
    <mergeCell ref="G905:T906"/>
    <mergeCell ref="U905:V906"/>
    <mergeCell ref="H907:I908"/>
    <mergeCell ref="K907:N908"/>
    <mergeCell ref="O907:O908"/>
    <mergeCell ref="P907:Q908"/>
    <mergeCell ref="S907:V908"/>
    <mergeCell ref="W907:W908"/>
    <mergeCell ref="X907:Y908"/>
    <mergeCell ref="J910:K910"/>
    <mergeCell ref="J911:K911"/>
    <mergeCell ref="G907:G908"/>
    <mergeCell ref="G909:H909"/>
    <mergeCell ref="J909:K909"/>
    <mergeCell ref="M909:N909"/>
    <mergeCell ref="G910:H910"/>
    <mergeCell ref="M910:N910"/>
    <mergeCell ref="G911:H911"/>
    <mergeCell ref="M911:N911"/>
    <mergeCell ref="S911:T911"/>
    <mergeCell ref="V911:W911"/>
    <mergeCell ref="O909:X910"/>
    <mergeCell ref="Y909:Z909"/>
    <mergeCell ref="AA909:AB910"/>
    <mergeCell ref="AC909:AD909"/>
    <mergeCell ref="AE909:AF910"/>
    <mergeCell ref="AG909:AH911"/>
    <mergeCell ref="P911:Q911"/>
    <mergeCell ref="AE911:AF911"/>
    <mergeCell ref="AB929:AC929"/>
    <mergeCell ref="AD929:AE929"/>
    <mergeCell ref="T929:V929"/>
    <mergeCell ref="T933:V933"/>
    <mergeCell ref="R934:R935"/>
    <mergeCell ref="T935:V935"/>
    <mergeCell ref="R936:R937"/>
    <mergeCell ref="T937:V937"/>
    <mergeCell ref="R938:R939"/>
    <mergeCell ref="T939:V939"/>
    <mergeCell ref="W933:X933"/>
    <mergeCell ref="Y933:AA933"/>
    <mergeCell ref="AB933:AC933"/>
    <mergeCell ref="AD933:AE933"/>
    <mergeCell ref="AF933:AG933"/>
    <mergeCell ref="T934:AH934"/>
    <mergeCell ref="AL934:AL936"/>
    <mergeCell ref="W935:X935"/>
    <mergeCell ref="Y935:AA935"/>
    <mergeCell ref="AB935:AC935"/>
    <mergeCell ref="AD935:AE935"/>
    <mergeCell ref="AF935:AG935"/>
    <mergeCell ref="T936:AH936"/>
    <mergeCell ref="W937:X937"/>
    <mergeCell ref="Y937:AA937"/>
    <mergeCell ref="AB937:AC937"/>
    <mergeCell ref="AD937:AE937"/>
    <mergeCell ref="AF937:AG937"/>
    <mergeCell ref="AL937:AL939"/>
    <mergeCell ref="T938:AH938"/>
    <mergeCell ref="W939:X939"/>
    <mergeCell ref="Y939:AA939"/>
    <mergeCell ref="AB939:AC939"/>
    <mergeCell ref="AD939:AE939"/>
    <mergeCell ref="AF939:AG939"/>
    <mergeCell ref="T928:AH928"/>
    <mergeCell ref="AK928:AK938"/>
    <mergeCell ref="AL928:AL930"/>
    <mergeCell ref="AF929:AG929"/>
    <mergeCell ref="T930:AH930"/>
    <mergeCell ref="AL931:AL933"/>
    <mergeCell ref="T932:AH932"/>
    <mergeCell ref="D929:Q930"/>
    <mergeCell ref="D931:Q931"/>
    <mergeCell ref="D928:Q928"/>
    <mergeCell ref="D932:Q933"/>
    <mergeCell ref="D934:Q934"/>
    <mergeCell ref="D935:Q936"/>
    <mergeCell ref="D937:Q937"/>
    <mergeCell ref="D938:Q939"/>
    <mergeCell ref="D940:Q940"/>
    <mergeCell ref="T931:V931"/>
    <mergeCell ref="W931:X931"/>
    <mergeCell ref="Y931:AA931"/>
    <mergeCell ref="AB931:AC931"/>
    <mergeCell ref="T940:AH940"/>
    <mergeCell ref="T941:V941"/>
    <mergeCell ref="W941:X941"/>
    <mergeCell ref="Y941:AA941"/>
    <mergeCell ref="AB941:AC941"/>
    <mergeCell ref="D943:Q943"/>
    <mergeCell ref="D944:Q945"/>
    <mergeCell ref="R944:S944"/>
    <mergeCell ref="R945:S945"/>
    <mergeCell ref="D946:Q946"/>
    <mergeCell ref="R946:S946"/>
    <mergeCell ref="R947:S947"/>
    <mergeCell ref="D947:Q948"/>
    <mergeCell ref="D949:Q949"/>
    <mergeCell ref="D950:Q951"/>
    <mergeCell ref="D956:K956"/>
    <mergeCell ref="L956:M956"/>
    <mergeCell ref="N956:R956"/>
    <mergeCell ref="S956:S958"/>
    <mergeCell ref="D957:R958"/>
    <mergeCell ref="W929:X929"/>
    <mergeCell ref="Y929:AA929"/>
    <mergeCell ref="R928:R929"/>
    <mergeCell ref="R930:R931"/>
    <mergeCell ref="R932:R933"/>
    <mergeCell ref="R940:R941"/>
    <mergeCell ref="R942:R943"/>
    <mergeCell ref="AD931:AE931"/>
    <mergeCell ref="AF931:AG931"/>
    <mergeCell ref="AD941:AE941"/>
    <mergeCell ref="AF941:AG941"/>
    <mergeCell ref="D941:Q942"/>
    <mergeCell ref="T943:V943"/>
    <mergeCell ref="W943:X943"/>
    <mergeCell ref="Y943:AA943"/>
    <mergeCell ref="AB943:AC943"/>
    <mergeCell ref="AD943:AE943"/>
    <mergeCell ref="AF943:AG943"/>
    <mergeCell ref="T942:AH942"/>
    <mergeCell ref="U944:AH944"/>
    <mergeCell ref="U945:AH945"/>
    <mergeCell ref="U946:AH946"/>
    <mergeCell ref="U947:AH947"/>
    <mergeCell ref="L959:M959"/>
    <mergeCell ref="N959:R959"/>
    <mergeCell ref="T957:AH958"/>
    <mergeCell ref="T959:AA959"/>
    <mergeCell ref="AB959:AC959"/>
    <mergeCell ref="AD959:AH959"/>
    <mergeCell ref="S959:S961"/>
    <mergeCell ref="S962:S964"/>
    <mergeCell ref="S965:S967"/>
    <mergeCell ref="S968:S970"/>
    <mergeCell ref="T962:AA962"/>
    <mergeCell ref="AB962:AC962"/>
    <mergeCell ref="AL959:AL961"/>
    <mergeCell ref="AL962:AL964"/>
    <mergeCell ref="T956:AA956"/>
    <mergeCell ref="AB956:AC956"/>
    <mergeCell ref="AD956:AH956"/>
    <mergeCell ref="AK956:AK963"/>
    <mergeCell ref="AL956:AL958"/>
    <mergeCell ref="T960:AH961"/>
    <mergeCell ref="AD962:AH962"/>
    <mergeCell ref="T963:AH964"/>
    <mergeCell ref="D959:K959"/>
    <mergeCell ref="D960:R961"/>
    <mergeCell ref="D962:K962"/>
    <mergeCell ref="L962:M962"/>
    <mergeCell ref="N962:R962"/>
    <mergeCell ref="D963:R964"/>
    <mergeCell ref="D965:K965"/>
    <mergeCell ref="D969:R970"/>
    <mergeCell ref="AB968:AC968"/>
    <mergeCell ref="AD968:AH968"/>
    <mergeCell ref="T969:AH970"/>
    <mergeCell ref="D982:R983"/>
    <mergeCell ref="D984:R984"/>
    <mergeCell ref="D985:R986"/>
    <mergeCell ref="T982:AH983"/>
    <mergeCell ref="T984:AH984"/>
    <mergeCell ref="T985:AH986"/>
    <mergeCell ref="T987:AH987"/>
    <mergeCell ref="T988:AH989"/>
    <mergeCell ref="D994:AH994"/>
    <mergeCell ref="E995:AH995"/>
    <mergeCell ref="D1010:AH1010"/>
    <mergeCell ref="E1011:AH1011"/>
    <mergeCell ref="E1003:AH1003"/>
    <mergeCell ref="E1004:AH1004"/>
    <mergeCell ref="E1005:AH1005"/>
    <mergeCell ref="D1006:AH1006"/>
    <mergeCell ref="E1007:AH1007"/>
    <mergeCell ref="E1008:AH1008"/>
    <mergeCell ref="E1009:AH1009"/>
    <mergeCell ref="AK994:AK1004"/>
    <mergeCell ref="AK1017:AK1027"/>
    <mergeCell ref="AK1042:AK1052"/>
    <mergeCell ref="AL978:AL980"/>
    <mergeCell ref="AL981:AL983"/>
    <mergeCell ref="AL994:AL997"/>
    <mergeCell ref="AL998:AL1001"/>
    <mergeCell ref="AL1002:AL1005"/>
    <mergeCell ref="AL1006:AL1009"/>
    <mergeCell ref="AL1010:AL1013"/>
    <mergeCell ref="AL1017:AL1019"/>
    <mergeCell ref="AL1020:AL1022"/>
    <mergeCell ref="AL1023:AL1025"/>
    <mergeCell ref="AL1026:AL1028"/>
    <mergeCell ref="AL1029:AL1031"/>
    <mergeCell ref="AL1032:AL1034"/>
    <mergeCell ref="AL1035:AL1037"/>
    <mergeCell ref="AL1056:AL1057"/>
    <mergeCell ref="AL1058:AL1059"/>
    <mergeCell ref="AL1060:AL1061"/>
    <mergeCell ref="AL1042:AL1043"/>
    <mergeCell ref="AL1044:AL1045"/>
    <mergeCell ref="AL1046:AL1047"/>
    <mergeCell ref="AL1048:AL1049"/>
    <mergeCell ref="AL1050:AL1051"/>
    <mergeCell ref="AL1052:AL1053"/>
    <mergeCell ref="AL1054:AL1055"/>
    <mergeCell ref="L965:M965"/>
    <mergeCell ref="N965:R965"/>
    <mergeCell ref="T965:AA965"/>
    <mergeCell ref="AB965:AC965"/>
    <mergeCell ref="AD965:AH965"/>
    <mergeCell ref="T966:AH967"/>
    <mergeCell ref="T968:AA968"/>
    <mergeCell ref="D975:R975"/>
    <mergeCell ref="D976:R977"/>
    <mergeCell ref="C975:C977"/>
    <mergeCell ref="C981:C983"/>
    <mergeCell ref="C984:C986"/>
    <mergeCell ref="S978:S980"/>
    <mergeCell ref="S981:S983"/>
    <mergeCell ref="S984:S986"/>
    <mergeCell ref="T975:AH975"/>
    <mergeCell ref="AK975:AK982"/>
    <mergeCell ref="AL975:AL977"/>
    <mergeCell ref="T976:AH977"/>
    <mergeCell ref="T978:AH978"/>
    <mergeCell ref="T979:AH980"/>
    <mergeCell ref="T981:AH981"/>
    <mergeCell ref="E996:AH996"/>
    <mergeCell ref="E997:AH997"/>
    <mergeCell ref="D998:AH998"/>
    <mergeCell ref="E999:AH999"/>
    <mergeCell ref="E1000:AH1000"/>
    <mergeCell ref="E1001:AH1001"/>
    <mergeCell ref="D1002:AH1002"/>
    <mergeCell ref="E1012:AH1012"/>
    <mergeCell ref="E1013:AH1013"/>
    <mergeCell ref="D1014:AH1014"/>
    <mergeCell ref="E1015:AH1015"/>
    <mergeCell ref="E1016:AH1016"/>
    <mergeCell ref="E1017:AH1017"/>
    <mergeCell ref="D1018:AH1018"/>
    <mergeCell ref="C978:C980"/>
    <mergeCell ref="D978:R978"/>
    <mergeCell ref="D979:R980"/>
    <mergeCell ref="D966:R967"/>
    <mergeCell ref="D968:K968"/>
    <mergeCell ref="L968:M968"/>
    <mergeCell ref="N968:R968"/>
    <mergeCell ref="B975:B985"/>
    <mergeCell ref="S975:S977"/>
    <mergeCell ref="D981:R981"/>
    <mergeCell ref="C987:C989"/>
    <mergeCell ref="D987:R987"/>
    <mergeCell ref="S987:S989"/>
    <mergeCell ref="D988:R989"/>
    <mergeCell ref="B994:B1004"/>
    <mergeCell ref="C994:C997"/>
    <mergeCell ref="C998:C1001"/>
    <mergeCell ref="C1002:C1005"/>
    <mergeCell ref="C1006:C1009"/>
    <mergeCell ref="C1010:C1013"/>
    <mergeCell ref="C1014:C1017"/>
    <mergeCell ref="C1018:C1021"/>
    <mergeCell ref="C1022:C1025"/>
    <mergeCell ref="C1026:C1029"/>
    <mergeCell ref="D1043:E1043"/>
    <mergeCell ref="F1043:R1043"/>
    <mergeCell ref="L1044:M1044"/>
    <mergeCell ref="N1044:R1044"/>
    <mergeCell ref="C1042:C1043"/>
    <mergeCell ref="C1046:C1047"/>
    <mergeCell ref="V1048:AC1048"/>
    <mergeCell ref="AD1048:AE1048"/>
    <mergeCell ref="T1049:U1049"/>
    <mergeCell ref="V1049:AC1049"/>
    <mergeCell ref="AD1049:AE1049"/>
    <mergeCell ref="AF1049:AH1049"/>
    <mergeCell ref="T1050:U1050"/>
    <mergeCell ref="AF1050:AH1050"/>
    <mergeCell ref="V1050:AC1050"/>
    <mergeCell ref="AD1050:AE1050"/>
    <mergeCell ref="T1051:U1051"/>
    <mergeCell ref="V1051:AC1051"/>
    <mergeCell ref="AD1051:AE1051"/>
    <mergeCell ref="AF1051:AH1051"/>
    <mergeCell ref="T1052:U1052"/>
    <mergeCell ref="D1085:AH1085"/>
    <mergeCell ref="D1090:AH1090"/>
    <mergeCell ref="AK1090:AK1097"/>
    <mergeCell ref="AL1090:AL1092"/>
    <mergeCell ref="D1091:AH1092"/>
    <mergeCell ref="D1093:AH1093"/>
    <mergeCell ref="AL1093:AL1095"/>
    <mergeCell ref="AL1096:AL1098"/>
    <mergeCell ref="D1097:AH1098"/>
    <mergeCell ref="D1099:AH1099"/>
    <mergeCell ref="D1100:AH1101"/>
    <mergeCell ref="D1102:AH1102"/>
    <mergeCell ref="D1103:AH1104"/>
    <mergeCell ref="D1105:AH1105"/>
    <mergeCell ref="T1115:AH1115"/>
    <mergeCell ref="T1116:AH1116"/>
    <mergeCell ref="S1117:S1118"/>
    <mergeCell ref="T1117:AH1118"/>
    <mergeCell ref="AL1117:AL1118"/>
    <mergeCell ref="T1119:AH1119"/>
    <mergeCell ref="AL1120:AL1121"/>
    <mergeCell ref="AL1123:AL1124"/>
    <mergeCell ref="AL1126:AL1127"/>
    <mergeCell ref="AE1112:AF1113"/>
    <mergeCell ref="AG1112:AH1113"/>
    <mergeCell ref="AK1112:AK1119"/>
    <mergeCell ref="M1114:O1114"/>
    <mergeCell ref="S1114:T1114"/>
    <mergeCell ref="U1114:X1114"/>
    <mergeCell ref="Z1114:AH1114"/>
    <mergeCell ref="D1063:E1063"/>
    <mergeCell ref="F1063:R1063"/>
    <mergeCell ref="D1064:K1064"/>
    <mergeCell ref="L1064:M1064"/>
    <mergeCell ref="N1064:R1064"/>
    <mergeCell ref="D1065:E1065"/>
    <mergeCell ref="F1065:R1065"/>
    <mergeCell ref="D1066:K1066"/>
    <mergeCell ref="L1066:M1066"/>
    <mergeCell ref="N1066:R1066"/>
    <mergeCell ref="F1067:R1067"/>
    <mergeCell ref="D1068:K1068"/>
    <mergeCell ref="L1068:M1068"/>
    <mergeCell ref="N1068:R1068"/>
    <mergeCell ref="D1077:AH1077"/>
    <mergeCell ref="D1078:P1078"/>
    <mergeCell ref="Q1078:R1078"/>
    <mergeCell ref="S1078:AH1078"/>
    <mergeCell ref="D1079:AH1079"/>
    <mergeCell ref="D1080:P1080"/>
    <mergeCell ref="Q1080:R1080"/>
    <mergeCell ref="Q1084:R1084"/>
    <mergeCell ref="S1084:AH1084"/>
    <mergeCell ref="S1080:AH1080"/>
    <mergeCell ref="D1081:AH1081"/>
    <mergeCell ref="D1082:P1082"/>
    <mergeCell ref="Q1082:R1082"/>
    <mergeCell ref="S1082:AH1082"/>
    <mergeCell ref="D1083:AH1083"/>
    <mergeCell ref="D1084:P1084"/>
    <mergeCell ref="D1094:AH1095"/>
    <mergeCell ref="D1096:AH1096"/>
    <mergeCell ref="P1114:R1114"/>
    <mergeCell ref="E1115:R1115"/>
    <mergeCell ref="D1116:R1116"/>
    <mergeCell ref="D1117:R1118"/>
    <mergeCell ref="D1119:R1119"/>
    <mergeCell ref="D1162:R1162"/>
    <mergeCell ref="D1163:R1164"/>
    <mergeCell ref="S1163:S1164"/>
    <mergeCell ref="D1165:R1165"/>
    <mergeCell ref="D1166:R1167"/>
    <mergeCell ref="S1166:S1167"/>
    <mergeCell ref="D1168:R1168"/>
    <mergeCell ref="D1169:R1170"/>
    <mergeCell ref="S1169:S1170"/>
    <mergeCell ref="D1171:R1171"/>
    <mergeCell ref="C1172:C1173"/>
    <mergeCell ref="D1172:R1173"/>
    <mergeCell ref="S1172:S1173"/>
    <mergeCell ref="D1174:R1174"/>
    <mergeCell ref="C1178:C1179"/>
    <mergeCell ref="C1181:C1182"/>
    <mergeCell ref="D1181:R1182"/>
    <mergeCell ref="S1181:S1182"/>
    <mergeCell ref="C1175:C1176"/>
    <mergeCell ref="D1175:R1176"/>
    <mergeCell ref="S1175:S1176"/>
    <mergeCell ref="D1177:R1177"/>
    <mergeCell ref="D1178:R1179"/>
    <mergeCell ref="S1178:S1179"/>
    <mergeCell ref="D1180:R1180"/>
    <mergeCell ref="F1145:I1145"/>
    <mergeCell ref="J1145:L1145"/>
    <mergeCell ref="M1145:O1145"/>
    <mergeCell ref="P1145:R1145"/>
    <mergeCell ref="S1145:T1145"/>
    <mergeCell ref="U1145:X1145"/>
    <mergeCell ref="Z1145:AH1145"/>
    <mergeCell ref="T1148:AH1149"/>
    <mergeCell ref="T1150:AH1150"/>
    <mergeCell ref="E1146:R1146"/>
    <mergeCell ref="T1146:AH1146"/>
    <mergeCell ref="D1147:R1147"/>
    <mergeCell ref="T1147:AH1147"/>
    <mergeCell ref="D1148:R1149"/>
    <mergeCell ref="S1148:S1149"/>
    <mergeCell ref="D1150:R1150"/>
    <mergeCell ref="D1151:R1152"/>
    <mergeCell ref="S1151:S1152"/>
    <mergeCell ref="T1151:AH1152"/>
    <mergeCell ref="D1153:R1153"/>
    <mergeCell ref="T1153:AH1153"/>
    <mergeCell ref="S1154:S1155"/>
    <mergeCell ref="T1154:AH1155"/>
    <mergeCell ref="D1154:R1155"/>
    <mergeCell ref="D1156:R1156"/>
    <mergeCell ref="D1157:R1158"/>
    <mergeCell ref="S1157:S1158"/>
    <mergeCell ref="D1159:R1159"/>
    <mergeCell ref="D1160:R1161"/>
    <mergeCell ref="S1160:S1161"/>
    <mergeCell ref="T1156:AH1156"/>
    <mergeCell ref="T1157:AH1158"/>
    <mergeCell ref="T1159:AH1159"/>
    <mergeCell ref="T1160:AH1161"/>
    <mergeCell ref="T1162:AH1162"/>
    <mergeCell ref="T1163:AH1164"/>
    <mergeCell ref="T1165:AH1165"/>
    <mergeCell ref="T1177:AH1177"/>
    <mergeCell ref="T1178:AH1179"/>
    <mergeCell ref="T1180:AH1180"/>
    <mergeCell ref="T1181:AH1182"/>
    <mergeCell ref="T1166:AH1167"/>
    <mergeCell ref="T1168:AH1168"/>
    <mergeCell ref="T1169:AH1170"/>
    <mergeCell ref="T1171:AH1171"/>
    <mergeCell ref="T1172:AH1173"/>
    <mergeCell ref="T1174:AH1174"/>
    <mergeCell ref="T1175:AH1176"/>
    <mergeCell ref="C1048:C1049"/>
    <mergeCell ref="D1048:K1048"/>
    <mergeCell ref="D1049:E1049"/>
    <mergeCell ref="D1050:K1050"/>
    <mergeCell ref="L1050:M1050"/>
    <mergeCell ref="D1051:E1051"/>
    <mergeCell ref="F1051:R1051"/>
    <mergeCell ref="D1052:K1052"/>
    <mergeCell ref="L1052:M1052"/>
    <mergeCell ref="N1052:R1052"/>
    <mergeCell ref="F1053:R1053"/>
    <mergeCell ref="D1054:K1054"/>
    <mergeCell ref="L1054:M1054"/>
    <mergeCell ref="N1054:R1054"/>
    <mergeCell ref="V1052:AC1052"/>
    <mergeCell ref="AD1052:AE1052"/>
    <mergeCell ref="AF1052:AH1052"/>
    <mergeCell ref="T1053:U1053"/>
    <mergeCell ref="V1053:AC1053"/>
    <mergeCell ref="AD1053:AE1053"/>
    <mergeCell ref="AF1053:AH1053"/>
    <mergeCell ref="T1054:U1054"/>
    <mergeCell ref="V1054:AC1054"/>
    <mergeCell ref="AD1054:AE1054"/>
    <mergeCell ref="AF1054:AH1054"/>
    <mergeCell ref="V1055:AC1055"/>
    <mergeCell ref="AD1055:AE1055"/>
    <mergeCell ref="AF1055:AH1055"/>
    <mergeCell ref="S1076:AH1076"/>
    <mergeCell ref="E1019:AH1019"/>
    <mergeCell ref="E1020:AH1020"/>
    <mergeCell ref="E1021:AH1021"/>
    <mergeCell ref="D1022:AH1022"/>
    <mergeCell ref="E1023:AH1023"/>
    <mergeCell ref="E1024:AH1024"/>
    <mergeCell ref="E1025:AH1025"/>
    <mergeCell ref="D1026:AH1026"/>
    <mergeCell ref="E1027:AH1027"/>
    <mergeCell ref="E1028:AH1028"/>
    <mergeCell ref="E1029:AH1029"/>
    <mergeCell ref="D1030:AH1030"/>
    <mergeCell ref="E1031:AH1031"/>
    <mergeCell ref="E1032:AH1032"/>
    <mergeCell ref="E1033:AH1033"/>
    <mergeCell ref="D1034:AH1034"/>
    <mergeCell ref="E1035:AH1035"/>
    <mergeCell ref="E1036:AH1036"/>
    <mergeCell ref="E1037:AH1037"/>
    <mergeCell ref="T1042:U1042"/>
    <mergeCell ref="V1042:AC1042"/>
    <mergeCell ref="AD1042:AE1042"/>
    <mergeCell ref="AF1042:AH1042"/>
    <mergeCell ref="T1043:U1043"/>
    <mergeCell ref="V1043:AC1043"/>
    <mergeCell ref="AD1043:AE1043"/>
    <mergeCell ref="AF1043:AH1043"/>
    <mergeCell ref="T1044:U1044"/>
    <mergeCell ref="AF1044:AH1044"/>
    <mergeCell ref="V1044:AC1044"/>
    <mergeCell ref="AD1044:AE1044"/>
    <mergeCell ref="T1045:U1045"/>
    <mergeCell ref="V1045:AC1045"/>
    <mergeCell ref="AD1045:AE1045"/>
    <mergeCell ref="AF1045:AH1045"/>
    <mergeCell ref="T1046:U1046"/>
    <mergeCell ref="AF1046:AH1046"/>
    <mergeCell ref="V1046:AC1046"/>
    <mergeCell ref="AD1046:AE1046"/>
    <mergeCell ref="T1047:U1047"/>
    <mergeCell ref="V1047:AC1047"/>
    <mergeCell ref="AD1047:AE1047"/>
    <mergeCell ref="AF1047:AH1047"/>
    <mergeCell ref="T1048:U1048"/>
    <mergeCell ref="AF1048:AH1048"/>
    <mergeCell ref="T1055:U1055"/>
    <mergeCell ref="T1056:U1056"/>
    <mergeCell ref="V1056:AC1056"/>
    <mergeCell ref="AD1056:AE1056"/>
    <mergeCell ref="AF1056:AH1056"/>
    <mergeCell ref="D1053:E1053"/>
    <mergeCell ref="D1055:E1055"/>
    <mergeCell ref="F1055:R1055"/>
    <mergeCell ref="D1056:K1056"/>
    <mergeCell ref="L1056:M1056"/>
    <mergeCell ref="N1056:R1056"/>
    <mergeCell ref="F1057:R1057"/>
    <mergeCell ref="D1057:E1057"/>
    <mergeCell ref="D1058:K1058"/>
    <mergeCell ref="L1058:M1058"/>
    <mergeCell ref="N1058:R1058"/>
    <mergeCell ref="D1059:E1059"/>
    <mergeCell ref="F1059:R1059"/>
    <mergeCell ref="D1060:K1060"/>
    <mergeCell ref="B1042:B1052"/>
    <mergeCell ref="C1050:C1051"/>
    <mergeCell ref="C1052:C1053"/>
    <mergeCell ref="C1054:C1055"/>
    <mergeCell ref="C1056:C1057"/>
    <mergeCell ref="C1058:C1059"/>
    <mergeCell ref="C1060:C1061"/>
    <mergeCell ref="C1078:C1079"/>
    <mergeCell ref="C1080:C1081"/>
    <mergeCell ref="C1082:C1083"/>
    <mergeCell ref="C1084:C1085"/>
    <mergeCell ref="C1062:C1063"/>
    <mergeCell ref="C1064:C1065"/>
    <mergeCell ref="C1066:C1067"/>
    <mergeCell ref="C1068:C1069"/>
    <mergeCell ref="C1070:C1071"/>
    <mergeCell ref="B1076:B1081"/>
    <mergeCell ref="C1076:C1077"/>
    <mergeCell ref="B1090:B1097"/>
    <mergeCell ref="C1090:C1092"/>
    <mergeCell ref="C1093:C1095"/>
    <mergeCell ref="C1096:C1098"/>
    <mergeCell ref="C1099:C1101"/>
    <mergeCell ref="C1102:C1104"/>
    <mergeCell ref="C1105:C1107"/>
    <mergeCell ref="B1112:B1119"/>
    <mergeCell ref="C1112:F1113"/>
    <mergeCell ref="C1114:E1114"/>
    <mergeCell ref="C1117:C1118"/>
    <mergeCell ref="C1120:C1121"/>
    <mergeCell ref="C1123:C1124"/>
    <mergeCell ref="C1126:C1127"/>
    <mergeCell ref="C1148:C1149"/>
    <mergeCell ref="C1151:C1152"/>
    <mergeCell ref="C1154:C1155"/>
    <mergeCell ref="C1157:C1158"/>
    <mergeCell ref="C1160:C1161"/>
    <mergeCell ref="C1163:C1164"/>
    <mergeCell ref="C1166:C1167"/>
    <mergeCell ref="C1169:C1170"/>
    <mergeCell ref="C1129:C1130"/>
    <mergeCell ref="C1132:C1133"/>
    <mergeCell ref="C1135:C1136"/>
    <mergeCell ref="C1138:C1139"/>
    <mergeCell ref="B1143:B1150"/>
    <mergeCell ref="C1143:F1144"/>
    <mergeCell ref="C1145:E1145"/>
    <mergeCell ref="C1044:C1045"/>
    <mergeCell ref="D1044:K1044"/>
    <mergeCell ref="D1045:E1045"/>
    <mergeCell ref="D1046:K1046"/>
    <mergeCell ref="L1046:M1046"/>
    <mergeCell ref="N1046:R1046"/>
    <mergeCell ref="D1047:E1047"/>
    <mergeCell ref="F1047:R1047"/>
    <mergeCell ref="L1048:M1048"/>
    <mergeCell ref="N1048:R1048"/>
    <mergeCell ref="N1050:R1050"/>
    <mergeCell ref="C1030:C1033"/>
    <mergeCell ref="C1034:C1037"/>
    <mergeCell ref="D1042:K1042"/>
    <mergeCell ref="L1042:M1042"/>
    <mergeCell ref="N1042:R1042"/>
    <mergeCell ref="F1045:R1045"/>
    <mergeCell ref="F1049:R1049"/>
    <mergeCell ref="L1060:M1060"/>
    <mergeCell ref="N1060:R1060"/>
    <mergeCell ref="D1061:E1061"/>
    <mergeCell ref="F1061:R1061"/>
    <mergeCell ref="D1062:K1062"/>
    <mergeCell ref="L1062:M1062"/>
    <mergeCell ref="N1062:R1062"/>
    <mergeCell ref="D1071:E1071"/>
    <mergeCell ref="D1076:P1076"/>
    <mergeCell ref="Q1076:R1076"/>
    <mergeCell ref="D1067:E1067"/>
    <mergeCell ref="D1069:E1069"/>
    <mergeCell ref="F1069:R1069"/>
    <mergeCell ref="D1070:K1070"/>
    <mergeCell ref="L1070:M1070"/>
    <mergeCell ref="N1070:R1070"/>
    <mergeCell ref="F1071:R1071"/>
    <mergeCell ref="D1106:AH1107"/>
    <mergeCell ref="G1112:T1113"/>
    <mergeCell ref="U1112:V1113"/>
    <mergeCell ref="W1112:X1113"/>
    <mergeCell ref="Y1112:Z1113"/>
    <mergeCell ref="AA1112:AB1113"/>
    <mergeCell ref="AC1112:AD1113"/>
    <mergeCell ref="F1114:I1114"/>
    <mergeCell ref="J1114:L1114"/>
    <mergeCell ref="D1120:R1121"/>
    <mergeCell ref="S1120:S1121"/>
    <mergeCell ref="T1120:AH1121"/>
    <mergeCell ref="D1122:R1122"/>
    <mergeCell ref="T1122:AH1122"/>
    <mergeCell ref="T1128:AH1128"/>
    <mergeCell ref="T1129:AH1130"/>
    <mergeCell ref="T1131:AH1131"/>
    <mergeCell ref="T1132:AH1133"/>
    <mergeCell ref="T1134:AH1134"/>
    <mergeCell ref="T1135:AH1136"/>
    <mergeCell ref="T1137:AH1137"/>
    <mergeCell ref="T1138:AH1139"/>
    <mergeCell ref="D1123:R1124"/>
    <mergeCell ref="S1123:S1124"/>
    <mergeCell ref="T1123:AH1124"/>
    <mergeCell ref="D1125:R1125"/>
    <mergeCell ref="T1125:AH1125"/>
    <mergeCell ref="S1126:S1127"/>
    <mergeCell ref="T1126:AH1127"/>
    <mergeCell ref="D1126:R1127"/>
    <mergeCell ref="D1128:R1128"/>
    <mergeCell ref="D1129:R1130"/>
    <mergeCell ref="S1129:S1130"/>
    <mergeCell ref="D1131:R1131"/>
    <mergeCell ref="D1132:R1133"/>
    <mergeCell ref="S1132:S1133"/>
    <mergeCell ref="U1143:V1144"/>
    <mergeCell ref="W1143:X1144"/>
    <mergeCell ref="Y1143:Z1144"/>
    <mergeCell ref="AA1143:AB1144"/>
    <mergeCell ref="AC1143:AD1144"/>
    <mergeCell ref="AE1143:AF1144"/>
    <mergeCell ref="AG1143:AH1144"/>
    <mergeCell ref="D1134:R1134"/>
    <mergeCell ref="D1135:R1136"/>
    <mergeCell ref="S1135:S1136"/>
    <mergeCell ref="D1137:R1137"/>
    <mergeCell ref="D1138:R1139"/>
    <mergeCell ref="S1138:S1139"/>
    <mergeCell ref="G1143:T1144"/>
    <mergeCell ref="AM975:BA975"/>
    <mergeCell ref="AM976:BA977"/>
    <mergeCell ref="AM978:BA978"/>
    <mergeCell ref="BB978:BB980"/>
    <mergeCell ref="AM979:BA980"/>
    <mergeCell ref="AM981:BA981"/>
    <mergeCell ref="BB981:BB983"/>
    <mergeCell ref="AM982:BA983"/>
    <mergeCell ref="BC979:BQ980"/>
    <mergeCell ref="BC981:BQ981"/>
    <mergeCell ref="BC982:BQ983"/>
    <mergeCell ref="AM994:BQ994"/>
    <mergeCell ref="AN995:BQ995"/>
    <mergeCell ref="AN996:BQ996"/>
    <mergeCell ref="AN997:BQ997"/>
    <mergeCell ref="BH935:BJ935"/>
    <mergeCell ref="BK935:BL935"/>
    <mergeCell ref="BA936:BB936"/>
    <mergeCell ref="BD936:BQ936"/>
    <mergeCell ref="AM932:AZ933"/>
    <mergeCell ref="AM934:AZ934"/>
    <mergeCell ref="BA934:BA935"/>
    <mergeCell ref="BC934:BQ934"/>
    <mergeCell ref="AM935:AZ936"/>
    <mergeCell ref="BC935:BE935"/>
    <mergeCell ref="BF935:BG935"/>
    <mergeCell ref="AM937:AZ937"/>
    <mergeCell ref="BA937:BB937"/>
    <mergeCell ref="BD937:BQ937"/>
    <mergeCell ref="BA938:BB938"/>
    <mergeCell ref="BD938:BQ938"/>
    <mergeCell ref="BA939:BB939"/>
    <mergeCell ref="BD939:BQ939"/>
    <mergeCell ref="AM938:AZ939"/>
    <mergeCell ref="AU956:AV956"/>
    <mergeCell ref="AW956:BA956"/>
    <mergeCell ref="BB956:BB958"/>
    <mergeCell ref="BC956:BJ956"/>
    <mergeCell ref="BK956:BL956"/>
    <mergeCell ref="BM956:BQ956"/>
    <mergeCell ref="AM956:AT956"/>
    <mergeCell ref="AM957:BA958"/>
    <mergeCell ref="AM959:AT959"/>
    <mergeCell ref="AU959:AV959"/>
    <mergeCell ref="AW959:BA959"/>
    <mergeCell ref="BB959:BB961"/>
    <mergeCell ref="AM960:BA961"/>
    <mergeCell ref="AN1012:BQ1012"/>
    <mergeCell ref="AN1013:BQ1013"/>
    <mergeCell ref="AM1017:BQ1017"/>
    <mergeCell ref="AN1018:BQ1018"/>
    <mergeCell ref="AN1019:BQ1019"/>
    <mergeCell ref="AM1020:BQ1020"/>
    <mergeCell ref="AN1021:BQ1021"/>
    <mergeCell ref="BC1125:BQ1125"/>
    <mergeCell ref="BC1126:BQ1127"/>
    <mergeCell ref="BC1115:BQ1115"/>
    <mergeCell ref="BC1116:BQ1116"/>
    <mergeCell ref="BC1117:BQ1118"/>
    <mergeCell ref="BC1119:BQ1119"/>
    <mergeCell ref="BC1120:BQ1121"/>
    <mergeCell ref="BC1122:BQ1122"/>
    <mergeCell ref="BC1123:BQ1124"/>
    <mergeCell ref="BC1094:BQ1095"/>
    <mergeCell ref="BC1096:BQ1096"/>
    <mergeCell ref="BC1097:BQ1098"/>
    <mergeCell ref="AM1090:BA1090"/>
    <mergeCell ref="BB1090:BB1092"/>
    <mergeCell ref="BC1090:BQ1090"/>
    <mergeCell ref="AM1091:BA1092"/>
    <mergeCell ref="BC1091:BQ1092"/>
    <mergeCell ref="BB1093:BB1095"/>
    <mergeCell ref="BC1093:BQ1093"/>
    <mergeCell ref="BD1112:BE1113"/>
    <mergeCell ref="BF1112:BG1113"/>
    <mergeCell ref="BH1112:BI1113"/>
    <mergeCell ref="BJ1112:BK1113"/>
    <mergeCell ref="BL1112:BM1113"/>
    <mergeCell ref="BN1112:BO1113"/>
    <mergeCell ref="BP1112:BQ1113"/>
    <mergeCell ref="AM1093:BA1093"/>
    <mergeCell ref="AM1094:BA1095"/>
    <mergeCell ref="AM1096:BA1096"/>
    <mergeCell ref="BB1096:BB1098"/>
    <mergeCell ref="AM1097:BA1098"/>
    <mergeCell ref="AL1112:AO1113"/>
    <mergeCell ref="AP1112:BC1113"/>
    <mergeCell ref="AL1114:AN1114"/>
    <mergeCell ref="AS1114:AU1114"/>
    <mergeCell ref="AV1114:AX1114"/>
    <mergeCell ref="AY1114:BA1114"/>
    <mergeCell ref="BB1114:BC1114"/>
    <mergeCell ref="BD1114:BG1114"/>
    <mergeCell ref="BI1114:BQ1114"/>
    <mergeCell ref="AM1120:BA1121"/>
    <mergeCell ref="AM1122:BA1122"/>
    <mergeCell ref="AM1123:BA1124"/>
    <mergeCell ref="BB1123:BB1124"/>
    <mergeCell ref="AM1125:BA1125"/>
    <mergeCell ref="AM1126:BA1127"/>
    <mergeCell ref="BB1126:BB1127"/>
    <mergeCell ref="AO1114:AR1114"/>
    <mergeCell ref="AN1115:BA1115"/>
    <mergeCell ref="AM1116:BA1116"/>
    <mergeCell ref="AM1117:BA1118"/>
    <mergeCell ref="BB1117:BB1118"/>
    <mergeCell ref="AM1119:BA1119"/>
    <mergeCell ref="BB1120:BB1121"/>
    <mergeCell ref="BM929:BN929"/>
    <mergeCell ref="BO929:BP929"/>
    <mergeCell ref="BH911:BI911"/>
    <mergeCell ref="BK911:BL911"/>
    <mergeCell ref="BC928:BQ928"/>
    <mergeCell ref="BF929:BG929"/>
    <mergeCell ref="BH929:BJ929"/>
    <mergeCell ref="BK929:BL929"/>
    <mergeCell ref="BC930:BQ930"/>
    <mergeCell ref="BC929:BE929"/>
    <mergeCell ref="BC931:BE931"/>
    <mergeCell ref="BF931:BG931"/>
    <mergeCell ref="BH931:BJ931"/>
    <mergeCell ref="BK931:BL931"/>
    <mergeCell ref="BM931:BN931"/>
    <mergeCell ref="BO931:BP931"/>
    <mergeCell ref="BC932:BQ932"/>
    <mergeCell ref="BA932:BA933"/>
    <mergeCell ref="BC933:BE933"/>
    <mergeCell ref="BF933:BG933"/>
    <mergeCell ref="BH933:BJ933"/>
    <mergeCell ref="BK933:BL933"/>
    <mergeCell ref="BM933:BN933"/>
    <mergeCell ref="BO933:BP933"/>
    <mergeCell ref="AS910:AT910"/>
    <mergeCell ref="AV910:AW910"/>
    <mergeCell ref="AP911:AQ911"/>
    <mergeCell ref="AS911:AT911"/>
    <mergeCell ref="BB911:BC911"/>
    <mergeCell ref="BE911:BF911"/>
    <mergeCell ref="BN911:BO911"/>
    <mergeCell ref="AM912:BQ912"/>
    <mergeCell ref="AM913:BQ913"/>
    <mergeCell ref="AM914:BQ914"/>
    <mergeCell ref="AM915:BQ915"/>
    <mergeCell ref="AM916:BQ916"/>
    <mergeCell ref="AM917:BQ917"/>
    <mergeCell ref="AX909:BG910"/>
    <mergeCell ref="BH909:BI909"/>
    <mergeCell ref="BJ909:BK910"/>
    <mergeCell ref="BL909:BM909"/>
    <mergeCell ref="BN909:BO910"/>
    <mergeCell ref="BP909:BQ911"/>
    <mergeCell ref="AP910:AQ910"/>
    <mergeCell ref="AV911:AW911"/>
    <mergeCell ref="AY911:AZ911"/>
    <mergeCell ref="AM928:AZ928"/>
    <mergeCell ref="BA928:BA929"/>
    <mergeCell ref="AM929:AZ930"/>
    <mergeCell ref="BA930:BA931"/>
    <mergeCell ref="AM931:AZ931"/>
    <mergeCell ref="BM935:BN935"/>
    <mergeCell ref="BO935:BP935"/>
    <mergeCell ref="BC962:BJ962"/>
    <mergeCell ref="BC963:BQ964"/>
    <mergeCell ref="BC957:BQ958"/>
    <mergeCell ref="BC959:BJ959"/>
    <mergeCell ref="BK959:BL959"/>
    <mergeCell ref="BM959:BQ959"/>
    <mergeCell ref="BC960:BQ961"/>
    <mergeCell ref="BK962:BL962"/>
    <mergeCell ref="BM962:BQ962"/>
    <mergeCell ref="BC976:BQ977"/>
    <mergeCell ref="BC978:BQ978"/>
    <mergeCell ref="AM962:AT962"/>
    <mergeCell ref="AU962:AV962"/>
    <mergeCell ref="AW962:BA962"/>
    <mergeCell ref="BB962:BB964"/>
    <mergeCell ref="AM963:BA964"/>
    <mergeCell ref="BB975:BB977"/>
    <mergeCell ref="BC975:BQ975"/>
    <mergeCell ref="AM998:BQ998"/>
    <mergeCell ref="AN999:BQ999"/>
    <mergeCell ref="AN1000:BQ1000"/>
    <mergeCell ref="AN1001:BQ1001"/>
    <mergeCell ref="AM1002:BQ1002"/>
    <mergeCell ref="AN1003:BQ1003"/>
    <mergeCell ref="AN1004:BQ1004"/>
    <mergeCell ref="AN1005:BQ1005"/>
    <mergeCell ref="AM1006:BQ1006"/>
    <mergeCell ref="AN1007:BQ1007"/>
    <mergeCell ref="AN1008:BQ1008"/>
    <mergeCell ref="AN1009:BQ1009"/>
    <mergeCell ref="AM1010:BQ1010"/>
    <mergeCell ref="AN1011:BQ1011"/>
    <mergeCell ref="AN1022:BQ1022"/>
    <mergeCell ref="AM1023:BQ1023"/>
    <mergeCell ref="AN1024:BQ1024"/>
    <mergeCell ref="AN1025:BQ1025"/>
    <mergeCell ref="AM1026:BQ1026"/>
    <mergeCell ref="AN1027:BQ1027"/>
    <mergeCell ref="AN1028:BQ1028"/>
    <mergeCell ref="AM1029:BQ1029"/>
    <mergeCell ref="AN1030:BQ1030"/>
    <mergeCell ref="AN1031:BQ1031"/>
    <mergeCell ref="AM1032:BQ1032"/>
    <mergeCell ref="AN1033:BQ1033"/>
    <mergeCell ref="AN1034:BQ1034"/>
    <mergeCell ref="AM1035:BQ1035"/>
    <mergeCell ref="BK1042:BL1042"/>
    <mergeCell ref="BM1042:BQ1042"/>
    <mergeCell ref="BC1043:BD1043"/>
    <mergeCell ref="BE1043:BQ1043"/>
    <mergeCell ref="BC1044:BJ1044"/>
    <mergeCell ref="BK1044:BL1044"/>
    <mergeCell ref="BM1044:BQ1044"/>
    <mergeCell ref="AN1036:BQ1036"/>
    <mergeCell ref="AN1037:BQ1037"/>
    <mergeCell ref="AM1042:AT1042"/>
    <mergeCell ref="AU1042:AV1042"/>
    <mergeCell ref="AW1042:BA1042"/>
    <mergeCell ref="BB1042:BB1043"/>
    <mergeCell ref="BC1042:BJ1042"/>
    <mergeCell ref="AO1045:BA1045"/>
    <mergeCell ref="BC1045:BD1045"/>
    <mergeCell ref="BE1045:BQ1045"/>
    <mergeCell ref="AM1043:AN1043"/>
    <mergeCell ref="AO1043:BA1043"/>
    <mergeCell ref="AM1044:AT1044"/>
    <mergeCell ref="AU1044:AV1044"/>
    <mergeCell ref="AW1044:BA1044"/>
    <mergeCell ref="BB1044:BB1045"/>
    <mergeCell ref="AM1045:AN1045"/>
    <mergeCell ref="AP613:AZ613"/>
    <mergeCell ref="AP614:AZ614"/>
    <mergeCell ref="AP615:AZ615"/>
    <mergeCell ref="AP616:AZ616"/>
    <mergeCell ref="AP617:AZ617"/>
    <mergeCell ref="AP618:AZ618"/>
    <mergeCell ref="AP619:AZ619"/>
    <mergeCell ref="AP620:AZ620"/>
    <mergeCell ref="AP621:AZ621"/>
    <mergeCell ref="AP622:AZ622"/>
    <mergeCell ref="AP623:AZ623"/>
    <mergeCell ref="AP624:AZ624"/>
    <mergeCell ref="AP628:AS628"/>
    <mergeCell ref="AT628:AV628"/>
    <mergeCell ref="AT632:AV632"/>
    <mergeCell ref="AW632:AZ632"/>
    <mergeCell ref="AP632:AS632"/>
    <mergeCell ref="AP634:AS634"/>
    <mergeCell ref="AT634:AV634"/>
    <mergeCell ref="AW628:AZ628"/>
    <mergeCell ref="AP629:AZ629"/>
    <mergeCell ref="AP630:AS630"/>
    <mergeCell ref="AT630:AV630"/>
    <mergeCell ref="AW630:AZ630"/>
    <mergeCell ref="AP631:AZ631"/>
    <mergeCell ref="AP633:AZ633"/>
    <mergeCell ref="AW634:AZ634"/>
    <mergeCell ref="AP635:AZ635"/>
    <mergeCell ref="AP636:AS636"/>
    <mergeCell ref="AT636:AV636"/>
    <mergeCell ref="AW636:AZ636"/>
    <mergeCell ref="AP637:AZ637"/>
    <mergeCell ref="AP638:AS638"/>
    <mergeCell ref="AP639:AZ639"/>
    <mergeCell ref="AT638:AV638"/>
    <mergeCell ref="AW638:AZ638"/>
    <mergeCell ref="A666:BT668"/>
    <mergeCell ref="AM671:BA671"/>
    <mergeCell ref="BC671:BQ671"/>
    <mergeCell ref="AM672:BA672"/>
    <mergeCell ref="AM673:BA673"/>
    <mergeCell ref="AM695:AX695"/>
    <mergeCell ref="AZ697:BA697"/>
    <mergeCell ref="BB697:BC697"/>
    <mergeCell ref="BD697:BI697"/>
    <mergeCell ref="BJ697:BK697"/>
    <mergeCell ref="BL697:BQ697"/>
    <mergeCell ref="AM698:BQ698"/>
    <mergeCell ref="AM697:AX697"/>
    <mergeCell ref="AZ699:BA699"/>
    <mergeCell ref="BB699:BC699"/>
    <mergeCell ref="BD699:BI699"/>
    <mergeCell ref="BJ699:BK699"/>
    <mergeCell ref="BL699:BQ699"/>
    <mergeCell ref="AM700:BQ700"/>
    <mergeCell ref="AM699:AX699"/>
    <mergeCell ref="AZ701:BA701"/>
    <mergeCell ref="BB701:BC701"/>
    <mergeCell ref="BD701:BI701"/>
    <mergeCell ref="BJ701:BK701"/>
    <mergeCell ref="BL701:BQ701"/>
    <mergeCell ref="AM702:BQ702"/>
    <mergeCell ref="AM701:AX701"/>
    <mergeCell ref="AZ703:BA703"/>
    <mergeCell ref="BB703:BC703"/>
    <mergeCell ref="BD703:BI703"/>
    <mergeCell ref="BJ703:BK703"/>
    <mergeCell ref="BL703:BQ703"/>
    <mergeCell ref="AM704:BQ704"/>
    <mergeCell ref="AM703:AX703"/>
    <mergeCell ref="AZ705:BA705"/>
    <mergeCell ref="BB705:BC705"/>
    <mergeCell ref="BD705:BI705"/>
    <mergeCell ref="BJ705:BK705"/>
    <mergeCell ref="BL705:BQ705"/>
    <mergeCell ref="AM706:BQ706"/>
    <mergeCell ref="AM705:AX705"/>
    <mergeCell ref="AZ707:BA707"/>
    <mergeCell ref="BB707:BC707"/>
    <mergeCell ref="BD707:BI707"/>
    <mergeCell ref="BJ707:BK707"/>
    <mergeCell ref="BL707:BQ707"/>
    <mergeCell ref="AM708:BQ708"/>
    <mergeCell ref="AM707:AX707"/>
    <mergeCell ref="AZ709:BA709"/>
    <mergeCell ref="BB709:BC709"/>
    <mergeCell ref="BD709:BI709"/>
    <mergeCell ref="BJ709:BK709"/>
    <mergeCell ref="BL709:BQ709"/>
    <mergeCell ref="AM710:BQ710"/>
    <mergeCell ref="AM709:AX709"/>
    <mergeCell ref="AZ711:BA711"/>
    <mergeCell ref="BB711:BC711"/>
    <mergeCell ref="BD711:BI711"/>
    <mergeCell ref="BJ711:BK711"/>
    <mergeCell ref="BL711:BQ711"/>
    <mergeCell ref="AM712:BQ712"/>
    <mergeCell ref="AM711:AX711"/>
    <mergeCell ref="AZ713:BA713"/>
    <mergeCell ref="BB713:BC713"/>
    <mergeCell ref="BD713:BI713"/>
    <mergeCell ref="BJ713:BK713"/>
    <mergeCell ref="BL713:BQ713"/>
    <mergeCell ref="AM714:BQ714"/>
    <mergeCell ref="AM713:AX713"/>
    <mergeCell ref="AZ715:BA715"/>
    <mergeCell ref="BB715:BC715"/>
    <mergeCell ref="BD715:BI715"/>
    <mergeCell ref="BJ715:BK715"/>
    <mergeCell ref="BL715:BQ715"/>
    <mergeCell ref="AM716:BQ716"/>
    <mergeCell ref="AM715:AX715"/>
    <mergeCell ref="AZ717:BA717"/>
    <mergeCell ref="BB717:BC717"/>
    <mergeCell ref="BD717:BI717"/>
    <mergeCell ref="BJ717:BK717"/>
    <mergeCell ref="BL717:BQ717"/>
    <mergeCell ref="AM718:BQ718"/>
    <mergeCell ref="AM717:AX717"/>
    <mergeCell ref="AZ719:BA719"/>
    <mergeCell ref="BB719:BC719"/>
    <mergeCell ref="BD719:BI719"/>
    <mergeCell ref="BJ719:BK719"/>
    <mergeCell ref="BL719:BQ719"/>
    <mergeCell ref="AM720:BQ720"/>
    <mergeCell ref="AL723:AL724"/>
    <mergeCell ref="AL732:AL733"/>
    <mergeCell ref="AL715:AL716"/>
    <mergeCell ref="AL717:AL718"/>
    <mergeCell ref="AL719:AL720"/>
    <mergeCell ref="AL721:AL722"/>
    <mergeCell ref="AC729:AH729"/>
    <mergeCell ref="AC731:AH731"/>
    <mergeCell ref="AC733:AH733"/>
    <mergeCell ref="AL728:AL729"/>
    <mergeCell ref="AL730:AL731"/>
    <mergeCell ref="AL734:AL735"/>
    <mergeCell ref="AL736:AL737"/>
    <mergeCell ref="AL738:AL739"/>
    <mergeCell ref="AL740:AL741"/>
    <mergeCell ref="AL742:AL743"/>
    <mergeCell ref="AL744:AL745"/>
    <mergeCell ref="AL746:AL747"/>
    <mergeCell ref="AA701:AB701"/>
    <mergeCell ref="AC701:AH701"/>
    <mergeCell ref="AA695:AB695"/>
    <mergeCell ref="AK695:AK704"/>
    <mergeCell ref="AL695:AL696"/>
    <mergeCell ref="AC697:AH697"/>
    <mergeCell ref="AL697:AL698"/>
    <mergeCell ref="AL699:AL700"/>
    <mergeCell ref="AC703:AH703"/>
    <mergeCell ref="AL701:AL702"/>
    <mergeCell ref="AL703:AL704"/>
    <mergeCell ref="AL705:AL706"/>
    <mergeCell ref="AL707:AL708"/>
    <mergeCell ref="AL709:AL710"/>
    <mergeCell ref="AL711:AL712"/>
    <mergeCell ref="AL713:AL714"/>
    <mergeCell ref="AC735:AH735"/>
    <mergeCell ref="AC737:AH737"/>
    <mergeCell ref="AC739:AH739"/>
    <mergeCell ref="AC741:AH741"/>
    <mergeCell ref="AC743:AH743"/>
    <mergeCell ref="AC745:AH745"/>
    <mergeCell ref="AC747:AH747"/>
    <mergeCell ref="AC753:AH753"/>
    <mergeCell ref="AA739:AB739"/>
    <mergeCell ref="AA741:AB741"/>
    <mergeCell ref="AA743:AB743"/>
    <mergeCell ref="AA745:AB745"/>
    <mergeCell ref="AA747:AB747"/>
    <mergeCell ref="AA753:AB753"/>
    <mergeCell ref="AA697:AB697"/>
    <mergeCell ref="AA703:AB703"/>
    <mergeCell ref="AA729:AB729"/>
    <mergeCell ref="AA731:AB731"/>
    <mergeCell ref="AA733:AB733"/>
    <mergeCell ref="AA735:AB735"/>
    <mergeCell ref="AA737:AB737"/>
    <mergeCell ref="AK728:AK737"/>
    <mergeCell ref="AK751:AK760"/>
    <mergeCell ref="AL751:AL752"/>
    <mergeCell ref="AL753:AL754"/>
    <mergeCell ref="AL755:AL756"/>
    <mergeCell ref="AL757:AL758"/>
    <mergeCell ref="AL759:AL760"/>
    <mergeCell ref="C678:F678"/>
    <mergeCell ref="C679:F679"/>
    <mergeCell ref="C680:F680"/>
    <mergeCell ref="C681:F681"/>
    <mergeCell ref="C682:F682"/>
    <mergeCell ref="C683:F683"/>
    <mergeCell ref="C684:F684"/>
    <mergeCell ref="C695:C696"/>
    <mergeCell ref="C697:C698"/>
    <mergeCell ref="C685:F685"/>
    <mergeCell ref="C686:F686"/>
    <mergeCell ref="C687:F687"/>
    <mergeCell ref="C688:F688"/>
    <mergeCell ref="C689:F689"/>
    <mergeCell ref="C690:F690"/>
    <mergeCell ref="B695:B704"/>
    <mergeCell ref="C703:C704"/>
    <mergeCell ref="C699:C700"/>
    <mergeCell ref="C701:C702"/>
    <mergeCell ref="C705:C706"/>
    <mergeCell ref="C707:C708"/>
    <mergeCell ref="C709:C710"/>
    <mergeCell ref="C711:C712"/>
    <mergeCell ref="C713:C714"/>
    <mergeCell ref="C715:C716"/>
    <mergeCell ref="C717:C718"/>
    <mergeCell ref="C719:C720"/>
    <mergeCell ref="C721:C722"/>
    <mergeCell ref="C723:C724"/>
    <mergeCell ref="C725:C726"/>
    <mergeCell ref="C727:C728"/>
    <mergeCell ref="C743:C744"/>
    <mergeCell ref="C745:C746"/>
    <mergeCell ref="C747:C748"/>
    <mergeCell ref="C749:C750"/>
    <mergeCell ref="C751:C752"/>
    <mergeCell ref="C753:C754"/>
    <mergeCell ref="C729:C730"/>
    <mergeCell ref="C731:C732"/>
    <mergeCell ref="C733:C734"/>
    <mergeCell ref="C735:C736"/>
    <mergeCell ref="C737:C738"/>
    <mergeCell ref="C739:C740"/>
    <mergeCell ref="C741:C742"/>
    <mergeCell ref="U618:U619"/>
    <mergeCell ref="U620:U621"/>
    <mergeCell ref="T625:T633"/>
    <mergeCell ref="C617:C618"/>
    <mergeCell ref="C625:C626"/>
    <mergeCell ref="B633:B641"/>
    <mergeCell ref="B671:B680"/>
    <mergeCell ref="D615:P615"/>
    <mergeCell ref="D616:P616"/>
    <mergeCell ref="U616:U617"/>
    <mergeCell ref="D617:P618"/>
    <mergeCell ref="D619:P619"/>
    <mergeCell ref="D620:P620"/>
    <mergeCell ref="D621:P621"/>
    <mergeCell ref="D625:P626"/>
    <mergeCell ref="U625:V625"/>
    <mergeCell ref="U626:V626"/>
    <mergeCell ref="D627:P627"/>
    <mergeCell ref="D628:P628"/>
    <mergeCell ref="D629:P629"/>
    <mergeCell ref="C633:P633"/>
    <mergeCell ref="C634:E634"/>
    <mergeCell ref="F634:P634"/>
    <mergeCell ref="C635:E636"/>
    <mergeCell ref="F635:P636"/>
    <mergeCell ref="C637:E637"/>
    <mergeCell ref="F637:P637"/>
    <mergeCell ref="C638:E638"/>
    <mergeCell ref="C643:E643"/>
    <mergeCell ref="C644:E644"/>
    <mergeCell ref="C646:E646"/>
    <mergeCell ref="C647:E648"/>
    <mergeCell ref="C649:E649"/>
    <mergeCell ref="C650:E650"/>
    <mergeCell ref="C652:E652"/>
    <mergeCell ref="C671:F671"/>
    <mergeCell ref="C672:F672"/>
    <mergeCell ref="C673:F673"/>
    <mergeCell ref="C674:F674"/>
    <mergeCell ref="C675:F675"/>
    <mergeCell ref="C676:F676"/>
    <mergeCell ref="C677:F677"/>
    <mergeCell ref="D602:P602"/>
    <mergeCell ref="U602:U603"/>
    <mergeCell ref="AM599:AM600"/>
    <mergeCell ref="AM605:AM606"/>
    <mergeCell ref="AM607:AM609"/>
    <mergeCell ref="AL613:AL623"/>
    <mergeCell ref="AL628:AL638"/>
    <mergeCell ref="AK671:AK677"/>
    <mergeCell ref="V599:AH600"/>
    <mergeCell ref="AL599:AL607"/>
    <mergeCell ref="D600:P600"/>
    <mergeCell ref="D601:P601"/>
    <mergeCell ref="V601:AH601"/>
    <mergeCell ref="V602:AH603"/>
    <mergeCell ref="V604:AH605"/>
    <mergeCell ref="V606:AH607"/>
    <mergeCell ref="U608:U609"/>
    <mergeCell ref="V608:AH609"/>
    <mergeCell ref="D609:P609"/>
    <mergeCell ref="V610:AH611"/>
    <mergeCell ref="V612:AH613"/>
    <mergeCell ref="D614:P614"/>
    <mergeCell ref="AN635:AO635"/>
    <mergeCell ref="AN636:AO636"/>
    <mergeCell ref="AN637:AO637"/>
    <mergeCell ref="AN638:AO638"/>
    <mergeCell ref="AN639:AO639"/>
    <mergeCell ref="AM601:AM602"/>
    <mergeCell ref="AM603:AM604"/>
    <mergeCell ref="AN613:AO613"/>
    <mergeCell ref="AN614:AO614"/>
    <mergeCell ref="AN615:AO615"/>
    <mergeCell ref="AN616:AO616"/>
    <mergeCell ref="AN617:AO617"/>
    <mergeCell ref="G671:AH671"/>
    <mergeCell ref="G672:AH672"/>
    <mergeCell ref="G673:AH673"/>
    <mergeCell ref="G674:AH674"/>
    <mergeCell ref="G675:AH675"/>
    <mergeCell ref="G676:AH676"/>
    <mergeCell ref="G677:AH677"/>
    <mergeCell ref="U697:Z697"/>
    <mergeCell ref="U699:Z699"/>
    <mergeCell ref="D695:O695"/>
    <mergeCell ref="D696:AH696"/>
    <mergeCell ref="D697:O697"/>
    <mergeCell ref="Q697:R697"/>
    <mergeCell ref="S697:T697"/>
    <mergeCell ref="D698:AH698"/>
    <mergeCell ref="D700:AH700"/>
    <mergeCell ref="D705:O705"/>
    <mergeCell ref="Q707:R707"/>
    <mergeCell ref="S707:T707"/>
    <mergeCell ref="U707:Z707"/>
    <mergeCell ref="AA707:AB707"/>
    <mergeCell ref="AC707:AH707"/>
    <mergeCell ref="D708:AH708"/>
    <mergeCell ref="D707:O707"/>
    <mergeCell ref="Q709:R709"/>
    <mergeCell ref="S709:T709"/>
    <mergeCell ref="U709:Z709"/>
    <mergeCell ref="AA709:AB709"/>
    <mergeCell ref="AC709:AH709"/>
    <mergeCell ref="D710:AH710"/>
    <mergeCell ref="D709:O709"/>
    <mergeCell ref="Q711:R711"/>
    <mergeCell ref="S711:T711"/>
    <mergeCell ref="U711:Z711"/>
    <mergeCell ref="AA711:AB711"/>
    <mergeCell ref="AC711:AH711"/>
    <mergeCell ref="D712:AH712"/>
    <mergeCell ref="D711:O711"/>
    <mergeCell ref="Q713:R713"/>
    <mergeCell ref="S713:T713"/>
    <mergeCell ref="U713:Z713"/>
    <mergeCell ref="AA713:AB713"/>
    <mergeCell ref="AC713:AH713"/>
    <mergeCell ref="D714:AH714"/>
    <mergeCell ref="Q717:R717"/>
    <mergeCell ref="S717:T717"/>
    <mergeCell ref="U717:Z717"/>
    <mergeCell ref="AA717:AB717"/>
    <mergeCell ref="Q715:R715"/>
    <mergeCell ref="S715:T715"/>
    <mergeCell ref="U715:Z715"/>
    <mergeCell ref="AA715:AB715"/>
    <mergeCell ref="AC715:AH715"/>
    <mergeCell ref="D716:AH716"/>
    <mergeCell ref="AC717:AH717"/>
    <mergeCell ref="D717:O717"/>
    <mergeCell ref="D718:AH718"/>
    <mergeCell ref="Q719:R719"/>
    <mergeCell ref="S719:T719"/>
    <mergeCell ref="U719:Z719"/>
    <mergeCell ref="AA719:AB719"/>
    <mergeCell ref="AC719:AH719"/>
    <mergeCell ref="D719:O719"/>
    <mergeCell ref="D720:AH720"/>
    <mergeCell ref="Q721:R721"/>
    <mergeCell ref="S721:T721"/>
    <mergeCell ref="U721:Z721"/>
    <mergeCell ref="AA721:AB721"/>
    <mergeCell ref="AC721:AH721"/>
    <mergeCell ref="D721:O721"/>
    <mergeCell ref="D722:AH722"/>
    <mergeCell ref="Q723:R723"/>
    <mergeCell ref="S723:T723"/>
    <mergeCell ref="U723:Z723"/>
    <mergeCell ref="AA723:AB723"/>
    <mergeCell ref="AC723:AH723"/>
    <mergeCell ref="D723:O723"/>
    <mergeCell ref="D724:AH724"/>
    <mergeCell ref="Q725:R725"/>
    <mergeCell ref="S725:T725"/>
    <mergeCell ref="U725:Z725"/>
    <mergeCell ref="AA725:AB725"/>
    <mergeCell ref="AC725:AH725"/>
    <mergeCell ref="D725:O725"/>
    <mergeCell ref="D726:AH726"/>
    <mergeCell ref="Q727:R727"/>
    <mergeCell ref="S727:T727"/>
    <mergeCell ref="U727:Z727"/>
    <mergeCell ref="AA727:AB727"/>
    <mergeCell ref="AC727:AH727"/>
    <mergeCell ref="D727:O727"/>
    <mergeCell ref="D728:AH728"/>
    <mergeCell ref="D729:O729"/>
    <mergeCell ref="Q729:R729"/>
    <mergeCell ref="S729:T729"/>
    <mergeCell ref="U729:Z729"/>
    <mergeCell ref="D730:AH730"/>
    <mergeCell ref="S733:T733"/>
    <mergeCell ref="U733:Z733"/>
    <mergeCell ref="U735:Z735"/>
    <mergeCell ref="D733:O733"/>
    <mergeCell ref="D735:O735"/>
    <mergeCell ref="Q735:R735"/>
    <mergeCell ref="S735:T735"/>
    <mergeCell ref="D731:O731"/>
    <mergeCell ref="Q731:R731"/>
    <mergeCell ref="S731:T731"/>
    <mergeCell ref="U731:Z731"/>
    <mergeCell ref="D732:AH732"/>
    <mergeCell ref="Q733:R733"/>
    <mergeCell ref="D734:AH734"/>
    <mergeCell ref="D754:AH754"/>
    <mergeCell ref="AM719:AX719"/>
    <mergeCell ref="AZ721:BA721"/>
    <mergeCell ref="BB721:BC721"/>
    <mergeCell ref="BD721:BI721"/>
    <mergeCell ref="BJ721:BK721"/>
    <mergeCell ref="BL721:BQ721"/>
    <mergeCell ref="AM722:BQ722"/>
    <mergeCell ref="AM721:AX721"/>
    <mergeCell ref="AZ723:BA723"/>
    <mergeCell ref="BB723:BC723"/>
    <mergeCell ref="BD723:BI723"/>
    <mergeCell ref="BJ723:BK723"/>
    <mergeCell ref="BL723:BQ723"/>
    <mergeCell ref="AM724:BQ724"/>
    <mergeCell ref="AM723:AX723"/>
    <mergeCell ref="AZ728:BA728"/>
    <mergeCell ref="BB728:BC728"/>
    <mergeCell ref="BD728:BI728"/>
    <mergeCell ref="BJ728:BK728"/>
    <mergeCell ref="BL728:BQ728"/>
    <mergeCell ref="AM729:BQ729"/>
    <mergeCell ref="AM728:AX728"/>
    <mergeCell ref="AZ730:BA730"/>
    <mergeCell ref="BB730:BC730"/>
    <mergeCell ref="BD730:BI730"/>
    <mergeCell ref="BJ730:BK730"/>
    <mergeCell ref="BL730:BQ730"/>
    <mergeCell ref="AM731:BQ731"/>
    <mergeCell ref="AM730:AX730"/>
    <mergeCell ref="AZ732:BA732"/>
    <mergeCell ref="BB732:BC732"/>
    <mergeCell ref="BD732:BI732"/>
    <mergeCell ref="BJ732:BK732"/>
    <mergeCell ref="BL732:BQ732"/>
    <mergeCell ref="AM733:BQ733"/>
    <mergeCell ref="AM732:AX732"/>
    <mergeCell ref="AZ734:BA734"/>
    <mergeCell ref="BB734:BC734"/>
    <mergeCell ref="BD734:BI734"/>
    <mergeCell ref="BJ734:BK734"/>
    <mergeCell ref="BL734:BQ734"/>
    <mergeCell ref="AM735:BQ735"/>
    <mergeCell ref="AM734:AX734"/>
    <mergeCell ref="AZ736:BA736"/>
    <mergeCell ref="BB736:BC736"/>
    <mergeCell ref="BD736:BI736"/>
    <mergeCell ref="BJ736:BK736"/>
    <mergeCell ref="BL736:BQ736"/>
    <mergeCell ref="AM737:BQ737"/>
    <mergeCell ref="AM736:AX736"/>
    <mergeCell ref="AZ738:BA738"/>
    <mergeCell ref="BB738:BC738"/>
    <mergeCell ref="BD738:BI738"/>
    <mergeCell ref="BJ738:BK738"/>
    <mergeCell ref="BL738:BQ738"/>
    <mergeCell ref="AM739:BQ739"/>
    <mergeCell ref="AM738:AX738"/>
    <mergeCell ref="AZ740:BA740"/>
    <mergeCell ref="BB740:BC740"/>
    <mergeCell ref="BD740:BI740"/>
    <mergeCell ref="BJ740:BK740"/>
    <mergeCell ref="BL740:BQ740"/>
    <mergeCell ref="AM741:BQ741"/>
    <mergeCell ref="AM740:AX740"/>
    <mergeCell ref="AZ742:BA742"/>
    <mergeCell ref="BB742:BC742"/>
    <mergeCell ref="BD742:BI742"/>
    <mergeCell ref="BJ742:BK742"/>
    <mergeCell ref="BL742:BQ742"/>
    <mergeCell ref="AM743:BQ743"/>
    <mergeCell ref="AM742:AX742"/>
    <mergeCell ref="AZ744:BA744"/>
    <mergeCell ref="BB744:BC744"/>
    <mergeCell ref="BD744:BI744"/>
    <mergeCell ref="BJ744:BK744"/>
    <mergeCell ref="BL744:BQ744"/>
    <mergeCell ref="AM745:BQ745"/>
    <mergeCell ref="AM744:AX744"/>
    <mergeCell ref="AZ746:BA746"/>
    <mergeCell ref="BB746:BC746"/>
    <mergeCell ref="BD746:BI746"/>
    <mergeCell ref="BJ746:BK746"/>
    <mergeCell ref="BL746:BQ746"/>
    <mergeCell ref="AM747:BQ747"/>
    <mergeCell ref="AM753:AX753"/>
    <mergeCell ref="AZ755:BA755"/>
    <mergeCell ref="BB755:BC755"/>
    <mergeCell ref="BD755:BI755"/>
    <mergeCell ref="BJ755:BK755"/>
    <mergeCell ref="BL755:BQ755"/>
    <mergeCell ref="AM756:BQ756"/>
    <mergeCell ref="AM755:AX755"/>
    <mergeCell ref="AZ757:BA757"/>
    <mergeCell ref="BB757:BC757"/>
    <mergeCell ref="BD757:BI757"/>
    <mergeCell ref="BJ757:BK757"/>
    <mergeCell ref="BL757:BQ757"/>
    <mergeCell ref="AM758:BQ758"/>
    <mergeCell ref="D779:E779"/>
    <mergeCell ref="D781:E781"/>
    <mergeCell ref="D770:E770"/>
    <mergeCell ref="C771:C773"/>
    <mergeCell ref="D772:E772"/>
    <mergeCell ref="D773:E773"/>
    <mergeCell ref="C777:C779"/>
    <mergeCell ref="D778:E778"/>
    <mergeCell ref="D782:E782"/>
    <mergeCell ref="D793:E793"/>
    <mergeCell ref="D794:E794"/>
    <mergeCell ref="C786:C788"/>
    <mergeCell ref="D787:E787"/>
    <mergeCell ref="D788:E788"/>
    <mergeCell ref="C789:C791"/>
    <mergeCell ref="D790:E790"/>
    <mergeCell ref="D791:E791"/>
    <mergeCell ref="C792:C794"/>
    <mergeCell ref="D802:E802"/>
    <mergeCell ref="D803:E803"/>
    <mergeCell ref="C795:C797"/>
    <mergeCell ref="D796:E796"/>
    <mergeCell ref="D797:E797"/>
    <mergeCell ref="C798:C800"/>
    <mergeCell ref="D799:E799"/>
    <mergeCell ref="D800:E800"/>
    <mergeCell ref="C801:C803"/>
    <mergeCell ref="C814:C817"/>
    <mergeCell ref="D815:E815"/>
    <mergeCell ref="D816:E816"/>
    <mergeCell ref="D817:E817"/>
    <mergeCell ref="D840:E840"/>
    <mergeCell ref="D841:E841"/>
    <mergeCell ref="D843:E843"/>
    <mergeCell ref="D844:E844"/>
    <mergeCell ref="D845:E845"/>
    <mergeCell ref="D847:E847"/>
    <mergeCell ref="D848:E848"/>
    <mergeCell ref="D905:F905"/>
    <mergeCell ref="C906:F906"/>
    <mergeCell ref="C907:F908"/>
    <mergeCell ref="C909:E910"/>
    <mergeCell ref="C911:E911"/>
    <mergeCell ref="D849:E849"/>
    <mergeCell ref="D851:E851"/>
    <mergeCell ref="D852:E852"/>
    <mergeCell ref="D853:E853"/>
    <mergeCell ref="D855:E855"/>
    <mergeCell ref="D856:E856"/>
    <mergeCell ref="D857:E857"/>
    <mergeCell ref="C882:C885"/>
    <mergeCell ref="C886:C889"/>
    <mergeCell ref="C890:C893"/>
    <mergeCell ref="C854:C857"/>
    <mergeCell ref="C858:C861"/>
    <mergeCell ref="C862:C865"/>
    <mergeCell ref="C866:C869"/>
    <mergeCell ref="C870:C873"/>
    <mergeCell ref="B878:B888"/>
    <mergeCell ref="C878:C881"/>
    <mergeCell ref="C922:C923"/>
    <mergeCell ref="C928:C930"/>
    <mergeCell ref="C931:C933"/>
    <mergeCell ref="C934:C936"/>
    <mergeCell ref="B905:B911"/>
    <mergeCell ref="C912:C913"/>
    <mergeCell ref="C914:C915"/>
    <mergeCell ref="C916:C917"/>
    <mergeCell ref="C918:C919"/>
    <mergeCell ref="C920:C921"/>
    <mergeCell ref="B928:B938"/>
    <mergeCell ref="C959:C961"/>
    <mergeCell ref="C962:C964"/>
    <mergeCell ref="C965:C967"/>
    <mergeCell ref="C968:C970"/>
    <mergeCell ref="C937:C939"/>
    <mergeCell ref="C940:C942"/>
    <mergeCell ref="C943:C945"/>
    <mergeCell ref="C946:C948"/>
    <mergeCell ref="C949:C951"/>
    <mergeCell ref="B956:B966"/>
    <mergeCell ref="C956:C958"/>
    <mergeCell ref="C818:C821"/>
    <mergeCell ref="D819:E819"/>
    <mergeCell ref="D820:E820"/>
    <mergeCell ref="D821:E821"/>
    <mergeCell ref="C804:C806"/>
    <mergeCell ref="D805:E805"/>
    <mergeCell ref="D806:E806"/>
    <mergeCell ref="C807:C809"/>
    <mergeCell ref="D808:E808"/>
    <mergeCell ref="D809:E809"/>
    <mergeCell ref="B814:B825"/>
    <mergeCell ref="C822:C825"/>
    <mergeCell ref="D823:E823"/>
    <mergeCell ref="D824:E824"/>
    <mergeCell ref="D825:E825"/>
    <mergeCell ref="D827:E827"/>
    <mergeCell ref="D828:E828"/>
    <mergeCell ref="D829:E829"/>
    <mergeCell ref="D831:E831"/>
    <mergeCell ref="D832:E832"/>
    <mergeCell ref="D833:E833"/>
    <mergeCell ref="D835:E835"/>
    <mergeCell ref="D836:E836"/>
    <mergeCell ref="D837:E837"/>
    <mergeCell ref="D839:E839"/>
    <mergeCell ref="C826:C829"/>
    <mergeCell ref="C830:C833"/>
    <mergeCell ref="C834:C837"/>
    <mergeCell ref="C838:C841"/>
    <mergeCell ref="C842:C845"/>
    <mergeCell ref="C846:C849"/>
    <mergeCell ref="C850:C853"/>
    <mergeCell ref="D868:E868"/>
    <mergeCell ref="D869:E869"/>
    <mergeCell ref="D871:E871"/>
    <mergeCell ref="D872:E872"/>
    <mergeCell ref="D873:E873"/>
    <mergeCell ref="D859:E859"/>
    <mergeCell ref="D860:E860"/>
    <mergeCell ref="D861:E861"/>
    <mergeCell ref="D863:E863"/>
    <mergeCell ref="D864:E864"/>
    <mergeCell ref="D865:E865"/>
    <mergeCell ref="D867:E867"/>
    <mergeCell ref="AM746:AX746"/>
    <mergeCell ref="AZ751:BA751"/>
    <mergeCell ref="BB751:BC751"/>
    <mergeCell ref="BD751:BI751"/>
    <mergeCell ref="BJ751:BK751"/>
    <mergeCell ref="BL751:BQ751"/>
    <mergeCell ref="AM752:BQ752"/>
    <mergeCell ref="AM751:AX751"/>
    <mergeCell ref="AZ753:BA753"/>
    <mergeCell ref="BB753:BC753"/>
    <mergeCell ref="BD753:BI753"/>
    <mergeCell ref="BJ753:BK753"/>
    <mergeCell ref="BL753:BQ753"/>
    <mergeCell ref="AM754:BQ754"/>
    <mergeCell ref="AM757:AX757"/>
    <mergeCell ref="AZ759:BA759"/>
    <mergeCell ref="BB759:BC759"/>
    <mergeCell ref="BD759:BI759"/>
    <mergeCell ref="BJ759:BK759"/>
    <mergeCell ref="BL759:BQ759"/>
    <mergeCell ref="AM760:BQ760"/>
    <mergeCell ref="AM759:AX759"/>
    <mergeCell ref="AM765:AY765"/>
    <mergeCell ref="AZ765:BA765"/>
    <mergeCell ref="BB765:BQ765"/>
    <mergeCell ref="AM766:AN766"/>
    <mergeCell ref="AO766:BQ766"/>
    <mergeCell ref="AO767:BQ767"/>
    <mergeCell ref="BB771:BQ771"/>
    <mergeCell ref="AO772:BQ772"/>
    <mergeCell ref="AM767:AN767"/>
    <mergeCell ref="AM768:AY768"/>
    <mergeCell ref="AZ768:BA768"/>
    <mergeCell ref="BB768:BQ768"/>
    <mergeCell ref="AM769:AN769"/>
    <mergeCell ref="AO769:BQ769"/>
    <mergeCell ref="AO770:BQ770"/>
    <mergeCell ref="AZ774:BA774"/>
    <mergeCell ref="BB774:BQ774"/>
    <mergeCell ref="AM770:AN770"/>
    <mergeCell ref="AM771:AY771"/>
    <mergeCell ref="AZ771:BA771"/>
    <mergeCell ref="AM772:AN772"/>
    <mergeCell ref="AM773:AN773"/>
    <mergeCell ref="AO773:BQ773"/>
    <mergeCell ref="AM774:AY774"/>
    <mergeCell ref="BC672:BQ672"/>
    <mergeCell ref="BC673:BQ673"/>
    <mergeCell ref="AM674:BA674"/>
    <mergeCell ref="BC674:BQ674"/>
    <mergeCell ref="AM675:BA675"/>
    <mergeCell ref="BC675:BQ675"/>
    <mergeCell ref="BC676:BQ676"/>
    <mergeCell ref="AM676:BA676"/>
    <mergeCell ref="AM677:BA677"/>
    <mergeCell ref="AM678:BA678"/>
    <mergeCell ref="AM679:BA679"/>
    <mergeCell ref="AM680:BA680"/>
    <mergeCell ref="AM681:BA681"/>
    <mergeCell ref="AM682:BA682"/>
    <mergeCell ref="BC684:BQ684"/>
    <mergeCell ref="BC685:BQ685"/>
    <mergeCell ref="BC686:BQ686"/>
    <mergeCell ref="BC687:BQ687"/>
    <mergeCell ref="BC688:BQ688"/>
    <mergeCell ref="BC689:BQ689"/>
    <mergeCell ref="BC690:BQ690"/>
    <mergeCell ref="BC677:BQ677"/>
    <mergeCell ref="BC678:BQ678"/>
    <mergeCell ref="BC679:BQ679"/>
    <mergeCell ref="BC680:BQ680"/>
    <mergeCell ref="BC681:BQ681"/>
    <mergeCell ref="BC682:BQ682"/>
    <mergeCell ref="BC683:BQ683"/>
    <mergeCell ref="AM683:BA683"/>
    <mergeCell ref="AM684:BA684"/>
    <mergeCell ref="AM685:BA685"/>
    <mergeCell ref="AM686:BA686"/>
    <mergeCell ref="AM687:BA687"/>
    <mergeCell ref="AM688:BA688"/>
    <mergeCell ref="AM689:BA689"/>
    <mergeCell ref="AM690:BA690"/>
    <mergeCell ref="AZ695:BA695"/>
    <mergeCell ref="BB695:BC695"/>
    <mergeCell ref="BD695:BI695"/>
    <mergeCell ref="BJ695:BK695"/>
    <mergeCell ref="BL695:BQ695"/>
    <mergeCell ref="AM696:BQ696"/>
    <mergeCell ref="AM775:AN775"/>
    <mergeCell ref="AO775:BQ775"/>
    <mergeCell ref="AM776:AN776"/>
    <mergeCell ref="AO776:BQ776"/>
    <mergeCell ref="AM777:AY777"/>
    <mergeCell ref="AZ777:BA777"/>
    <mergeCell ref="BB777:BQ777"/>
    <mergeCell ref="AM778:AN778"/>
    <mergeCell ref="AO778:BQ778"/>
    <mergeCell ref="AM779:AN779"/>
    <mergeCell ref="AO779:BQ779"/>
    <mergeCell ref="AM814:AY814"/>
    <mergeCell ref="AZ814:BA814"/>
    <mergeCell ref="BB814:BQ814"/>
    <mergeCell ref="AZ818:BA818"/>
    <mergeCell ref="BB818:BQ818"/>
    <mergeCell ref="AM815:AN815"/>
    <mergeCell ref="AO815:BQ815"/>
    <mergeCell ref="AM816:AN816"/>
    <mergeCell ref="AO816:BQ816"/>
    <mergeCell ref="AM817:AN817"/>
    <mergeCell ref="AO817:BQ817"/>
    <mergeCell ref="AM818:AY818"/>
    <mergeCell ref="AZ822:BA822"/>
    <mergeCell ref="BB822:BQ822"/>
    <mergeCell ref="AM819:AN819"/>
    <mergeCell ref="AO819:BQ819"/>
    <mergeCell ref="AM820:AN820"/>
    <mergeCell ref="AO820:BQ820"/>
    <mergeCell ref="AM821:AN821"/>
    <mergeCell ref="AO821:BQ821"/>
    <mergeCell ref="AM822:AY822"/>
    <mergeCell ref="AZ826:BA826"/>
    <mergeCell ref="BB826:BQ826"/>
    <mergeCell ref="AM823:AN823"/>
    <mergeCell ref="AO823:BQ823"/>
    <mergeCell ref="AM824:AN824"/>
    <mergeCell ref="AO824:BQ824"/>
    <mergeCell ref="AM825:AN825"/>
    <mergeCell ref="AO825:BQ825"/>
    <mergeCell ref="AM826:AY826"/>
    <mergeCell ref="AM831:AN831"/>
    <mergeCell ref="AO831:BQ831"/>
    <mergeCell ref="AM832:AN832"/>
    <mergeCell ref="AO832:BQ832"/>
    <mergeCell ref="AM833:AN833"/>
    <mergeCell ref="AO833:BQ833"/>
    <mergeCell ref="AM827:AN827"/>
    <mergeCell ref="AO827:BQ827"/>
    <mergeCell ref="AM828:AN828"/>
    <mergeCell ref="AO828:BQ828"/>
    <mergeCell ref="AM829:AN829"/>
    <mergeCell ref="AO829:BQ829"/>
    <mergeCell ref="AM830:AY830"/>
    <mergeCell ref="AZ830:BA830"/>
    <mergeCell ref="BB830:BQ830"/>
    <mergeCell ref="BB878:BQ878"/>
    <mergeCell ref="AP879:BQ879"/>
    <mergeCell ref="AP880:BQ880"/>
    <mergeCell ref="AP881:BQ881"/>
    <mergeCell ref="BB882:BQ882"/>
    <mergeCell ref="AP883:BQ883"/>
    <mergeCell ref="AP884:BQ884"/>
    <mergeCell ref="AP885:BQ885"/>
    <mergeCell ref="BB886:BQ886"/>
    <mergeCell ref="AP887:BQ887"/>
    <mergeCell ref="AP888:BQ888"/>
    <mergeCell ref="AP889:BQ889"/>
    <mergeCell ref="BB893:BQ893"/>
    <mergeCell ref="AP894:BQ894"/>
    <mergeCell ref="AP895:BQ895"/>
    <mergeCell ref="AP896:BQ896"/>
    <mergeCell ref="BB897:BQ897"/>
    <mergeCell ref="AP898:BQ898"/>
    <mergeCell ref="AP899:BQ899"/>
    <mergeCell ref="AP900:BQ900"/>
    <mergeCell ref="AP905:BC906"/>
    <mergeCell ref="BF905:BH906"/>
    <mergeCell ref="BI905:BJ906"/>
    <mergeCell ref="BK905:BL906"/>
    <mergeCell ref="BM905:BO906"/>
    <mergeCell ref="BP905:BQ906"/>
    <mergeCell ref="BD905:BE906"/>
    <mergeCell ref="BB907:BE908"/>
    <mergeCell ref="BF907:BF908"/>
    <mergeCell ref="BG907:BH908"/>
    <mergeCell ref="BJ907:BM908"/>
    <mergeCell ref="BN907:BN908"/>
    <mergeCell ref="BO907:BP908"/>
    <mergeCell ref="BC1051:BD1051"/>
    <mergeCell ref="BE1051:BQ1051"/>
    <mergeCell ref="BE1052:BL1052"/>
    <mergeCell ref="BM1052:BN1052"/>
    <mergeCell ref="BO1052:BQ1052"/>
    <mergeCell ref="BE1053:BL1053"/>
    <mergeCell ref="BM1053:BN1053"/>
    <mergeCell ref="BO1053:BQ1053"/>
    <mergeCell ref="AM1051:AN1051"/>
    <mergeCell ref="AO1051:BA1051"/>
    <mergeCell ref="AM1052:AT1052"/>
    <mergeCell ref="AU1052:AV1052"/>
    <mergeCell ref="AW1052:BA1052"/>
    <mergeCell ref="AM1053:AN1053"/>
    <mergeCell ref="AO1053:BA1053"/>
    <mergeCell ref="AO1055:BA1055"/>
    <mergeCell ref="BC1055:BD1055"/>
    <mergeCell ref="AM1054:AT1054"/>
    <mergeCell ref="AU1054:AV1054"/>
    <mergeCell ref="AW1054:BA1054"/>
    <mergeCell ref="BE1054:BL1054"/>
    <mergeCell ref="BM1054:BN1054"/>
    <mergeCell ref="BO1054:BQ1054"/>
    <mergeCell ref="AM1055:AN1055"/>
    <mergeCell ref="BO1055:BQ1055"/>
    <mergeCell ref="BM1056:BN1056"/>
    <mergeCell ref="BO1056:BQ1056"/>
    <mergeCell ref="BE1055:BL1055"/>
    <mergeCell ref="BM1055:BN1055"/>
    <mergeCell ref="AM1056:AT1056"/>
    <mergeCell ref="AU1056:AV1056"/>
    <mergeCell ref="AW1056:BA1056"/>
    <mergeCell ref="BC1056:BD1056"/>
    <mergeCell ref="BE1056:BL1056"/>
    <mergeCell ref="BC1058:BD1058"/>
    <mergeCell ref="BE1058:BL1058"/>
    <mergeCell ref="BM1058:BN1058"/>
    <mergeCell ref="BO1058:BQ1058"/>
    <mergeCell ref="AM1057:AN1057"/>
    <mergeCell ref="AO1057:BA1057"/>
    <mergeCell ref="BC1057:BD1057"/>
    <mergeCell ref="BE1057:BL1057"/>
    <mergeCell ref="BM1057:BN1057"/>
    <mergeCell ref="BO1057:BQ1057"/>
    <mergeCell ref="AM1058:AT1058"/>
    <mergeCell ref="AU1058:AV1058"/>
    <mergeCell ref="AW1058:BA1058"/>
    <mergeCell ref="AO1059:BA1059"/>
    <mergeCell ref="BC1059:BD1059"/>
    <mergeCell ref="BE1059:BL1059"/>
    <mergeCell ref="BM1059:BN1059"/>
    <mergeCell ref="BO1059:BQ1059"/>
    <mergeCell ref="AM1060:AT1060"/>
    <mergeCell ref="AU1060:AV1060"/>
    <mergeCell ref="AW1060:BA1060"/>
    <mergeCell ref="BC1060:BD1060"/>
    <mergeCell ref="BE1060:BL1060"/>
    <mergeCell ref="BM1060:BN1060"/>
    <mergeCell ref="BO1060:BQ1060"/>
    <mergeCell ref="BC1047:BD1047"/>
    <mergeCell ref="BE1047:BQ1047"/>
    <mergeCell ref="BC1048:BJ1048"/>
    <mergeCell ref="BK1048:BL1048"/>
    <mergeCell ref="BM1048:BQ1048"/>
    <mergeCell ref="AM1046:AT1046"/>
    <mergeCell ref="AU1046:AV1046"/>
    <mergeCell ref="AW1046:BA1046"/>
    <mergeCell ref="BB1046:BB1047"/>
    <mergeCell ref="BC1046:BJ1046"/>
    <mergeCell ref="BK1046:BL1046"/>
    <mergeCell ref="BM1046:BQ1046"/>
    <mergeCell ref="AO1049:BA1049"/>
    <mergeCell ref="BC1049:BD1049"/>
    <mergeCell ref="BE1049:BQ1049"/>
    <mergeCell ref="AM1047:AN1047"/>
    <mergeCell ref="AO1047:BA1047"/>
    <mergeCell ref="AM1048:AT1048"/>
    <mergeCell ref="AU1048:AV1048"/>
    <mergeCell ref="AW1048:BA1048"/>
    <mergeCell ref="BB1048:BB1049"/>
    <mergeCell ref="AM1049:AN1049"/>
    <mergeCell ref="AM1050:AT1050"/>
    <mergeCell ref="AU1050:AV1050"/>
    <mergeCell ref="AW1050:BA1050"/>
    <mergeCell ref="BB1050:BB1051"/>
    <mergeCell ref="BC1050:BJ1050"/>
    <mergeCell ref="BK1050:BL1050"/>
    <mergeCell ref="BM1050:BQ1050"/>
    <mergeCell ref="BC1052:BD1052"/>
    <mergeCell ref="BC1053:BD1053"/>
    <mergeCell ref="BC1054:BD1054"/>
    <mergeCell ref="AM1059:AN1059"/>
    <mergeCell ref="AM1061:AN1061"/>
    <mergeCell ref="AO1061:BA1061"/>
    <mergeCell ref="BC1061:BD1061"/>
    <mergeCell ref="BE1061:BL1061"/>
    <mergeCell ref="BM1061:BN1061"/>
    <mergeCell ref="BO1061:BQ1061"/>
  </mergeCells>
  <conditionalFormatting sqref="H907:I908 P907:Q908 X907:Y908 AF907:AG908 AQ907:AR908 AY907:AZ908 BG907:BH908 BO907:BP908">
    <cfRule type="expression" dxfId="3" priority="1">
      <formula>G907&gt;H907</formula>
    </cfRule>
  </conditionalFormatting>
  <conditionalFormatting sqref="H907:I908 P907:Q908 X907:Y908 AF907:AG908 AQ907:AR908 AY907:AZ908 BG907:BH908 BO907:BP908">
    <cfRule type="expression" dxfId="4" priority="2">
      <formula>G907&lt;H907</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5" priority="3">
      <formula>$D$2="BROWN"</formula>
    </cfRule>
  </conditionalFormatting>
  <conditionalFormatting sqref="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6" priority="4">
      <formula>$D$2="BROWN"</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7" priority="5">
      <formula>$D$2="BROWN"</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8" priority="6">
      <formula>$D$2="OLIVE"</formula>
    </cfRule>
  </conditionalFormatting>
  <conditionalFormatting sqref="D2:H2 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9" priority="7">
      <formula>$D$2="OLIVE"</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10" priority="8">
      <formula>$D$2="OLIVE"</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11" priority="9">
      <formula>$D$2="MINT"</formula>
    </cfRule>
  </conditionalFormatting>
  <conditionalFormatting sqref="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12" priority="10">
      <formula>$D$2="LAVENDER"</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13" priority="11">
      <formula>$D$2="MINT"</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14" priority="12">
      <formula>$D$2="RED"</formula>
    </cfRule>
  </conditionalFormatting>
  <conditionalFormatting sqref="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15" priority="13">
      <formula>$D$2="RED"</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16" priority="14">
      <formula>$D$2="RED"</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17" priority="15">
      <formula>$D$2="MAGENTA"</formula>
    </cfRule>
  </conditionalFormatting>
  <conditionalFormatting sqref="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18" priority="16">
      <formula>$D$2="MAGENTA"</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19" priority="17">
      <formula>$D$2="MAGENTA"</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20" priority="18">
      <formula>$D$2="PURPLE"</formula>
    </cfRule>
  </conditionalFormatting>
  <conditionalFormatting sqref="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21" priority="19">
      <formula>$D$2="PURPLE"</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22" priority="20">
      <formula>$D$2="PURPLE"</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23" priority="21">
      <formula>$D$2="BLACK"</formula>
    </cfRule>
  </conditionalFormatting>
  <conditionalFormatting sqref="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24" priority="22">
      <formula>$D$2="BLACK"</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25" priority="23">
      <formula>$D$2="BLACK"</formula>
    </cfRule>
  </conditionalFormatting>
  <conditionalFormatting sqref="D2:H2 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46" priority="24">
      <formula>$D$2="TEAL"</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28" priority="25">
      <formula>$D$2="CYAN"</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27" priority="26">
      <formula>$D$2="CYAN"</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29" priority="27">
      <formula>$D$2="YELLOW"</formula>
    </cfRule>
  </conditionalFormatting>
  <conditionalFormatting sqref="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30" priority="28">
      <formula>$D$2="Yellow"</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31" priority="29">
      <formula>$D$2="Yellow"</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32" priority="30">
      <formula>$D$2="WHITE"</formula>
    </cfRule>
  </conditionalFormatting>
  <conditionalFormatting sqref="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33" priority="31">
      <formula>$D$2="WHITE"</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34" priority="32">
      <formula>$D$2="WHITE"</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35" priority="33">
      <formula>$D$2="ORANGE"</formula>
    </cfRule>
  </conditionalFormatting>
  <conditionalFormatting sqref="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36" priority="34">
      <formula>$D$2="ORANGE"</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37" priority="35">
      <formula>$D$2="ORANGE"</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38" priority="36">
      <formula>$D$2="Lavender"</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39" priority="37">
      <formula>$D$2="LAVENDER"</formula>
    </cfRule>
  </conditionalFormatting>
  <conditionalFormatting sqref="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40" priority="38">
      <formula>$D$2="MINT"</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41" priority="39">
      <formula>$D$2="PINK"</formula>
    </cfRule>
  </conditionalFormatting>
  <conditionalFormatting sqref="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42" priority="40">
      <formula>$D$2="PINK"</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43" priority="41">
      <formula>$D$2="PINK"</formula>
    </cfRule>
  </conditionalFormatting>
  <conditionalFormatting sqref="B2:C2">
    <cfRule type="expression" dxfId="5" priority="42">
      <formula>$C$2="BROWN"</formula>
    </cfRule>
  </conditionalFormatting>
  <conditionalFormatting sqref="D2:H2">
    <cfRule type="expression" dxfId="6" priority="43">
      <formula>$D$2="BROWN"</formula>
    </cfRule>
  </conditionalFormatting>
  <conditionalFormatting sqref="B2:C2">
    <cfRule type="expression" dxfId="47" priority="44">
      <formula>$C$2="GREEN"</formula>
    </cfRule>
  </conditionalFormatting>
  <conditionalFormatting sqref="D2:G2">
    <cfRule type="expression" dxfId="10" priority="45">
      <formula>$D$2="OLIVE"</formula>
    </cfRule>
  </conditionalFormatting>
  <conditionalFormatting sqref="B2:C2">
    <cfRule type="expression" dxfId="11" priority="46">
      <formula>$C$2="MINT"</formula>
    </cfRule>
  </conditionalFormatting>
  <conditionalFormatting sqref="D2:H2">
    <cfRule type="expression" dxfId="12" priority="47">
      <formula>$D$2="LAVENDER"</formula>
    </cfRule>
  </conditionalFormatting>
  <conditionalFormatting sqref="B2:C2">
    <cfRule type="expression" dxfId="14" priority="48">
      <formula>$C$2="RED"</formula>
    </cfRule>
  </conditionalFormatting>
  <conditionalFormatting sqref="D2:H2">
    <cfRule type="expression" dxfId="15" priority="49">
      <formula>$D$2="RED"</formula>
    </cfRule>
  </conditionalFormatting>
  <conditionalFormatting sqref="B2:C2">
    <cfRule type="expression" dxfId="17" priority="50">
      <formula>$C$2="MAGENTA"</formula>
    </cfRule>
  </conditionalFormatting>
  <conditionalFormatting sqref="D2:H2">
    <cfRule type="expression" dxfId="18" priority="51">
      <formula>$D$2="MAGENTA"</formula>
    </cfRule>
  </conditionalFormatting>
  <conditionalFormatting sqref="B2:C2">
    <cfRule type="expression" dxfId="20" priority="52">
      <formula>$C$2="PURPLE"</formula>
    </cfRule>
  </conditionalFormatting>
  <conditionalFormatting sqref="D2:H2">
    <cfRule type="expression" dxfId="21" priority="53">
      <formula>$D$2="PURPLE"</formula>
    </cfRule>
  </conditionalFormatting>
  <conditionalFormatting sqref="B2:C2">
    <cfRule type="expression" dxfId="23" priority="54">
      <formula>$C$2="BLACK"</formula>
    </cfRule>
  </conditionalFormatting>
  <conditionalFormatting sqref="D2:H2">
    <cfRule type="expression" dxfId="24" priority="55">
      <formula>$D$2="BLACK"</formula>
    </cfRule>
  </conditionalFormatting>
  <conditionalFormatting sqref="D2:H2 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fRule type="expression" dxfId="26" priority="56">
      <formula>$D$2="CYAN"</formula>
    </cfRule>
  </conditionalFormatting>
  <conditionalFormatting sqref="B2:C2">
    <cfRule type="expression" dxfId="28" priority="57">
      <formula>$C$2="TEAL"</formula>
    </cfRule>
  </conditionalFormatting>
  <conditionalFormatting sqref="B2:C2">
    <cfRule type="expression" dxfId="29" priority="58">
      <formula>$C$2="YELLOW"</formula>
    </cfRule>
  </conditionalFormatting>
  <conditionalFormatting sqref="D2:H2">
    <cfRule type="expression" dxfId="30" priority="59">
      <formula>$D$2="Yellow"</formula>
    </cfRule>
  </conditionalFormatting>
  <conditionalFormatting sqref="B2:C2">
    <cfRule type="expression" dxfId="32" priority="60">
      <formula>$C$2="WHITE"</formula>
    </cfRule>
  </conditionalFormatting>
  <conditionalFormatting sqref="D2:H2">
    <cfRule type="expression" dxfId="33" priority="61">
      <formula>$D$2="WHITE"</formula>
    </cfRule>
  </conditionalFormatting>
  <conditionalFormatting sqref="B2:C2">
    <cfRule type="expression" dxfId="35" priority="62">
      <formula>$C$2="ORANGE"</formula>
    </cfRule>
  </conditionalFormatting>
  <conditionalFormatting sqref="D2:H2">
    <cfRule type="expression" dxfId="36" priority="63">
      <formula>$D$2="ORANGE"</formula>
    </cfRule>
  </conditionalFormatting>
  <conditionalFormatting sqref="B2:C2">
    <cfRule type="expression" dxfId="38" priority="64">
      <formula>$C$2="Lavender"</formula>
    </cfRule>
  </conditionalFormatting>
  <conditionalFormatting sqref="D2:H2">
    <cfRule type="expression" dxfId="40" priority="65">
      <formula>$D$2="MINT"</formula>
    </cfRule>
  </conditionalFormatting>
  <conditionalFormatting sqref="B2:C2">
    <cfRule type="expression" dxfId="41" priority="66">
      <formula>$C$2="PINK"</formula>
    </cfRule>
  </conditionalFormatting>
  <conditionalFormatting sqref="D2:H2">
    <cfRule type="expression" dxfId="42" priority="67">
      <formula>$D$2="PINK"</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44" priority="68">
      <formula>$D$2="TEAL"</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45" priority="69">
      <formula>$D$2="TEAL"</formula>
    </cfRule>
  </conditionalFormatting>
  <conditionalFormatting sqref="B2:C2 B94:B105 C94:C95 AC94 AG94:AG105 AH94:AH95 BH94 D95:E95 P95:R95 AI95:AJ95 AU95:AW95 J96:J97 L96:L97 N96:N97 W96:W97 Y96:Y97 AA96:AA97 AO96:AO97 AQ96:AQ97 AS96:AS97 BB96:BB97 BD96:BD97 BF96:BF97 C98:E98 P98:R98 AH98:AJ98 AU98:AW98 J99:J100 L99:L100 N99:N100 W99:W100 Y99:Y100 AA99:AA100 AO99:AO100 AQ99:AQ100 AS99:AS100 BB99:BB100 BD99:BD100 BF99:BF100 C101:E101 P101:R101 AH101:AH102 J102:J103 L102:L103 N102:N103 W102:W103 Y102:Y103 AA102:AA103 AI102:AJ102 AU102:AW102 AO103:AO104 AQ103:AQ104 AS103:AS104 BB103:BB104 BD103:BD104 BF103:BF104 C104:E104 P104:R104 J105:J106 L105:L106 N105:N106 W105:W106 Y105:Y106 AA105:AA106 AH105:AJ105 AU105:AW105 AO106:AO107 AQ106:AQ107 AS106:AS107 BB106:BB107 BD106:BD107 BF106:BF107 C107:C108 D108:E108 P108:R108 AH108:AH109 J109:J110 L109:L110 N109:N110 W109:W110 Y109:Y110 AA109:AA110 AI109:AJ109 AU109:AW109 AO110:AO111 AQ110:AQ111 AS110:AS111 BB110:BB111 BD110:BD111 BF110:BF111 C111:E111 P111:R111 J112:J113 L112:L113 N112:N113 W112:W113 Y112:Y113 AA112:AA113 AH112:AJ112 AU112:AW112 AO113:AO114 AQ113:AQ114 AS113:AS114 BB113:BB114 BD113:BD114 BF113:BF114 C114:E114 P114:R114 J115:J116 L115:L116 N115:N116 W115:W116 Y115:Y116 AA115:AA116 C117:E117 P117:R117 J118:J119 L118:L119 N118:N119 W118:W119 Y118:Y119 AA118:AA119 AG118:AG127 AH118:AH119 BH118 AI119:AJ119 AU119:AW119 C120:C121 AO120:AO121 AQ120:AQ121 AS120:AS121 BB120:BB121 BD120:BD121 BF120:BF121 D121:E121 P121:R121 J122:J123 L122:L123 N122:N123 W122:W123 Y122:Y123 AA122:AA123 AH122:AH123 AI123:AJ123 AU123:AW123 C124:E124 P124:R124 AO124:AO125 AQ124:AQ125 AS124:AS125 BB124:BB125 BD124:BD125 BF124:BF125 J125:J126 L125:L126 N125:N126 W125:W126 Y125:Y126 AA125:AA126 AH126:AH127 C127:E127 P127:R127 AI127:AJ127 AU127:AW127 J128:J129 L128:L129 N128:N129 W128:W129 Y128:Y129 AA128:AA129 AO128:AO129 AQ128:AQ129 AS128:AS129 BB128:BB129 BD128:BD129 BF128:BF129 C130:E130 P130:R130 J131:J132 L131:L132 N131:N132 W131:W132 Y131:Y132 AA131:AA132 B136:B147 C136:C137 AC136 AG136:AG147 AH136:AH137 BH136 D137:E137 P137:R137 AI137:AJ137 AU137:AW137 L138:L139 N138:N139 Y138:Y139 AA138:AA139 AQ138:AQ139 AS138:AS139 BD138:BD139 BF138:BF139 J139 W139 AO139 BB139 C140:E140 P140:R140 AH140:AJ140 AU140:AW140 L141:L142 N141:N142 Y141:Y142 AA141:AA142 AQ141:AQ142 AS141:AS142 BD141:BD142 BF141:BF142 J142 W142 AO142 BB142 C143:E143 P143:R143 AH143:AH144 L144:L145 N144:N145 Y144:Y145 AA144:AA145 AI144:AJ144 AU144:AW144 J145 W145 AQ145:AQ146 AS145:AS146 BD145:BD146 BF145:BF146 C146:E146 P146:R146 AO146 BB146 L147:L148 N147:N148 Y147:Y148 AA147:AA148 AH147:AJ147 AU147:AW147 J148 W148 AQ148:AQ149 AS148:AS149 BD148:BD149 BF148:BF149 C149:C150 AO149 BB149 D150:E150 P150:R150 AH150:AH151 L151:L152 N151:N152 Y151:Y152 AA151:AA152 AI151:AJ151 AU151:AW151 J152 W152 AQ152:AQ153 AS152:AS153 BD152:BD153 BF152:BF153 C153:E153 P153:R153 AO153 BB153 L154:L155 N154:N155 Y154:Y155 AA154:AA155 AH154:AJ154 AU154:AW154 J155 W155 AQ155:AQ156 AS155:AS156 BD155:BD156 BF155:BF156 C156:E156 P156:R156 AO156 BB156 L157:L158 N157:N158 Y157:Y158 AA157:AA158 J158 W158 C159:E159 P159:R159 L160:L161 N160:N161 Y160:Y161 AA160:AA161 AG160:AG169 AH160:AH161 BH160 J161 W161 AI161:AJ161 AU161:AW161 C162:C163 AQ162:AQ163 AS162:AS163 BD162:BD163 BF162:BF163 D163:E163 P163:R163 AO163 BB163 L164:L165 N164:N165 Y164:Y165 AA164:AA165 AH164:AH165 J165 W165 AI165:AJ165 AU165:AW165 C166:E166 P166:R166 AQ166:AQ167 AS166:AS167 BD166:BD167 BF166:BF167 L167:L168 N167:N168 Y167:Y168 AA167:AA168 AO167 BB167 J168 W168 AH168:AH169 C169:E169 P169:R169 AI169:AJ169 AU169:AW169 L170:L171 N170:N171 Y170:Y171 AA170:AA171 AQ170:AQ171 AS170:AS171 BD170:BD171 BF170:BF171 J171 W171 AO171 BB171 C172:E172 P172:R172 L173:L174 N173:N174 Y173:Y174 AA173:AA174 J174 W174 B179:B188 AG179:AG188 AG192:AG195 B206:B215 C206:C208 AG206:AG211 AH206 S207 C211:C212 B221:C221 AG221:AH221 AG226:AH226 B232:B241 C232:C278 K232 N232 V232 AG232:AG241 AH232:AH261 AP232 AS232 BA232 K234 N234 V234 AP234 AS234 BA234 K236 N236 V236 AP236 AS236 BA236 K238 N238 V238 AP238 AS238 BA238 K240 N240 V240 AP240 AS240 BA240 K242 N242 V242 AP242 AS242 BA242 K244 N244 V244 AP244 AS244 BA244 K246 N246 V246 AP246 AS246 BA246 K248 N248 V248 AP248 AS248 BA248 K250 N250 V250 AP250 AS250 BA250 K252 N252 V252 AP252 AS252 BA252 K254 N254 V254 AP254 AS254 BA254 K256 N256 V256 AP256 AS256 BA256 K258 N258 V258 AP258 AS258 BA258 K260 N260 V260 AP260 AS260 BA260 K262 N262 V262 K264 N264 V264 AG265:AG274 AH265:AH284 AP265 AS265 BA265 K266 N266 V266 AP267 AS267 BA267 K268 N268 V268 AP269 AS269 BA269 K270 N270 V270 AP271 AS271 BA271 K272 N272 V272 AP273 AS273 BA273 K274 N274 V274 AP275 AS275 BA275 K276 N276 V276 AP277 AS277 BA277 K278 N278 V278 AP279 AS279 BA279 C280:C288 K280 N280 V280 AP281 AS281 BA281 K282 N282 V282 AP283 AS283 BA283 K284 N284 V284 K286 N286 V286 K288 N288 V288 AG288:AG293 AH288:AH297 AP288 AS288 BA288 C290 K290 N290 V290 AP290 AS290 BA290 AP292 AS292 BA292 AP294 AS294 BA294 AP296 AS296 BA296 B302:B311 AG302:AG308 AG315:AG321 B325:B328 B334:B340 AG334:AG340 B355:B361 AG355:AG361 B368:B371 C368:E368 I368:J368 M368:O368 R368:T368 W368:Z368 AG368:AG371 AH368:AJ368 AN368:AO368 AR368:AT368 AW368:AY368 BB368:BH368 B379:B382 AG379:AG381 B390:B395 C390:C409 P390:P409 AC390 AG392:AG397 AH392:AH401 AU392:AU401 BH392 B418:B424 T418 AL418 B446:B452 T446:T452 AL446:AL449 AM446:AN450 AL455:AL458 AM455:AN464 B470:B471 B493:B501 C493 F493:G493 T493:T501 C502 F502 B515:B521 T515:T521 AL515:AL521 BD515:BD521 B539 T539 B599:B607 C599 T599:T607 AL599:AL607 C604 AL613:AL621 AM613:AM624 T625:T633 U625:V626 X625:Y625 AB625:AC625 AF625:AG625 AL628:AL636 AM628:AM639 U630:V630 B633:B641 C633:D633 U634:V634 U638:V638 C639:D639 U643:V643 C645:D645 U647:V647 C651:D651 U652:V652 C657:D657 B671:B680 AK671:AK677 B695:B704 C695:C754 P695 S695 AA695 AK695:AK704 AL695:AL724 AY695 BB695 BJ695 P697 S697 AA697 AY697 BB697 BJ697 P699 S699 AA699 AY699 BB699 BJ699 P701 S701 AA701 AY701 BB701 BJ701 P703 S703 AA703 AY703 BB703 BJ703 P705 S705 AA705 AY705 BB705 BJ705 P707 S707 AA707 AY707 BB707 BJ707 P709 S709 AA709 AY709 BB709 BJ709 P711 S711 AA711 AY711 BB711 BJ711 P713 S713 AA713 AY713 BB713 BJ713 P715 S715 AA715 AY715 BB715 BJ715 P717 S717 AA717 AY717 BB717 BJ717 P719 S719 AA719 AY719 BB719 BJ719 P721 S721 AA721 AY721 BB721 BJ721 P723 S723 AA723 AY723 BB723 BJ723 P725 S725 AA725 P727 S727 AA727 AK728:AK737 AL728:AL747 AY728 BB728 BJ728 P729 S729 AA729 AY730 BB730 BJ730 P731 S731 AA731 AY732 BB732 BJ732 P733 S733 AA733 AY734 BB734 BJ734 P735 S735 AA735 AY736 BB736 BJ736 P737 S737 AA737 AY738 BB738 BJ738 P739 S739 AA739 AY740 BB740 BJ740 P741 S741 AA741 AY742 BB742 BJ742 P743 S743 AA743 AY744 BB744 BJ744 P745 S745 AA745 AY746 BB746 BJ746 P747 S747 AA747 P749 S749 AA749 P751 S751 AA751 AK751:AL760 AY751 BB751 BJ751 P753 S753 AA753 AY753 BB753 BJ753 AY755 BB755 BJ755 AY757 BB757 BJ757 AY759 BB759 BJ759 B765:B776 C765:C766 Q765 AK765:AK776 AL765:AL766 AZ765 D766:E767 AM766:AN767 C768:C769 Q768 AL768:AL769 AZ768 D769:E770 AM769:AN770 C771:C772 Q771 AL771:AL772 AZ771 D772:E773 AM772:AN773 C774:C775 Q774 AL774:AL775 AZ774 D775:E776 AM775:AN776 C777:C778 Q777 AL777:AL778 AZ777 D778:E779 AM778:AN779 C780:C781 Q780 D781:E782 C783:C784 Q783 D784:E785 C786:C787 Q786 D787:E788 C789:C790 Q789 D790:E791 C792:C793 Q792 D793:E794 C795:C796 Q795 D796:E797 C798:C799 Q798 D799:E800 C801:C802 Q801 D802:E803 C804:C805 Q804 D805:E806 C807:C808 Q807 D808:E809 B814:B825 C814:C815 Q814 AK814:AK825 AL814:AL815 AZ814 D815:E817 AM815:AN817 C818:C819 Q818 AL818:AL819 AZ818 D819:E821 AM819:AN821 C822:C823 Q822 AL822:AL823 AZ822 D823:E825 AM823:AN825 C826:C827 Q826 AL826:AL827 AZ826 D827:E829 AM827:AN829 C830:C831 Q830 AL830:AL831 AZ830 D831:E833 AM831:AN833 C834:C835 Q834 D835:E837 C838:C839 Q838 D839:E841 C842:C843 Q842 D843:E845 C846:C847 Q846 D847:E849 C850:C851 Q850 D851:E853 C854:C855 Q854 D855:E857 C858:C859 Q858 D859:E861 C862:C863 Q862 D863:E865 C866:C867 Q866 D867:E869 C870:C871 Q870 D871:E873 B878:B888 C878:C879 Q878 AK878:AK886 AL878:AL879 AZ878 D879:E881 AM879:AN881 C882:C883 Q882 AL882:AL883 AZ882 D883:E885 AM883:AN885 C886:C887 Q886 AL886:AL887 AZ886 D887:E889 AM887:AN889 C890:C891 Q890 D891:E893 AK893:AK899 AL893:AL894 AZ893 AM894:AN896 AL897:AL898 AZ897 AM898:AN900 B905:B911 C905:C909 U905:V908 AB905:AB908 AC905:AC910 AK905:AK911 AL905:AL909 BD905:BE908 BK905:BK908 BL905:BL910 D907:D909 E907:E908 F907:F910 H907:N910 P907:T908 X907:X908 Y907:Y910 Z907:AA908 AD907:AD908 AF907:AF908 AG907:AG909 AH907:AH908 AM907:AM909 AN907:AN908 AO907:AO910 AQ907:AW910 AY907:BC908 BG907:BG908 BH907:BH910 BI907:BJ908 BM907:BM908 BO907:BO908 BP907:BP909 BQ907:BQ908 G909:G910 O909 AP909:AP910 AX909 C911:C923 AL911:AL917 B928:B938 C928:C929 R928 S928:S943 AK928:AK938 AL928:AL929 BA928 BB928:BB935 W929 AB929 AF929 BF929 BK929 BO929 R930 BA930 C931:C932 W931 AB931 AF931 AL931:AL932 BF931 BK931 BO931 R932 BA932 W933 AB933 AF933 BF933 BK933 BO933 C934:C935 R934 AL934:AL935 BA934 W935 AB935 AF935 BF935 BK935 BO935 R936 BA936:BA939 BC936:BD936 C937:C938 W937 AB937 AF937 AL937:AL938 R938 W939 AB939 AF939 C940:C941 R940 W941 AB941 AF941 R942 C943:C944 W943 AB943 AF943 R944:R947 T944:U944 C946:C947 C949:C950 B956:B966 C956:C957 L956 S956:S957 AB956 AK956:AK963 AL956:AL957 AU956 BB956:BB957 BK956 C959:C960 L959 S959:S960 AB959 AL959:AL960 AU959 BB959:BB960 BK959 C962:C963 L962 S962:S963 AB962 AL962:AL963 AU962 BB962:BB963 BK962 C965:C966 L965 S965:S966 AB965 C968:C969 L968 S968:S969 AB968 B975:B985 C975:C976 S975:S976 AK975:AK982 AL975:AL976 BB975:BB976 C978:C979 S978:S979 AL978:AL979 BB978:BB979 C981:C982 S981:S982 AL981:AL982 BB981:BB982 C984:C985 S984:S985 C987:C988 S987:S988 B994:B1004 C994:C995 AK994:AK1004 AL994:AL995 D995:D997 AM995:AM997 C998:C999 AL998:AL999 D999:D1001 AM999:AM1001 C1002:C1003 AL1002:AL1003 D1003:D1005 AM1003:AM1005 C1006:C1007 AL1006:AL1007 D1007:D1009 AM1007:AM1009 C1010:C1011 AL1010:AL1011 D1011:D1013 AM1011:AM1013 C1014:C1015 D1015:D1017 AK1017:AK1027 AL1017:AL1018 C1018:C1019 AM1018:AM1019 D1019:D1021 AL1020:AL1021 AM1021:AM1022 C1022:C1023 D1023:D1025 AL1023:AL1024 AM1024:AM1025 C1026:C1027 AL1026:AL1027 D1027:D1029 AM1027:AM1028 AL1029:AL1030 C1030:C1031 AM1030:AM1031 D1031:D1033 AL1032:AL1033 AM1033:AM1034 C1034:C1035 D1035:D1037 AL1035:AL1036 AM1036:AM1037 B1042:B1052 C1042 L1042 S1042:T1056 AD1042:AD1056 AK1042:AK1052 AL1042 AU1042 BB1042 BK1042 D1043 AM1043 BC1043 C1044 L1044 AL1044 AU1044 BB1044 BK1044 D1045 AM1045 BC1045 C1046 L1046 AL1046 AU1046 BB1046 BK1046 D1047 AM1047 BC1047 C1048 L1048 AL1048 AU1048 BB1048 BK1048 D1049 AM1049 BC1049 C1050 L1050 AL1050 AU1050 BB1050 BK1050 D1051 AM1051 BC1051:BC1061 C1052 L1052 AL1052 AU1052 BB1052:BB1061 BM1052:BM1061 D1053 AM1053 C1054 L1054 AL1054 AU1054 D1055 AM1055 C1056 L1056 AL1056 AU1056 D1057 AM1057 C1058 L1058 AL1058 AU1058 D1059 AM1059 C1060 L1060 AL1060 AU1060 D1061 AM1061 C1062 L1062 D1063 C1064 L1064 D1065 C1066 L1066 D1067 C1068 L1068 D1069 C1070 L1070 D1071 B1076:B1080 C1076:C1082 Q1076 Q1078 Q1080 Q1082 C1084 Q1084 B1090:B1097 C1090:C1091 AK1090:AK1097 AL1090:AL1091 BB1090:BB1091 C1093:C1094 AL1093:AL1094 BB1093:BB1094 C1096:C1097 AL1096:AL1097 BB1096:BB1097 C1099:C1100 C1102:C1103 C1105:C1106 B1112:B1119 C1112 U1112 Y1112 AC1112 AG1112 AK1112:AK1119 AL1112 BD1112 BH1112 BL1112 BP1112 C1114:C1117 J1114 P1114 U1114:U1115 V1114 Y1114 AL1114:AL1117 AS1114 AY1114 BD1114:BD1115 BE1114 BH1114 D1115:E1115 S1115:S1117 T1115 AM1115:AN1115 BB1115:BB1117 BC1115 C1119:C1120 S1119:S1120 AL1119:AL1120 BB1119:BB1120 C1122:C1123 S1122:S1123 AL1122:AL1123 BB1122:BB1123 C1125:C1126 S1125:S1126 AL1125:AL1126 BB1125:BB1126 C1128:C1129 S1128:S1129 C1131:C1132 S1131:S1132 C1134:C1135 S1134:S1135 C1137:C1138 S1137:S1138 B1143:B1150 C1143 U1143 Y1143 AC1143 AG1143 C1145:C1148 J1145 P1145 U1145:U1146 V1145 Y1145 D1146:E1146 S1146:S1148 T1146 C1150:C1151 S1150:S1151 C1153:C1154 S1153:S1154 C1156:C1157 S1156:S1157 C1159:C1160 S1159:S1160 C1162:C1163 S1162:S1163 C1165:C1166 S1165:S1166 C1168:C1169 S1168:S1169 C1171:C1172 S1171:S1172 C1174:C1175 S1174:S1175 C1177:C1178 S1177:S1178 C1180:C1181 S1180:S1181">
    <cfRule type="expression" dxfId="47" priority="70">
      <formula>$D$2="GREEN"</formula>
    </cfRule>
  </conditionalFormatting>
  <conditionalFormatting sqref="C96:AB97 AH96:BG97 C99:AB100 AH99:BG100 C102:AB103 AH103:BG104 C105:AB106 AH106:BG107 C109:AB110 AH110:BG111 C112:AB113 AH113:BG114 C115:AB116 C118:AB119 AH120:BG121 C122:AB123 AH124:BG125 C125:AB126 C128:AB129 AH128:BG129 C131:AB132 C138:I139 L138:V139 Y138:AB139 AH138:AN139 AQ138:BA139 BD138:BG139 J139:K139 W139:X139 AO139:AP139 BB139:BC139 C141:I142 L141:V142 Y141:AB142 AH141:AN142 AQ141:BA142 BD141:BG142 J142:K142 W142:X142 AO142:AP142 BB142:BC142 C144:I145 L144:V145 Y144:AB145 J145:K145 W145:X145 AH145:AN146 AQ145:BA146 BD145:BG146 AO146:AP146 BB146:BC146 C147:I148 L147:V148 Y147:AB148 J148:K148 W148:X148 AH148:AN149 AQ148:BA149 BD148:BG149 AO149:AP149 BB149:BC149 C151:I152 L151:V152 Y151:AB152 J152:K152 W152:X152 AH152:AN153 AQ152:BA153 BD152:BG153 AO153:AP153 BB153:BC153 C154:I155 L154:V155 Y154:AB155 J155:K155 W155:X155 AH155:AN156 AQ155:BA156 BD155:BG156 AO156:AP156 BB156:BC156 C157:I158 L157:V158 Y157:AB158 J158:K158 W158:X158 C160:I161 L160:V161 Y160:AB161 J161:K161 W161:X161 AH162:AN163 AQ162:BA163 BD162:BG163 AO163:AP163 BB163:BC163 C164:I165 L164:V165 Y164:AB165 J165:K165 W165:X165 AH166:AN167 AQ166:BA167 BD166:BG167 C167:I168 L167:V168 Y167:AB168 AO167:AP167 BB167:BC167 J168:K168 W168:X168 C170:I171 L170:V171 Y170:AB171 AH170:AN171 AQ170:BA171 BD170:BG171 J171:K171 W171:X171 AO171:AP171 BB171:BC171 C173:I174 L173:V174 Y173:AB174 J174:K174 W174:X174 C180 AH180 C193 AH193 AK207 D208 AI208 D212 D222 G222 J222 M222 P222 S222 V222 Y222 AB222 AI222 AL222 AO222 AR222 AU222 AX222 BA222 BD222 BG222 AI227 AL227 AO227 AR227 AU227 AX227 BA227 BD227 BG227 D233 AI233 D235 AI235 D237 AI237 D239 AI239 D241 AI241 D243 AI243 D245 AI245 D247 AI247 D249 AI249 D251 AI251 D253 AI253 D255 AI255 D257 AI257 D259 AI259 D261 AI261 D263 D265 AI266 D267 AI268 D269 AI270 D271 AI272 D273 AI274 D275 AI276 D277 AI278 D279 AI280 D281 AI282 D283 AI284 D285 D287 D289 AI289 D291 AI291 AI293 AI295 AI297 G302:G321 AL302:AL311 AI315:AI324 AV315:AV324 D325:D329 Q325:Q329 C334 AH334 AQ334 AZ334 C336 AH336 AQ336 AZ336 C338 AH338 AQ338 AZ338 C340 AH340 AQ340 AZ340 C342 AH342 AQ342 AZ342 C344 AH344 AQ344 AZ344 C346 AH346 AQ346 AZ346 C348 AH348 AQ348 AZ348 C350 AH350 AQ350 AZ350 C355 AH355 AQ355 AZ355 C357 AH357 AQ357 AZ357 C359 AH359 AQ359 AZ359 C361 AH361 AQ361 AZ361 C363 AH363 AQ363 AZ363 F368 K368 P368 U368 AA368 AK368 AP368 AU368 AZ368 BF368 C369 AH369 C379 AH379 D390:O390 Q390:AB390 D392:O392 Q392:AB392 AI392:AT392 AV392:BG392 D394:O394 Q394:AB394 AI394:AT394 AV394:BG394 D396:O396 Q396:AB396 AI396:AT396 AV396:BG396 D398:O398 Q398:AB398 AI398:AT398 AV398:BG398 D400:O400 Q400:AB400 AI400:AT400 AV400:BG400 D402:O402 Q402:AB402 D404:O404 Q404:AB404 D406:O406 Q406:AB406 D408:O408 Q408:AB408 F418:F419 X418:X430 AP418:AP427 F422 F427 F429 F431 X432:X434 F435:F436 X436:X438 F439:F440 G446 Y446 AQ446:AQ450 G448 Y448 G450 Y450 G452 Y452 G454 Y454 AQ455:AQ464 Y456 Y458 Y460 Y462 Y464 F470:F488 X493 F494:H494 J494 X495 F496:H496 J496 X497 F498:H498 J498 X499 F500:H500 J500 X501 F503:G503 X503 F505:G505 F507:G507 F509:G509 C515:C534 V515:V534 AN515:AN534 AU515:AU534 BE515:BE534 F539 X539 X544 F545:F546 X546 F548 X549 F551 X551 F553 X553 F555 X558 F562 X566 F570 X570 X572 F574 X574 F576 X576 X578 F579 F581 X581 F583 X584 F587 F591 V599:V621 AN599:AN608 D600:D603 D605:D629 AP613:AP624 U627 AP628:AP639 AW628 AW630 U631 AW632 F634:F635 AW634 U635 AW636 F637:F638 AW638 U639 F640:F641 F643:F644 U644 F646:F647 U648 F649:F650 F652:F653 U653 F655:F656 F658:F659 F661:F662 G671:G690 AM671:AM690 BC671:BC690 D696 AM696 D698 AM698 D700 AM700 D702 AM702 D704 AM704 D706 AM706 D708 AM708 D710 AM710 D712 AM712 D714 AM714 D716 AM716 D718 AM718 D720 AM720 D722 AM722 D724 AM724 D726 D728 AM729 D730 AM731 D732 AM733 D734 AM735 D736 AM737 D738 AM739 D740 AM741 D742 AM743 D744 AM745 D746 AM747 D748 D750 D752 AM752 D754 AM754 AM756 AM758 AM760 Q765:R767 AZ765:BA767 F766:P767 S766:Z767 AO766:AY767 BB766:BI767 F769:Z770 AO769:BI770 F772:Z773 AO772:BI773 F775:Z776 AO775:BI776 F778:Z779 AO778:BI779 F781:Z782 F784:Z785 F787:Z788 F790:Z791 F793:Z794 F796:Z797 F799:Z800 F802:Z803 F805:Z806 F808:Z809 Q814:R873 AZ814:BA833 F815:P817 S815:Z817 AO815:AY817 BB815:BI817 F819:P821 S819:Z821 AO819:AY821 BB819:BI821 F823:P825 S823:Z825 AO823:AY825 BB823:BI825 F827:P829 S827:Z829 AO827:AY829 BB827:BI829 F831:P833 S831:Z833 AO831:AY833 BB831:BI833 F835:P837 S835:Z837 F839:P841 S839:Z841 F843:P845 S843:Z845 F847:P849 S847:Z849 F851:P853 S851:Z853 F855:P857 S855:Z857 F859:P861 S859:Z861 F863:P865 S863:Z865 F867:P869 S867:Z869 F871:P873 S871:Z873 Q878:R893 AZ878:BA889 G879:P881 S879:Z881 AP879:AY881 BB879:BI881 G883:P885 S883:Z885 AP883:AY885 BB883:BI885 G887:P889 S887:Z889 AP887:AY889 BB887:BI889 G891:P893 S891:Z893 AZ893:BA900 AP894:AY896 BB894:BI896 AP898:AY900 BB898:BI900 G905 W905:W908 X905:X906 AD905:AD906 AE905:AE908 AP905 BF905:BF908 BG905:BG906 BM905:BM906 BN905:BN908 G907:G908 O907:O909 AP907:AP908 AX907:AX909 P909 Y909:Y911 AC909:AC910 AG909 AY909 BH909:BH911 BL909:BL910 BP909 Z910 AD910 BI910 BM910 G911 J911 M911 P911 S911 V911 AB911 AE911 AP911 AS911 AV911 AY911 BB911 BE911 BK911 BN911 D913 AM913 D915 AM915 D917 AM917 D919 D921 D923 R928 S928:S943 T928:T947 BA928 BB928:BB935 BC928:BC939 D929 W929 Y929 AB929 AD929 AF929 AH929 AM929 BF929 BH929 BK929 BM929 BO929 BQ929 R930 BA930 W931 Y931 AB931 AD931 AF931 AH931 BF931 BH931 BK931 BM931 BO931 BQ931 D932 R932 AM932 BA932 W933 Y933 AB933 AD933 AF933 AH933 BF933 BH933 BK933 BM933 BO933 BQ933 R934 BA934 D935 W935 Y935 AB935 AD935 AF935 AH935 AM935 BF935 BH935 BK935 BM935 BO935 BQ935 R936 BA936:BA939 BD936:BD939 W937 Y937 AB937 AD937 AF937 AH937 D938 R938 AM938 W939 Y939 AB939 AD939 AF939 AH939 R940 D941 W941 Y941 AB941 AD941 AF941 AH941 R942 W943 Y943 AB943 AD943 AF943 AH943 D944 R944:R947 U944:U947 D947 D950 L956:M956 AB956:AC956 AU956:AV956 BK956:BL956 D957 T957 AM957 BC957 L959:M959 AB959:AC959 AU959:AV959 BK959:BL959 D960 T960 AM960 BC960 L962:M962 AB962:AC962 AU962:AV962 BK962:BL962 D963 T963 AM963 BC963 L965:M965 AB965:AC965 D966 T966 L968:M968 AB968:AC968 D969 T969 D976 T976 AM976 BC976 D979 T979 AM979 BC979 D982 T982 AM982 BC982 D985 T985 D988 T988 E995:Z997 AN995:BI997 E999:Z1001 AN999:BI1001 E1003:Z1005 AN1003:BI1005 E1007:Z1009 AN1007:BI1009 E1011:Z1013 AN1011:BI1013 E1015:Z1017 AN1018:BI1019 E1019:Z1021 AN1021:BI1022 E1023:Z1025 AN1024:BI1025 E1027:Z1029 AN1027:BI1028 AN1030:BI1031 E1031:Z1033 AN1033:BI1034 E1035:Z1037 AN1036:BI1037 C1042 L1042:M1071 T1042:T1056 V1042:W1056 AA1042:AA1056 AD1042:AD1056 AF1042:AF1056 AL1042 AU1042:AV1061 BB1042 BK1042:BL1051 F1043:K1043 N1043:R1043 AO1043:AT1043 AW1043:BA1043 BE1043:BJ1043 BM1043:BQ1043 C1044 AL1044 BB1044 F1045:K1045 N1045:R1045 AO1045:AT1045 AW1045:BA1045 BE1045:BJ1045 BM1045:BQ1045 C1046 AL1046 BB1046 F1047:K1047 N1047:R1047 AO1047:AT1047 AW1047:BA1047 BE1047:BJ1047 BM1047:BQ1047 C1048 AL1048 BB1048 F1049:K1049 N1049:R1049 AO1049:AT1049 AW1049:BA1049 BE1049:BJ1049 BM1049:BQ1049 C1050 AL1050 BB1050 F1051:K1051 N1051:R1051 AO1051:AT1051 AW1051:BA1051 BE1051:BF1061 BG1051:BI1051 BJ1051:BJ1061 BM1051:BM1061 BN1051 BO1051:BO1061 BP1051:BQ1051 C1052 AL1052 BC1052:BC1061 F1053:K1053 N1053:R1053 AO1053:AT1053 AW1053:BA1053 C1054 AL1054 F1055:K1055 N1055:R1055 AO1055:AT1055 AW1055:BA1055 C1056 AL1056 F1057:K1057 N1057:R1057 AO1057:AT1057 AW1057:BA1057 C1058 AL1058 F1059:K1059 N1059:R1059 AO1059:AT1059 AW1059:BA1059 C1060 AL1060 F1061:K1061 N1061:R1061 AO1061:AT1061 AW1061:BA1061 C1062 F1063:K1063 N1063:R1063 C1064 F1065:K1065 N1065:R1065 C1066 F1067:K1067 N1067:R1067 C1068 F1069:K1069 N1069:R1069 C1070 F1071:K1071 N1071:R1071 Q1076:R1082 D1077:P1077 S1077:Z1077 D1079:P1079 S1079:Z1079 D1081:P1081 S1081:Z1081 D1083 Q1084:R1084 D1085 D1091 AM1091 BC1091 D1094 AM1094 BC1094 D1097 AM1097 BC1097 D1100 D1103 D1106 G1112 U1112:V1112 Y1112:Z1112 AC1112:AD1112 AG1112:AH1112 AP1112 BD1112:BE1112 BH1112:BI1112 BL1112:BM1112 BP1112:BQ1112 F1114 J1114:K1114 P1114 Z1114 AO1114 AS1114:AT1114 AY1114 BI1114 D1117 T1117 AM1117 BC1117 D1120 T1120 AM1120 BC1120 D1123 T1123 AM1123 BC1123 D1126 T1126 AM1126 BC1126 D1129 T1129 D1132 T1132 D1135 T1135 D1138 T1138 G1143 U1143:V1143 Y1143:Z1143 AC1143:AD1143 AG1143:AH1143 F1145 J1145:K1145 P1145 Z1145 D1148 T1148 D1151 T1151 D1154 T1154 D1157 T1157 D1160 T1160 D1163 T1163 D1166 T1166 D1169 T1169 D1172 T1172 D1175 T1175 D1178 T1178 D1181 T1181">
    <cfRule type="expression" dxfId="49" priority="71">
      <formula>$D$2="GREEN"</formula>
    </cfRule>
  </conditionalFormatting>
  <conditionalFormatting sqref="D2:H2 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I137 J137:J148 K137 L137:L148 M137 N137:N148 O137 S137:V137 W137:W148 X137 Y137:Y148 Z137 AA137:AA148 AB137 AK137:AN137 AO137:AO142 AP137 AQ137:AQ142 AR137 AS137:AS142 AT137 AX137:BA137 BB137:BB142 BC137 BD137:BD142 BE137 BF137:BF142 BG137 F140:I140 K140 M140 O140 S140:V140 X140 Z140 AB140 AK140:AN140 AP140 AR140 AT140 AX140:BA140 BC140 BE140 BG140 F143:I143 K143 M143 O143 S143:V143 X143 Z143 AB143 AK144:AN144 AO144:AO149 AP144 AQ144:AQ149 AR144 AS144:AS149 AT144 AX144:BA144 BB144:BB149 BC144 BD144:BD149 BE144 BF144:BF149 BG144 F146:I146 K146 M146 O146 S146:V146 X146 Z146 AB146 AK147:AN147 AP147 AR147 AT147 AX147:BA147 BC147 BE147 BG147 F150:I150 J150:J161 K150 L150:L161 M150 N150:N161 O150 S150:V150 W150:W161 X150 Y150:Y161 Z150 AA150:AA161 AB150 AK151:AN151 AO151:AO156 AP151 AQ151:AQ156 AR151 AS151:AS156 AT151 AX151:BA151 BB151:BB156 BC151 BD151:BD156 BE151 BF151:BF156 BG151 F153:I153 K153 M153 O153 S153:V153 X153 Z153 AB153 AK154:AN154 AP154 AR154 AT154 AX154:BA154 BC154 BE154 BG154 F156:I156 K156 M156 O156 S156:V156 X156 Z156 AB156 F159:I159 K159 M159 O159 S159:V159 X159 Z159 AB159 AK161:AN161 AO161:AO163 AP161 AQ161:AQ163 AR161 AS161:AS163 AT161 AX161:BA161 BB161:BB163 BC161 BD161:BD163 BE161 BF161:BF163 BG161 F163:I163 J163:J174 K163 L163:L174 M163 N163:N174 O163 S163:V163 W163:W174 X163 Y163:Y174 Z163 AA163:AA174 AB163 AK165:AN165 AO165:AO167 AP165 AQ165:AQ167 AR165 AS165:AS167 AT165 AX165:BA165 BB165:BB167 BC165 BD165:BD167 BE165 BF165:BF167 BG165 F166:I166 K166 M166 O166 S166:V166 X166 Z166 AB166 F169:I169 K169 M169 O169 S169:V169 X169 Z169 AB169 AK169:AN169 AO169:AO171 AP169 AQ169:AQ171 AR169 AS169:AS171 AT169 AX169:BA169 BB169:BB171 BC169 BD169:BD171 BE169 BF169:BF171 BG169 F172:I172 K172 M172 O172 S172:V172 X172 Z172 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D391:O391 Q391:AB391 D393:O393 Q393:AB393 AI393:AT393 AV393:BG393 D395:O395 Q395:AB395 AI395:AT395 AV395:BG395 D397:O397 Q397:AB397 AI397:AT397 AV397:BG397 D399:O399 Q399:AB399 AI399:AT399 AV399:BG399 D401:O401 Q401:AB401 AI401:AT401 AV401:BG401 D403:O403 Q403:AB403 D405:O405 Q405:AB405 D407:O407 Q407:AB407 D409:O409 Q409:AB409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48" priority="72">
      <formula>$D$2="GREEN"</formula>
    </cfRule>
  </conditionalFormatting>
  <conditionalFormatting sqref="D2:H2 F95:I95 J95:J106 K95 L95:L106 M95 N95:N106 O95 S95:V95 W95:W106 X95 Y95:Y106 Z95 AA95:AA106 AB95 AK95:AN95 AO95:AO100 AP95 AQ95:AQ100 AR95 AS95:AS100 AT95 AX95:BA95 BB95:BB100 BC95 BD95:BD100 BE95 BF95:BF100 BG95 F98:I98 K98 M98 O98 S98:V98 X98 Z98 AB98 AK98:AN98 AP98 AR98 AT98 AX98:BA98 BC98 BE98 BG98 F101:I101 K101 M101 O101 S101:V101 X101 Z101 AB101 AK102:AN102 AO102:AO107 AP102 AQ102:AQ107 AR102 AS102:AS107 AT102 AX102:BA102 BB102:BB107 BC102 BD102:BD107 BE102 BF102:BF107 BG102 F104:I104 K104 M104 O104 S104:V104 X104 Z104 AB104 AK105:AN105 AP105 AR105 AT105 AX105:BA105 BC105 BE105 BG105 F108:I108 J108:J119 K108 L108:L119 M108 N108:N119 O108 S108:V108 W108:W119 X108 Y108:Y119 Z108 AA108:AA119 AB108 AK109:AN109 AO109:AO114 AP109 AQ109:AQ114 AR109 AS109:AS114 AT109 AX109:BA109 BB109:BB114 BC109 BD109:BD114 BE109 BF109:BF114 BG109 F111:I111 K111 M111 O111 S111:V111 X111 Z111 AB111 AK112:AN112 AP112 AR112 AT112 AX112:BA112 BC112 BE112 BG112 F114:I114 K114 M114 O114 S114:V114 X114 Z114 AB114 F117:I117 K117 M117 O117 S117:V117 X117 Z117 AB117 AK119:AN119 AO119:AO121 AP119 AQ119:AQ121 AR119 AS119:AS121 AT119 AX119:BA119 BB119:BB121 BC119 BD119:BD121 BE119 BF119:BF121 BG119 F121:I121 J121:J132 K121 L121:L132 M121 N121:N132 O121 S121:V121 W121:W132 X121 Y121:Y132 Z121 AA121:AA132 AB121 AK123:AN123 AO123:AO125 AP123 AQ123:AQ125 AR123 AS123:AS125 AT123 AX123:BA123 BB123:BB125 BC123 BD123:BD125 BE123 BF123:BF125 BG123 F124:I124 K124 M124 O124 S124:V124 X124 Z124 AB124 F127:I127 K127 M127 O127 S127:V127 X127 Z127 AB127 AK127:AN127 AO127:AO129 AP127 AQ127:AQ129 AR127 AS127:AS129 AT127 AX127:BA127 BB127:BB129 BC127 BD127:BD129 BE127 BF127:BF129 BG127 F130:I130 K130 M130 O130 S130:V130 X130 Z130 AB130 F137:O137 S137:AB137 AK137:AT137 AX137:BG137 F140:O140 S140:AB140 AK140:AT140 AX140:BG140 F143:O143 S143:AB143 AK144:AT144 AX144:BG144 F146:O146 S146:AB146 AK147:AT147 AX147:BG147 F150:O150 S150:AB150 AK151:AT151 AX151:BG151 F153:O153 S153:AB153 AK154:AT154 AX154:BG154 F156:O156 S156:AB156 F159:O159 S159:AB159 AK161:AT161 AX161:BG161 F163:O163 S163:AB163 AK165:AT165 AX165:BG165 F166:O166 S166:AB166 F169:O169 S169:AB169 AK169:AT169 AX169:BG169 F172:O172 S172:AB172 C179:H179 M179 AH179:AM179 AR179 AH192:AM192 AR192 D207:J207 W207:AC207 AH207:AH208 D211:J211 C222 F222 I222 L222 O222 R222 U222 X222 AA222 AH222 AK222 AN222 AQ222 AT222 AW222 AZ222 BC222 BF222 AH227 AK227 AN227 AQ227 AT227 AW227 AZ227 BC227 BF227 D232:J232 L232 P232:Q232 S232:T232 X232:Z232 AI232:AO232 AQ232 AU232:AV232 AX232:AY232 BC232:BE232 D234:J234 L234 P234:Q234 S234:T234 X234:Z234 AI234:AO234 AQ234 AU234:AV234 AX234:AY234 BC234:BE234 D236:J236 L236 P236:Q236 S236:T236 X236:Z236 AI236:AO236 AQ236 AU236:AV236 AX236:AY236 BC236:BE236 D238:J238 L238 P238:Q238 S238:T238 X238:Z238 AI238:AO238 AQ238 AU238:AV238 AX238:AY238 BC238:BE238 D240:J240 L240 P240:Q240 S240:T240 X240:Z240 AI240:AO240 AQ240 AU240:AV240 AX240:AY240 BC240:BE240 D242:J242 L242 P242:Q242 S242:T242 X242:Z242 AI242:AO242 AQ242 AU242:AV242 AX242:AY242 BC242:BE242 D244:J244 L244 P244:Q244 S244:T244 X244:Z244 AI244:AO244 AQ244 AU244:AV244 AX244:AY244 BC244:BE244 D246:J246 L246 P246:Q246 S246:T246 X246:Z246 AI246:AO246 AQ246 AU246:AV246 AX246:AY246 BC246:BE246 D248:J248 L248 P248:Q248 S248:T248 X248:Z248 AI248:AO248 AQ248 AU248:AV248 AX248:AY248 BC248:BE248 D250:J250 L250 P250:Q250 S250:T250 X250:Z250 AI250:AO250 AQ250 AU250:AV250 AX250:AY250 BC250:BE250 D252:J252 L252 P252:Q252 S252:T252 X252:Z252 AI252:AO252 AQ252 AU252:AV252 AX252:AY252 BC252:BE252 D254:J254 L254 P254:Q254 S254:T254 X254:Z254 AI254:AO254 AQ254 AU254:AV254 AX254:AY254 BC254:BE254 D256:J256 L256 P256:Q256 S256:T256 X256:Z256 AI256:AO256 AQ256 AU256:AV256 AX256:AY256 BC256:BE256 D258:J258 L258 P258:Q258 S258:T258 X258:Z258 AI258:AO258 AQ258 AU258:AV258 AX258:AY258 BC258:BE258 D260:J260 L260 P260:Q260 S260:T260 X260:Z260 AI260:AO260 AQ260 AU260:AV260 AX260:AY260 BC260:BE260 D262:J262 L262 P262:Q262 S262:T262 X262:Z262 D264:J264 L264 P264:Q264 S264:T264 X264:Z264 AI265:AO265 AQ265 AU265:AV265 AX265:AY265 BC265:BE265 D266:J266 L266 P266:Q266 S266:T266 X266:Z266 AI267:AO267 AQ267 AU267:AV267 AX267:AY267 BC267:BE267 D268:J268 L268 P268:Q268 S268:T268 X268:Z268 AI269:AO269 AQ269 AU269:AV269 AX269:AY269 BC269:BE269 D270:J270 L270 P270:Q270 S270:T270 X270:Z270 AI271:AO271 AQ271 AU271:AV271 AX271:AY271 BC271:BE271 D272:J272 L272 P272:Q272 S272:T272 X272:Z272 AI273:AO273 AQ273 AU273:AV273 AX273:AY273 BC273:BE273 D274:J274 L274 P274:Q274 S274:T274 X274:Z274 AI275:AO275 AQ275 AU275:AV275 AX275:AY275 BC275:BE275 D276:J276 L276 P276:Q276 S276:T276 X276:Z276 AI277:AO277 AQ277 AU277:AV277 AX277:AY277 BC277:BE277 D278:J278 L278 P278:Q278 S278:T278 X278:Z278 AI279:AO279 AQ279 AU279:AV279 AX279:AY279 BC279:BE279 D280:J280 L280 P280:Q280 S280:T280 X280:Z280 AI281:AO281 AQ281 AU281:AV281 AX281:AY281 BC281:BE281 D282:J282 L282 P282:Q282 S282:T282 X282:Z282 AI283:AO283 AQ283 AU283:AV283 AX283:AY283 BC283:BE283 D284:J284 L284 P284:Q284 S284:T284 X284:Z284 D286:J286 L286 P286:Q286 S286:T286 X286:Z286 D288:J288 L288 P288:Q288 S288:T288 X288:Z288 AI288:AO288 AQ288 AU288:AV288 AX288:AY288 BC288:BE288 D290:J290 L290 P290:Q290 S290:T290 X290:Z290 AI290:AO290 AQ290 AU290:AV290 AX290:AY290 BC290:BE290 AI292:AO292 AQ292 AU292:AV292 AX292:AY292 BC292:BE292 AI294:AO294 AQ294 AU294:AV294 AX294:AY294 BC294:BE294 AI296:AO296 AQ296 AU296:AV296 AX296:AY296 BC296:BE296 C302:C321 AH302:AH311 AH315:AH324 AU315:AU324 C325:C329 P325:P329 C335 AH335 AQ335 AZ335 C337 AH337 AQ337 AZ337 C339 AH339 AQ339 AZ339 C341 AH341 AQ341 AZ341 C343 AH343 AQ343 AZ343 C345 AH345 AQ345 AZ345 C347 AH347 AQ347 AZ347 C349 AH349 AQ349 AZ349 C351 AH351 AQ351 AZ351 C356 AH356 AQ356 AZ356 C358 AH358 AQ358 AZ358 C360 AH360 AQ360 AZ360 C362 AH362 AQ362 AZ362 C418:C419 U418:U430 AM418:AM427 C422 C427 C429 C431 U432:U434 C435:C436 U436:U438 C439:C440 C446 E446:E455 U446 W446:W465 AO446:AO450 C448 U448 C450 U450 C452 U452 C454 U454 AO455:AO464 U456 U458 U460 U462 U464 C470:C488 H493 U493 C494 U495 C496:C501 U497 U499 U501 G502 C503 U503 C505 C507 C509 U515:U534 AM515:AM534 AT515:AT534 C539 U539 U544 C545:C546 U546 C548 U549 C551 U551 C553 U553 C555 U558 C562 U566 C570 U570 U572 C574 U574 C576 U576 U578 C579 C581 U581 C583 U584 C587 C591 D599 U599:U621 AM599:AM608 C600:C603 D604 C605:C629 AN613:AN624 W625:W626 Z625 AD625 AH625 Y626 AN628:AN639 AT628 X630 Z630 AT630 AT632 C634:C635 Y634 AA634 AT634 AT636 C637:C638 X638 Z638 AT638 C640:C641 C643:C644 Y643 AA643 C646:C647 Y647 AA647 C649:C650 C652:C653 X652 Z652 C655:C656 C658:C659 C661:C662 C671:C690 AL671:AL690 BB671:BB690 D695 J695:O695 Q695 U695:V695 X695:Y695 AC695:AE695 AM695 AS695:AX695 AZ695 BD695:BE695 BG695:BH695 BL695:BN695 D697 J697:O697 Q697 U697:V697 X697:Y697 AC697:AE697 AM697 AS697:AX697 AZ697 BD697:BE697 BG697:BH697 BL697:BN697 D699 J699:O699 Q699 U699:V699 X699:Y699 AC699:AE699 AM699 AS699:AX699 AZ699 BD699:BE699 BG699:BH699 BL699:BN699 D701 J701:O701 Q701 U701:V701 X701:Y701 AC701:AE701 AM701 AS701:AX701 AZ701 BD701:BE701 BG701:BH701 BL701:BN701 D703 J703:O703 Q703 U703:V703 X703:Y703 AC703:AE703 AM703 AS703:AX703 AZ703 BD703:BE703 BG703:BH703 BL703:BN703 D705 J705:O705 Q705 U705:V705 X705:Y705 AC705:AE705 AM705 AS705:AX705 AZ705 BD705:BE705 BG705:BH705 BL705:BN705 D707 J707:O707 Q707 U707:V707 X707:Y707 AC707:AE707 AM707 AS707:AX707 AZ707 BD707:BE707 BG707:BH707 BL707:BN707 D709 J709:O709 Q709 U709:V709 X709:Y709 AC709:AE709 AM709 AS709:AX709 AZ709 BD709:BE709 BG709:BH709 BL709:BN709 D711 J711:O711 Q711 U711:V711 X711:Y711 AC711:AE711 AM711 AS711:AX711 AZ711 BD711:BE711 BG711:BH711 BL711:BN711 D713 J713:O713 Q713 U713:V713 X713:Y713 AC713:AE713 AM713 AS713:AX713 AZ713 BD713:BE713 BG713:BH713 BL713:BN713 D715 J715:O715 Q715 U715:V715 X715:Y715 AC715:AE715 AM715 AS715:AX715 AZ715 BD715:BE715 BG715:BH715 BL715:BN715 D717 J717:O717 Q717 U717:V717 X717:Y717 AC717:AE717 AM717 AS717:AX717 AZ717 BD717:BE717 BG717:BH717 BL717:BN717 D719 J719:O719 Q719 U719:V719 X719:Y719 AC719:AE719 AM719 AS719:AX719 AZ719 BD719:BE719 BG719:BH719 BL719:BN719 D721 J721:O721 Q721 U721:V721 X721:Y721 AC721:AE721 AM721 AS721:AX721 AZ721 BD721:BE721 BG721:BH721 BL721:BN721 D723 J723:O723 Q723 U723:V723 X723:Y723 AC723:AE723 AM723 AS723:AX723 AZ723 BD723:BE723 BG723:BH723 BL723:BN723 D725 J725:O725 Q725 U725:V725 X725:Y725 AC725:AE725 D727 J727:O727 Q727 U727:V727 X727:Y727 AC727:AE727 AM728 AS728:AX728 AZ728 BD728:BE728 BG728:BH728 BL728:BN728 D729 J729:O729 Q729 U729:V729 X729:Y729 AC729:AE729 AM730 AS730:AX730 AZ730 BD730:BE730 BG730:BH730 BL730:BN730 D731 J731:O731 Q731 U731:V731 X731:Y731 AC731:AE731 AM732 AS732:AX732 AZ732 BD732:BE732 BG732:BH732 BL732:BN732 D733 J733:O733 Q733 U733:V733 X733:Y733 AC733:AE733 AM734 AS734:AX734 AZ734 BD734:BE734 BG734:BH734 BL734:BN734 D735 J735:O735 Q735 U735:V735 X735:Y735 AC735:AE735 AM736 AS736:AX736 AZ736 BD736:BE736 BG736:BH736 BL736:BN736 D737 J737:O737 Q737 U737:V737 X737:Y737 AC737:AE737 AM738 AS738:AX738 AZ738 BD738:BE738 BG738:BH738 BL738:BN738 D739 J739:O739 Q739 U739:V739 X739:Y739 AC739:AE739 AM740 AS740:AX740 AZ740 BD740:BE740 BG740:BH740 BL740:BN740 D741 J741:O741 Q741 U741:V741 X741:Y741 AC741:AE741 AM742 AS742:AX742 AZ742 BD742:BE742 BG742:BH742 BL742:BN742 D743 J743:O743 Q743 U743:V743 X743:Y743 AC743:AE743 AM744 AS744:AX744 AZ744 BD744:BE744 BG744:BH744 BL744:BN744 D745 J745:O745 Q745 U745:V745 X745:Y745 AC745:AE745 AM746 AS746:AX746 AZ746 BD746:BE746 BG746:BH746 BL746:BN746 D747 J747:O747 Q747 U747:V747 X747:Y747 AC747:AE747 D749 J749:O749 Q749 U749:V749 X749:Y749 AC749:AE749 D751 J751:O751 Q751 U751:V751 X751:Y751 AC751:AE751 AM751 AS751:AX751 AZ751 BD751:BE751 BG751:BH751 BL751:BN751 D753 J753:O753 Q753 U753:V753 X753:Y753 AC753:AE753 AM753 AS753:AX753 AZ753 BD753:BE753 BG753:BH753 BL753:BN753 AM755 AS755:AX755 AZ755 BD755:BE755 BG755:BH755 BL755:BN755 AM757 AS757:AX757 AZ757 BD757:BE757 BG757:BH757 BL757:BN757 AM759 AS759:AX759 AZ759 BD759:BE759 BG759:BH759 BL759:BN759 D765:I765 K765:L765 P765 S765:T765 W765:Z765 AM765:AR765 AT765:AU765 AY765 BB765:BC765 BF765:BI765 D768:I768 K768:L768 P768 S768:T768 W768:Z768 AM768:AR768 AT768:AU768 AY768 BB768:BC768 BF768:BI768 D771:I771 K771:L771 P771 S771:T771 W771:Z771 AM771:AR771 AT771:AU771 AY771 BB771:BC771 BF771:BI771 D774:I774 K774:L774 P774 S774:T774 W774:Z774 AM774:AR774 AT774:AU774 AY774 BB774:BC774 BF774:BI774 D777:I777 K777:L777 P777 S777:T777 W777:Z777 AM777:AR777 AT777:AU777 AY777 BB777:BC777 BF777:BI777 D780:I780 K780:L780 P780 S780:T780 W780:Z780 D783:I783 K783:L783 P783 S783:T783 W783:Z783 D786:I786 K786:L786 P786 S786:T786 W786:Z786 D789:I789 K789:L789 P789 S789:T789 W789:Z789 D792:I792 K792:L792 P792 S792:T792 W792:Z792 D795:I795 K795:L795 P795 S795:T795 W795:Z795 D798:I798 K798:L798 P798 S798:T798 W798:Z798 D801:I801 K801:L801 P801 S801:T801 W801:Z801 D804:I804 K804:L804 P804 S804:T804 W804:Z804 D807:I807 K807:L807 P807 S807:T807 W807:Z807 D814:I814 K814:L814 P814 S814:T814 W814:Z814 AM814:AR814 AT814:AU814 AY814 BB814:BC814 BF814:BI814 D818:I818 K818:L818 P818 S818:T818 W818:Z818 AM818:AR818 AT818:AU818 AY818 BB818:BC818 BF818:BI818 D822:I822 K822:L822 P822 S822:T822 W822:Z822 AM822:AR822 AT822:AU822 AY822 BB822:BC822 BF822:BI822 D826:I826 K826:L826 P826 S826:T826 W826:Z826 AM826:AR826 AT826:AU826 AY826 BB826:BC826 BF826:BI826 D830:I830 K830:L830 P830 S830:T830 W830:Z830 AM830:AR830 AT830:AU830 AY830 BB830:BC830 BF830:BI830 D834:I834 K834:L834 P834 S834:T834 W834:Z834 D838:I838 K838:L838 P838 S838:T838 W838:Z838 D842:I842 K842:L842 P842 S842:T842 W842:Z842 D846:I846 K846:L846 P846 S846:T846 W846:Z846 D850:I850 K850:L850 P850 S850:T850 W850:Z850 D854:I854 K854:L854 P854 S854:T854 W854:Z854 D858:I858 K858:L858 P858 S858:T858 W858:Z858 D862:I862 K862:L862 P862 S862:T862 W862:Z862 D866:I866 K866:L866 P866 S866:T866 W866:Z866 D870:I870 K870:L870 P870 S870:T870 W870:Z870 D878:I878 K878:L878 P878 S878:T878 W878:Z878 AM878:AR878 AT878:AU878 AY878 BB878:BC878 BF878:BI878 D882:I882 K882:L882 P882 S882:T882 W882:Z882 AM882:AR882 AT882:AU882 AY882 BB882:BC882 BF882:BI882 D886:I886 K886:L886 P886 S886:T886 W886:Z886 AM886:AR886 AT886:AU886 AY886 BB886:BC886 BF886:BI886 D890:I890 K890:L890 P890 S890:T890 W890:Z890 AM893:AR893 AT893:AU893 AY893 BB893:BC893 BF893:BI893 AM897:AR897 AT897:AU897 AY897 BB897:BC897 BF897:BI897 D905 Z905:AA906 AG905:AH906 AM905 BI905:BJ906 BP905:BQ906 AA909 AE909 BJ909 BN909 F911:F912 I911:I912 L911 O911 R911 U911 X911 AA911 AD911 AO911:AO912 AR911:AR912 AU911 AX911 BA911 BD911 BG911 BJ911 BM911 D912:E912 G912:H912 N912 AM912:AN912 AP912:AQ912 AW912 D914:I914 N914 AM914:AR914 AW914 D916:I916 N916 AM916:AR916 AW916 D918:I918 N918 D920:I920 N920 D922:I922 N922 D928:I928 K928:L928 P928 T928 AM928:AR928 AT928:AU928 AY928 BC928 T930 BC930 D931:I931 K931:L931 P931 AM931:AR931 AT931:AU931 AY931 T932 BC932 D934:I934 K934:L934 P934 T934 AM934:AR934 AT934:AU934 AY934 BC934 T936 D937:I937 K937:L937 P937 AM937:AR937 AT937:AU937 AY937 BC937:BD939 T938 D940:I940 K940:L940 P940 T940 T942 D943:I943 K943:L943 P943 T945:U947 D946:I946 K946:L946 P946 D949:I949 K949:L949 P949 D956:I956 N956 T956:Y956 AD956 AM956:AR956 AW956 BC956:BH956 BM956 D959:I959 N959 T959:Y959 AD959 AM959:AR959 AW959 BC959:BH959 BM959 D962:I962 N962 T962:Y962 AD962 AM962:AR962 AW962 BC962:BH962 BM962 D965:I965 N965 T965:Y965 AD965 D968:I968 N968 T968:Y968 AD968 D975:I975 N975 T975:Y975 AD975 AM975:AR975 AW975 BC975:BH975 BM975 D978:I978 N978 T978:Y978 AD978 AM978:AR978 AW978 BC978:BH978 BM978 D981:I981 N981 T981:Y981 AD981 AM981:AR981 AW981 BC981:BH981 BM981 D984:I984 N984 T984:Y984 AD984 D987:I987 N987 T987:Y987 AD987 D994:I994 K994:L994 P994 S994:T994 W994:Z994 AM994:AR994 AT994:AU994 AY994 BB994:BC994 BF994:BI994 D998:I998 K998:L998 P998 S998:T998 W998:Z998 AM998:AR998 AT998:AU998 AY998 BB998:BC998 BF998:BI998 D1002:I1002 K1002:L1002 P1002 S1002:T1002 W1002:Z1002 AM1002:AR1002 AT1002:AU1002 AY1002 BB1002:BC1002 BF1002:BI1002 D1006:I1006 K1006:L1006 P1006 S1006:T1006 W1006:Z1006 AM1006:AR1006 AT1006:AU1006 AY1006 BB1006:BC1006 BF1006:BI1006 D1010:I1010 K1010:L1010 P1010 S1010:T1010 W1010:Z1010 AM1010:AR1010 AT1010:AU1010 AY1010 BB1010:BC1010 BF1010:BI1010 D1014:I1014 K1014:L1014 P1014 S1014:T1014 W1014:Z1014 AM1017:AR1017 AT1017:AU1017 AY1017 BB1017:BC1017 BF1017:BI1017 D1018:I1018 K1018:L1018 P1018 S1018:T1018 W1018:Z1018 AM1020:AR1020 AT1020:AU1020 AY1020 BB1020:BC1020 BF1020:BI1020 D1022:I1022 K1022:L1022 P1022 S1022:T1022 W1022:Z1022 AM1023:AR1023 AT1023:AU1023 AY1023 BB1023:BC1023 BF1023:BI1023 D1026:I1026 K1026:L1026 P1026 S1026:T1026 W1026:Z1026 AM1026:AR1026 AT1026:AU1026 AY1026 BB1026:BC1026 BF1026:BI1026 AM1029:AR1029 AT1029:AU1029 AY1029 BB1029:BC1029 BF1029:BI1029 D1030:I1030 K1030:L1030 P1030 S1030:T1030 W1030:Z1030 AM1032:AR1032 AT1032:AU1032 AY1032 BB1032:BC1032 BF1032:BI1032 D1034:I1034 K1034:L1034 P1034 S1034:T1034 W1034:Z1034 AM1035:AR1035 AT1035:AU1035 AY1035 BB1035:BC1035 BF1035:BI1035 D1042:I1042 K1042:L1042 N1042 P1042 AM1042:AR1042 AT1042:AU1042 AW1042 AY1042 BC1042:BH1042 BJ1042:BK1042 BM1042 BO1042 D1044:I1044 K1044:L1044 N1044 P1044 AM1044:AR1044 AT1044:AU1044 AW1044 AY1044 BC1044:BH1044 BJ1044:BK1044 BM1044 BO1044 D1046:I1046 K1046:L1046 N1046 P1046 AM1046:AR1046 AT1046:AU1046 AW1046 AY1046 BC1046:BH1046 BJ1046:BK1046 BM1046 BO1046 D1048:I1048 K1048:L1048 N1048 P1048 AM1048:AR1048 AT1048:AU1048 AW1048 AY1048 BC1048:BH1048 BJ1048:BK1048 BM1048 BO1048 D1050:I1050 K1050:L1050 N1050 P1050 AM1050:AR1050 AT1050:AU1050 AW1050 AY1050 BC1050:BH1050 BJ1050:BK1050 BM1050 BO1050 D1052:I1052 K1052:L1052 N1052 P1052 AM1052:AR1052 AT1052:AU1052 AW1052 AY1052 D1054:I1054 K1054:L1054 N1054 P1054 AM1054:AR1054 AT1054:AU1054 AW1054 AY1054 D1056:I1056 K1056:L1056 N1056 P1056 AM1056:AR1056 AT1056:AU1056 AW1056 AY1056 D1058:I1058 K1058:L1058 N1058 P1058 AM1058:AR1058 AT1058:AU1058 AW1058 AY1058 D1060:I1060 K1060:L1060 N1060 P1060 AM1060:AR1060 AT1060:AU1060 AW1060 AY1060 D1062:I1062 K1062:L1062 N1062 P1062 D1064:I1064 K1064:L1064 N1064 P1064 D1066:I1066 K1066:L1066 N1066 P1066 D1068:I1068 K1068:L1068 N1068 P1068 D1070:I1070 K1070:L1070 N1070 P1070 D1076:I1076 K1076:L1076 P1076 S1076:T1076 W1076:Z1076 D1078:I1078 K1078:L1078 P1078 S1078:T1078 W1078:Z1078 D1080:I1080 K1080:L1080 P1080 S1080:T1080 W1080:Z1080 D1082:I1082 K1082:L1082 P1082 S1082:T1082 W1082:Z1082 D1084:I1084 K1084:L1084 P1084 S1084:T1084 W1084:Z1084 D1090:I1090 N1090 AM1090:AR1090 AW1090 BC1090:BH1090 BM1090 D1093:I1093 N1093 AM1093:AR1093 AW1093 BC1093:BH1093 BM1093 D1096:I1096 N1096 AM1096:AR1096 AW1096 BC1096:BH1096 BM1096 D1099:I1099 N1099 D1102:I1102 N1102 D1105:I1105 N1105 W1112 AA1112 AE1112 BF1112 BJ1112 BN1112 M1114 S1114 AV1114 BB1114 D1116:I1116 N1116 T1116:Y1116 AD1116 AM1116:AR1116 AW1116 BC1116:BH1116 BM1116 D1119:I1119 N1119 T1119:Y1119 AD1119 AM1119:AR1119 AW1119 BC1119:BH1119 BM1119 D1122:I1122 N1122 T1122:Y1122 AD1122 AM1122:AR1122 AW1122 BC1122:BH1122 BM1122 D1125:I1125 N1125 T1125:Y1125 AD1125 AM1125:AR1125 AW1125 BC1125:BH1125 BM1125 D1128:I1128 N1128 T1128:Y1128 AD1128 D1131:I1131 N1131 T1131:Y1131 AD1131 D1134:I1134 N1134 T1134:Y1134 AD1134 D1137:I1137 N1137 T1137:Y1137 AD1137 W1143 AA1143 AE1143 M1145 S1145 D1147:I1147 N1147 T1147:Y1147 AD1147 D1150:I1150 N1150 T1150:Y1150 AD1150 D1153:I1153 N1153 T1153:Y1153 AD1153 D1156:I1156 N1156 T1156:Y1156 AD1156 D1159:I1159 N1159 T1159:Y1159 AD1159 D1162:I1162 N1162 T1162:Y1162 AD1162 D1165:I1165 N1165 T1165:Y1165 AD1165 D1168:I1168 N1168 T1168:Y1168 AD1168 D1171:I1171 N1171 T1171:Y1171 AD1171 D1174:I1174 N1174 T1174:Y1174 AD1174 D1177:I1177 N1177 T1177:Y1177 AD1177 D1180:I1180 N1180 T1180:Y1180 AD1180">
    <cfRule type="expression" dxfId="26" priority="73">
      <formula>$D$2="CYAN"</formula>
    </cfRule>
  </conditionalFormatting>
  <dataValidations>
    <dataValidation type="list" allowBlank="1" showErrorMessage="1" sqref="Z1114 BI1114 Z1145">
      <formula1>"無,柔性鍍層模塊,重裝鍍層模塊,符文鍍層模塊,標準鍍層模塊"</formula1>
    </dataValidation>
    <dataValidation type="list" allowBlank="1" showErrorMessage="1" sqref="D2">
      <formula1>"Blue,Cyan,Teal,Mint,Green,Olive,Yellow,Orange,Red,Pink,Purple,Lavender,Magenta,Brown,Black,White"</formula1>
    </dataValidation>
    <dataValidation type="list" allowBlank="1" showErrorMessage="1" sqref="D391 H391 L391 Q391 U391 Y391 D393 H393 L393 Q393 U393 Y393 AI393 AM393 AQ393 AV393 AZ393 BD393 D395 H395 L395 Q395 U395 Y395 AI395 AM395 AQ395 AV395 AZ395 BD395 D397 H397 L397 Q397 U397 Y397 AI397 AM397 AQ397 AV397 AZ397 BD397 D399 H399 L399 Q399 U399 Y399 AI399 AM399 AQ399 AV399 AZ399 BD399 D401 H401 L401 Q401 U401 Y401 AI401 AM401 AQ401 AV401 AZ401 BD401 D403 H403 L403 Q403 U403 Y403 D405 H405 L405 Q405 U405 Y405 D407 H407 L407 Q407 U407 Y407 D409 H409 L409 Q409 U409 Y409">
      <formula1>"讚賞,自卑,忠誠,懷疑,喜愛,仇恨"</formula1>
    </dataValidation>
    <dataValidation type="list" allowBlank="1" showErrorMessage="1" sqref="D222 G222 J222 M222 P222 S222 V222 Y222 AB222 AI222 AL222 AO222 AR222 AU222 AX222 BA222 BD222 BG222 AI227 AL227 AO227 AR227 AU227 AX227 BA227 BD227 BG227 G911 J911 M911 P911 S911 V911 Y911 AB911 AE911 AP911 AS911 AV911 AY911 BB911 BE911 BH911 BK911 BN911">
      <formula1>"- -,弱點,抗性,免疫,吸收"</formula1>
    </dataValidation>
    <dataValidation type="list" allowBlank="1" showErrorMessage="1" sqref="F1114 AO1114 F1145">
      <formula1>"外骨骼,機甲,戰馬"</formula1>
    </dataValidation>
    <dataValidation type="list" allowBlank="1" showErrorMessage="1" sqref="AR102 BE102 AR105 BE105 M108 Z108 M111 Z111 M114 Z114 M117 Z117 AR123 BE123 AR144 BE144 AR147 BE147 M150 Z150 M153 Z153 M156 Z156 M159 Z159 AR165 BE165">
      <formula1>"普通,職業,劍,匕首"</formula1>
    </dataValidation>
    <dataValidation type="list" allowBlank="1" showErrorMessage="1" sqref="AR109 BE109 AR112 BE112 M121 Z121 M124 Z124 M127 Z127 AR127 BE127 M130 Z130 AR151 BE151 AR154 BE154 M163 Z163 M166 Z166 M169 Z169 AR169 BE169 M172 Z172">
      <formula1>"奧術,弓,格鬥,匕首,火器,連枷,重型,矛,劍,投擲,盾牌"</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3.71"/>
    <col customWidth="1" min="2" max="2" width="18.86"/>
    <col customWidth="1" min="3" max="3" width="43.0"/>
    <col customWidth="1" min="4" max="4" width="14.0"/>
    <col customWidth="1" hidden="1" min="5" max="5" width="7.71"/>
    <col customWidth="1" hidden="1" min="6" max="6" width="10.57"/>
    <col customWidth="1" min="7" max="7" width="14.14"/>
    <col customWidth="1" min="8" max="8" width="72.43"/>
  </cols>
  <sheetData>
    <row r="1">
      <c r="A1" s="313"/>
      <c r="B1" s="314"/>
      <c r="C1" s="314"/>
      <c r="D1" s="314"/>
      <c r="E1" s="315"/>
      <c r="F1" s="316"/>
      <c r="G1" s="317"/>
      <c r="H1" s="318"/>
      <c r="I1" s="313"/>
      <c r="J1" s="313"/>
      <c r="K1" s="313"/>
      <c r="L1" s="313"/>
      <c r="M1" s="313"/>
      <c r="N1" s="313"/>
      <c r="O1" s="313"/>
      <c r="P1" s="313"/>
      <c r="Q1" s="313"/>
      <c r="R1" s="313"/>
      <c r="S1" s="313"/>
    </row>
    <row r="2" ht="22.5" customHeight="1">
      <c r="A2" s="313"/>
      <c r="B2" s="319" t="s">
        <v>15</v>
      </c>
      <c r="C2" s="319" t="s">
        <v>225</v>
      </c>
      <c r="D2" s="319" t="s">
        <v>226</v>
      </c>
      <c r="E2" s="320" t="s">
        <v>227</v>
      </c>
      <c r="F2" s="321" t="s">
        <v>228</v>
      </c>
      <c r="G2" s="322" t="s">
        <v>229</v>
      </c>
      <c r="H2" s="323" t="s">
        <v>230</v>
      </c>
      <c r="I2" s="313"/>
      <c r="J2" s="313"/>
      <c r="K2" s="313"/>
      <c r="L2" s="313"/>
      <c r="M2" s="313"/>
      <c r="N2" s="313"/>
      <c r="O2" s="313"/>
      <c r="P2" s="313"/>
      <c r="Q2" s="313"/>
      <c r="R2" s="313"/>
      <c r="S2" s="313"/>
    </row>
    <row r="3" ht="22.5" customHeight="1">
      <c r="A3" s="313"/>
      <c r="B3" s="324" t="s">
        <v>25</v>
      </c>
      <c r="C3" s="325"/>
      <c r="D3" s="326"/>
      <c r="E3" s="327"/>
      <c r="F3" s="321"/>
      <c r="G3" s="328"/>
      <c r="H3" s="329"/>
      <c r="I3" s="313"/>
      <c r="J3" s="313"/>
      <c r="K3" s="313"/>
      <c r="L3" s="313"/>
      <c r="M3" s="313"/>
      <c r="N3" s="313"/>
      <c r="O3" s="313"/>
      <c r="P3" s="313"/>
      <c r="Q3" s="313"/>
      <c r="R3" s="313"/>
      <c r="S3" s="313"/>
    </row>
    <row r="4" ht="22.5" customHeight="1">
      <c r="A4" s="313"/>
      <c r="B4" s="330" t="s">
        <v>231</v>
      </c>
      <c r="C4" s="331"/>
      <c r="D4" s="332"/>
      <c r="E4" s="333"/>
      <c r="F4" s="334"/>
      <c r="G4" s="333"/>
      <c r="H4" s="335"/>
      <c r="I4" s="313"/>
      <c r="J4" s="313"/>
      <c r="K4" s="313"/>
      <c r="L4" s="313"/>
      <c r="M4" s="313"/>
      <c r="N4" s="313"/>
      <c r="O4" s="313"/>
      <c r="P4" s="313"/>
      <c r="Q4" s="313"/>
      <c r="R4" s="313"/>
      <c r="S4" s="313"/>
    </row>
    <row r="5" ht="22.5" customHeight="1">
      <c r="A5" s="313"/>
      <c r="B5" s="330" t="s">
        <v>232</v>
      </c>
      <c r="C5" s="336" t="s">
        <v>233</v>
      </c>
      <c r="D5" s="332" t="s">
        <v>234</v>
      </c>
      <c r="E5" s="333" t="s">
        <v>235</v>
      </c>
      <c r="F5" s="334" t="s">
        <v>236</v>
      </c>
      <c r="G5" s="333" t="s">
        <v>237</v>
      </c>
      <c r="H5" s="335" t="s">
        <v>238</v>
      </c>
      <c r="I5" s="313"/>
      <c r="J5" s="313"/>
      <c r="K5" s="313"/>
      <c r="L5" s="313"/>
      <c r="M5" s="313"/>
      <c r="N5" s="313"/>
      <c r="O5" s="313"/>
      <c r="P5" s="313"/>
      <c r="Q5" s="313"/>
      <c r="R5" s="313"/>
      <c r="S5" s="313"/>
    </row>
    <row r="6" ht="22.5" customHeight="1">
      <c r="A6" s="313"/>
      <c r="B6" s="330" t="s">
        <v>232</v>
      </c>
      <c r="C6" s="332"/>
      <c r="D6" s="332" t="s">
        <v>239</v>
      </c>
      <c r="E6" s="333" t="s">
        <v>235</v>
      </c>
      <c r="F6" s="337" t="s">
        <v>240</v>
      </c>
      <c r="G6" s="333" t="s">
        <v>241</v>
      </c>
      <c r="H6" s="338" t="s">
        <v>242</v>
      </c>
      <c r="I6" s="313"/>
      <c r="J6" s="313"/>
      <c r="K6" s="313"/>
      <c r="L6" s="313"/>
      <c r="M6" s="313"/>
      <c r="N6" s="313"/>
      <c r="O6" s="313"/>
      <c r="P6" s="313"/>
      <c r="Q6" s="313"/>
      <c r="R6" s="313"/>
      <c r="S6" s="313"/>
    </row>
    <row r="7" ht="22.5" customHeight="1">
      <c r="A7" s="313"/>
      <c r="B7" s="330" t="s">
        <v>232</v>
      </c>
      <c r="C7" s="332"/>
      <c r="D7" s="332" t="s">
        <v>243</v>
      </c>
      <c r="E7" s="339" t="s">
        <v>235</v>
      </c>
      <c r="F7" s="337" t="s">
        <v>244</v>
      </c>
      <c r="G7" s="333" t="s">
        <v>245</v>
      </c>
      <c r="H7" s="338" t="s">
        <v>246</v>
      </c>
      <c r="I7" s="313"/>
      <c r="J7" s="313"/>
      <c r="K7" s="313"/>
      <c r="L7" s="313"/>
      <c r="M7" s="313"/>
      <c r="N7" s="313"/>
      <c r="O7" s="313"/>
      <c r="P7" s="313"/>
      <c r="Q7" s="313"/>
      <c r="R7" s="313"/>
      <c r="S7" s="313"/>
    </row>
    <row r="8" ht="22.5" customHeight="1">
      <c r="A8" s="313"/>
      <c r="B8" s="330" t="s">
        <v>232</v>
      </c>
      <c r="C8" s="332"/>
      <c r="D8" s="332" t="s">
        <v>247</v>
      </c>
      <c r="E8" s="333" t="s">
        <v>235</v>
      </c>
      <c r="F8" s="337" t="s">
        <v>248</v>
      </c>
      <c r="G8" s="333" t="s">
        <v>249</v>
      </c>
      <c r="H8" s="338" t="s">
        <v>250</v>
      </c>
      <c r="I8" s="313"/>
      <c r="J8" s="313"/>
      <c r="K8" s="313"/>
      <c r="L8" s="313"/>
      <c r="M8" s="313"/>
      <c r="N8" s="313"/>
      <c r="O8" s="313"/>
      <c r="P8" s="313"/>
      <c r="Q8" s="313"/>
      <c r="R8" s="313"/>
      <c r="S8" s="313"/>
    </row>
    <row r="9" ht="22.5" customHeight="1">
      <c r="A9" s="313"/>
      <c r="B9" s="330" t="s">
        <v>232</v>
      </c>
      <c r="C9" s="332"/>
      <c r="D9" s="332" t="s">
        <v>251</v>
      </c>
      <c r="E9" s="339" t="s">
        <v>235</v>
      </c>
      <c r="F9" s="337" t="s">
        <v>244</v>
      </c>
      <c r="G9" s="333" t="s">
        <v>245</v>
      </c>
      <c r="H9" s="338" t="s">
        <v>252</v>
      </c>
      <c r="I9" s="313"/>
      <c r="J9" s="313"/>
      <c r="K9" s="313"/>
      <c r="L9" s="313"/>
      <c r="M9" s="313"/>
      <c r="N9" s="313"/>
      <c r="O9" s="313"/>
      <c r="P9" s="313"/>
      <c r="Q9" s="313"/>
      <c r="R9" s="313"/>
      <c r="S9" s="313"/>
    </row>
    <row r="10" ht="22.5" customHeight="1">
      <c r="A10" s="313"/>
      <c r="B10" s="330" t="s">
        <v>253</v>
      </c>
      <c r="C10" s="340" t="s">
        <v>254</v>
      </c>
      <c r="D10" s="332" t="s">
        <v>255</v>
      </c>
      <c r="E10" s="339" t="s">
        <v>235</v>
      </c>
      <c r="F10" s="337" t="s">
        <v>248</v>
      </c>
      <c r="G10" s="333" t="s">
        <v>249</v>
      </c>
      <c r="H10" s="341" t="s">
        <v>256</v>
      </c>
      <c r="I10" s="313"/>
      <c r="J10" s="313"/>
      <c r="K10" s="313"/>
      <c r="L10" s="313"/>
      <c r="M10" s="313"/>
      <c r="N10" s="313"/>
      <c r="O10" s="313"/>
      <c r="P10" s="313"/>
      <c r="Q10" s="313"/>
      <c r="R10" s="313"/>
      <c r="S10" s="313"/>
    </row>
    <row r="11" ht="22.5" customHeight="1">
      <c r="A11" s="313"/>
      <c r="B11" s="330" t="s">
        <v>253</v>
      </c>
      <c r="C11" s="332"/>
      <c r="D11" s="332" t="s">
        <v>243</v>
      </c>
      <c r="E11" s="339" t="s">
        <v>235</v>
      </c>
      <c r="F11" s="337" t="s">
        <v>244</v>
      </c>
      <c r="G11" s="333" t="s">
        <v>245</v>
      </c>
      <c r="H11" s="338" t="s">
        <v>257</v>
      </c>
      <c r="I11" s="313"/>
      <c r="J11" s="313"/>
      <c r="K11" s="313"/>
      <c r="L11" s="313"/>
      <c r="M11" s="313"/>
      <c r="N11" s="313"/>
      <c r="O11" s="313"/>
      <c r="P11" s="313"/>
      <c r="Q11" s="313"/>
      <c r="R11" s="313"/>
      <c r="S11" s="313"/>
    </row>
    <row r="12" ht="22.5" customHeight="1">
      <c r="A12" s="313"/>
      <c r="B12" s="330" t="s">
        <v>253</v>
      </c>
      <c r="C12" s="332"/>
      <c r="D12" s="332" t="s">
        <v>258</v>
      </c>
      <c r="E12" s="339" t="s">
        <v>235</v>
      </c>
      <c r="F12" s="337" t="s">
        <v>248</v>
      </c>
      <c r="G12" s="342" t="s">
        <v>259</v>
      </c>
      <c r="H12" s="341" t="s">
        <v>260</v>
      </c>
      <c r="I12" s="313"/>
      <c r="J12" s="313"/>
      <c r="K12" s="313"/>
      <c r="L12" s="313"/>
      <c r="M12" s="313"/>
      <c r="N12" s="313"/>
      <c r="O12" s="313"/>
      <c r="P12" s="313"/>
      <c r="Q12" s="313"/>
      <c r="R12" s="313"/>
      <c r="S12" s="313"/>
    </row>
    <row r="13" ht="22.5" customHeight="1">
      <c r="A13" s="313"/>
      <c r="B13" s="330" t="s">
        <v>253</v>
      </c>
      <c r="C13" s="332"/>
      <c r="D13" s="332" t="s">
        <v>261</v>
      </c>
      <c r="E13" s="333" t="s">
        <v>235</v>
      </c>
      <c r="F13" s="337" t="s">
        <v>240</v>
      </c>
      <c r="G13" s="342" t="s">
        <v>237</v>
      </c>
      <c r="H13" s="338" t="s">
        <v>262</v>
      </c>
      <c r="I13" s="313"/>
      <c r="J13" s="313"/>
      <c r="K13" s="313"/>
      <c r="L13" s="313"/>
      <c r="M13" s="313"/>
      <c r="N13" s="313"/>
      <c r="O13" s="313"/>
      <c r="P13" s="313"/>
      <c r="Q13" s="313"/>
      <c r="R13" s="313"/>
      <c r="S13" s="313"/>
    </row>
    <row r="14" ht="22.5" customHeight="1">
      <c r="A14" s="313"/>
      <c r="B14" s="330" t="s">
        <v>253</v>
      </c>
      <c r="C14" s="332"/>
      <c r="D14" s="332" t="s">
        <v>251</v>
      </c>
      <c r="E14" s="339" t="s">
        <v>235</v>
      </c>
      <c r="F14" s="337" t="s">
        <v>244</v>
      </c>
      <c r="G14" s="333" t="s">
        <v>245</v>
      </c>
      <c r="H14" s="338" t="s">
        <v>252</v>
      </c>
      <c r="I14" s="313"/>
      <c r="J14" s="313"/>
      <c r="K14" s="313"/>
      <c r="L14" s="313"/>
      <c r="M14" s="313"/>
      <c r="N14" s="313"/>
      <c r="O14" s="313"/>
      <c r="P14" s="313"/>
      <c r="Q14" s="313"/>
      <c r="R14" s="313"/>
      <c r="S14" s="313"/>
    </row>
    <row r="15" ht="22.5" customHeight="1">
      <c r="A15" s="313"/>
      <c r="B15" s="332" t="s">
        <v>53</v>
      </c>
      <c r="C15" s="340" t="s">
        <v>263</v>
      </c>
      <c r="D15" s="343" t="s">
        <v>264</v>
      </c>
      <c r="E15" s="333" t="s">
        <v>235</v>
      </c>
      <c r="F15" s="334" t="s">
        <v>265</v>
      </c>
      <c r="G15" s="333" t="s">
        <v>259</v>
      </c>
      <c r="H15" s="338" t="s">
        <v>266</v>
      </c>
      <c r="I15" s="313"/>
      <c r="J15" s="313"/>
      <c r="K15" s="313"/>
      <c r="L15" s="313"/>
      <c r="M15" s="313"/>
      <c r="N15" s="313"/>
      <c r="O15" s="313"/>
      <c r="P15" s="313"/>
      <c r="Q15" s="313"/>
      <c r="R15" s="313"/>
      <c r="S15" s="313"/>
    </row>
    <row r="16" ht="22.5" customHeight="1">
      <c r="A16" s="313"/>
      <c r="B16" s="332" t="s">
        <v>53</v>
      </c>
      <c r="C16" s="343"/>
      <c r="D16" s="332" t="s">
        <v>267</v>
      </c>
      <c r="E16" s="339" t="s">
        <v>235</v>
      </c>
      <c r="F16" s="337" t="s">
        <v>244</v>
      </c>
      <c r="G16" s="333" t="s">
        <v>245</v>
      </c>
      <c r="H16" s="338" t="s">
        <v>268</v>
      </c>
      <c r="I16" s="313"/>
      <c r="J16" s="313"/>
      <c r="K16" s="313"/>
      <c r="L16" s="313"/>
      <c r="M16" s="313"/>
      <c r="N16" s="313"/>
      <c r="O16" s="313"/>
      <c r="P16" s="313"/>
      <c r="Q16" s="313"/>
      <c r="R16" s="313"/>
      <c r="S16" s="313"/>
    </row>
    <row r="17" ht="22.5" customHeight="1">
      <c r="A17" s="313"/>
      <c r="B17" s="332" t="s">
        <v>53</v>
      </c>
      <c r="C17" s="343"/>
      <c r="D17" s="332" t="s">
        <v>269</v>
      </c>
      <c r="E17" s="339" t="s">
        <v>235</v>
      </c>
      <c r="F17" s="337" t="s">
        <v>244</v>
      </c>
      <c r="G17" s="333" t="s">
        <v>245</v>
      </c>
      <c r="H17" s="338" t="s">
        <v>270</v>
      </c>
      <c r="I17" s="313"/>
      <c r="J17" s="313"/>
      <c r="K17" s="313"/>
      <c r="L17" s="313"/>
      <c r="M17" s="313"/>
      <c r="N17" s="313"/>
      <c r="O17" s="313"/>
      <c r="P17" s="313"/>
      <c r="Q17" s="313"/>
      <c r="R17" s="313"/>
      <c r="S17" s="313"/>
    </row>
    <row r="18" ht="22.5" customHeight="1">
      <c r="A18" s="313"/>
      <c r="B18" s="332" t="s">
        <v>53</v>
      </c>
      <c r="C18" s="343"/>
      <c r="D18" s="332" t="s">
        <v>271</v>
      </c>
      <c r="E18" s="339" t="s">
        <v>235</v>
      </c>
      <c r="F18" s="337" t="s">
        <v>244</v>
      </c>
      <c r="G18" s="333" t="s">
        <v>245</v>
      </c>
      <c r="H18" s="338" t="s">
        <v>272</v>
      </c>
      <c r="I18" s="313"/>
      <c r="J18" s="313"/>
      <c r="K18" s="313"/>
      <c r="L18" s="313"/>
      <c r="M18" s="313"/>
      <c r="N18" s="313"/>
      <c r="O18" s="313"/>
      <c r="P18" s="313"/>
      <c r="Q18" s="313"/>
      <c r="R18" s="313"/>
      <c r="S18" s="313"/>
    </row>
    <row r="19" ht="22.5" customHeight="1">
      <c r="A19" s="313"/>
      <c r="B19" s="332" t="s">
        <v>53</v>
      </c>
      <c r="C19" s="343"/>
      <c r="D19" s="343" t="s">
        <v>273</v>
      </c>
      <c r="E19" s="333" t="s">
        <v>235</v>
      </c>
      <c r="F19" s="334" t="s">
        <v>274</v>
      </c>
      <c r="G19" s="333" t="s">
        <v>275</v>
      </c>
      <c r="H19" s="338" t="s">
        <v>276</v>
      </c>
      <c r="I19" s="313"/>
      <c r="J19" s="313"/>
      <c r="K19" s="313"/>
      <c r="L19" s="313"/>
      <c r="M19" s="313"/>
      <c r="N19" s="313"/>
      <c r="O19" s="313"/>
      <c r="P19" s="313"/>
      <c r="Q19" s="313"/>
      <c r="R19" s="313"/>
      <c r="S19" s="313"/>
    </row>
    <row r="20" ht="22.5" customHeight="1">
      <c r="A20" s="313"/>
      <c r="B20" s="343" t="s">
        <v>55</v>
      </c>
      <c r="C20" s="340" t="s">
        <v>277</v>
      </c>
      <c r="D20" s="332" t="s">
        <v>278</v>
      </c>
      <c r="E20" s="333" t="s">
        <v>235</v>
      </c>
      <c r="F20" s="334" t="s">
        <v>265</v>
      </c>
      <c r="G20" s="333" t="s">
        <v>259</v>
      </c>
      <c r="H20" s="338" t="s">
        <v>279</v>
      </c>
      <c r="I20" s="313"/>
      <c r="J20" s="313"/>
      <c r="K20" s="313"/>
      <c r="L20" s="313"/>
      <c r="M20" s="313"/>
      <c r="N20" s="313"/>
      <c r="O20" s="313"/>
      <c r="P20" s="313"/>
      <c r="Q20" s="313"/>
      <c r="R20" s="313"/>
      <c r="S20" s="313"/>
    </row>
    <row r="21" ht="22.5" customHeight="1">
      <c r="A21" s="313"/>
      <c r="B21" s="343" t="s">
        <v>55</v>
      </c>
      <c r="C21" s="343"/>
      <c r="D21" s="332" t="s">
        <v>280</v>
      </c>
      <c r="E21" s="339" t="s">
        <v>235</v>
      </c>
      <c r="F21" s="337" t="s">
        <v>244</v>
      </c>
      <c r="G21" s="333" t="s">
        <v>245</v>
      </c>
      <c r="H21" s="338" t="s">
        <v>281</v>
      </c>
      <c r="I21" s="313"/>
      <c r="J21" s="313"/>
      <c r="K21" s="313"/>
      <c r="L21" s="313"/>
      <c r="M21" s="313"/>
      <c r="N21" s="313"/>
      <c r="O21" s="313"/>
      <c r="P21" s="313"/>
      <c r="Q21" s="313"/>
      <c r="R21" s="313"/>
      <c r="S21" s="313"/>
    </row>
    <row r="22" ht="22.5" customHeight="1">
      <c r="A22" s="313"/>
      <c r="B22" s="343" t="s">
        <v>55</v>
      </c>
      <c r="C22" s="343"/>
      <c r="D22" s="332" t="s">
        <v>282</v>
      </c>
      <c r="E22" s="339" t="s">
        <v>235</v>
      </c>
      <c r="F22" s="337" t="s">
        <v>244</v>
      </c>
      <c r="G22" s="333" t="s">
        <v>245</v>
      </c>
      <c r="H22" s="338" t="s">
        <v>283</v>
      </c>
      <c r="I22" s="313"/>
      <c r="J22" s="313"/>
      <c r="K22" s="313"/>
      <c r="L22" s="313"/>
      <c r="M22" s="313"/>
      <c r="N22" s="313"/>
      <c r="O22" s="313"/>
      <c r="P22" s="313"/>
      <c r="Q22" s="313"/>
      <c r="R22" s="313"/>
      <c r="S22" s="313"/>
    </row>
    <row r="23" ht="22.5" customHeight="1">
      <c r="A23" s="313"/>
      <c r="B23" s="343" t="s">
        <v>55</v>
      </c>
      <c r="C23" s="343"/>
      <c r="D23" s="332" t="s">
        <v>284</v>
      </c>
      <c r="E23" s="333" t="s">
        <v>235</v>
      </c>
      <c r="F23" s="334" t="s">
        <v>265</v>
      </c>
      <c r="G23" s="333" t="s">
        <v>259</v>
      </c>
      <c r="H23" s="338" t="s">
        <v>285</v>
      </c>
      <c r="I23" s="313"/>
      <c r="J23" s="313"/>
      <c r="K23" s="313"/>
      <c r="L23" s="313"/>
      <c r="M23" s="313"/>
      <c r="N23" s="313"/>
      <c r="O23" s="313"/>
      <c r="P23" s="313"/>
      <c r="Q23" s="313"/>
      <c r="R23" s="313"/>
      <c r="S23" s="313"/>
    </row>
    <row r="24" ht="22.5" customHeight="1">
      <c r="A24" s="313"/>
      <c r="B24" s="343" t="s">
        <v>55</v>
      </c>
      <c r="C24" s="343"/>
      <c r="D24" s="344" t="s">
        <v>286</v>
      </c>
      <c r="E24" s="333" t="s">
        <v>235</v>
      </c>
      <c r="F24" s="334" t="s">
        <v>265</v>
      </c>
      <c r="G24" s="333" t="s">
        <v>259</v>
      </c>
      <c r="H24" s="338" t="s">
        <v>287</v>
      </c>
      <c r="I24" s="313"/>
      <c r="J24" s="313"/>
      <c r="K24" s="313"/>
      <c r="L24" s="313"/>
      <c r="M24" s="313"/>
      <c r="N24" s="313"/>
      <c r="O24" s="313"/>
      <c r="P24" s="313"/>
      <c r="Q24" s="313"/>
      <c r="R24" s="313"/>
      <c r="S24" s="313"/>
    </row>
    <row r="25" ht="22.5" customHeight="1">
      <c r="A25" s="313"/>
      <c r="B25" s="343" t="s">
        <v>56</v>
      </c>
      <c r="C25" s="340" t="s">
        <v>263</v>
      </c>
      <c r="D25" s="344" t="s">
        <v>288</v>
      </c>
      <c r="E25" s="333" t="s">
        <v>235</v>
      </c>
      <c r="F25" s="334" t="s">
        <v>289</v>
      </c>
      <c r="G25" s="333" t="s">
        <v>290</v>
      </c>
      <c r="H25" s="338" t="s">
        <v>291</v>
      </c>
      <c r="I25" s="313"/>
      <c r="J25" s="313"/>
      <c r="K25" s="313"/>
      <c r="L25" s="313"/>
      <c r="M25" s="313"/>
      <c r="N25" s="313"/>
      <c r="O25" s="313"/>
      <c r="P25" s="313"/>
      <c r="Q25" s="313"/>
      <c r="R25" s="313"/>
      <c r="S25" s="313"/>
    </row>
    <row r="26" ht="22.5" customHeight="1">
      <c r="A26" s="313"/>
      <c r="B26" s="343" t="s">
        <v>56</v>
      </c>
      <c r="C26" s="343"/>
      <c r="D26" s="344" t="s">
        <v>292</v>
      </c>
      <c r="E26" s="333" t="s">
        <v>235</v>
      </c>
      <c r="F26" s="334" t="s">
        <v>274</v>
      </c>
      <c r="G26" s="333" t="s">
        <v>275</v>
      </c>
      <c r="H26" s="338" t="s">
        <v>293</v>
      </c>
      <c r="I26" s="313"/>
      <c r="J26" s="313"/>
      <c r="K26" s="313"/>
      <c r="L26" s="313"/>
      <c r="M26" s="313"/>
      <c r="N26" s="313"/>
      <c r="O26" s="313"/>
      <c r="P26" s="313"/>
      <c r="Q26" s="313"/>
      <c r="R26" s="313"/>
      <c r="S26" s="313"/>
    </row>
    <row r="27" ht="22.5" customHeight="1">
      <c r="A27" s="313"/>
      <c r="B27" s="343" t="s">
        <v>56</v>
      </c>
      <c r="C27" s="343"/>
      <c r="D27" s="344" t="s">
        <v>294</v>
      </c>
      <c r="E27" s="333" t="s">
        <v>235</v>
      </c>
      <c r="F27" s="334" t="s">
        <v>289</v>
      </c>
      <c r="G27" s="333" t="s">
        <v>290</v>
      </c>
      <c r="H27" s="338" t="s">
        <v>295</v>
      </c>
      <c r="I27" s="313"/>
      <c r="J27" s="313"/>
      <c r="K27" s="313"/>
      <c r="L27" s="313"/>
      <c r="M27" s="313"/>
      <c r="N27" s="313"/>
      <c r="O27" s="313"/>
      <c r="P27" s="313"/>
      <c r="Q27" s="313"/>
      <c r="R27" s="313"/>
      <c r="S27" s="313"/>
    </row>
    <row r="28" ht="22.5" customHeight="1">
      <c r="A28" s="313"/>
      <c r="B28" s="343" t="s">
        <v>56</v>
      </c>
      <c r="C28" s="343"/>
      <c r="D28" s="344" t="s">
        <v>296</v>
      </c>
      <c r="E28" s="339" t="s">
        <v>235</v>
      </c>
      <c r="F28" s="337" t="s">
        <v>244</v>
      </c>
      <c r="G28" s="333" t="s">
        <v>245</v>
      </c>
      <c r="H28" s="338" t="s">
        <v>297</v>
      </c>
      <c r="I28" s="313"/>
      <c r="J28" s="313"/>
      <c r="K28" s="313"/>
      <c r="L28" s="313"/>
      <c r="M28" s="313"/>
      <c r="N28" s="313"/>
      <c r="O28" s="313"/>
      <c r="P28" s="313"/>
      <c r="Q28" s="313"/>
      <c r="R28" s="313"/>
      <c r="S28" s="313"/>
    </row>
    <row r="29" ht="22.5" customHeight="1">
      <c r="A29" s="313"/>
      <c r="B29" s="343" t="s">
        <v>56</v>
      </c>
      <c r="C29" s="343"/>
      <c r="D29" s="344" t="s">
        <v>298</v>
      </c>
      <c r="E29" s="333" t="s">
        <v>235</v>
      </c>
      <c r="F29" s="334" t="s">
        <v>289</v>
      </c>
      <c r="G29" s="333" t="s">
        <v>290</v>
      </c>
      <c r="H29" s="341" t="s">
        <v>299</v>
      </c>
      <c r="I29" s="313"/>
      <c r="J29" s="313"/>
      <c r="K29" s="313"/>
      <c r="L29" s="313"/>
      <c r="M29" s="313"/>
      <c r="N29" s="313"/>
      <c r="O29" s="313"/>
      <c r="P29" s="313"/>
      <c r="Q29" s="313"/>
      <c r="R29" s="313"/>
      <c r="S29" s="313"/>
    </row>
    <row r="30" ht="22.5" customHeight="1">
      <c r="A30" s="313"/>
      <c r="B30" s="345" t="s">
        <v>58</v>
      </c>
      <c r="C30" s="340" t="s">
        <v>263</v>
      </c>
      <c r="D30" s="344" t="s">
        <v>300</v>
      </c>
      <c r="E30" s="333" t="s">
        <v>235</v>
      </c>
      <c r="F30" s="334" t="s">
        <v>265</v>
      </c>
      <c r="G30" s="333" t="s">
        <v>259</v>
      </c>
      <c r="H30" s="338" t="s">
        <v>301</v>
      </c>
      <c r="I30" s="313"/>
      <c r="J30" s="313"/>
      <c r="K30" s="313"/>
      <c r="L30" s="313"/>
      <c r="M30" s="313"/>
      <c r="N30" s="313"/>
      <c r="O30" s="313"/>
      <c r="P30" s="313"/>
      <c r="Q30" s="313"/>
      <c r="R30" s="313"/>
      <c r="S30" s="313"/>
    </row>
    <row r="31" ht="22.5" customHeight="1">
      <c r="A31" s="313"/>
      <c r="B31" s="345" t="s">
        <v>58</v>
      </c>
      <c r="C31" s="343"/>
      <c r="D31" s="344" t="s">
        <v>302</v>
      </c>
      <c r="E31" s="333" t="s">
        <v>235</v>
      </c>
      <c r="F31" s="334" t="s">
        <v>274</v>
      </c>
      <c r="G31" s="333" t="s">
        <v>275</v>
      </c>
      <c r="H31" s="338" t="s">
        <v>303</v>
      </c>
      <c r="I31" s="313"/>
      <c r="J31" s="313"/>
      <c r="K31" s="313"/>
      <c r="L31" s="313"/>
      <c r="M31" s="313"/>
      <c r="N31" s="313"/>
      <c r="O31" s="313"/>
      <c r="P31" s="313"/>
      <c r="Q31" s="313"/>
      <c r="R31" s="313"/>
      <c r="S31" s="313"/>
    </row>
    <row r="32" ht="22.5" customHeight="1">
      <c r="A32" s="313"/>
      <c r="B32" s="345" t="s">
        <v>58</v>
      </c>
      <c r="C32" s="343"/>
      <c r="D32" s="344" t="s">
        <v>304</v>
      </c>
      <c r="E32" s="339" t="s">
        <v>235</v>
      </c>
      <c r="F32" s="337" t="s">
        <v>244</v>
      </c>
      <c r="G32" s="333" t="s">
        <v>245</v>
      </c>
      <c r="H32" s="338" t="s">
        <v>305</v>
      </c>
      <c r="I32" s="313"/>
      <c r="J32" s="313"/>
      <c r="K32" s="313"/>
      <c r="L32" s="313"/>
      <c r="M32" s="313"/>
      <c r="N32" s="313"/>
      <c r="O32" s="313"/>
      <c r="P32" s="313"/>
      <c r="Q32" s="313"/>
      <c r="R32" s="313"/>
      <c r="S32" s="313"/>
    </row>
    <row r="33" ht="22.5" customHeight="1">
      <c r="A33" s="313"/>
      <c r="B33" s="345" t="s">
        <v>58</v>
      </c>
      <c r="C33" s="343"/>
      <c r="D33" s="344" t="s">
        <v>306</v>
      </c>
      <c r="E33" s="339" t="s">
        <v>235</v>
      </c>
      <c r="F33" s="337" t="s">
        <v>244</v>
      </c>
      <c r="G33" s="333" t="s">
        <v>245</v>
      </c>
      <c r="H33" s="338" t="s">
        <v>307</v>
      </c>
      <c r="I33" s="313"/>
      <c r="J33" s="313"/>
      <c r="K33" s="313"/>
      <c r="L33" s="313"/>
      <c r="M33" s="313"/>
      <c r="N33" s="313"/>
      <c r="O33" s="313"/>
      <c r="P33" s="313"/>
      <c r="Q33" s="313"/>
      <c r="R33" s="313"/>
      <c r="S33" s="313"/>
    </row>
    <row r="34" ht="22.5" customHeight="1">
      <c r="A34" s="313"/>
      <c r="B34" s="345" t="s">
        <v>58</v>
      </c>
      <c r="C34" s="343"/>
      <c r="D34" s="346" t="s">
        <v>308</v>
      </c>
      <c r="E34" s="333" t="s">
        <v>235</v>
      </c>
      <c r="F34" s="334" t="s">
        <v>236</v>
      </c>
      <c r="G34" s="333" t="s">
        <v>237</v>
      </c>
      <c r="H34" s="341" t="s">
        <v>309</v>
      </c>
      <c r="I34" s="313"/>
      <c r="J34" s="313"/>
      <c r="K34" s="313"/>
      <c r="L34" s="313"/>
      <c r="M34" s="313"/>
      <c r="N34" s="313"/>
      <c r="O34" s="313"/>
      <c r="P34" s="313"/>
      <c r="Q34" s="313"/>
      <c r="R34" s="313"/>
      <c r="S34" s="313"/>
    </row>
    <row r="35" ht="22.5" customHeight="1">
      <c r="A35" s="313"/>
      <c r="B35" s="345" t="s">
        <v>59</v>
      </c>
      <c r="C35" s="340" t="s">
        <v>310</v>
      </c>
      <c r="D35" s="344" t="s">
        <v>311</v>
      </c>
      <c r="E35" s="333" t="s">
        <v>235</v>
      </c>
      <c r="F35" s="334" t="s">
        <v>265</v>
      </c>
      <c r="G35" s="333" t="s">
        <v>259</v>
      </c>
      <c r="H35" s="338" t="s">
        <v>312</v>
      </c>
      <c r="I35" s="313"/>
      <c r="J35" s="313"/>
      <c r="K35" s="313"/>
      <c r="L35" s="313"/>
      <c r="M35" s="313"/>
      <c r="N35" s="313"/>
      <c r="O35" s="313"/>
      <c r="P35" s="313"/>
      <c r="Q35" s="313"/>
      <c r="R35" s="313"/>
      <c r="S35" s="313"/>
    </row>
    <row r="36" ht="22.5" customHeight="1">
      <c r="A36" s="313"/>
      <c r="B36" s="345" t="s">
        <v>59</v>
      </c>
      <c r="C36" s="343"/>
      <c r="D36" s="344" t="s">
        <v>313</v>
      </c>
      <c r="E36" s="339" t="s">
        <v>235</v>
      </c>
      <c r="F36" s="337" t="s">
        <v>244</v>
      </c>
      <c r="G36" s="333" t="s">
        <v>245</v>
      </c>
      <c r="H36" s="338" t="s">
        <v>314</v>
      </c>
      <c r="I36" s="313"/>
      <c r="J36" s="313"/>
      <c r="K36" s="313"/>
      <c r="L36" s="313"/>
      <c r="M36" s="313"/>
      <c r="N36" s="313"/>
      <c r="O36" s="313"/>
      <c r="P36" s="313"/>
      <c r="Q36" s="313"/>
      <c r="R36" s="313"/>
      <c r="S36" s="313"/>
    </row>
    <row r="37" ht="22.5" customHeight="1">
      <c r="A37" s="313"/>
      <c r="B37" s="345" t="s">
        <v>59</v>
      </c>
      <c r="C37" s="343"/>
      <c r="D37" s="344" t="s">
        <v>315</v>
      </c>
      <c r="E37" s="333" t="s">
        <v>235</v>
      </c>
      <c r="F37" s="334" t="s">
        <v>236</v>
      </c>
      <c r="G37" s="333" t="s">
        <v>237</v>
      </c>
      <c r="H37" s="338" t="s">
        <v>316</v>
      </c>
      <c r="I37" s="313"/>
      <c r="J37" s="313"/>
      <c r="K37" s="313"/>
      <c r="L37" s="313"/>
      <c r="M37" s="313"/>
      <c r="N37" s="313"/>
      <c r="O37" s="313"/>
      <c r="P37" s="313"/>
      <c r="Q37" s="313"/>
      <c r="R37" s="313"/>
      <c r="S37" s="313"/>
    </row>
    <row r="38" ht="22.5" customHeight="1">
      <c r="A38" s="313"/>
      <c r="B38" s="345" t="s">
        <v>59</v>
      </c>
      <c r="C38" s="343"/>
      <c r="D38" s="344" t="s">
        <v>317</v>
      </c>
      <c r="E38" s="333" t="s">
        <v>235</v>
      </c>
      <c r="F38" s="334" t="s">
        <v>265</v>
      </c>
      <c r="G38" s="333" t="s">
        <v>259</v>
      </c>
      <c r="H38" s="338" t="s">
        <v>318</v>
      </c>
      <c r="I38" s="313"/>
      <c r="J38" s="313"/>
      <c r="K38" s="313"/>
      <c r="L38" s="313"/>
      <c r="M38" s="313"/>
      <c r="N38" s="313"/>
      <c r="O38" s="313"/>
      <c r="P38" s="313"/>
      <c r="Q38" s="313"/>
      <c r="R38" s="313"/>
      <c r="S38" s="313"/>
    </row>
    <row r="39" ht="22.5" customHeight="1">
      <c r="A39" s="313"/>
      <c r="B39" s="345" t="s">
        <v>59</v>
      </c>
      <c r="C39" s="343"/>
      <c r="D39" s="344" t="s">
        <v>319</v>
      </c>
      <c r="E39" s="339" t="s">
        <v>235</v>
      </c>
      <c r="F39" s="334" t="s">
        <v>265</v>
      </c>
      <c r="G39" s="333" t="s">
        <v>259</v>
      </c>
      <c r="H39" s="338" t="s">
        <v>320</v>
      </c>
      <c r="I39" s="313"/>
      <c r="J39" s="313"/>
      <c r="K39" s="313"/>
      <c r="L39" s="313"/>
      <c r="M39" s="313"/>
      <c r="N39" s="313"/>
      <c r="O39" s="313"/>
      <c r="P39" s="313"/>
      <c r="Q39" s="313"/>
      <c r="R39" s="313"/>
      <c r="S39" s="313"/>
    </row>
    <row r="40" ht="22.5" customHeight="1">
      <c r="A40" s="313"/>
      <c r="B40" s="345" t="s">
        <v>63</v>
      </c>
      <c r="C40" s="340" t="s">
        <v>321</v>
      </c>
      <c r="D40" s="344" t="s">
        <v>322</v>
      </c>
      <c r="E40" s="339" t="s">
        <v>235</v>
      </c>
      <c r="F40" s="337" t="s">
        <v>265</v>
      </c>
      <c r="G40" s="333" t="s">
        <v>259</v>
      </c>
      <c r="H40" s="338" t="s">
        <v>323</v>
      </c>
      <c r="I40" s="313"/>
      <c r="J40" s="313"/>
      <c r="K40" s="313"/>
      <c r="L40" s="313"/>
      <c r="M40" s="313"/>
      <c r="N40" s="313"/>
      <c r="O40" s="313"/>
      <c r="P40" s="313"/>
      <c r="Q40" s="313"/>
      <c r="R40" s="313"/>
      <c r="S40" s="313"/>
    </row>
    <row r="41" ht="22.5" customHeight="1">
      <c r="A41" s="313"/>
      <c r="B41" s="345" t="s">
        <v>63</v>
      </c>
      <c r="C41" s="343"/>
      <c r="D41" s="344" t="s">
        <v>324</v>
      </c>
      <c r="E41" s="333" t="s">
        <v>235</v>
      </c>
      <c r="F41" s="334" t="s">
        <v>265</v>
      </c>
      <c r="G41" s="333" t="s">
        <v>259</v>
      </c>
      <c r="H41" s="338" t="s">
        <v>325</v>
      </c>
      <c r="I41" s="313"/>
      <c r="J41" s="313"/>
      <c r="K41" s="313"/>
      <c r="L41" s="313"/>
      <c r="M41" s="313"/>
      <c r="N41" s="313"/>
      <c r="O41" s="313"/>
      <c r="P41" s="313"/>
      <c r="Q41" s="313"/>
      <c r="R41" s="313"/>
      <c r="S41" s="313"/>
    </row>
    <row r="42" ht="22.5" customHeight="1">
      <c r="A42" s="313"/>
      <c r="B42" s="345" t="s">
        <v>63</v>
      </c>
      <c r="C42" s="343"/>
      <c r="D42" s="344" t="s">
        <v>326</v>
      </c>
      <c r="E42" s="339" t="s">
        <v>235</v>
      </c>
      <c r="F42" s="337" t="s">
        <v>244</v>
      </c>
      <c r="G42" s="333" t="s">
        <v>245</v>
      </c>
      <c r="H42" s="338" t="s">
        <v>327</v>
      </c>
      <c r="I42" s="313"/>
      <c r="J42" s="313"/>
      <c r="K42" s="313"/>
      <c r="L42" s="313"/>
      <c r="M42" s="313"/>
      <c r="N42" s="313"/>
      <c r="O42" s="313"/>
      <c r="P42" s="313"/>
      <c r="Q42" s="313"/>
      <c r="R42" s="313"/>
      <c r="S42" s="313"/>
    </row>
    <row r="43" ht="22.5" customHeight="1">
      <c r="A43" s="313"/>
      <c r="B43" s="345" t="s">
        <v>63</v>
      </c>
      <c r="C43" s="343"/>
      <c r="D43" s="344" t="s">
        <v>328</v>
      </c>
      <c r="E43" s="333" t="s">
        <v>235</v>
      </c>
      <c r="F43" s="334" t="s">
        <v>236</v>
      </c>
      <c r="G43" s="333" t="s">
        <v>237</v>
      </c>
      <c r="H43" s="341" t="s">
        <v>329</v>
      </c>
      <c r="I43" s="313"/>
      <c r="J43" s="313"/>
      <c r="K43" s="313"/>
      <c r="L43" s="313"/>
      <c r="M43" s="313"/>
      <c r="N43" s="313"/>
      <c r="O43" s="313"/>
      <c r="P43" s="313"/>
      <c r="Q43" s="313"/>
      <c r="R43" s="313"/>
      <c r="S43" s="313"/>
    </row>
    <row r="44" ht="22.5" customHeight="1">
      <c r="A44" s="313"/>
      <c r="B44" s="345" t="s">
        <v>63</v>
      </c>
      <c r="C44" s="343"/>
      <c r="D44" s="344" t="s">
        <v>330</v>
      </c>
      <c r="E44" s="339" t="s">
        <v>235</v>
      </c>
      <c r="F44" s="337" t="s">
        <v>244</v>
      </c>
      <c r="G44" s="333" t="s">
        <v>245</v>
      </c>
      <c r="H44" s="338" t="s">
        <v>331</v>
      </c>
      <c r="I44" s="313"/>
      <c r="J44" s="313"/>
      <c r="K44" s="313"/>
      <c r="L44" s="313"/>
      <c r="M44" s="313"/>
      <c r="N44" s="313"/>
      <c r="O44" s="313"/>
      <c r="P44" s="313"/>
      <c r="Q44" s="313"/>
      <c r="R44" s="313"/>
      <c r="S44" s="313"/>
    </row>
    <row r="45" ht="22.5" customHeight="1">
      <c r="A45" s="313"/>
      <c r="B45" s="330" t="s">
        <v>332</v>
      </c>
      <c r="C45" s="347" t="s">
        <v>233</v>
      </c>
      <c r="D45" s="344" t="s">
        <v>333</v>
      </c>
      <c r="E45" s="333" t="s">
        <v>235</v>
      </c>
      <c r="F45" s="334" t="s">
        <v>265</v>
      </c>
      <c r="G45" s="333" t="s">
        <v>259</v>
      </c>
      <c r="H45" s="338" t="s">
        <v>334</v>
      </c>
      <c r="I45" s="313"/>
      <c r="J45" s="313"/>
      <c r="K45" s="313"/>
      <c r="L45" s="313"/>
      <c r="M45" s="313"/>
      <c r="N45" s="313"/>
      <c r="O45" s="313"/>
      <c r="P45" s="313"/>
      <c r="Q45" s="313"/>
      <c r="R45" s="313"/>
      <c r="S45" s="313"/>
    </row>
    <row r="46" ht="22.5" customHeight="1">
      <c r="A46" s="313"/>
      <c r="B46" s="330" t="s">
        <v>332</v>
      </c>
      <c r="C46" s="343"/>
      <c r="D46" s="344" t="s">
        <v>335</v>
      </c>
      <c r="E46" s="333" t="s">
        <v>235</v>
      </c>
      <c r="F46" s="334" t="s">
        <v>248</v>
      </c>
      <c r="G46" s="333" t="s">
        <v>249</v>
      </c>
      <c r="H46" s="338" t="s">
        <v>336</v>
      </c>
      <c r="I46" s="313"/>
      <c r="J46" s="313"/>
      <c r="K46" s="313"/>
      <c r="L46" s="313"/>
      <c r="M46" s="313"/>
      <c r="N46" s="313"/>
      <c r="O46" s="313"/>
      <c r="P46" s="313"/>
      <c r="Q46" s="313"/>
      <c r="R46" s="313"/>
      <c r="S46" s="313"/>
    </row>
    <row r="47" ht="22.5" customHeight="1">
      <c r="A47" s="313"/>
      <c r="B47" s="330" t="s">
        <v>332</v>
      </c>
      <c r="C47" s="343"/>
      <c r="D47" s="344" t="s">
        <v>337</v>
      </c>
      <c r="E47" s="339" t="s">
        <v>235</v>
      </c>
      <c r="F47" s="337" t="s">
        <v>244</v>
      </c>
      <c r="G47" s="333" t="s">
        <v>245</v>
      </c>
      <c r="H47" s="338" t="s">
        <v>338</v>
      </c>
      <c r="I47" s="313"/>
      <c r="J47" s="313"/>
      <c r="K47" s="313"/>
      <c r="L47" s="313"/>
      <c r="M47" s="313"/>
      <c r="N47" s="313"/>
      <c r="O47" s="313"/>
      <c r="P47" s="313"/>
      <c r="Q47" s="313"/>
      <c r="R47" s="313"/>
      <c r="S47" s="313"/>
    </row>
    <row r="48" ht="22.5" customHeight="1">
      <c r="A48" s="313"/>
      <c r="B48" s="330" t="s">
        <v>332</v>
      </c>
      <c r="C48" s="343"/>
      <c r="D48" s="344" t="s">
        <v>339</v>
      </c>
      <c r="E48" s="333" t="s">
        <v>235</v>
      </c>
      <c r="F48" s="334" t="s">
        <v>248</v>
      </c>
      <c r="G48" s="333" t="s">
        <v>249</v>
      </c>
      <c r="H48" s="338" t="s">
        <v>340</v>
      </c>
      <c r="I48" s="313"/>
      <c r="J48" s="313"/>
      <c r="K48" s="313"/>
      <c r="L48" s="313"/>
      <c r="M48" s="313"/>
      <c r="N48" s="313"/>
      <c r="O48" s="313"/>
      <c r="P48" s="313"/>
      <c r="Q48" s="313"/>
      <c r="R48" s="313"/>
      <c r="S48" s="313"/>
    </row>
    <row r="49" ht="22.5" customHeight="1">
      <c r="A49" s="313"/>
      <c r="B49" s="330" t="s">
        <v>332</v>
      </c>
      <c r="C49" s="343"/>
      <c r="D49" s="344" t="s">
        <v>341</v>
      </c>
      <c r="E49" s="339" t="s">
        <v>235</v>
      </c>
      <c r="F49" s="337" t="s">
        <v>244</v>
      </c>
      <c r="G49" s="333" t="s">
        <v>245</v>
      </c>
      <c r="H49" s="338" t="s">
        <v>342</v>
      </c>
      <c r="I49" s="313"/>
      <c r="J49" s="313"/>
      <c r="K49" s="313"/>
      <c r="L49" s="313"/>
      <c r="M49" s="313"/>
      <c r="N49" s="313"/>
      <c r="O49" s="313"/>
      <c r="P49" s="313"/>
      <c r="Q49" s="313"/>
      <c r="R49" s="313"/>
      <c r="S49" s="313"/>
    </row>
    <row r="50" ht="22.5" customHeight="1">
      <c r="A50" s="313"/>
      <c r="B50" s="330" t="s">
        <v>73</v>
      </c>
      <c r="C50" s="347" t="s">
        <v>233</v>
      </c>
      <c r="D50" s="344" t="s">
        <v>343</v>
      </c>
      <c r="E50" s="333" t="s">
        <v>235</v>
      </c>
      <c r="F50" s="334" t="s">
        <v>248</v>
      </c>
      <c r="G50" s="333" t="s">
        <v>249</v>
      </c>
      <c r="H50" s="338" t="s">
        <v>344</v>
      </c>
      <c r="I50" s="313"/>
      <c r="J50" s="313"/>
      <c r="K50" s="313"/>
      <c r="L50" s="313"/>
      <c r="M50" s="313"/>
      <c r="N50" s="313"/>
      <c r="O50" s="313"/>
      <c r="P50" s="313"/>
      <c r="Q50" s="313"/>
      <c r="R50" s="313"/>
      <c r="S50" s="313"/>
    </row>
    <row r="51" ht="22.5" customHeight="1">
      <c r="A51" s="313"/>
      <c r="B51" s="330" t="s">
        <v>73</v>
      </c>
      <c r="C51" s="343"/>
      <c r="D51" s="344" t="s">
        <v>345</v>
      </c>
      <c r="E51" s="333" t="s">
        <v>235</v>
      </c>
      <c r="F51" s="334" t="s">
        <v>248</v>
      </c>
      <c r="G51" s="333" t="s">
        <v>249</v>
      </c>
      <c r="H51" s="341" t="s">
        <v>346</v>
      </c>
      <c r="I51" s="313"/>
      <c r="J51" s="313"/>
      <c r="K51" s="313"/>
      <c r="L51" s="313"/>
      <c r="M51" s="313"/>
      <c r="N51" s="313"/>
      <c r="O51" s="313"/>
      <c r="P51" s="313"/>
      <c r="Q51" s="313"/>
      <c r="R51" s="313"/>
      <c r="S51" s="313"/>
    </row>
    <row r="52" ht="22.5" customHeight="1">
      <c r="A52" s="313"/>
      <c r="B52" s="330" t="s">
        <v>73</v>
      </c>
      <c r="C52" s="343"/>
      <c r="D52" s="344" t="s">
        <v>347</v>
      </c>
      <c r="E52" s="333" t="s">
        <v>235</v>
      </c>
      <c r="F52" s="334" t="s">
        <v>240</v>
      </c>
      <c r="G52" s="333" t="s">
        <v>241</v>
      </c>
      <c r="H52" s="338" t="s">
        <v>348</v>
      </c>
      <c r="I52" s="313"/>
      <c r="J52" s="313"/>
      <c r="K52" s="313"/>
      <c r="L52" s="313"/>
      <c r="M52" s="313"/>
      <c r="N52" s="313"/>
      <c r="O52" s="313"/>
      <c r="P52" s="313"/>
      <c r="Q52" s="313"/>
      <c r="R52" s="313"/>
      <c r="S52" s="313"/>
    </row>
    <row r="53" ht="22.5" customHeight="1">
      <c r="A53" s="313"/>
      <c r="B53" s="330" t="s">
        <v>73</v>
      </c>
      <c r="C53" s="343"/>
      <c r="D53" s="344" t="s">
        <v>349</v>
      </c>
      <c r="E53" s="333" t="s">
        <v>235</v>
      </c>
      <c r="F53" s="334" t="s">
        <v>240</v>
      </c>
      <c r="G53" s="333" t="s">
        <v>241</v>
      </c>
      <c r="H53" s="338" t="s">
        <v>350</v>
      </c>
      <c r="I53" s="313"/>
      <c r="J53" s="313"/>
      <c r="K53" s="313"/>
      <c r="L53" s="313"/>
      <c r="M53" s="313"/>
      <c r="N53" s="313"/>
      <c r="O53" s="313"/>
      <c r="P53" s="313"/>
      <c r="Q53" s="313"/>
      <c r="R53" s="313"/>
      <c r="S53" s="313"/>
    </row>
    <row r="54" ht="22.5" customHeight="1">
      <c r="A54" s="313"/>
      <c r="B54" s="330" t="s">
        <v>73</v>
      </c>
      <c r="C54" s="343"/>
      <c r="D54" s="344" t="s">
        <v>351</v>
      </c>
      <c r="E54" s="339" t="s">
        <v>235</v>
      </c>
      <c r="F54" s="337" t="s">
        <v>244</v>
      </c>
      <c r="G54" s="333" t="s">
        <v>245</v>
      </c>
      <c r="H54" s="338" t="s">
        <v>352</v>
      </c>
      <c r="I54" s="313"/>
      <c r="J54" s="313"/>
      <c r="K54" s="313"/>
      <c r="L54" s="313"/>
      <c r="M54" s="313"/>
      <c r="N54" s="313"/>
      <c r="O54" s="313"/>
      <c r="P54" s="313"/>
      <c r="Q54" s="313"/>
      <c r="R54" s="313"/>
      <c r="S54" s="313"/>
    </row>
    <row r="55" ht="22.5" customHeight="1">
      <c r="A55" s="313"/>
      <c r="B55" s="330" t="s">
        <v>74</v>
      </c>
      <c r="C55" s="340" t="s">
        <v>353</v>
      </c>
      <c r="D55" s="344" t="s">
        <v>354</v>
      </c>
      <c r="E55" s="333" t="s">
        <v>235</v>
      </c>
      <c r="F55" s="334" t="s">
        <v>265</v>
      </c>
      <c r="G55" s="333" t="s">
        <v>259</v>
      </c>
      <c r="H55" s="338" t="s">
        <v>355</v>
      </c>
      <c r="I55" s="313"/>
      <c r="J55" s="313"/>
      <c r="K55" s="313"/>
      <c r="L55" s="313"/>
      <c r="M55" s="313"/>
      <c r="N55" s="313"/>
      <c r="O55" s="313"/>
      <c r="P55" s="313"/>
      <c r="Q55" s="313"/>
      <c r="R55" s="313"/>
      <c r="S55" s="313"/>
    </row>
    <row r="56" ht="22.5" customHeight="1">
      <c r="A56" s="313"/>
      <c r="B56" s="330" t="s">
        <v>74</v>
      </c>
      <c r="C56" s="343"/>
      <c r="D56" s="344" t="s">
        <v>356</v>
      </c>
      <c r="E56" s="333" t="s">
        <v>235</v>
      </c>
      <c r="F56" s="334" t="s">
        <v>289</v>
      </c>
      <c r="G56" s="333" t="s">
        <v>290</v>
      </c>
      <c r="H56" s="338" t="s">
        <v>357</v>
      </c>
      <c r="I56" s="313"/>
      <c r="J56" s="313"/>
      <c r="K56" s="313"/>
      <c r="L56" s="313"/>
      <c r="M56" s="313"/>
      <c r="N56" s="313"/>
      <c r="O56" s="313"/>
      <c r="P56" s="313"/>
      <c r="Q56" s="313"/>
      <c r="R56" s="313"/>
      <c r="S56" s="313"/>
    </row>
    <row r="57" ht="22.5" customHeight="1">
      <c r="A57" s="313"/>
      <c r="B57" s="330" t="s">
        <v>74</v>
      </c>
      <c r="C57" s="343"/>
      <c r="D57" s="344" t="s">
        <v>358</v>
      </c>
      <c r="E57" s="333" t="s">
        <v>235</v>
      </c>
      <c r="F57" s="334" t="s">
        <v>289</v>
      </c>
      <c r="G57" s="333" t="s">
        <v>290</v>
      </c>
      <c r="H57" s="338" t="s">
        <v>359</v>
      </c>
      <c r="I57" s="313"/>
      <c r="J57" s="313"/>
      <c r="K57" s="313"/>
      <c r="L57" s="313"/>
      <c r="M57" s="313"/>
      <c r="N57" s="313"/>
      <c r="O57" s="313"/>
      <c r="P57" s="313"/>
      <c r="Q57" s="313"/>
      <c r="R57" s="313"/>
      <c r="S57" s="313"/>
    </row>
    <row r="58" ht="22.5" customHeight="1">
      <c r="A58" s="313"/>
      <c r="B58" s="330" t="s">
        <v>74</v>
      </c>
      <c r="C58" s="343"/>
      <c r="D58" s="344" t="s">
        <v>360</v>
      </c>
      <c r="E58" s="339" t="s">
        <v>235</v>
      </c>
      <c r="F58" s="337" t="s">
        <v>244</v>
      </c>
      <c r="G58" s="333" t="s">
        <v>245</v>
      </c>
      <c r="H58" s="338" t="s">
        <v>361</v>
      </c>
      <c r="I58" s="313"/>
      <c r="J58" s="313"/>
      <c r="K58" s="313"/>
      <c r="L58" s="313"/>
      <c r="M58" s="313"/>
      <c r="N58" s="313"/>
      <c r="O58" s="313"/>
      <c r="P58" s="313"/>
      <c r="Q58" s="313"/>
      <c r="R58" s="313"/>
      <c r="S58" s="313"/>
    </row>
    <row r="59" ht="22.5" customHeight="1">
      <c r="A59" s="313"/>
      <c r="B59" s="330" t="s">
        <v>74</v>
      </c>
      <c r="C59" s="343"/>
      <c r="D59" s="344" t="s">
        <v>362</v>
      </c>
      <c r="E59" s="333" t="s">
        <v>235</v>
      </c>
      <c r="F59" s="334" t="s">
        <v>265</v>
      </c>
      <c r="G59" s="333" t="s">
        <v>259</v>
      </c>
      <c r="H59" s="338" t="s">
        <v>363</v>
      </c>
      <c r="I59" s="313"/>
      <c r="J59" s="313"/>
      <c r="K59" s="313"/>
      <c r="L59" s="313"/>
      <c r="M59" s="313"/>
      <c r="N59" s="313"/>
      <c r="O59" s="313"/>
      <c r="P59" s="313"/>
      <c r="Q59" s="313"/>
      <c r="R59" s="313"/>
      <c r="S59" s="313"/>
    </row>
    <row r="60" ht="22.5" customHeight="1">
      <c r="A60" s="313"/>
      <c r="B60" s="330" t="s">
        <v>75</v>
      </c>
      <c r="C60" s="340" t="s">
        <v>364</v>
      </c>
      <c r="D60" s="344" t="s">
        <v>365</v>
      </c>
      <c r="E60" s="339" t="s">
        <v>235</v>
      </c>
      <c r="F60" s="337" t="s">
        <v>244</v>
      </c>
      <c r="G60" s="333" t="s">
        <v>245</v>
      </c>
      <c r="H60" s="341" t="s">
        <v>366</v>
      </c>
      <c r="I60" s="313"/>
      <c r="J60" s="313"/>
      <c r="K60" s="313"/>
      <c r="L60" s="313"/>
      <c r="M60" s="313"/>
      <c r="N60" s="313"/>
      <c r="O60" s="313"/>
      <c r="P60" s="313"/>
      <c r="Q60" s="313"/>
      <c r="R60" s="313"/>
      <c r="S60" s="313"/>
    </row>
    <row r="61" ht="22.5" customHeight="1">
      <c r="A61" s="313"/>
      <c r="B61" s="330" t="s">
        <v>75</v>
      </c>
      <c r="C61" s="343"/>
      <c r="D61" s="344" t="s">
        <v>367</v>
      </c>
      <c r="E61" s="339" t="s">
        <v>235</v>
      </c>
      <c r="F61" s="337" t="s">
        <v>244</v>
      </c>
      <c r="G61" s="333" t="s">
        <v>245</v>
      </c>
      <c r="H61" s="341" t="s">
        <v>368</v>
      </c>
      <c r="I61" s="313"/>
      <c r="J61" s="313"/>
      <c r="K61" s="313"/>
      <c r="L61" s="313"/>
      <c r="M61" s="313"/>
      <c r="N61" s="313"/>
      <c r="O61" s="313"/>
      <c r="P61" s="313"/>
      <c r="Q61" s="313"/>
      <c r="R61" s="313"/>
      <c r="S61" s="313"/>
    </row>
    <row r="62" ht="22.5" customHeight="1">
      <c r="A62" s="313"/>
      <c r="B62" s="330" t="s">
        <v>75</v>
      </c>
      <c r="C62" s="343"/>
      <c r="D62" s="344" t="s">
        <v>369</v>
      </c>
      <c r="E62" s="333" t="s">
        <v>235</v>
      </c>
      <c r="F62" s="334" t="s">
        <v>265</v>
      </c>
      <c r="G62" s="333" t="s">
        <v>259</v>
      </c>
      <c r="H62" s="341" t="s">
        <v>370</v>
      </c>
      <c r="I62" s="313"/>
      <c r="J62" s="313"/>
      <c r="K62" s="313"/>
      <c r="L62" s="313"/>
      <c r="M62" s="313"/>
      <c r="N62" s="313"/>
      <c r="O62" s="313"/>
      <c r="P62" s="313"/>
      <c r="Q62" s="313"/>
      <c r="R62" s="313"/>
      <c r="S62" s="313"/>
    </row>
    <row r="63" ht="22.5" customHeight="1">
      <c r="A63" s="313"/>
      <c r="B63" s="330" t="s">
        <v>75</v>
      </c>
      <c r="C63" s="343"/>
      <c r="D63" s="344" t="s">
        <v>371</v>
      </c>
      <c r="E63" s="333" t="s">
        <v>235</v>
      </c>
      <c r="F63" s="334" t="s">
        <v>236</v>
      </c>
      <c r="G63" s="333" t="s">
        <v>237</v>
      </c>
      <c r="H63" s="338" t="s">
        <v>372</v>
      </c>
      <c r="I63" s="313"/>
      <c r="J63" s="313"/>
      <c r="K63" s="313"/>
      <c r="L63" s="313"/>
      <c r="M63" s="313"/>
      <c r="N63" s="313"/>
      <c r="O63" s="313"/>
      <c r="P63" s="313"/>
      <c r="Q63" s="313"/>
      <c r="R63" s="313"/>
      <c r="S63" s="313"/>
    </row>
    <row r="64" ht="22.5" customHeight="1">
      <c r="A64" s="313"/>
      <c r="B64" s="330" t="s">
        <v>75</v>
      </c>
      <c r="C64" s="343"/>
      <c r="D64" s="344" t="s">
        <v>373</v>
      </c>
      <c r="E64" s="333" t="s">
        <v>235</v>
      </c>
      <c r="F64" s="334" t="s">
        <v>236</v>
      </c>
      <c r="G64" s="333" t="s">
        <v>237</v>
      </c>
      <c r="H64" s="338" t="s">
        <v>374</v>
      </c>
      <c r="I64" s="313"/>
      <c r="J64" s="313"/>
      <c r="K64" s="313"/>
      <c r="L64" s="313"/>
      <c r="M64" s="313"/>
      <c r="N64" s="313"/>
      <c r="O64" s="313"/>
      <c r="P64" s="313"/>
      <c r="Q64" s="313"/>
      <c r="R64" s="313"/>
      <c r="S64" s="313"/>
    </row>
    <row r="65" ht="22.5" customHeight="1">
      <c r="A65" s="313"/>
      <c r="B65" s="330" t="s">
        <v>76</v>
      </c>
      <c r="C65" s="340" t="s">
        <v>263</v>
      </c>
      <c r="D65" s="344" t="s">
        <v>375</v>
      </c>
      <c r="E65" s="333" t="s">
        <v>235</v>
      </c>
      <c r="F65" s="334" t="s">
        <v>240</v>
      </c>
      <c r="G65" s="333" t="s">
        <v>241</v>
      </c>
      <c r="H65" s="341" t="s">
        <v>376</v>
      </c>
      <c r="I65" s="313"/>
      <c r="J65" s="313"/>
      <c r="K65" s="313"/>
      <c r="L65" s="313"/>
      <c r="M65" s="313"/>
      <c r="N65" s="313"/>
      <c r="O65" s="313"/>
      <c r="P65" s="313"/>
      <c r="Q65" s="313"/>
      <c r="R65" s="313"/>
      <c r="S65" s="313"/>
    </row>
    <row r="66" ht="22.5" customHeight="1">
      <c r="A66" s="313"/>
      <c r="B66" s="330" t="s">
        <v>76</v>
      </c>
      <c r="C66" s="343"/>
      <c r="D66" s="344" t="s">
        <v>377</v>
      </c>
      <c r="E66" s="339" t="s">
        <v>235</v>
      </c>
      <c r="F66" s="337" t="s">
        <v>244</v>
      </c>
      <c r="G66" s="333" t="s">
        <v>245</v>
      </c>
      <c r="H66" s="338" t="s">
        <v>378</v>
      </c>
      <c r="I66" s="313"/>
      <c r="J66" s="313"/>
      <c r="K66" s="313"/>
      <c r="L66" s="313"/>
      <c r="M66" s="313"/>
      <c r="N66" s="313"/>
      <c r="O66" s="313"/>
      <c r="P66" s="313"/>
      <c r="Q66" s="313"/>
      <c r="R66" s="313"/>
      <c r="S66" s="313"/>
    </row>
    <row r="67" ht="22.5" customHeight="1">
      <c r="A67" s="313"/>
      <c r="B67" s="330" t="s">
        <v>76</v>
      </c>
      <c r="C67" s="343"/>
      <c r="D67" s="344" t="s">
        <v>379</v>
      </c>
      <c r="E67" s="333" t="s">
        <v>235</v>
      </c>
      <c r="F67" s="334" t="s">
        <v>274</v>
      </c>
      <c r="G67" s="333" t="s">
        <v>275</v>
      </c>
      <c r="H67" s="338" t="s">
        <v>380</v>
      </c>
      <c r="I67" s="313"/>
      <c r="J67" s="313"/>
      <c r="K67" s="313"/>
      <c r="L67" s="313"/>
      <c r="M67" s="313"/>
      <c r="N67" s="313"/>
      <c r="O67" s="313"/>
      <c r="P67" s="313"/>
      <c r="Q67" s="313"/>
      <c r="R67" s="313"/>
      <c r="S67" s="313"/>
    </row>
    <row r="68" ht="22.5" customHeight="1">
      <c r="A68" s="313"/>
      <c r="B68" s="330" t="s">
        <v>76</v>
      </c>
      <c r="C68" s="343"/>
      <c r="D68" s="344" t="s">
        <v>381</v>
      </c>
      <c r="E68" s="339" t="s">
        <v>235</v>
      </c>
      <c r="F68" s="337" t="s">
        <v>244</v>
      </c>
      <c r="G68" s="333" t="s">
        <v>245</v>
      </c>
      <c r="H68" s="338" t="s">
        <v>382</v>
      </c>
      <c r="I68" s="313"/>
      <c r="J68" s="313"/>
      <c r="K68" s="313"/>
      <c r="L68" s="313"/>
      <c r="M68" s="313"/>
      <c r="N68" s="313"/>
      <c r="O68" s="313"/>
      <c r="P68" s="313"/>
      <c r="Q68" s="313"/>
      <c r="R68" s="313"/>
      <c r="S68" s="313"/>
    </row>
    <row r="69" ht="22.5" customHeight="1">
      <c r="A69" s="313"/>
      <c r="B69" s="330" t="s">
        <v>76</v>
      </c>
      <c r="C69" s="343"/>
      <c r="D69" s="344" t="s">
        <v>383</v>
      </c>
      <c r="E69" s="339" t="s">
        <v>235</v>
      </c>
      <c r="F69" s="337" t="s">
        <v>244</v>
      </c>
      <c r="G69" s="333" t="s">
        <v>245</v>
      </c>
      <c r="H69" s="341" t="s">
        <v>384</v>
      </c>
      <c r="I69" s="313"/>
      <c r="J69" s="313"/>
      <c r="K69" s="313"/>
      <c r="L69" s="313"/>
      <c r="M69" s="313"/>
      <c r="N69" s="313"/>
      <c r="O69" s="313"/>
      <c r="P69" s="313"/>
      <c r="Q69" s="313"/>
      <c r="R69" s="313"/>
      <c r="S69" s="313"/>
    </row>
    <row r="70" ht="22.5" customHeight="1">
      <c r="A70" s="313"/>
      <c r="B70" s="330" t="s">
        <v>77</v>
      </c>
      <c r="C70" s="340" t="s">
        <v>385</v>
      </c>
      <c r="D70" s="344" t="s">
        <v>386</v>
      </c>
      <c r="E70" s="339" t="s">
        <v>235</v>
      </c>
      <c r="F70" s="337" t="s">
        <v>244</v>
      </c>
      <c r="G70" s="333" t="s">
        <v>245</v>
      </c>
      <c r="H70" s="338" t="s">
        <v>387</v>
      </c>
      <c r="I70" s="313"/>
      <c r="J70" s="313"/>
      <c r="K70" s="313"/>
      <c r="L70" s="313"/>
      <c r="M70" s="313"/>
      <c r="N70" s="313"/>
      <c r="O70" s="313"/>
      <c r="P70" s="313"/>
      <c r="Q70" s="313"/>
      <c r="R70" s="313"/>
      <c r="S70" s="313"/>
    </row>
    <row r="71" ht="22.5" customHeight="1">
      <c r="A71" s="313"/>
      <c r="B71" s="330" t="s">
        <v>77</v>
      </c>
      <c r="C71" s="343"/>
      <c r="D71" s="344" t="s">
        <v>388</v>
      </c>
      <c r="E71" s="333" t="s">
        <v>235</v>
      </c>
      <c r="F71" s="334" t="s">
        <v>265</v>
      </c>
      <c r="G71" s="333" t="s">
        <v>259</v>
      </c>
      <c r="H71" s="338" t="s">
        <v>389</v>
      </c>
      <c r="I71" s="313"/>
      <c r="J71" s="313"/>
      <c r="K71" s="313"/>
      <c r="L71" s="313"/>
      <c r="M71" s="313"/>
      <c r="N71" s="313"/>
      <c r="O71" s="313"/>
      <c r="P71" s="313"/>
      <c r="Q71" s="313"/>
      <c r="R71" s="313"/>
      <c r="S71" s="313"/>
    </row>
    <row r="72" ht="22.5" customHeight="1">
      <c r="A72" s="313"/>
      <c r="B72" s="330" t="s">
        <v>77</v>
      </c>
      <c r="C72" s="343"/>
      <c r="D72" s="344" t="s">
        <v>390</v>
      </c>
      <c r="E72" s="333" t="s">
        <v>235</v>
      </c>
      <c r="F72" s="334" t="s">
        <v>240</v>
      </c>
      <c r="G72" s="333" t="s">
        <v>241</v>
      </c>
      <c r="H72" s="338" t="s">
        <v>391</v>
      </c>
      <c r="I72" s="313"/>
      <c r="J72" s="313"/>
      <c r="K72" s="313"/>
      <c r="L72" s="313"/>
      <c r="M72" s="313"/>
      <c r="N72" s="313"/>
      <c r="O72" s="313"/>
      <c r="P72" s="313"/>
      <c r="Q72" s="313"/>
      <c r="R72" s="313"/>
      <c r="S72" s="313"/>
    </row>
    <row r="73" ht="22.5" customHeight="1">
      <c r="A73" s="313"/>
      <c r="B73" s="330" t="s">
        <v>77</v>
      </c>
      <c r="C73" s="343"/>
      <c r="D73" s="344" t="s">
        <v>392</v>
      </c>
      <c r="E73" s="333" t="s">
        <v>235</v>
      </c>
      <c r="F73" s="334" t="s">
        <v>265</v>
      </c>
      <c r="G73" s="333" t="s">
        <v>259</v>
      </c>
      <c r="H73" s="338" t="s">
        <v>393</v>
      </c>
      <c r="I73" s="313"/>
      <c r="J73" s="313"/>
      <c r="K73" s="313"/>
      <c r="L73" s="313"/>
      <c r="M73" s="313"/>
      <c r="N73" s="313"/>
      <c r="O73" s="313"/>
      <c r="P73" s="313"/>
      <c r="Q73" s="313"/>
      <c r="R73" s="313"/>
      <c r="S73" s="313"/>
    </row>
    <row r="74" ht="22.5" customHeight="1">
      <c r="A74" s="313"/>
      <c r="B74" s="330" t="s">
        <v>77</v>
      </c>
      <c r="C74" s="343"/>
      <c r="D74" s="344" t="s">
        <v>394</v>
      </c>
      <c r="E74" s="333" t="s">
        <v>235</v>
      </c>
      <c r="F74" s="334" t="s">
        <v>265</v>
      </c>
      <c r="G74" s="333" t="s">
        <v>259</v>
      </c>
      <c r="H74" s="338" t="s">
        <v>395</v>
      </c>
      <c r="I74" s="313"/>
      <c r="J74" s="313"/>
      <c r="K74" s="313"/>
      <c r="L74" s="313"/>
      <c r="M74" s="313"/>
      <c r="N74" s="313"/>
      <c r="O74" s="313"/>
      <c r="P74" s="313"/>
      <c r="Q74" s="313"/>
      <c r="R74" s="313"/>
      <c r="S74" s="313"/>
    </row>
    <row r="75" ht="22.5" customHeight="1">
      <c r="A75" s="313"/>
      <c r="B75" s="324" t="s">
        <v>396</v>
      </c>
      <c r="C75" s="340" t="s">
        <v>353</v>
      </c>
      <c r="D75" s="344" t="s">
        <v>397</v>
      </c>
      <c r="E75" s="333" t="s">
        <v>235</v>
      </c>
      <c r="F75" s="334" t="s">
        <v>265</v>
      </c>
      <c r="G75" s="333" t="s">
        <v>259</v>
      </c>
      <c r="H75" s="338" t="s">
        <v>398</v>
      </c>
      <c r="I75" s="313"/>
      <c r="J75" s="313"/>
      <c r="K75" s="313"/>
      <c r="L75" s="313"/>
      <c r="M75" s="313"/>
      <c r="N75" s="313"/>
      <c r="O75" s="313"/>
      <c r="P75" s="313"/>
      <c r="Q75" s="313"/>
      <c r="R75" s="313"/>
      <c r="S75" s="313"/>
    </row>
    <row r="76" ht="22.5" customHeight="1">
      <c r="A76" s="313"/>
      <c r="B76" s="324" t="s">
        <v>396</v>
      </c>
      <c r="C76" s="343"/>
      <c r="D76" s="344" t="s">
        <v>399</v>
      </c>
      <c r="E76" s="333" t="s">
        <v>235</v>
      </c>
      <c r="F76" s="334" t="s">
        <v>236</v>
      </c>
      <c r="G76" s="333" t="s">
        <v>237</v>
      </c>
      <c r="H76" s="341" t="s">
        <v>400</v>
      </c>
      <c r="I76" s="313"/>
      <c r="J76" s="313"/>
      <c r="K76" s="313"/>
      <c r="L76" s="313"/>
      <c r="M76" s="313"/>
      <c r="N76" s="313"/>
      <c r="O76" s="313"/>
      <c r="P76" s="313"/>
      <c r="Q76" s="313"/>
      <c r="R76" s="313"/>
      <c r="S76" s="313"/>
    </row>
    <row r="77" ht="22.5" customHeight="1">
      <c r="A77" s="313"/>
      <c r="B77" s="324" t="s">
        <v>396</v>
      </c>
      <c r="C77" s="343"/>
      <c r="D77" s="344" t="s">
        <v>401</v>
      </c>
      <c r="E77" s="333" t="s">
        <v>235</v>
      </c>
      <c r="F77" s="334" t="s">
        <v>289</v>
      </c>
      <c r="G77" s="333" t="s">
        <v>290</v>
      </c>
      <c r="H77" s="338" t="s">
        <v>402</v>
      </c>
      <c r="I77" s="313"/>
      <c r="J77" s="313"/>
      <c r="K77" s="313"/>
      <c r="L77" s="313"/>
      <c r="M77" s="313"/>
      <c r="N77" s="313"/>
      <c r="O77" s="313"/>
      <c r="P77" s="313"/>
      <c r="Q77" s="313"/>
      <c r="R77" s="313"/>
      <c r="S77" s="313"/>
    </row>
    <row r="78" ht="22.5" customHeight="1">
      <c r="A78" s="313"/>
      <c r="B78" s="324" t="s">
        <v>396</v>
      </c>
      <c r="C78" s="343"/>
      <c r="D78" s="344" t="s">
        <v>403</v>
      </c>
      <c r="E78" s="333" t="s">
        <v>235</v>
      </c>
      <c r="F78" s="334" t="s">
        <v>240</v>
      </c>
      <c r="G78" s="333" t="s">
        <v>241</v>
      </c>
      <c r="H78" s="338" t="s">
        <v>404</v>
      </c>
      <c r="I78" s="313"/>
      <c r="J78" s="313"/>
      <c r="K78" s="313"/>
      <c r="L78" s="313"/>
      <c r="M78" s="313"/>
      <c r="N78" s="313"/>
      <c r="O78" s="313"/>
      <c r="P78" s="313"/>
      <c r="Q78" s="313"/>
      <c r="R78" s="313"/>
      <c r="S78" s="313"/>
    </row>
    <row r="79" ht="22.5" customHeight="1">
      <c r="A79" s="313"/>
      <c r="B79" s="324" t="s">
        <v>396</v>
      </c>
      <c r="C79" s="343"/>
      <c r="D79" s="344" t="s">
        <v>405</v>
      </c>
      <c r="E79" s="339" t="s">
        <v>235</v>
      </c>
      <c r="F79" s="337" t="s">
        <v>244</v>
      </c>
      <c r="G79" s="333" t="s">
        <v>245</v>
      </c>
      <c r="H79" s="338" t="s">
        <v>406</v>
      </c>
      <c r="I79" s="313"/>
      <c r="J79" s="313"/>
      <c r="K79" s="313"/>
      <c r="L79" s="313"/>
      <c r="M79" s="313"/>
      <c r="N79" s="313"/>
      <c r="O79" s="313"/>
      <c r="P79" s="313"/>
      <c r="Q79" s="313"/>
      <c r="R79" s="313"/>
      <c r="S79" s="313"/>
    </row>
    <row r="80" ht="22.5" customHeight="1">
      <c r="A80" s="313"/>
      <c r="B80" s="330" t="s">
        <v>79</v>
      </c>
      <c r="C80" s="340" t="s">
        <v>407</v>
      </c>
      <c r="D80" s="344" t="s">
        <v>408</v>
      </c>
      <c r="E80" s="339" t="s">
        <v>235</v>
      </c>
      <c r="F80" s="337" t="s">
        <v>244</v>
      </c>
      <c r="G80" s="333" t="s">
        <v>245</v>
      </c>
      <c r="H80" s="338" t="s">
        <v>409</v>
      </c>
      <c r="I80" s="313"/>
      <c r="J80" s="313"/>
      <c r="K80" s="313"/>
      <c r="L80" s="313"/>
      <c r="M80" s="313"/>
      <c r="N80" s="313"/>
      <c r="O80" s="313"/>
      <c r="P80" s="313"/>
      <c r="Q80" s="313"/>
      <c r="R80" s="313"/>
      <c r="S80" s="313"/>
    </row>
    <row r="81" ht="22.5" customHeight="1">
      <c r="A81" s="313"/>
      <c r="B81" s="330" t="s">
        <v>79</v>
      </c>
      <c r="C81" s="343"/>
      <c r="D81" s="344" t="s">
        <v>410</v>
      </c>
      <c r="E81" s="333" t="s">
        <v>235</v>
      </c>
      <c r="F81" s="334" t="s">
        <v>236</v>
      </c>
      <c r="G81" s="333" t="s">
        <v>237</v>
      </c>
      <c r="H81" s="338" t="s">
        <v>411</v>
      </c>
      <c r="I81" s="313"/>
      <c r="J81" s="313"/>
      <c r="K81" s="313"/>
      <c r="L81" s="313"/>
      <c r="M81" s="313"/>
      <c r="N81" s="313"/>
      <c r="O81" s="313"/>
      <c r="P81" s="313"/>
      <c r="Q81" s="313"/>
      <c r="R81" s="313"/>
      <c r="S81" s="313"/>
    </row>
    <row r="82" ht="22.5" customHeight="1">
      <c r="A82" s="313"/>
      <c r="B82" s="330" t="s">
        <v>79</v>
      </c>
      <c r="C82" s="343"/>
      <c r="D82" s="344" t="s">
        <v>412</v>
      </c>
      <c r="E82" s="333" t="s">
        <v>235</v>
      </c>
      <c r="F82" s="321">
        <v>3.0</v>
      </c>
      <c r="G82" s="342" t="s">
        <v>290</v>
      </c>
      <c r="H82" s="341" t="s">
        <v>413</v>
      </c>
      <c r="I82" s="313"/>
      <c r="J82" s="313"/>
      <c r="K82" s="313"/>
      <c r="L82" s="313"/>
      <c r="M82" s="313"/>
      <c r="N82" s="313"/>
      <c r="O82" s="313"/>
      <c r="P82" s="313"/>
      <c r="Q82" s="313"/>
      <c r="R82" s="313"/>
      <c r="S82" s="313"/>
    </row>
    <row r="83" ht="22.5" customHeight="1">
      <c r="A83" s="313"/>
      <c r="B83" s="330" t="s">
        <v>79</v>
      </c>
      <c r="C83" s="343"/>
      <c r="D83" s="344" t="s">
        <v>414</v>
      </c>
      <c r="E83" s="339" t="s">
        <v>235</v>
      </c>
      <c r="F83" s="337" t="s">
        <v>244</v>
      </c>
      <c r="G83" s="333" t="s">
        <v>245</v>
      </c>
      <c r="H83" s="338" t="s">
        <v>415</v>
      </c>
      <c r="I83" s="313"/>
      <c r="J83" s="313"/>
      <c r="K83" s="313"/>
      <c r="L83" s="313"/>
      <c r="M83" s="313"/>
      <c r="N83" s="313"/>
      <c r="O83" s="313"/>
      <c r="P83" s="313"/>
      <c r="Q83" s="313"/>
      <c r="R83" s="313"/>
      <c r="S83" s="313"/>
    </row>
    <row r="84" ht="22.5" customHeight="1">
      <c r="A84" s="313"/>
      <c r="B84" s="330" t="s">
        <v>79</v>
      </c>
      <c r="C84" s="343"/>
      <c r="D84" s="344" t="s">
        <v>416</v>
      </c>
      <c r="E84" s="333" t="s">
        <v>235</v>
      </c>
      <c r="F84" s="334" t="s">
        <v>289</v>
      </c>
      <c r="G84" s="333" t="s">
        <v>290</v>
      </c>
      <c r="H84" s="338" t="s">
        <v>417</v>
      </c>
      <c r="I84" s="313"/>
      <c r="J84" s="313"/>
      <c r="K84" s="313"/>
      <c r="L84" s="313"/>
      <c r="M84" s="313"/>
      <c r="N84" s="313"/>
      <c r="O84" s="313"/>
      <c r="P84" s="313"/>
      <c r="Q84" s="313"/>
      <c r="R84" s="313"/>
      <c r="S84" s="313"/>
    </row>
    <row r="85" ht="22.5" customHeight="1">
      <c r="A85" s="313"/>
      <c r="B85" s="343" t="s">
        <v>418</v>
      </c>
      <c r="C85" s="343"/>
      <c r="D85" s="343"/>
      <c r="E85" s="339"/>
      <c r="F85" s="334"/>
      <c r="G85" s="348"/>
      <c r="H85" s="338"/>
      <c r="I85" s="313"/>
      <c r="J85" s="313"/>
      <c r="K85" s="313"/>
      <c r="L85" s="313"/>
      <c r="M85" s="313"/>
      <c r="N85" s="313"/>
      <c r="O85" s="313"/>
      <c r="P85" s="313"/>
      <c r="Q85" s="313"/>
      <c r="R85" s="313"/>
      <c r="S85" s="313"/>
    </row>
    <row r="86" ht="22.5" customHeight="1">
      <c r="A86" s="313"/>
      <c r="B86" s="343" t="s">
        <v>419</v>
      </c>
      <c r="C86" s="340" t="s">
        <v>254</v>
      </c>
      <c r="D86" s="343" t="s">
        <v>420</v>
      </c>
      <c r="E86" s="333" t="s">
        <v>235</v>
      </c>
      <c r="F86" s="334" t="s">
        <v>265</v>
      </c>
      <c r="G86" s="333" t="s">
        <v>259</v>
      </c>
      <c r="H86" s="338" t="s">
        <v>421</v>
      </c>
      <c r="I86" s="313"/>
      <c r="J86" s="313"/>
      <c r="K86" s="313"/>
      <c r="L86" s="313"/>
      <c r="M86" s="313"/>
      <c r="N86" s="313"/>
      <c r="O86" s="313"/>
      <c r="P86" s="313"/>
      <c r="Q86" s="313"/>
      <c r="R86" s="313"/>
      <c r="S86" s="313"/>
    </row>
    <row r="87" ht="22.5" customHeight="1">
      <c r="A87" s="313"/>
      <c r="B87" s="343" t="s">
        <v>419</v>
      </c>
      <c r="C87" s="343"/>
      <c r="D87" s="343" t="s">
        <v>422</v>
      </c>
      <c r="E87" s="333" t="s">
        <v>235</v>
      </c>
      <c r="F87" s="334" t="s">
        <v>244</v>
      </c>
      <c r="G87" s="333" t="s">
        <v>245</v>
      </c>
      <c r="H87" s="338" t="s">
        <v>423</v>
      </c>
      <c r="I87" s="313"/>
      <c r="J87" s="313"/>
      <c r="K87" s="313"/>
      <c r="L87" s="313"/>
      <c r="M87" s="313"/>
      <c r="N87" s="313"/>
      <c r="O87" s="313"/>
      <c r="P87" s="313"/>
      <c r="Q87" s="313"/>
      <c r="R87" s="313"/>
      <c r="S87" s="313"/>
    </row>
    <row r="88" ht="22.5" customHeight="1">
      <c r="A88" s="313"/>
      <c r="B88" s="343" t="s">
        <v>419</v>
      </c>
      <c r="C88" s="343"/>
      <c r="D88" s="343" t="s">
        <v>424</v>
      </c>
      <c r="E88" s="333" t="s">
        <v>235</v>
      </c>
      <c r="F88" s="334" t="s">
        <v>289</v>
      </c>
      <c r="G88" s="342" t="s">
        <v>259</v>
      </c>
      <c r="H88" s="341" t="s">
        <v>425</v>
      </c>
      <c r="I88" s="349"/>
      <c r="J88" s="313"/>
      <c r="K88" s="313"/>
      <c r="L88" s="313"/>
      <c r="M88" s="313"/>
      <c r="N88" s="313"/>
      <c r="O88" s="313"/>
      <c r="P88" s="313"/>
      <c r="Q88" s="313"/>
      <c r="R88" s="313"/>
      <c r="S88" s="313"/>
    </row>
    <row r="89" ht="22.5" customHeight="1">
      <c r="A89" s="313"/>
      <c r="B89" s="343" t="s">
        <v>419</v>
      </c>
      <c r="C89" s="343"/>
      <c r="D89" s="343" t="s">
        <v>426</v>
      </c>
      <c r="E89" s="333" t="s">
        <v>235</v>
      </c>
      <c r="F89" s="334" t="s">
        <v>289</v>
      </c>
      <c r="G89" s="342" t="s">
        <v>259</v>
      </c>
      <c r="H89" s="341" t="s">
        <v>427</v>
      </c>
      <c r="I89" s="349"/>
      <c r="J89" s="313"/>
      <c r="K89" s="313"/>
      <c r="L89" s="313"/>
      <c r="M89" s="313"/>
      <c r="N89" s="313"/>
      <c r="O89" s="313"/>
      <c r="P89" s="313"/>
      <c r="Q89" s="313"/>
      <c r="R89" s="313"/>
      <c r="S89" s="313"/>
    </row>
    <row r="90" ht="22.5" customHeight="1">
      <c r="A90" s="313"/>
      <c r="B90" s="343" t="s">
        <v>419</v>
      </c>
      <c r="C90" s="343"/>
      <c r="D90" s="343" t="s">
        <v>428</v>
      </c>
      <c r="E90" s="339" t="s">
        <v>235</v>
      </c>
      <c r="F90" s="334" t="s">
        <v>244</v>
      </c>
      <c r="G90" s="333" t="s">
        <v>245</v>
      </c>
      <c r="H90" s="341" t="s">
        <v>429</v>
      </c>
      <c r="I90" s="349"/>
      <c r="J90" s="313"/>
      <c r="K90" s="313"/>
      <c r="L90" s="313"/>
      <c r="M90" s="313"/>
      <c r="N90" s="313"/>
      <c r="O90" s="313"/>
      <c r="P90" s="313"/>
      <c r="Q90" s="313"/>
      <c r="R90" s="313"/>
      <c r="S90" s="313"/>
    </row>
    <row r="91" ht="22.5" customHeight="1">
      <c r="A91" s="313"/>
      <c r="B91" s="343" t="s">
        <v>430</v>
      </c>
      <c r="C91" s="343"/>
      <c r="D91" s="343"/>
      <c r="E91" s="339"/>
      <c r="F91" s="334"/>
      <c r="G91" s="333"/>
      <c r="H91" s="338"/>
      <c r="I91" s="313"/>
      <c r="J91" s="313"/>
      <c r="K91" s="313"/>
      <c r="L91" s="313"/>
      <c r="M91" s="313"/>
      <c r="N91" s="313"/>
      <c r="O91" s="313"/>
      <c r="P91" s="313"/>
      <c r="Q91" s="313"/>
      <c r="R91" s="313"/>
      <c r="S91" s="313"/>
    </row>
    <row r="92" ht="22.5" customHeight="1">
      <c r="A92" s="313"/>
      <c r="B92" s="343" t="s">
        <v>21</v>
      </c>
      <c r="C92" s="340" t="s">
        <v>353</v>
      </c>
      <c r="D92" s="343" t="s">
        <v>431</v>
      </c>
      <c r="E92" s="339" t="s">
        <v>235</v>
      </c>
      <c r="F92" s="334" t="s">
        <v>289</v>
      </c>
      <c r="G92" s="333" t="s">
        <v>290</v>
      </c>
      <c r="H92" s="338" t="s">
        <v>432</v>
      </c>
      <c r="I92" s="313"/>
      <c r="J92" s="313"/>
      <c r="K92" s="313"/>
      <c r="L92" s="313"/>
      <c r="M92" s="313"/>
      <c r="N92" s="313"/>
      <c r="O92" s="313"/>
      <c r="P92" s="313"/>
      <c r="Q92" s="313"/>
      <c r="R92" s="313"/>
      <c r="S92" s="313"/>
    </row>
    <row r="93" ht="22.5" customHeight="1">
      <c r="A93" s="313"/>
      <c r="B93" s="343" t="s">
        <v>21</v>
      </c>
      <c r="C93" s="343"/>
      <c r="D93" s="343" t="s">
        <v>433</v>
      </c>
      <c r="E93" s="339" t="s">
        <v>235</v>
      </c>
      <c r="F93" s="334" t="s">
        <v>244</v>
      </c>
      <c r="G93" s="333" t="s">
        <v>245</v>
      </c>
      <c r="H93" s="338" t="s">
        <v>434</v>
      </c>
      <c r="I93" s="313"/>
      <c r="J93" s="313"/>
      <c r="K93" s="313"/>
      <c r="L93" s="313"/>
      <c r="M93" s="313"/>
      <c r="N93" s="313"/>
      <c r="O93" s="313"/>
      <c r="P93" s="313"/>
      <c r="Q93" s="313"/>
      <c r="R93" s="313"/>
      <c r="S93" s="313"/>
    </row>
    <row r="94" ht="22.5" customHeight="1">
      <c r="A94" s="313"/>
      <c r="B94" s="343" t="s">
        <v>21</v>
      </c>
      <c r="C94" s="343"/>
      <c r="D94" s="343" t="s">
        <v>435</v>
      </c>
      <c r="E94" s="339" t="s">
        <v>235</v>
      </c>
      <c r="F94" s="334" t="s">
        <v>265</v>
      </c>
      <c r="G94" s="333" t="s">
        <v>259</v>
      </c>
      <c r="H94" s="338" t="s">
        <v>436</v>
      </c>
      <c r="I94" s="313"/>
      <c r="J94" s="313"/>
      <c r="K94" s="313"/>
      <c r="L94" s="313"/>
      <c r="M94" s="313"/>
      <c r="N94" s="313"/>
      <c r="O94" s="313"/>
      <c r="P94" s="313"/>
      <c r="Q94" s="313"/>
      <c r="R94" s="313"/>
      <c r="S94" s="313"/>
    </row>
    <row r="95" ht="22.5" customHeight="1">
      <c r="A95" s="313"/>
      <c r="B95" s="343" t="s">
        <v>21</v>
      </c>
      <c r="C95" s="343"/>
      <c r="D95" s="343" t="s">
        <v>437</v>
      </c>
      <c r="E95" s="339" t="s">
        <v>235</v>
      </c>
      <c r="F95" s="334" t="s">
        <v>244</v>
      </c>
      <c r="G95" s="333" t="s">
        <v>245</v>
      </c>
      <c r="H95" s="338" t="s">
        <v>438</v>
      </c>
      <c r="I95" s="313"/>
      <c r="J95" s="313"/>
      <c r="K95" s="313"/>
      <c r="L95" s="313"/>
      <c r="M95" s="313"/>
      <c r="N95" s="313"/>
      <c r="O95" s="313"/>
      <c r="P95" s="313"/>
      <c r="Q95" s="313"/>
      <c r="R95" s="313"/>
      <c r="S95" s="313"/>
    </row>
    <row r="96" ht="22.5" customHeight="1">
      <c r="A96" s="313"/>
      <c r="B96" s="343" t="s">
        <v>21</v>
      </c>
      <c r="C96" s="343"/>
      <c r="D96" s="343" t="s">
        <v>439</v>
      </c>
      <c r="E96" s="339" t="s">
        <v>235</v>
      </c>
      <c r="F96" s="334" t="s">
        <v>265</v>
      </c>
      <c r="G96" s="333" t="s">
        <v>259</v>
      </c>
      <c r="H96" s="338" t="s">
        <v>440</v>
      </c>
      <c r="I96" s="313"/>
      <c r="J96" s="313"/>
      <c r="K96" s="313"/>
      <c r="L96" s="313"/>
      <c r="M96" s="313"/>
      <c r="N96" s="313"/>
      <c r="O96" s="313"/>
      <c r="P96" s="313"/>
      <c r="Q96" s="313"/>
      <c r="R96" s="313"/>
      <c r="S96" s="313"/>
    </row>
    <row r="97" ht="22.5" customHeight="1">
      <c r="A97" s="313"/>
      <c r="B97" s="343" t="s">
        <v>24</v>
      </c>
      <c r="C97" s="336" t="s">
        <v>233</v>
      </c>
      <c r="D97" s="343" t="s">
        <v>441</v>
      </c>
      <c r="E97" s="339" t="s">
        <v>235</v>
      </c>
      <c r="F97" s="334" t="s">
        <v>274</v>
      </c>
      <c r="G97" s="333" t="s">
        <v>275</v>
      </c>
      <c r="H97" s="341" t="s">
        <v>442</v>
      </c>
      <c r="I97" s="313"/>
      <c r="J97" s="313"/>
      <c r="K97" s="313"/>
      <c r="L97" s="313"/>
      <c r="M97" s="313"/>
      <c r="N97" s="313"/>
      <c r="O97" s="313"/>
      <c r="P97" s="313"/>
      <c r="Q97" s="313"/>
      <c r="R97" s="313"/>
      <c r="S97" s="313"/>
    </row>
    <row r="98" ht="22.5" customHeight="1">
      <c r="A98" s="313"/>
      <c r="B98" s="343" t="s">
        <v>24</v>
      </c>
      <c r="C98" s="343"/>
      <c r="D98" s="343" t="s">
        <v>443</v>
      </c>
      <c r="E98" s="339" t="s">
        <v>235</v>
      </c>
      <c r="F98" s="334" t="s">
        <v>289</v>
      </c>
      <c r="G98" s="333" t="s">
        <v>290</v>
      </c>
      <c r="H98" s="341" t="s">
        <v>444</v>
      </c>
      <c r="I98" s="313"/>
      <c r="J98" s="313"/>
      <c r="K98" s="313"/>
      <c r="L98" s="313"/>
      <c r="M98" s="313"/>
      <c r="N98" s="313"/>
      <c r="O98" s="313"/>
      <c r="P98" s="313"/>
      <c r="Q98" s="313"/>
      <c r="R98" s="313"/>
      <c r="S98" s="313"/>
    </row>
    <row r="99" ht="22.5" customHeight="1">
      <c r="A99" s="313"/>
      <c r="B99" s="343" t="s">
        <v>24</v>
      </c>
      <c r="C99" s="343"/>
      <c r="D99" s="343" t="s">
        <v>445</v>
      </c>
      <c r="E99" s="339" t="s">
        <v>235</v>
      </c>
      <c r="F99" s="334" t="s">
        <v>244</v>
      </c>
      <c r="G99" s="333" t="s">
        <v>245</v>
      </c>
      <c r="H99" s="338" t="s">
        <v>446</v>
      </c>
      <c r="I99" s="313"/>
      <c r="J99" s="313"/>
      <c r="K99" s="313"/>
      <c r="L99" s="313"/>
      <c r="M99" s="313"/>
      <c r="N99" s="313"/>
      <c r="O99" s="313"/>
      <c r="P99" s="313"/>
      <c r="Q99" s="313"/>
      <c r="R99" s="313"/>
      <c r="S99" s="313"/>
    </row>
    <row r="100" ht="22.5" customHeight="1">
      <c r="A100" s="313"/>
      <c r="B100" s="343" t="s">
        <v>24</v>
      </c>
      <c r="C100" s="343"/>
      <c r="D100" s="343" t="s">
        <v>447</v>
      </c>
      <c r="E100" s="339" t="s">
        <v>235</v>
      </c>
      <c r="F100" s="334" t="s">
        <v>265</v>
      </c>
      <c r="G100" s="333" t="s">
        <v>259</v>
      </c>
      <c r="H100" s="341" t="s">
        <v>448</v>
      </c>
      <c r="I100" s="313"/>
      <c r="J100" s="313"/>
      <c r="K100" s="313"/>
      <c r="L100" s="313"/>
      <c r="M100" s="313"/>
      <c r="N100" s="313"/>
      <c r="O100" s="313"/>
      <c r="P100" s="313"/>
      <c r="Q100" s="313"/>
      <c r="R100" s="313"/>
      <c r="S100" s="313"/>
    </row>
    <row r="101" ht="22.5" customHeight="1">
      <c r="A101" s="313"/>
      <c r="B101" s="343" t="s">
        <v>24</v>
      </c>
      <c r="C101" s="343"/>
      <c r="D101" s="343" t="s">
        <v>449</v>
      </c>
      <c r="E101" s="339" t="s">
        <v>235</v>
      </c>
      <c r="F101" s="334" t="s">
        <v>244</v>
      </c>
      <c r="G101" s="333" t="s">
        <v>245</v>
      </c>
      <c r="H101" s="341" t="s">
        <v>450</v>
      </c>
      <c r="I101" s="313"/>
      <c r="J101" s="313"/>
      <c r="K101" s="313"/>
      <c r="L101" s="313"/>
      <c r="M101" s="313"/>
      <c r="N101" s="313"/>
      <c r="O101" s="313"/>
      <c r="P101" s="313"/>
      <c r="Q101" s="313"/>
      <c r="R101" s="313"/>
      <c r="S101" s="313"/>
    </row>
    <row r="102" ht="22.5" customHeight="1">
      <c r="A102" s="313"/>
      <c r="B102" s="343" t="s">
        <v>26</v>
      </c>
      <c r="C102" s="340" t="s">
        <v>254</v>
      </c>
      <c r="D102" s="343" t="s">
        <v>451</v>
      </c>
      <c r="E102" s="339" t="s">
        <v>235</v>
      </c>
      <c r="F102" s="334" t="s">
        <v>274</v>
      </c>
      <c r="G102" s="333" t="s">
        <v>275</v>
      </c>
      <c r="H102" s="341" t="s">
        <v>452</v>
      </c>
      <c r="I102" s="313"/>
      <c r="J102" s="313"/>
      <c r="K102" s="313"/>
      <c r="L102" s="313"/>
      <c r="M102" s="313"/>
      <c r="N102" s="313"/>
      <c r="O102" s="313"/>
      <c r="P102" s="313"/>
      <c r="Q102" s="313"/>
      <c r="R102" s="313"/>
      <c r="S102" s="313"/>
    </row>
    <row r="103" ht="22.5" customHeight="1">
      <c r="A103" s="313"/>
      <c r="B103" s="343" t="s">
        <v>26</v>
      </c>
      <c r="C103" s="343"/>
      <c r="D103" s="343" t="s">
        <v>453</v>
      </c>
      <c r="E103" s="339" t="s">
        <v>235</v>
      </c>
      <c r="F103" s="334" t="s">
        <v>244</v>
      </c>
      <c r="G103" s="333" t="s">
        <v>245</v>
      </c>
      <c r="H103" s="338" t="s">
        <v>454</v>
      </c>
      <c r="I103" s="313"/>
      <c r="J103" s="313"/>
      <c r="K103" s="313"/>
      <c r="L103" s="313"/>
      <c r="M103" s="313"/>
      <c r="N103" s="313"/>
      <c r="O103" s="313"/>
      <c r="P103" s="313"/>
      <c r="Q103" s="313"/>
      <c r="R103" s="313"/>
      <c r="S103" s="313"/>
    </row>
    <row r="104" ht="22.5" customHeight="1">
      <c r="A104" s="313"/>
      <c r="B104" s="343" t="s">
        <v>26</v>
      </c>
      <c r="C104" s="343"/>
      <c r="D104" s="343" t="s">
        <v>457</v>
      </c>
      <c r="E104" s="339" t="s">
        <v>235</v>
      </c>
      <c r="F104" s="334" t="s">
        <v>240</v>
      </c>
      <c r="G104" s="333" t="s">
        <v>241</v>
      </c>
      <c r="H104" s="338" t="s">
        <v>458</v>
      </c>
      <c r="I104" s="313"/>
      <c r="J104" s="313"/>
      <c r="K104" s="313"/>
      <c r="L104" s="313"/>
      <c r="M104" s="313"/>
      <c r="N104" s="313"/>
      <c r="O104" s="313"/>
      <c r="P104" s="313"/>
      <c r="Q104" s="313"/>
      <c r="R104" s="313"/>
      <c r="S104" s="313"/>
    </row>
    <row r="105" ht="22.5" customHeight="1">
      <c r="A105" s="313"/>
      <c r="B105" s="343" t="s">
        <v>26</v>
      </c>
      <c r="C105" s="343"/>
      <c r="D105" s="343" t="s">
        <v>459</v>
      </c>
      <c r="E105" s="339" t="s">
        <v>235</v>
      </c>
      <c r="F105" s="334" t="s">
        <v>244</v>
      </c>
      <c r="G105" s="333" t="s">
        <v>245</v>
      </c>
      <c r="H105" s="338" t="s">
        <v>460</v>
      </c>
      <c r="I105" s="313"/>
      <c r="J105" s="313"/>
      <c r="K105" s="313"/>
      <c r="L105" s="313"/>
      <c r="M105" s="313"/>
      <c r="N105" s="313"/>
      <c r="O105" s="313"/>
      <c r="P105" s="313"/>
      <c r="Q105" s="313"/>
      <c r="R105" s="313"/>
      <c r="S105" s="313"/>
    </row>
    <row r="106" ht="22.5" customHeight="1">
      <c r="A106" s="313"/>
      <c r="B106" s="343" t="s">
        <v>26</v>
      </c>
      <c r="C106" s="343"/>
      <c r="D106" s="343" t="s">
        <v>463</v>
      </c>
      <c r="E106" s="339" t="s">
        <v>235</v>
      </c>
      <c r="F106" s="334" t="s">
        <v>265</v>
      </c>
      <c r="G106" s="333" t="s">
        <v>259</v>
      </c>
      <c r="H106" s="341" t="s">
        <v>464</v>
      </c>
      <c r="I106" s="313"/>
      <c r="J106" s="313"/>
      <c r="K106" s="313"/>
      <c r="L106" s="313"/>
      <c r="M106" s="313"/>
      <c r="N106" s="313"/>
      <c r="O106" s="313"/>
      <c r="P106" s="313"/>
      <c r="Q106" s="313"/>
      <c r="R106" s="313"/>
      <c r="S106" s="313"/>
    </row>
    <row r="107" ht="22.5" customHeight="1">
      <c r="A107" s="313"/>
      <c r="B107" s="343" t="s">
        <v>27</v>
      </c>
      <c r="C107" s="340" t="s">
        <v>465</v>
      </c>
      <c r="D107" s="343" t="s">
        <v>466</v>
      </c>
      <c r="E107" s="339" t="s">
        <v>235</v>
      </c>
      <c r="F107" s="334" t="s">
        <v>265</v>
      </c>
      <c r="G107" s="333" t="s">
        <v>259</v>
      </c>
      <c r="H107" s="341" t="s">
        <v>467</v>
      </c>
      <c r="I107" s="313"/>
      <c r="J107" s="313"/>
      <c r="K107" s="313"/>
      <c r="L107" s="313"/>
      <c r="M107" s="313"/>
      <c r="N107" s="313"/>
      <c r="O107" s="313"/>
      <c r="P107" s="313"/>
      <c r="Q107" s="313"/>
      <c r="R107" s="313"/>
      <c r="S107" s="313"/>
    </row>
    <row r="108" ht="22.5" customHeight="1">
      <c r="A108" s="313"/>
      <c r="B108" s="343" t="s">
        <v>27</v>
      </c>
      <c r="C108" s="343"/>
      <c r="D108" s="343" t="s">
        <v>468</v>
      </c>
      <c r="E108" s="339" t="s">
        <v>235</v>
      </c>
      <c r="F108" s="334" t="s">
        <v>265</v>
      </c>
      <c r="G108" s="333" t="s">
        <v>259</v>
      </c>
      <c r="H108" s="338" t="s">
        <v>469</v>
      </c>
      <c r="I108" s="313"/>
      <c r="J108" s="313"/>
      <c r="K108" s="313"/>
      <c r="L108" s="313"/>
      <c r="M108" s="313"/>
      <c r="N108" s="313"/>
      <c r="O108" s="313"/>
      <c r="P108" s="313"/>
      <c r="Q108" s="313"/>
      <c r="R108" s="313"/>
      <c r="S108" s="313"/>
    </row>
    <row r="109" ht="22.5" customHeight="1">
      <c r="A109" s="313"/>
      <c r="B109" s="343" t="s">
        <v>27</v>
      </c>
      <c r="C109" s="343"/>
      <c r="D109" s="343" t="s">
        <v>470</v>
      </c>
      <c r="E109" s="339" t="s">
        <v>235</v>
      </c>
      <c r="F109" s="334" t="s">
        <v>244</v>
      </c>
      <c r="G109" s="333" t="s">
        <v>245</v>
      </c>
      <c r="H109" s="338" t="s">
        <v>471</v>
      </c>
      <c r="I109" s="313"/>
      <c r="J109" s="313"/>
      <c r="K109" s="313"/>
      <c r="L109" s="313"/>
      <c r="M109" s="313"/>
      <c r="N109" s="313"/>
      <c r="O109" s="313"/>
      <c r="P109" s="313"/>
      <c r="Q109" s="313"/>
      <c r="R109" s="313"/>
      <c r="S109" s="313"/>
    </row>
    <row r="110" ht="22.5" customHeight="1">
      <c r="A110" s="313"/>
      <c r="B110" s="343" t="s">
        <v>27</v>
      </c>
      <c r="C110" s="343"/>
      <c r="D110" s="343" t="s">
        <v>472</v>
      </c>
      <c r="E110" s="339" t="s">
        <v>235</v>
      </c>
      <c r="F110" s="334" t="s">
        <v>236</v>
      </c>
      <c r="G110" s="333" t="s">
        <v>237</v>
      </c>
      <c r="H110" s="341" t="s">
        <v>473</v>
      </c>
      <c r="I110" s="313"/>
      <c r="J110" s="313"/>
      <c r="K110" s="313"/>
      <c r="L110" s="313"/>
      <c r="M110" s="313"/>
      <c r="N110" s="313"/>
      <c r="O110" s="313"/>
      <c r="P110" s="313"/>
      <c r="Q110" s="313"/>
      <c r="R110" s="313"/>
      <c r="S110" s="313"/>
    </row>
    <row r="111" ht="22.5" customHeight="1">
      <c r="A111" s="313"/>
      <c r="B111" s="343" t="s">
        <v>27</v>
      </c>
      <c r="C111" s="343"/>
      <c r="D111" s="343" t="s">
        <v>474</v>
      </c>
      <c r="E111" s="339" t="s">
        <v>235</v>
      </c>
      <c r="F111" s="334" t="s">
        <v>248</v>
      </c>
      <c r="G111" s="333" t="s">
        <v>249</v>
      </c>
      <c r="H111" s="341" t="s">
        <v>475</v>
      </c>
      <c r="I111" s="313"/>
      <c r="J111" s="313"/>
      <c r="K111" s="313"/>
      <c r="L111" s="313"/>
      <c r="M111" s="313"/>
      <c r="N111" s="313"/>
      <c r="O111" s="313"/>
      <c r="P111" s="313"/>
      <c r="Q111" s="313"/>
      <c r="R111" s="313"/>
      <c r="S111" s="313"/>
    </row>
    <row r="112" ht="22.5" customHeight="1">
      <c r="A112" s="313"/>
      <c r="B112" s="343" t="s">
        <v>476</v>
      </c>
      <c r="C112" s="343"/>
      <c r="D112" s="343"/>
      <c r="E112" s="339"/>
      <c r="F112" s="334"/>
      <c r="G112" s="348"/>
      <c r="H112" s="338"/>
      <c r="I112" s="313"/>
      <c r="J112" s="313"/>
      <c r="K112" s="313"/>
      <c r="L112" s="313"/>
      <c r="M112" s="313"/>
      <c r="N112" s="313"/>
      <c r="O112" s="313"/>
      <c r="P112" s="313"/>
      <c r="Q112" s="313"/>
      <c r="R112" s="313"/>
      <c r="S112" s="313"/>
    </row>
    <row r="113" ht="22.5" customHeight="1">
      <c r="A113" s="313"/>
      <c r="B113" s="343" t="s">
        <v>29</v>
      </c>
      <c r="C113" s="340" t="s">
        <v>465</v>
      </c>
      <c r="D113" s="343" t="s">
        <v>477</v>
      </c>
      <c r="E113" s="339" t="s">
        <v>235</v>
      </c>
      <c r="F113" s="334" t="s">
        <v>244</v>
      </c>
      <c r="G113" s="333" t="s">
        <v>245</v>
      </c>
      <c r="H113" s="338" t="s">
        <v>478</v>
      </c>
      <c r="I113" s="313"/>
      <c r="J113" s="313"/>
      <c r="K113" s="313"/>
      <c r="L113" s="313"/>
      <c r="M113" s="313"/>
      <c r="N113" s="313"/>
      <c r="O113" s="313"/>
      <c r="P113" s="313"/>
      <c r="Q113" s="313"/>
      <c r="R113" s="313"/>
      <c r="S113" s="313"/>
    </row>
    <row r="114" ht="22.5" customHeight="1">
      <c r="A114" s="313"/>
      <c r="B114" s="343" t="s">
        <v>29</v>
      </c>
      <c r="C114" s="343"/>
      <c r="D114" s="343" t="s">
        <v>479</v>
      </c>
      <c r="E114" s="339" t="s">
        <v>235</v>
      </c>
      <c r="F114" s="334" t="s">
        <v>236</v>
      </c>
      <c r="G114" s="333" t="s">
        <v>237</v>
      </c>
      <c r="H114" s="341" t="s">
        <v>480</v>
      </c>
      <c r="I114" s="313"/>
      <c r="J114" s="313"/>
      <c r="K114" s="313"/>
      <c r="L114" s="313"/>
      <c r="M114" s="313"/>
      <c r="N114" s="313"/>
      <c r="O114" s="313"/>
      <c r="P114" s="313"/>
      <c r="Q114" s="313"/>
      <c r="R114" s="313"/>
      <c r="S114" s="313"/>
    </row>
    <row r="115" ht="22.5" customHeight="1">
      <c r="A115" s="313"/>
      <c r="B115" s="343" t="s">
        <v>29</v>
      </c>
      <c r="C115" s="343"/>
      <c r="D115" s="343" t="s">
        <v>481</v>
      </c>
      <c r="E115" s="339" t="s">
        <v>235</v>
      </c>
      <c r="F115" s="334" t="s">
        <v>289</v>
      </c>
      <c r="G115" s="333" t="s">
        <v>290</v>
      </c>
      <c r="H115" s="341" t="s">
        <v>482</v>
      </c>
      <c r="I115" s="313"/>
      <c r="J115" s="313"/>
      <c r="K115" s="313"/>
      <c r="L115" s="313"/>
      <c r="M115" s="313"/>
      <c r="N115" s="313"/>
      <c r="O115" s="313"/>
      <c r="P115" s="313"/>
      <c r="Q115" s="313"/>
      <c r="R115" s="313"/>
      <c r="S115" s="313"/>
    </row>
    <row r="116" ht="22.5" customHeight="1">
      <c r="A116" s="313"/>
      <c r="B116" s="343" t="s">
        <v>29</v>
      </c>
      <c r="C116" s="343"/>
      <c r="D116" s="343" t="s">
        <v>483</v>
      </c>
      <c r="E116" s="339" t="s">
        <v>235</v>
      </c>
      <c r="F116" s="334" t="s">
        <v>265</v>
      </c>
      <c r="G116" s="333" t="s">
        <v>259</v>
      </c>
      <c r="H116" s="338" t="s">
        <v>484</v>
      </c>
      <c r="I116" s="313"/>
      <c r="J116" s="313"/>
      <c r="K116" s="313"/>
      <c r="L116" s="313"/>
      <c r="M116" s="313"/>
      <c r="N116" s="313"/>
      <c r="O116" s="313"/>
      <c r="P116" s="313"/>
      <c r="Q116" s="313"/>
      <c r="R116" s="313"/>
      <c r="S116" s="313"/>
    </row>
    <row r="117" ht="22.5" customHeight="1">
      <c r="A117" s="313"/>
      <c r="B117" s="343" t="s">
        <v>29</v>
      </c>
      <c r="C117" s="343"/>
      <c r="D117" s="343" t="s">
        <v>485</v>
      </c>
      <c r="E117" s="339" t="s">
        <v>235</v>
      </c>
      <c r="F117" s="334" t="s">
        <v>244</v>
      </c>
      <c r="G117" s="333" t="s">
        <v>245</v>
      </c>
      <c r="H117" s="341" t="s">
        <v>486</v>
      </c>
      <c r="I117" s="313"/>
      <c r="J117" s="313"/>
      <c r="K117" s="313"/>
      <c r="L117" s="313"/>
      <c r="M117" s="313"/>
      <c r="N117" s="313"/>
      <c r="O117" s="313"/>
      <c r="P117" s="313"/>
      <c r="Q117" s="313"/>
      <c r="R117" s="313"/>
      <c r="S117" s="313"/>
    </row>
    <row r="118" ht="22.5" customHeight="1">
      <c r="A118" s="313"/>
      <c r="B118" s="343" t="s">
        <v>30</v>
      </c>
      <c r="C118" s="336" t="s">
        <v>233</v>
      </c>
      <c r="D118" s="343" t="s">
        <v>487</v>
      </c>
      <c r="E118" s="339" t="s">
        <v>235</v>
      </c>
      <c r="F118" s="334" t="s">
        <v>265</v>
      </c>
      <c r="G118" s="333" t="s">
        <v>259</v>
      </c>
      <c r="H118" s="341" t="s">
        <v>488</v>
      </c>
      <c r="I118" s="313"/>
      <c r="J118" s="313"/>
      <c r="K118" s="313"/>
      <c r="L118" s="313"/>
      <c r="M118" s="313"/>
      <c r="N118" s="313"/>
      <c r="O118" s="313"/>
      <c r="P118" s="313"/>
      <c r="Q118" s="313"/>
      <c r="R118" s="313"/>
      <c r="S118" s="313"/>
    </row>
    <row r="119" ht="22.5" customHeight="1">
      <c r="A119" s="313"/>
      <c r="B119" s="343" t="s">
        <v>30</v>
      </c>
      <c r="C119" s="343"/>
      <c r="D119" s="343" t="s">
        <v>489</v>
      </c>
      <c r="E119" s="339" t="s">
        <v>235</v>
      </c>
      <c r="F119" s="334" t="s">
        <v>265</v>
      </c>
      <c r="G119" s="333" t="s">
        <v>259</v>
      </c>
      <c r="H119" s="338" t="s">
        <v>490</v>
      </c>
      <c r="I119" s="313"/>
      <c r="J119" s="313"/>
      <c r="K119" s="313"/>
      <c r="L119" s="313"/>
      <c r="M119" s="313"/>
      <c r="N119" s="313"/>
      <c r="O119" s="313"/>
      <c r="P119" s="313"/>
      <c r="Q119" s="313"/>
      <c r="R119" s="313"/>
      <c r="S119" s="313"/>
    </row>
    <row r="120" ht="22.5" customHeight="1">
      <c r="A120" s="313"/>
      <c r="B120" s="343" t="s">
        <v>30</v>
      </c>
      <c r="C120" s="343"/>
      <c r="D120" s="343" t="s">
        <v>491</v>
      </c>
      <c r="E120" s="339" t="s">
        <v>235</v>
      </c>
      <c r="F120" s="334" t="s">
        <v>244</v>
      </c>
      <c r="G120" s="333" t="s">
        <v>245</v>
      </c>
      <c r="H120" s="338" t="s">
        <v>492</v>
      </c>
      <c r="I120" s="313"/>
      <c r="J120" s="313"/>
      <c r="K120" s="313"/>
      <c r="L120" s="313"/>
      <c r="M120" s="313"/>
      <c r="N120" s="313"/>
      <c r="O120" s="313"/>
      <c r="P120" s="313"/>
      <c r="Q120" s="313"/>
      <c r="R120" s="313"/>
      <c r="S120" s="313"/>
    </row>
    <row r="121" ht="22.5" customHeight="1">
      <c r="A121" s="313"/>
      <c r="B121" s="343" t="s">
        <v>30</v>
      </c>
      <c r="C121" s="343"/>
      <c r="D121" s="343" t="s">
        <v>493</v>
      </c>
      <c r="E121" s="339" t="s">
        <v>235</v>
      </c>
      <c r="F121" s="334" t="s">
        <v>265</v>
      </c>
      <c r="G121" s="333" t="s">
        <v>259</v>
      </c>
      <c r="H121" s="338" t="s">
        <v>494</v>
      </c>
      <c r="I121" s="313"/>
      <c r="J121" s="313"/>
      <c r="K121" s="313"/>
      <c r="L121" s="313"/>
      <c r="M121" s="313"/>
      <c r="N121" s="313"/>
      <c r="O121" s="313"/>
      <c r="P121" s="313"/>
      <c r="Q121" s="313"/>
      <c r="R121" s="313"/>
      <c r="S121" s="313"/>
    </row>
    <row r="122" ht="22.5" customHeight="1">
      <c r="A122" s="313"/>
      <c r="B122" s="343" t="s">
        <v>30</v>
      </c>
      <c r="C122" s="343"/>
      <c r="D122" s="343" t="s">
        <v>495</v>
      </c>
      <c r="E122" s="339" t="s">
        <v>235</v>
      </c>
      <c r="F122" s="334" t="s">
        <v>244</v>
      </c>
      <c r="G122" s="333" t="s">
        <v>245</v>
      </c>
      <c r="H122" s="338" t="s">
        <v>496</v>
      </c>
      <c r="I122" s="313"/>
      <c r="J122" s="313"/>
      <c r="K122" s="313"/>
      <c r="L122" s="313"/>
      <c r="M122" s="313"/>
      <c r="N122" s="313"/>
      <c r="O122" s="313"/>
      <c r="P122" s="313"/>
      <c r="Q122" s="313"/>
      <c r="R122" s="313"/>
      <c r="S122" s="313"/>
    </row>
    <row r="123" ht="22.5" customHeight="1">
      <c r="A123" s="313"/>
      <c r="B123" s="343" t="s">
        <v>31</v>
      </c>
      <c r="C123" s="336" t="s">
        <v>109</v>
      </c>
      <c r="D123" s="343" t="s">
        <v>497</v>
      </c>
      <c r="E123" s="339" t="s">
        <v>235</v>
      </c>
      <c r="F123" s="334" t="s">
        <v>289</v>
      </c>
      <c r="G123" s="333" t="s">
        <v>290</v>
      </c>
      <c r="H123" s="338" t="s">
        <v>498</v>
      </c>
      <c r="I123" s="313"/>
      <c r="J123" s="313"/>
      <c r="K123" s="313"/>
      <c r="L123" s="313"/>
      <c r="M123" s="313"/>
      <c r="N123" s="313"/>
      <c r="O123" s="313"/>
      <c r="P123" s="313"/>
      <c r="Q123" s="313"/>
      <c r="R123" s="313"/>
      <c r="S123" s="313"/>
    </row>
    <row r="124" ht="22.5" customHeight="1">
      <c r="A124" s="313"/>
      <c r="B124" s="343" t="s">
        <v>31</v>
      </c>
      <c r="C124" s="343"/>
      <c r="D124" s="343" t="s">
        <v>264</v>
      </c>
      <c r="E124" s="339" t="s">
        <v>235</v>
      </c>
      <c r="F124" s="334" t="s">
        <v>236</v>
      </c>
      <c r="G124" s="333" t="s">
        <v>237</v>
      </c>
      <c r="H124" s="338" t="s">
        <v>499</v>
      </c>
      <c r="I124" s="313"/>
      <c r="J124" s="313"/>
      <c r="K124" s="313"/>
      <c r="L124" s="313"/>
      <c r="M124" s="313"/>
      <c r="N124" s="313"/>
      <c r="O124" s="313"/>
      <c r="P124" s="313"/>
      <c r="Q124" s="313"/>
      <c r="R124" s="313"/>
      <c r="S124" s="313"/>
    </row>
    <row r="125" ht="22.5" customHeight="1">
      <c r="A125" s="313"/>
      <c r="B125" s="343" t="s">
        <v>31</v>
      </c>
      <c r="C125" s="343"/>
      <c r="D125" s="343" t="s">
        <v>500</v>
      </c>
      <c r="E125" s="339" t="s">
        <v>235</v>
      </c>
      <c r="F125" s="334" t="s">
        <v>244</v>
      </c>
      <c r="G125" s="333" t="s">
        <v>245</v>
      </c>
      <c r="H125" s="338" t="s">
        <v>501</v>
      </c>
      <c r="I125" s="313"/>
      <c r="J125" s="313"/>
      <c r="K125" s="313"/>
      <c r="L125" s="313"/>
      <c r="M125" s="313"/>
      <c r="N125" s="313"/>
      <c r="O125" s="313"/>
      <c r="P125" s="313"/>
      <c r="Q125" s="313"/>
      <c r="R125" s="313"/>
      <c r="S125" s="313"/>
    </row>
    <row r="126" ht="22.5" customHeight="1">
      <c r="A126" s="313"/>
      <c r="B126" s="343" t="s">
        <v>31</v>
      </c>
      <c r="C126" s="343"/>
      <c r="D126" s="343" t="s">
        <v>502</v>
      </c>
      <c r="E126" s="339" t="s">
        <v>235</v>
      </c>
      <c r="F126" s="334" t="s">
        <v>240</v>
      </c>
      <c r="G126" s="333" t="s">
        <v>241</v>
      </c>
      <c r="H126" s="341" t="s">
        <v>503</v>
      </c>
      <c r="I126" s="313"/>
      <c r="J126" s="313"/>
      <c r="K126" s="313"/>
      <c r="L126" s="313"/>
      <c r="M126" s="313"/>
      <c r="N126" s="313"/>
      <c r="O126" s="313"/>
      <c r="P126" s="313"/>
      <c r="Q126" s="313"/>
      <c r="R126" s="313"/>
      <c r="S126" s="313"/>
    </row>
    <row r="127" ht="22.5" customHeight="1">
      <c r="A127" s="313"/>
      <c r="B127" s="343" t="s">
        <v>31</v>
      </c>
      <c r="C127" s="343"/>
      <c r="D127" s="343" t="s">
        <v>504</v>
      </c>
      <c r="E127" s="339" t="s">
        <v>235</v>
      </c>
      <c r="F127" s="334" t="s">
        <v>248</v>
      </c>
      <c r="G127" s="333" t="s">
        <v>249</v>
      </c>
      <c r="H127" s="360" t="s">
        <v>505</v>
      </c>
      <c r="I127" s="313"/>
      <c r="J127" s="313"/>
      <c r="K127" s="313"/>
      <c r="L127" s="313"/>
      <c r="M127" s="313"/>
      <c r="N127" s="313"/>
      <c r="O127" s="313"/>
      <c r="P127" s="313"/>
      <c r="Q127" s="313"/>
      <c r="R127" s="313"/>
      <c r="S127" s="313"/>
    </row>
    <row r="128" ht="22.5" customHeight="1">
      <c r="A128" s="313"/>
      <c r="B128" s="343" t="s">
        <v>506</v>
      </c>
      <c r="C128" s="343"/>
      <c r="D128" s="343"/>
      <c r="E128" s="339"/>
      <c r="F128" s="334"/>
      <c r="G128" s="348"/>
      <c r="H128" s="338"/>
      <c r="I128" s="313"/>
      <c r="J128" s="313"/>
      <c r="K128" s="313"/>
      <c r="L128" s="313"/>
      <c r="M128" s="313"/>
      <c r="N128" s="313"/>
      <c r="O128" s="313"/>
      <c r="P128" s="313"/>
      <c r="Q128" s="313"/>
      <c r="R128" s="313"/>
      <c r="S128" s="313"/>
    </row>
    <row r="129" ht="22.5" customHeight="1">
      <c r="A129" s="313"/>
      <c r="B129" s="343" t="s">
        <v>33</v>
      </c>
      <c r="C129" s="340" t="s">
        <v>507</v>
      </c>
      <c r="D129" s="343" t="s">
        <v>508</v>
      </c>
      <c r="E129" s="339" t="s">
        <v>235</v>
      </c>
      <c r="F129" s="334" t="s">
        <v>265</v>
      </c>
      <c r="G129" s="333" t="s">
        <v>259</v>
      </c>
      <c r="H129" s="341" t="s">
        <v>509</v>
      </c>
      <c r="I129" s="313"/>
      <c r="J129" s="313"/>
      <c r="K129" s="313"/>
      <c r="L129" s="313"/>
      <c r="M129" s="313"/>
      <c r="N129" s="313"/>
      <c r="O129" s="313"/>
      <c r="P129" s="313"/>
      <c r="Q129" s="313"/>
      <c r="R129" s="313"/>
      <c r="S129" s="313"/>
    </row>
    <row r="130" ht="22.5" customHeight="1">
      <c r="A130" s="313"/>
      <c r="B130" s="343" t="s">
        <v>33</v>
      </c>
      <c r="C130" s="343"/>
      <c r="D130" s="343" t="s">
        <v>510</v>
      </c>
      <c r="E130" s="339" t="s">
        <v>235</v>
      </c>
      <c r="F130" s="334" t="s">
        <v>244</v>
      </c>
      <c r="G130" s="333" t="s">
        <v>245</v>
      </c>
      <c r="H130" s="341" t="s">
        <v>511</v>
      </c>
      <c r="I130" s="313"/>
      <c r="J130" s="313"/>
      <c r="K130" s="313"/>
      <c r="L130" s="313"/>
      <c r="M130" s="313"/>
      <c r="N130" s="313"/>
      <c r="O130" s="313"/>
      <c r="P130" s="313"/>
      <c r="Q130" s="313"/>
      <c r="R130" s="313"/>
      <c r="S130" s="313"/>
    </row>
    <row r="131" ht="22.5" customHeight="1">
      <c r="A131" s="313"/>
      <c r="B131" s="343" t="s">
        <v>33</v>
      </c>
      <c r="C131" s="343"/>
      <c r="D131" s="343" t="s">
        <v>512</v>
      </c>
      <c r="E131" s="339" t="s">
        <v>235</v>
      </c>
      <c r="F131" s="321">
        <v>3.0</v>
      </c>
      <c r="G131" s="342" t="s">
        <v>290</v>
      </c>
      <c r="H131" s="341" t="s">
        <v>513</v>
      </c>
      <c r="I131" s="313"/>
      <c r="J131" s="313"/>
      <c r="K131" s="313"/>
      <c r="L131" s="313"/>
      <c r="M131" s="313"/>
      <c r="N131" s="313"/>
      <c r="O131" s="313"/>
      <c r="P131" s="313"/>
      <c r="Q131" s="313"/>
      <c r="R131" s="313"/>
      <c r="S131" s="313"/>
    </row>
    <row r="132" ht="22.5" customHeight="1">
      <c r="A132" s="313"/>
      <c r="B132" s="343" t="s">
        <v>33</v>
      </c>
      <c r="C132" s="343"/>
      <c r="D132" s="343" t="s">
        <v>514</v>
      </c>
      <c r="E132" s="339" t="s">
        <v>235</v>
      </c>
      <c r="F132" s="334" t="s">
        <v>244</v>
      </c>
      <c r="G132" s="333" t="s">
        <v>245</v>
      </c>
      <c r="H132" s="341" t="s">
        <v>515</v>
      </c>
      <c r="I132" s="313"/>
      <c r="J132" s="313"/>
      <c r="K132" s="313"/>
      <c r="L132" s="313"/>
      <c r="M132" s="313"/>
      <c r="N132" s="313"/>
      <c r="O132" s="313"/>
      <c r="P132" s="313"/>
      <c r="Q132" s="313"/>
      <c r="R132" s="313"/>
      <c r="S132" s="313"/>
    </row>
    <row r="133" ht="22.5" customHeight="1">
      <c r="A133" s="313"/>
      <c r="B133" s="343" t="s">
        <v>33</v>
      </c>
      <c r="C133" s="343"/>
      <c r="D133" s="343" t="s">
        <v>516</v>
      </c>
      <c r="E133" s="339" t="s">
        <v>235</v>
      </c>
      <c r="F133" s="334" t="s">
        <v>289</v>
      </c>
      <c r="G133" s="333" t="s">
        <v>290</v>
      </c>
      <c r="H133" s="338" t="s">
        <v>517</v>
      </c>
      <c r="I133" s="313"/>
      <c r="J133" s="313"/>
      <c r="K133" s="313"/>
      <c r="L133" s="313"/>
      <c r="M133" s="313"/>
      <c r="N133" s="313"/>
      <c r="O133" s="313"/>
      <c r="P133" s="313"/>
      <c r="Q133" s="313"/>
      <c r="R133" s="313"/>
      <c r="S133" s="313"/>
    </row>
    <row r="134" ht="22.5" customHeight="1">
      <c r="A134" s="313"/>
      <c r="B134" s="343" t="s">
        <v>34</v>
      </c>
      <c r="C134" s="340" t="s">
        <v>254</v>
      </c>
      <c r="D134" s="343" t="s">
        <v>518</v>
      </c>
      <c r="E134" s="339" t="s">
        <v>235</v>
      </c>
      <c r="F134" s="334" t="s">
        <v>240</v>
      </c>
      <c r="G134" s="333" t="s">
        <v>241</v>
      </c>
      <c r="H134" s="338" t="s">
        <v>519</v>
      </c>
      <c r="I134" s="313"/>
      <c r="J134" s="313"/>
      <c r="K134" s="313"/>
      <c r="L134" s="313"/>
      <c r="M134" s="313"/>
      <c r="N134" s="313"/>
      <c r="O134" s="313"/>
      <c r="P134" s="313"/>
      <c r="Q134" s="313"/>
      <c r="R134" s="313"/>
      <c r="S134" s="313"/>
    </row>
    <row r="135" ht="22.5" customHeight="1">
      <c r="A135" s="313"/>
      <c r="B135" s="343" t="s">
        <v>34</v>
      </c>
      <c r="C135" s="343"/>
      <c r="D135" s="343" t="s">
        <v>520</v>
      </c>
      <c r="E135" s="339" t="s">
        <v>235</v>
      </c>
      <c r="F135" s="334" t="s">
        <v>289</v>
      </c>
      <c r="G135" s="333" t="s">
        <v>290</v>
      </c>
      <c r="H135" s="338" t="s">
        <v>521</v>
      </c>
      <c r="I135" s="313"/>
      <c r="J135" s="313"/>
      <c r="K135" s="313"/>
      <c r="L135" s="313"/>
      <c r="M135" s="313"/>
      <c r="N135" s="313"/>
      <c r="O135" s="313"/>
      <c r="P135" s="313"/>
      <c r="Q135" s="313"/>
      <c r="R135" s="313"/>
      <c r="S135" s="313"/>
    </row>
    <row r="136" ht="22.5" customHeight="1">
      <c r="A136" s="313"/>
      <c r="B136" s="343" t="s">
        <v>34</v>
      </c>
      <c r="C136" s="343"/>
      <c r="D136" s="343" t="s">
        <v>522</v>
      </c>
      <c r="E136" s="339" t="s">
        <v>235</v>
      </c>
      <c r="F136" s="334" t="s">
        <v>289</v>
      </c>
      <c r="G136" s="333" t="s">
        <v>290</v>
      </c>
      <c r="H136" s="338" t="s">
        <v>523</v>
      </c>
      <c r="I136" s="313"/>
      <c r="J136" s="313"/>
      <c r="K136" s="313"/>
      <c r="L136" s="313"/>
      <c r="M136" s="313"/>
      <c r="N136" s="313"/>
      <c r="O136" s="313"/>
      <c r="P136" s="313"/>
      <c r="Q136" s="313"/>
      <c r="R136" s="313"/>
      <c r="S136" s="313"/>
    </row>
    <row r="137" ht="22.5" customHeight="1">
      <c r="A137" s="313"/>
      <c r="B137" s="343" t="s">
        <v>34</v>
      </c>
      <c r="C137" s="343"/>
      <c r="D137" s="343" t="s">
        <v>524</v>
      </c>
      <c r="E137" s="339" t="s">
        <v>235</v>
      </c>
      <c r="F137" s="321">
        <v>5.0</v>
      </c>
      <c r="G137" s="342" t="s">
        <v>259</v>
      </c>
      <c r="H137" s="341" t="s">
        <v>525</v>
      </c>
      <c r="I137" s="313"/>
      <c r="J137" s="313"/>
      <c r="K137" s="313"/>
      <c r="L137" s="313"/>
      <c r="M137" s="313"/>
      <c r="N137" s="313"/>
      <c r="O137" s="313"/>
      <c r="P137" s="313"/>
      <c r="Q137" s="313"/>
      <c r="R137" s="313"/>
      <c r="S137" s="313"/>
    </row>
    <row r="138" ht="22.5" customHeight="1">
      <c r="A138" s="313"/>
      <c r="B138" s="343" t="s">
        <v>34</v>
      </c>
      <c r="C138" s="343"/>
      <c r="D138" s="343" t="s">
        <v>526</v>
      </c>
      <c r="E138" s="339" t="s">
        <v>235</v>
      </c>
      <c r="F138" s="334" t="s">
        <v>265</v>
      </c>
      <c r="G138" s="333" t="s">
        <v>259</v>
      </c>
      <c r="H138" s="341" t="s">
        <v>527</v>
      </c>
      <c r="I138" s="313"/>
      <c r="J138" s="313"/>
      <c r="K138" s="313"/>
      <c r="L138" s="313"/>
      <c r="M138" s="313"/>
      <c r="N138" s="313"/>
      <c r="O138" s="313"/>
      <c r="P138" s="313"/>
      <c r="Q138" s="313"/>
      <c r="R138" s="313"/>
      <c r="S138" s="313"/>
    </row>
    <row r="139" ht="22.5" customHeight="1">
      <c r="A139" s="313"/>
      <c r="B139" s="343" t="s">
        <v>35</v>
      </c>
      <c r="C139" s="340" t="s">
        <v>353</v>
      </c>
      <c r="D139" s="343" t="s">
        <v>528</v>
      </c>
      <c r="E139" s="339" t="s">
        <v>235</v>
      </c>
      <c r="F139" s="334" t="s">
        <v>289</v>
      </c>
      <c r="G139" s="333" t="s">
        <v>290</v>
      </c>
      <c r="H139" s="341" t="s">
        <v>529</v>
      </c>
      <c r="I139" s="313"/>
      <c r="J139" s="313"/>
      <c r="K139" s="313"/>
      <c r="L139" s="313"/>
      <c r="M139" s="313"/>
      <c r="N139" s="313"/>
      <c r="O139" s="313"/>
      <c r="P139" s="313"/>
      <c r="Q139" s="313"/>
      <c r="R139" s="313"/>
      <c r="S139" s="313"/>
    </row>
    <row r="140" ht="22.5" customHeight="1">
      <c r="A140" s="313"/>
      <c r="B140" s="343" t="s">
        <v>35</v>
      </c>
      <c r="C140" s="343"/>
      <c r="D140" s="343" t="s">
        <v>530</v>
      </c>
      <c r="E140" s="339" t="s">
        <v>235</v>
      </c>
      <c r="F140" s="334" t="s">
        <v>289</v>
      </c>
      <c r="G140" s="333" t="s">
        <v>290</v>
      </c>
      <c r="H140" s="338" t="s">
        <v>531</v>
      </c>
      <c r="I140" s="313"/>
      <c r="J140" s="313"/>
      <c r="K140" s="313"/>
      <c r="L140" s="313"/>
      <c r="M140" s="313"/>
      <c r="N140" s="313"/>
      <c r="O140" s="313"/>
      <c r="P140" s="313"/>
      <c r="Q140" s="313"/>
      <c r="R140" s="313"/>
      <c r="S140" s="313"/>
    </row>
    <row r="141" ht="22.5" customHeight="1">
      <c r="A141" s="313"/>
      <c r="B141" s="343" t="s">
        <v>35</v>
      </c>
      <c r="C141" s="343"/>
      <c r="D141" s="343" t="s">
        <v>532</v>
      </c>
      <c r="E141" s="339" t="s">
        <v>235</v>
      </c>
      <c r="F141" s="334" t="s">
        <v>289</v>
      </c>
      <c r="G141" s="333" t="s">
        <v>290</v>
      </c>
      <c r="H141" s="338" t="s">
        <v>533</v>
      </c>
      <c r="I141" s="313"/>
      <c r="J141" s="313"/>
      <c r="K141" s="313"/>
      <c r="L141" s="313"/>
      <c r="M141" s="313"/>
      <c r="N141" s="313"/>
      <c r="O141" s="313"/>
      <c r="P141" s="313"/>
      <c r="Q141" s="313"/>
      <c r="R141" s="313"/>
      <c r="S141" s="313"/>
    </row>
    <row r="142" ht="22.5" customHeight="1">
      <c r="A142" s="313"/>
      <c r="B142" s="343" t="s">
        <v>35</v>
      </c>
      <c r="C142" s="343"/>
      <c r="D142" s="343" t="s">
        <v>534</v>
      </c>
      <c r="E142" s="339" t="s">
        <v>235</v>
      </c>
      <c r="F142" s="334" t="s">
        <v>289</v>
      </c>
      <c r="G142" s="333" t="s">
        <v>290</v>
      </c>
      <c r="H142" s="338" t="s">
        <v>535</v>
      </c>
      <c r="I142" s="313"/>
      <c r="J142" s="313"/>
      <c r="K142" s="313"/>
      <c r="L142" s="313"/>
      <c r="M142" s="313"/>
      <c r="N142" s="313"/>
      <c r="O142" s="313"/>
      <c r="P142" s="313"/>
      <c r="Q142" s="313"/>
      <c r="R142" s="313"/>
      <c r="S142" s="313"/>
    </row>
    <row r="143" ht="22.5" customHeight="1">
      <c r="A143" s="313"/>
      <c r="B143" s="343" t="s">
        <v>35</v>
      </c>
      <c r="C143" s="343"/>
      <c r="D143" s="343" t="s">
        <v>536</v>
      </c>
      <c r="E143" s="339" t="s">
        <v>235</v>
      </c>
      <c r="F143" s="334" t="s">
        <v>289</v>
      </c>
      <c r="G143" s="333" t="s">
        <v>290</v>
      </c>
      <c r="H143" s="338" t="s">
        <v>537</v>
      </c>
      <c r="I143" s="313"/>
      <c r="J143" s="313"/>
      <c r="K143" s="313"/>
      <c r="L143" s="313"/>
      <c r="M143" s="313"/>
      <c r="N143" s="313"/>
      <c r="O143" s="313"/>
      <c r="P143" s="313"/>
      <c r="Q143" s="313"/>
      <c r="R143" s="313"/>
      <c r="S143" s="313"/>
    </row>
    <row r="144" ht="22.5" customHeight="1">
      <c r="A144" s="313"/>
      <c r="B144" s="343" t="s">
        <v>36</v>
      </c>
      <c r="C144" s="336" t="s">
        <v>109</v>
      </c>
      <c r="D144" s="343" t="s">
        <v>538</v>
      </c>
      <c r="E144" s="339" t="s">
        <v>235</v>
      </c>
      <c r="F144" s="321">
        <v>3.0</v>
      </c>
      <c r="G144" s="333" t="s">
        <v>237</v>
      </c>
      <c r="H144" s="341" t="s">
        <v>539</v>
      </c>
      <c r="I144" s="313"/>
      <c r="J144" s="362"/>
      <c r="K144" s="362"/>
      <c r="L144" s="362"/>
      <c r="M144" s="362"/>
      <c r="N144" s="362"/>
      <c r="O144" s="362"/>
      <c r="P144" s="362"/>
      <c r="Q144" s="313"/>
      <c r="R144" s="313"/>
      <c r="S144" s="313"/>
    </row>
    <row r="145" ht="22.5" customHeight="1">
      <c r="A145" s="313"/>
      <c r="B145" s="343" t="s">
        <v>36</v>
      </c>
      <c r="C145" s="343"/>
      <c r="D145" s="325" t="s">
        <v>540</v>
      </c>
      <c r="E145" s="339" t="s">
        <v>235</v>
      </c>
      <c r="F145" s="321">
        <v>10.0</v>
      </c>
      <c r="G145" s="333" t="s">
        <v>249</v>
      </c>
      <c r="H145" s="341" t="s">
        <v>541</v>
      </c>
      <c r="I145" s="313"/>
      <c r="J145" s="362"/>
      <c r="K145" s="362"/>
      <c r="L145" s="362"/>
      <c r="M145" s="362"/>
      <c r="N145" s="362"/>
      <c r="O145" s="362"/>
      <c r="P145" s="362"/>
      <c r="Q145" s="313"/>
      <c r="R145" s="313"/>
      <c r="S145" s="313"/>
    </row>
    <row r="146" ht="22.5" customHeight="1">
      <c r="A146" s="313"/>
      <c r="B146" s="343" t="s">
        <v>36</v>
      </c>
      <c r="C146" s="343"/>
      <c r="D146" s="325" t="s">
        <v>542</v>
      </c>
      <c r="E146" s="339" t="s">
        <v>235</v>
      </c>
      <c r="F146" s="334" t="s">
        <v>244</v>
      </c>
      <c r="G146" s="333" t="s">
        <v>245</v>
      </c>
      <c r="H146" s="341" t="s">
        <v>543</v>
      </c>
      <c r="I146" s="313"/>
      <c r="J146" s="362"/>
      <c r="K146" s="362"/>
      <c r="L146" s="362"/>
      <c r="M146" s="362"/>
      <c r="N146" s="362"/>
      <c r="O146" s="362"/>
      <c r="P146" s="362"/>
      <c r="Q146" s="313"/>
      <c r="R146" s="313"/>
      <c r="S146" s="313"/>
    </row>
    <row r="147" ht="22.5" customHeight="1">
      <c r="A147" s="313"/>
      <c r="B147" s="343" t="s">
        <v>36</v>
      </c>
      <c r="C147" s="343"/>
      <c r="D147" s="343" t="s">
        <v>544</v>
      </c>
      <c r="E147" s="339" t="s">
        <v>235</v>
      </c>
      <c r="F147" s="334" t="s">
        <v>289</v>
      </c>
      <c r="G147" s="333" t="s">
        <v>290</v>
      </c>
      <c r="H147" s="341" t="s">
        <v>545</v>
      </c>
      <c r="I147" s="313"/>
      <c r="J147" s="362"/>
      <c r="K147" s="362"/>
      <c r="L147" s="362"/>
      <c r="M147" s="362"/>
      <c r="N147" s="362"/>
      <c r="O147" s="362"/>
      <c r="P147" s="362"/>
      <c r="Q147" s="313"/>
      <c r="R147" s="313"/>
      <c r="S147" s="313"/>
    </row>
    <row r="148" ht="22.5" customHeight="1">
      <c r="A148" s="313"/>
      <c r="B148" s="343" t="s">
        <v>36</v>
      </c>
      <c r="C148" s="343"/>
      <c r="D148" s="325" t="s">
        <v>546</v>
      </c>
      <c r="E148" s="339" t="s">
        <v>235</v>
      </c>
      <c r="F148" s="334" t="s">
        <v>244</v>
      </c>
      <c r="G148" s="333" t="s">
        <v>245</v>
      </c>
      <c r="H148" s="341" t="s">
        <v>547</v>
      </c>
      <c r="I148" s="313"/>
      <c r="J148" s="362"/>
      <c r="K148" s="362"/>
      <c r="L148" s="362"/>
      <c r="M148" s="362"/>
      <c r="N148" s="362"/>
      <c r="O148" s="362"/>
      <c r="P148" s="362"/>
      <c r="Q148" s="313"/>
      <c r="R148" s="313"/>
      <c r="S148" s="31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2" width="14.86"/>
    <col customWidth="1" min="6" max="6" width="90.43"/>
  </cols>
  <sheetData>
    <row r="1" ht="22.5" customHeight="1">
      <c r="A1" s="363" t="s">
        <v>548</v>
      </c>
      <c r="B1" s="363" t="s">
        <v>456</v>
      </c>
      <c r="C1" s="363" t="s">
        <v>118</v>
      </c>
      <c r="D1" s="363" t="s">
        <v>461</v>
      </c>
      <c r="E1" s="363" t="s">
        <v>462</v>
      </c>
      <c r="F1" s="364" t="s">
        <v>214</v>
      </c>
      <c r="G1" s="365"/>
      <c r="H1" s="365"/>
      <c r="I1" s="365"/>
      <c r="J1" s="365"/>
      <c r="K1" s="365"/>
      <c r="L1" s="365"/>
      <c r="M1" s="365"/>
      <c r="N1" s="365"/>
      <c r="O1" s="365"/>
      <c r="P1" s="365"/>
      <c r="Q1" s="365"/>
      <c r="R1" s="365"/>
      <c r="S1" s="365"/>
      <c r="T1" s="365"/>
      <c r="U1" s="365"/>
      <c r="V1" s="365"/>
      <c r="W1" s="365"/>
      <c r="X1" s="365"/>
      <c r="Y1" s="365"/>
      <c r="Z1" s="365"/>
      <c r="AA1" s="365"/>
    </row>
    <row r="2" ht="22.5" customHeight="1">
      <c r="A2" s="366" t="s">
        <v>549</v>
      </c>
      <c r="B2" s="366" t="s">
        <v>550</v>
      </c>
      <c r="C2" s="366" t="s">
        <v>551</v>
      </c>
      <c r="D2" s="366" t="s">
        <v>552</v>
      </c>
      <c r="E2" s="366" t="s">
        <v>553</v>
      </c>
      <c r="F2" s="367" t="s">
        <v>554</v>
      </c>
      <c r="G2" s="365"/>
      <c r="H2" s="365"/>
      <c r="I2" s="365"/>
      <c r="J2" s="365"/>
      <c r="K2" s="365"/>
      <c r="L2" s="365"/>
      <c r="M2" s="365"/>
      <c r="N2" s="365"/>
      <c r="O2" s="365"/>
      <c r="P2" s="365"/>
      <c r="Q2" s="365"/>
      <c r="R2" s="365"/>
      <c r="S2" s="365"/>
      <c r="T2" s="365"/>
      <c r="U2" s="365"/>
      <c r="V2" s="365"/>
      <c r="W2" s="365"/>
      <c r="X2" s="365"/>
      <c r="Y2" s="365"/>
      <c r="Z2" s="365"/>
      <c r="AA2" s="365"/>
    </row>
    <row r="3" ht="22.5" customHeight="1">
      <c r="A3" s="366" t="s">
        <v>549</v>
      </c>
      <c r="B3" s="366" t="s">
        <v>555</v>
      </c>
      <c r="C3" s="366" t="s">
        <v>274</v>
      </c>
      <c r="D3" s="366" t="s">
        <v>556</v>
      </c>
      <c r="E3" s="366" t="s">
        <v>553</v>
      </c>
      <c r="F3" s="367" t="s">
        <v>557</v>
      </c>
      <c r="G3" s="365"/>
      <c r="H3" s="365"/>
      <c r="I3" s="365"/>
      <c r="J3" s="365"/>
      <c r="K3" s="365"/>
      <c r="L3" s="365"/>
      <c r="M3" s="365"/>
      <c r="N3" s="365"/>
      <c r="O3" s="365"/>
      <c r="P3" s="365"/>
      <c r="Q3" s="365"/>
      <c r="R3" s="365"/>
      <c r="S3" s="365"/>
      <c r="T3" s="365"/>
      <c r="U3" s="365"/>
      <c r="V3" s="365"/>
      <c r="W3" s="365"/>
      <c r="X3" s="365"/>
      <c r="Y3" s="365"/>
      <c r="Z3" s="365"/>
      <c r="AA3" s="365"/>
    </row>
    <row r="4" ht="22.5" customHeight="1">
      <c r="A4" s="366" t="s">
        <v>549</v>
      </c>
      <c r="B4" s="366" t="s">
        <v>558</v>
      </c>
      <c r="C4" s="366" t="s">
        <v>559</v>
      </c>
      <c r="D4" s="366" t="s">
        <v>560</v>
      </c>
      <c r="E4" s="366" t="s">
        <v>561</v>
      </c>
      <c r="F4" s="367" t="s">
        <v>562</v>
      </c>
      <c r="G4" s="365"/>
      <c r="H4" s="365"/>
      <c r="I4" s="365"/>
      <c r="J4" s="365"/>
      <c r="K4" s="365"/>
      <c r="L4" s="365"/>
      <c r="M4" s="365"/>
      <c r="N4" s="365"/>
      <c r="O4" s="365"/>
      <c r="P4" s="365"/>
      <c r="Q4" s="365"/>
      <c r="R4" s="365"/>
      <c r="S4" s="365"/>
      <c r="T4" s="365"/>
      <c r="U4" s="365"/>
      <c r="V4" s="365"/>
      <c r="W4" s="365"/>
      <c r="X4" s="365"/>
      <c r="Y4" s="365"/>
      <c r="Z4" s="365"/>
      <c r="AA4" s="365"/>
    </row>
    <row r="5" ht="22.5" customHeight="1">
      <c r="A5" s="366" t="s">
        <v>549</v>
      </c>
      <c r="B5" s="366" t="s">
        <v>563</v>
      </c>
      <c r="C5" s="366" t="s">
        <v>564</v>
      </c>
      <c r="D5" s="366" t="s">
        <v>552</v>
      </c>
      <c r="E5" s="366" t="s">
        <v>561</v>
      </c>
      <c r="F5" s="367" t="s">
        <v>565</v>
      </c>
      <c r="G5" s="365"/>
      <c r="H5" s="365"/>
      <c r="I5" s="365"/>
      <c r="J5" s="365"/>
      <c r="K5" s="365"/>
      <c r="L5" s="365"/>
      <c r="M5" s="365"/>
      <c r="N5" s="365"/>
      <c r="O5" s="365"/>
      <c r="P5" s="365"/>
      <c r="Q5" s="365"/>
      <c r="R5" s="365"/>
      <c r="S5" s="365"/>
      <c r="T5" s="365"/>
      <c r="U5" s="365"/>
      <c r="V5" s="365"/>
      <c r="W5" s="365"/>
      <c r="X5" s="365"/>
      <c r="Y5" s="365"/>
      <c r="Z5" s="365"/>
      <c r="AA5" s="365"/>
    </row>
    <row r="6" ht="22.5" customHeight="1">
      <c r="A6" s="366" t="s">
        <v>549</v>
      </c>
      <c r="B6" s="366" t="s">
        <v>566</v>
      </c>
      <c r="C6" s="366" t="s">
        <v>564</v>
      </c>
      <c r="D6" s="366" t="s">
        <v>552</v>
      </c>
      <c r="E6" s="366" t="s">
        <v>561</v>
      </c>
      <c r="F6" s="367" t="s">
        <v>567</v>
      </c>
      <c r="G6" s="365"/>
      <c r="H6" s="365"/>
      <c r="I6" s="365"/>
      <c r="J6" s="365"/>
      <c r="K6" s="365"/>
      <c r="L6" s="365"/>
      <c r="M6" s="365"/>
      <c r="N6" s="365"/>
      <c r="O6" s="365"/>
      <c r="P6" s="365"/>
      <c r="Q6" s="365"/>
      <c r="R6" s="365"/>
      <c r="S6" s="365"/>
      <c r="T6" s="365"/>
      <c r="U6" s="365"/>
      <c r="V6" s="365"/>
      <c r="W6" s="365"/>
      <c r="X6" s="365"/>
      <c r="Y6" s="365"/>
      <c r="Z6" s="365"/>
      <c r="AA6" s="365"/>
    </row>
    <row r="7" ht="22.5" customHeight="1">
      <c r="A7" s="366" t="s">
        <v>549</v>
      </c>
      <c r="B7" s="366" t="s">
        <v>568</v>
      </c>
      <c r="C7" s="366" t="s">
        <v>559</v>
      </c>
      <c r="D7" s="366" t="s">
        <v>560</v>
      </c>
      <c r="E7" s="366" t="s">
        <v>561</v>
      </c>
      <c r="F7" s="367" t="s">
        <v>569</v>
      </c>
      <c r="G7" s="365"/>
      <c r="H7" s="365"/>
      <c r="I7" s="365"/>
      <c r="J7" s="365"/>
      <c r="K7" s="365"/>
      <c r="L7" s="365"/>
      <c r="M7" s="365"/>
      <c r="N7" s="365"/>
      <c r="O7" s="365"/>
      <c r="P7" s="365"/>
      <c r="Q7" s="365"/>
      <c r="R7" s="365"/>
      <c r="S7" s="365"/>
      <c r="T7" s="365"/>
      <c r="U7" s="365"/>
      <c r="V7" s="365"/>
      <c r="W7" s="365"/>
      <c r="X7" s="365"/>
      <c r="Y7" s="365"/>
      <c r="Z7" s="365"/>
      <c r="AA7" s="365"/>
    </row>
    <row r="8" ht="22.5" customHeight="1">
      <c r="A8" s="366" t="s">
        <v>549</v>
      </c>
      <c r="B8" s="366" t="s">
        <v>571</v>
      </c>
      <c r="C8" s="366" t="s">
        <v>564</v>
      </c>
      <c r="D8" s="366" t="s">
        <v>552</v>
      </c>
      <c r="E8" s="366" t="s">
        <v>561</v>
      </c>
      <c r="F8" s="367" t="s">
        <v>574</v>
      </c>
      <c r="G8" s="365"/>
      <c r="H8" s="365"/>
      <c r="I8" s="365"/>
      <c r="J8" s="365"/>
      <c r="K8" s="365"/>
      <c r="L8" s="365"/>
      <c r="M8" s="365"/>
      <c r="N8" s="365"/>
      <c r="O8" s="365"/>
      <c r="P8" s="365"/>
      <c r="Q8" s="365"/>
      <c r="R8" s="365"/>
      <c r="S8" s="365"/>
      <c r="T8" s="365"/>
      <c r="U8" s="365"/>
      <c r="V8" s="365"/>
      <c r="W8" s="365"/>
      <c r="X8" s="365"/>
      <c r="Y8" s="365"/>
      <c r="Z8" s="365"/>
      <c r="AA8" s="365"/>
    </row>
    <row r="9" ht="22.5" customHeight="1">
      <c r="A9" s="366" t="s">
        <v>549</v>
      </c>
      <c r="B9" s="366" t="s">
        <v>577</v>
      </c>
      <c r="C9" s="366" t="s">
        <v>274</v>
      </c>
      <c r="D9" s="366" t="s">
        <v>578</v>
      </c>
      <c r="E9" s="366" t="s">
        <v>561</v>
      </c>
      <c r="F9" s="367" t="s">
        <v>579</v>
      </c>
      <c r="G9" s="365"/>
      <c r="H9" s="365"/>
      <c r="I9" s="365"/>
      <c r="J9" s="365"/>
      <c r="K9" s="365"/>
      <c r="L9" s="365"/>
      <c r="M9" s="365"/>
      <c r="N9" s="365"/>
      <c r="O9" s="365"/>
      <c r="P9" s="365"/>
      <c r="Q9" s="365"/>
      <c r="R9" s="365"/>
      <c r="S9" s="365"/>
      <c r="T9" s="365"/>
      <c r="U9" s="365"/>
      <c r="V9" s="365"/>
      <c r="W9" s="365"/>
      <c r="X9" s="365"/>
      <c r="Y9" s="365"/>
      <c r="Z9" s="365"/>
      <c r="AA9" s="365"/>
    </row>
    <row r="10" ht="22.5" customHeight="1">
      <c r="A10" s="366" t="s">
        <v>549</v>
      </c>
      <c r="B10" s="366" t="s">
        <v>582</v>
      </c>
      <c r="C10" s="366" t="s">
        <v>564</v>
      </c>
      <c r="D10" s="366" t="s">
        <v>552</v>
      </c>
      <c r="E10" s="366" t="s">
        <v>561</v>
      </c>
      <c r="F10" s="367" t="s">
        <v>583</v>
      </c>
      <c r="G10" s="365"/>
      <c r="H10" s="365"/>
      <c r="I10" s="365"/>
      <c r="J10" s="365"/>
      <c r="K10" s="365"/>
      <c r="L10" s="365"/>
      <c r="M10" s="365"/>
      <c r="N10" s="365"/>
      <c r="O10" s="365"/>
      <c r="P10" s="365"/>
      <c r="Q10" s="365"/>
      <c r="R10" s="365"/>
      <c r="S10" s="365"/>
      <c r="T10" s="365"/>
      <c r="U10" s="365"/>
      <c r="V10" s="365"/>
      <c r="W10" s="365"/>
      <c r="X10" s="365"/>
      <c r="Y10" s="365"/>
      <c r="Z10" s="365"/>
      <c r="AA10" s="365"/>
    </row>
    <row r="11" ht="22.5" customHeight="1">
      <c r="A11" s="366" t="s">
        <v>549</v>
      </c>
      <c r="B11" s="366" t="s">
        <v>586</v>
      </c>
      <c r="C11" s="366" t="s">
        <v>559</v>
      </c>
      <c r="D11" s="366" t="s">
        <v>560</v>
      </c>
      <c r="E11" s="366" t="s">
        <v>561</v>
      </c>
      <c r="F11" s="367" t="s">
        <v>588</v>
      </c>
      <c r="G11" s="365"/>
      <c r="H11" s="365"/>
      <c r="I11" s="365"/>
      <c r="J11" s="365"/>
      <c r="K11" s="365"/>
      <c r="L11" s="365"/>
      <c r="M11" s="365"/>
      <c r="N11" s="365"/>
      <c r="O11" s="365"/>
      <c r="P11" s="365"/>
      <c r="Q11" s="365"/>
      <c r="R11" s="365"/>
      <c r="S11" s="365"/>
      <c r="T11" s="365"/>
      <c r="U11" s="365"/>
      <c r="V11" s="365"/>
      <c r="W11" s="365"/>
      <c r="X11" s="365"/>
      <c r="Y11" s="365"/>
      <c r="Z11" s="365"/>
      <c r="AA11" s="365"/>
    </row>
    <row r="12" ht="22.5" customHeight="1">
      <c r="A12" s="366" t="s">
        <v>549</v>
      </c>
      <c r="B12" s="366" t="s">
        <v>590</v>
      </c>
      <c r="C12" s="366" t="s">
        <v>564</v>
      </c>
      <c r="D12" s="366" t="s">
        <v>552</v>
      </c>
      <c r="E12" s="366" t="s">
        <v>561</v>
      </c>
      <c r="F12" s="367" t="s">
        <v>591</v>
      </c>
      <c r="G12" s="365"/>
      <c r="H12" s="365"/>
      <c r="I12" s="365"/>
      <c r="J12" s="365"/>
      <c r="K12" s="365"/>
      <c r="L12" s="365"/>
      <c r="M12" s="365"/>
      <c r="N12" s="365"/>
      <c r="O12" s="365"/>
      <c r="P12" s="365"/>
      <c r="Q12" s="365"/>
      <c r="R12" s="365"/>
      <c r="S12" s="365"/>
      <c r="T12" s="365"/>
      <c r="U12" s="365"/>
      <c r="V12" s="365"/>
      <c r="W12" s="365"/>
      <c r="X12" s="365"/>
      <c r="Y12" s="365"/>
      <c r="Z12" s="365"/>
      <c r="AA12" s="365"/>
    </row>
    <row r="13" ht="22.5" customHeight="1">
      <c r="A13" s="366" t="s">
        <v>549</v>
      </c>
      <c r="B13" s="366" t="s">
        <v>593</v>
      </c>
      <c r="C13" s="366" t="s">
        <v>559</v>
      </c>
      <c r="D13" s="366" t="s">
        <v>595</v>
      </c>
      <c r="E13" s="366" t="s">
        <v>561</v>
      </c>
      <c r="F13" s="367" t="s">
        <v>596</v>
      </c>
      <c r="G13" s="365"/>
      <c r="H13" s="365"/>
      <c r="I13" s="365"/>
      <c r="J13" s="365"/>
      <c r="K13" s="365"/>
      <c r="L13" s="365"/>
      <c r="M13" s="365"/>
      <c r="N13" s="365"/>
      <c r="O13" s="365"/>
      <c r="P13" s="365"/>
      <c r="Q13" s="365"/>
      <c r="R13" s="365"/>
      <c r="S13" s="365"/>
      <c r="T13" s="365"/>
      <c r="U13" s="365"/>
      <c r="V13" s="365"/>
      <c r="W13" s="365"/>
      <c r="X13" s="365"/>
      <c r="Y13" s="365"/>
      <c r="Z13" s="365"/>
      <c r="AA13" s="365"/>
    </row>
    <row r="14" ht="22.5" customHeight="1">
      <c r="A14" s="366" t="s">
        <v>549</v>
      </c>
      <c r="B14" s="366" t="s">
        <v>598</v>
      </c>
      <c r="C14" s="366" t="s">
        <v>559</v>
      </c>
      <c r="D14" s="366" t="s">
        <v>595</v>
      </c>
      <c r="E14" s="366" t="s">
        <v>561</v>
      </c>
      <c r="F14" s="367" t="s">
        <v>599</v>
      </c>
      <c r="G14" s="365"/>
      <c r="H14" s="365"/>
      <c r="I14" s="365"/>
      <c r="J14" s="365"/>
      <c r="K14" s="365"/>
      <c r="L14" s="365"/>
      <c r="M14" s="365"/>
      <c r="N14" s="365"/>
      <c r="O14" s="365"/>
      <c r="P14" s="365"/>
      <c r="Q14" s="365"/>
      <c r="R14" s="365"/>
      <c r="S14" s="365"/>
      <c r="T14" s="365"/>
      <c r="U14" s="365"/>
      <c r="V14" s="365"/>
      <c r="W14" s="365"/>
      <c r="X14" s="365"/>
      <c r="Y14" s="365"/>
      <c r="Z14" s="365"/>
      <c r="AA14" s="365"/>
    </row>
    <row r="15" ht="22.5" customHeight="1">
      <c r="A15" s="372" t="s">
        <v>601</v>
      </c>
      <c r="B15" s="366" t="s">
        <v>602</v>
      </c>
      <c r="C15" s="366" t="s">
        <v>559</v>
      </c>
      <c r="D15" s="366" t="s">
        <v>595</v>
      </c>
      <c r="E15" s="366" t="s">
        <v>553</v>
      </c>
      <c r="F15" s="367" t="s">
        <v>604</v>
      </c>
      <c r="G15" s="365"/>
      <c r="H15" s="365"/>
      <c r="I15" s="365"/>
      <c r="J15" s="365"/>
      <c r="K15" s="365"/>
      <c r="L15" s="365"/>
      <c r="M15" s="365"/>
      <c r="N15" s="365"/>
      <c r="O15" s="365"/>
      <c r="P15" s="365"/>
      <c r="Q15" s="365"/>
      <c r="R15" s="365"/>
      <c r="S15" s="365"/>
      <c r="T15" s="365"/>
      <c r="U15" s="365"/>
      <c r="V15" s="365"/>
      <c r="W15" s="365"/>
      <c r="X15" s="365"/>
      <c r="Y15" s="365"/>
      <c r="Z15" s="365"/>
      <c r="AA15" s="365"/>
    </row>
    <row r="16" ht="22.5" customHeight="1">
      <c r="A16" s="372" t="s">
        <v>601</v>
      </c>
      <c r="B16" s="366" t="s">
        <v>606</v>
      </c>
      <c r="C16" s="366" t="s">
        <v>559</v>
      </c>
      <c r="D16" s="366" t="s">
        <v>595</v>
      </c>
      <c r="E16" s="366" t="s">
        <v>553</v>
      </c>
      <c r="F16" s="367" t="s">
        <v>607</v>
      </c>
      <c r="G16" s="365"/>
      <c r="H16" s="365"/>
      <c r="I16" s="365"/>
      <c r="J16" s="365"/>
      <c r="K16" s="365"/>
      <c r="L16" s="365"/>
      <c r="M16" s="365"/>
      <c r="N16" s="365"/>
      <c r="O16" s="365"/>
      <c r="P16" s="365"/>
      <c r="Q16" s="365"/>
      <c r="R16" s="365"/>
      <c r="S16" s="365"/>
      <c r="T16" s="365"/>
      <c r="U16" s="365"/>
      <c r="V16" s="365"/>
      <c r="W16" s="365"/>
      <c r="X16" s="365"/>
      <c r="Y16" s="365"/>
      <c r="Z16" s="365"/>
      <c r="AA16" s="365"/>
    </row>
    <row r="17" ht="22.5" customHeight="1">
      <c r="A17" s="372" t="s">
        <v>601</v>
      </c>
      <c r="B17" s="366" t="s">
        <v>609</v>
      </c>
      <c r="C17" s="366" t="s">
        <v>265</v>
      </c>
      <c r="D17" s="366" t="s">
        <v>611</v>
      </c>
      <c r="E17" s="366" t="s">
        <v>553</v>
      </c>
      <c r="F17" s="367" t="s">
        <v>612</v>
      </c>
      <c r="G17" s="365"/>
      <c r="H17" s="365"/>
      <c r="I17" s="365"/>
      <c r="J17" s="365"/>
      <c r="K17" s="365"/>
      <c r="L17" s="365"/>
      <c r="M17" s="365"/>
      <c r="N17" s="365"/>
      <c r="O17" s="365"/>
      <c r="P17" s="365"/>
      <c r="Q17" s="365"/>
      <c r="R17" s="365"/>
      <c r="S17" s="365"/>
      <c r="T17" s="365"/>
      <c r="U17" s="365"/>
      <c r="V17" s="365"/>
      <c r="W17" s="365"/>
      <c r="X17" s="365"/>
      <c r="Y17" s="365"/>
      <c r="Z17" s="365"/>
      <c r="AA17" s="365"/>
    </row>
    <row r="18" ht="22.5" customHeight="1">
      <c r="A18" s="372" t="s">
        <v>601</v>
      </c>
      <c r="B18" s="366" t="s">
        <v>614</v>
      </c>
      <c r="C18" s="366" t="s">
        <v>274</v>
      </c>
      <c r="D18" s="366" t="s">
        <v>595</v>
      </c>
      <c r="E18" s="366" t="s">
        <v>561</v>
      </c>
      <c r="F18" s="367" t="s">
        <v>616</v>
      </c>
      <c r="G18" s="365"/>
      <c r="H18" s="365"/>
      <c r="I18" s="365"/>
      <c r="J18" s="365"/>
      <c r="K18" s="365"/>
      <c r="L18" s="365"/>
      <c r="M18" s="365"/>
      <c r="N18" s="365"/>
      <c r="O18" s="365"/>
      <c r="P18" s="365"/>
      <c r="Q18" s="365"/>
      <c r="R18" s="365"/>
      <c r="S18" s="365"/>
      <c r="T18" s="365"/>
      <c r="U18" s="365"/>
      <c r="V18" s="365"/>
      <c r="W18" s="365"/>
      <c r="X18" s="365"/>
      <c r="Y18" s="365"/>
      <c r="Z18" s="365"/>
      <c r="AA18" s="365"/>
    </row>
    <row r="19" ht="22.5" customHeight="1">
      <c r="A19" s="372" t="s">
        <v>601</v>
      </c>
      <c r="B19" s="366" t="s">
        <v>617</v>
      </c>
      <c r="C19" s="366" t="s">
        <v>274</v>
      </c>
      <c r="D19" s="366" t="s">
        <v>578</v>
      </c>
      <c r="E19" s="366" t="s">
        <v>553</v>
      </c>
      <c r="F19" s="374" t="s">
        <v>619</v>
      </c>
      <c r="G19" s="365"/>
      <c r="H19" s="365"/>
      <c r="I19" s="365"/>
      <c r="J19" s="365"/>
      <c r="K19" s="365"/>
      <c r="L19" s="365"/>
      <c r="M19" s="365"/>
      <c r="N19" s="365"/>
      <c r="O19" s="365"/>
      <c r="P19" s="365"/>
      <c r="Q19" s="365"/>
      <c r="R19" s="365"/>
      <c r="S19" s="365"/>
      <c r="T19" s="365"/>
      <c r="U19" s="365"/>
      <c r="V19" s="365"/>
      <c r="W19" s="365"/>
      <c r="X19" s="365"/>
      <c r="Y19" s="365"/>
      <c r="Z19" s="365"/>
      <c r="AA19" s="365"/>
    </row>
    <row r="20" ht="22.5" customHeight="1">
      <c r="A20" s="372" t="s">
        <v>601</v>
      </c>
      <c r="B20" s="366" t="s">
        <v>621</v>
      </c>
      <c r="C20" s="366" t="s">
        <v>265</v>
      </c>
      <c r="D20" s="366" t="s">
        <v>595</v>
      </c>
      <c r="E20" s="366" t="s">
        <v>561</v>
      </c>
      <c r="F20" s="367" t="s">
        <v>623</v>
      </c>
      <c r="G20" s="365"/>
      <c r="H20" s="365"/>
      <c r="I20" s="365"/>
      <c r="J20" s="365"/>
      <c r="K20" s="365"/>
      <c r="L20" s="365"/>
      <c r="M20" s="365"/>
      <c r="N20" s="365"/>
      <c r="O20" s="365"/>
      <c r="P20" s="365"/>
      <c r="Q20" s="365"/>
      <c r="R20" s="365"/>
      <c r="S20" s="365"/>
      <c r="T20" s="365"/>
      <c r="U20" s="365"/>
      <c r="V20" s="365"/>
      <c r="W20" s="365"/>
      <c r="X20" s="365"/>
      <c r="Y20" s="365"/>
      <c r="Z20" s="365"/>
      <c r="AA20" s="365"/>
    </row>
    <row r="21" ht="22.5" customHeight="1">
      <c r="A21" s="372" t="s">
        <v>601</v>
      </c>
      <c r="B21" s="366" t="s">
        <v>625</v>
      </c>
      <c r="C21" s="366" t="s">
        <v>274</v>
      </c>
      <c r="D21" s="366" t="s">
        <v>595</v>
      </c>
      <c r="E21" s="366" t="s">
        <v>561</v>
      </c>
      <c r="F21" s="367" t="s">
        <v>626</v>
      </c>
      <c r="G21" s="365"/>
      <c r="H21" s="365"/>
      <c r="I21" s="365"/>
      <c r="J21" s="365"/>
      <c r="K21" s="365"/>
      <c r="L21" s="365"/>
      <c r="M21" s="365"/>
      <c r="N21" s="365"/>
      <c r="O21" s="365"/>
      <c r="P21" s="365"/>
      <c r="Q21" s="365"/>
      <c r="R21" s="365"/>
      <c r="S21" s="365"/>
      <c r="T21" s="365"/>
      <c r="U21" s="365"/>
      <c r="V21" s="365"/>
      <c r="W21" s="365"/>
      <c r="X21" s="365"/>
      <c r="Y21" s="365"/>
      <c r="Z21" s="365"/>
      <c r="AA21" s="365"/>
    </row>
    <row r="22" ht="22.5" customHeight="1">
      <c r="A22" s="372" t="s">
        <v>601</v>
      </c>
      <c r="B22" s="366" t="s">
        <v>628</v>
      </c>
      <c r="C22" s="366" t="s">
        <v>630</v>
      </c>
      <c r="D22" s="366" t="s">
        <v>631</v>
      </c>
      <c r="E22" s="366" t="s">
        <v>561</v>
      </c>
      <c r="F22" s="367" t="s">
        <v>632</v>
      </c>
      <c r="G22" s="365"/>
      <c r="H22" s="365"/>
      <c r="I22" s="365"/>
      <c r="J22" s="365"/>
      <c r="K22" s="365"/>
      <c r="L22" s="365"/>
      <c r="M22" s="365"/>
      <c r="N22" s="365"/>
      <c r="O22" s="365"/>
      <c r="P22" s="365"/>
      <c r="Q22" s="365"/>
      <c r="R22" s="365"/>
      <c r="S22" s="365"/>
      <c r="T22" s="365"/>
      <c r="U22" s="365"/>
      <c r="V22" s="365"/>
      <c r="W22" s="365"/>
      <c r="X22" s="365"/>
      <c r="Y22" s="365"/>
      <c r="Z22" s="365"/>
      <c r="AA22" s="365"/>
    </row>
    <row r="23" ht="22.5" customHeight="1">
      <c r="A23" s="372" t="s">
        <v>601</v>
      </c>
      <c r="B23" s="366" t="s">
        <v>634</v>
      </c>
      <c r="C23" s="366" t="s">
        <v>274</v>
      </c>
      <c r="D23" s="366" t="s">
        <v>595</v>
      </c>
      <c r="E23" s="366" t="s">
        <v>553</v>
      </c>
      <c r="F23" s="367" t="s">
        <v>636</v>
      </c>
      <c r="G23" s="365"/>
      <c r="H23" s="365"/>
      <c r="I23" s="365"/>
      <c r="J23" s="365"/>
      <c r="K23" s="365"/>
      <c r="L23" s="365"/>
      <c r="M23" s="365"/>
      <c r="N23" s="365"/>
      <c r="O23" s="365"/>
      <c r="P23" s="365"/>
      <c r="Q23" s="365"/>
      <c r="R23" s="365"/>
      <c r="S23" s="365"/>
      <c r="T23" s="365"/>
      <c r="U23" s="365"/>
      <c r="V23" s="365"/>
      <c r="W23" s="365"/>
      <c r="X23" s="365"/>
      <c r="Y23" s="365"/>
      <c r="Z23" s="365"/>
      <c r="AA23" s="365"/>
    </row>
    <row r="24" ht="22.5" customHeight="1">
      <c r="A24" s="372" t="s">
        <v>601</v>
      </c>
      <c r="B24" s="366" t="s">
        <v>638</v>
      </c>
      <c r="C24" s="366" t="s">
        <v>639</v>
      </c>
      <c r="D24" s="366" t="s">
        <v>595</v>
      </c>
      <c r="E24" s="366" t="s">
        <v>561</v>
      </c>
      <c r="F24" s="367" t="s">
        <v>640</v>
      </c>
      <c r="G24" s="365"/>
      <c r="H24" s="365"/>
      <c r="I24" s="365"/>
      <c r="J24" s="365"/>
      <c r="K24" s="365"/>
      <c r="L24" s="365"/>
      <c r="M24" s="365"/>
      <c r="N24" s="365"/>
      <c r="O24" s="365"/>
      <c r="P24" s="365"/>
      <c r="Q24" s="365"/>
      <c r="R24" s="365"/>
      <c r="S24" s="365"/>
      <c r="T24" s="365"/>
      <c r="U24" s="365"/>
      <c r="V24" s="365"/>
      <c r="W24" s="365"/>
      <c r="X24" s="365"/>
      <c r="Y24" s="365"/>
      <c r="Z24" s="365"/>
      <c r="AA24" s="365"/>
    </row>
    <row r="25" ht="22.5" customHeight="1">
      <c r="A25" s="372" t="s">
        <v>601</v>
      </c>
      <c r="B25" s="366" t="s">
        <v>642</v>
      </c>
      <c r="C25" s="366" t="s">
        <v>274</v>
      </c>
      <c r="D25" s="366" t="s">
        <v>595</v>
      </c>
      <c r="E25" s="366" t="s">
        <v>561</v>
      </c>
      <c r="F25" s="367" t="s">
        <v>644</v>
      </c>
      <c r="G25" s="365"/>
      <c r="H25" s="365"/>
      <c r="I25" s="365"/>
      <c r="J25" s="365"/>
      <c r="K25" s="365"/>
      <c r="L25" s="365"/>
      <c r="M25" s="365"/>
      <c r="N25" s="365"/>
      <c r="O25" s="365"/>
      <c r="P25" s="365"/>
      <c r="Q25" s="365"/>
      <c r="R25" s="365"/>
      <c r="S25" s="365"/>
      <c r="T25" s="365"/>
      <c r="U25" s="365"/>
      <c r="V25" s="365"/>
      <c r="W25" s="365"/>
      <c r="X25" s="365"/>
      <c r="Y25" s="365"/>
      <c r="Z25" s="365"/>
      <c r="AA25" s="365"/>
    </row>
    <row r="26" ht="22.5" customHeight="1">
      <c r="A26" s="372" t="s">
        <v>601</v>
      </c>
      <c r="B26" s="366" t="s">
        <v>646</v>
      </c>
      <c r="C26" s="366" t="s">
        <v>564</v>
      </c>
      <c r="D26" s="366" t="s">
        <v>552</v>
      </c>
      <c r="E26" s="366" t="s">
        <v>561</v>
      </c>
      <c r="F26" s="367" t="s">
        <v>647</v>
      </c>
      <c r="G26" s="365"/>
      <c r="H26" s="365"/>
      <c r="I26" s="365"/>
      <c r="J26" s="365"/>
      <c r="K26" s="365"/>
      <c r="L26" s="365"/>
      <c r="M26" s="365"/>
      <c r="N26" s="365"/>
      <c r="O26" s="365"/>
      <c r="P26" s="365"/>
      <c r="Q26" s="365"/>
      <c r="R26" s="365"/>
      <c r="S26" s="365"/>
      <c r="T26" s="365"/>
      <c r="U26" s="365"/>
      <c r="V26" s="365"/>
      <c r="W26" s="365"/>
      <c r="X26" s="365"/>
      <c r="Y26" s="365"/>
      <c r="Z26" s="365"/>
      <c r="AA26" s="365"/>
    </row>
    <row r="27" ht="22.5" customHeight="1">
      <c r="A27" s="372" t="s">
        <v>650</v>
      </c>
      <c r="B27" s="366" t="s">
        <v>651</v>
      </c>
      <c r="C27" s="366" t="s">
        <v>551</v>
      </c>
      <c r="D27" s="366" t="s">
        <v>653</v>
      </c>
      <c r="E27" s="366" t="s">
        <v>553</v>
      </c>
      <c r="F27" s="367" t="s">
        <v>654</v>
      </c>
      <c r="G27" s="365"/>
      <c r="H27" s="365"/>
      <c r="I27" s="365"/>
      <c r="J27" s="365"/>
      <c r="K27" s="365"/>
      <c r="L27" s="365"/>
      <c r="M27" s="365"/>
      <c r="N27" s="365"/>
      <c r="O27" s="365"/>
      <c r="P27" s="365"/>
      <c r="Q27" s="365"/>
      <c r="R27" s="365"/>
      <c r="S27" s="365"/>
      <c r="T27" s="365"/>
      <c r="U27" s="365"/>
      <c r="V27" s="365"/>
      <c r="W27" s="365"/>
      <c r="X27" s="365"/>
      <c r="Y27" s="365"/>
      <c r="Z27" s="365"/>
      <c r="AA27" s="365"/>
    </row>
    <row r="28" ht="22.5" customHeight="1">
      <c r="A28" s="372" t="s">
        <v>650</v>
      </c>
      <c r="B28" s="366" t="s">
        <v>657</v>
      </c>
      <c r="C28" s="366" t="s">
        <v>559</v>
      </c>
      <c r="D28" s="366" t="s">
        <v>595</v>
      </c>
      <c r="E28" s="366" t="s">
        <v>553</v>
      </c>
      <c r="F28" s="367" t="s">
        <v>661</v>
      </c>
      <c r="G28" s="365"/>
      <c r="H28" s="365"/>
      <c r="I28" s="365"/>
      <c r="J28" s="365"/>
      <c r="K28" s="365"/>
      <c r="L28" s="365"/>
      <c r="M28" s="365"/>
      <c r="N28" s="365"/>
      <c r="O28" s="365"/>
      <c r="P28" s="365"/>
      <c r="Q28" s="365"/>
      <c r="R28" s="365"/>
      <c r="S28" s="365"/>
      <c r="T28" s="365"/>
      <c r="U28" s="365"/>
      <c r="V28" s="365"/>
      <c r="W28" s="365"/>
      <c r="X28" s="365"/>
      <c r="Y28" s="365"/>
      <c r="Z28" s="365"/>
      <c r="AA28" s="365"/>
    </row>
    <row r="29" ht="22.5" customHeight="1">
      <c r="A29" s="372" t="s">
        <v>650</v>
      </c>
      <c r="B29" s="366" t="s">
        <v>662</v>
      </c>
      <c r="C29" s="366" t="s">
        <v>551</v>
      </c>
      <c r="D29" s="366" t="s">
        <v>653</v>
      </c>
      <c r="E29" s="366" t="s">
        <v>553</v>
      </c>
      <c r="F29" s="367" t="s">
        <v>664</v>
      </c>
      <c r="G29" s="365"/>
      <c r="H29" s="365"/>
      <c r="I29" s="365"/>
      <c r="J29" s="365"/>
      <c r="K29" s="365"/>
      <c r="L29" s="365"/>
      <c r="M29" s="365"/>
      <c r="N29" s="365"/>
      <c r="O29" s="365"/>
      <c r="P29" s="365"/>
      <c r="Q29" s="365"/>
      <c r="R29" s="365"/>
      <c r="S29" s="365"/>
      <c r="T29" s="365"/>
      <c r="U29" s="365"/>
      <c r="V29" s="365"/>
      <c r="W29" s="365"/>
      <c r="X29" s="365"/>
      <c r="Y29" s="365"/>
      <c r="Z29" s="365"/>
      <c r="AA29" s="365"/>
    </row>
    <row r="30" ht="22.5" customHeight="1">
      <c r="A30" s="372" t="s">
        <v>650</v>
      </c>
      <c r="B30" s="366" t="s">
        <v>666</v>
      </c>
      <c r="C30" s="366" t="s">
        <v>551</v>
      </c>
      <c r="D30" s="366" t="s">
        <v>653</v>
      </c>
      <c r="E30" s="366" t="s">
        <v>561</v>
      </c>
      <c r="F30" s="367" t="s">
        <v>667</v>
      </c>
      <c r="G30" s="365"/>
      <c r="H30" s="365"/>
      <c r="I30" s="365"/>
      <c r="J30" s="365"/>
      <c r="K30" s="365"/>
      <c r="L30" s="365"/>
      <c r="M30" s="365"/>
      <c r="N30" s="365"/>
      <c r="O30" s="365"/>
      <c r="P30" s="365"/>
      <c r="Q30" s="365"/>
      <c r="R30" s="365"/>
      <c r="S30" s="365"/>
      <c r="T30" s="365"/>
      <c r="U30" s="365"/>
      <c r="V30" s="365"/>
      <c r="W30" s="365"/>
      <c r="X30" s="365"/>
      <c r="Y30" s="365"/>
      <c r="Z30" s="365"/>
      <c r="AA30" s="365"/>
    </row>
    <row r="31" ht="22.5" customHeight="1">
      <c r="A31" s="372" t="s">
        <v>650</v>
      </c>
      <c r="B31" s="366" t="s">
        <v>669</v>
      </c>
      <c r="C31" s="366" t="s">
        <v>274</v>
      </c>
      <c r="D31" s="366" t="s">
        <v>595</v>
      </c>
      <c r="E31" s="366" t="s">
        <v>561</v>
      </c>
      <c r="F31" s="367" t="s">
        <v>671</v>
      </c>
      <c r="G31" s="365"/>
      <c r="H31" s="365"/>
      <c r="I31" s="365"/>
      <c r="J31" s="365"/>
      <c r="K31" s="365"/>
      <c r="L31" s="365"/>
      <c r="M31" s="365"/>
      <c r="N31" s="365"/>
      <c r="O31" s="365"/>
      <c r="P31" s="365"/>
      <c r="Q31" s="365"/>
      <c r="R31" s="365"/>
      <c r="S31" s="365"/>
      <c r="T31" s="365"/>
      <c r="U31" s="365"/>
      <c r="V31" s="365"/>
      <c r="W31" s="365"/>
      <c r="X31" s="365"/>
      <c r="Y31" s="365"/>
      <c r="Z31" s="365"/>
      <c r="AA31" s="365"/>
    </row>
    <row r="32" ht="22.5" customHeight="1">
      <c r="A32" s="372" t="s">
        <v>650</v>
      </c>
      <c r="B32" s="366" t="s">
        <v>673</v>
      </c>
      <c r="C32" s="366" t="s">
        <v>551</v>
      </c>
      <c r="D32" s="366" t="s">
        <v>653</v>
      </c>
      <c r="E32" s="366" t="s">
        <v>561</v>
      </c>
      <c r="F32" s="367" t="s">
        <v>675</v>
      </c>
      <c r="G32" s="365"/>
      <c r="H32" s="365"/>
      <c r="I32" s="365"/>
      <c r="J32" s="365"/>
      <c r="K32" s="365"/>
      <c r="L32" s="365"/>
      <c r="M32" s="365"/>
      <c r="N32" s="365"/>
      <c r="O32" s="365"/>
      <c r="P32" s="365"/>
      <c r="Q32" s="365"/>
      <c r="R32" s="365"/>
      <c r="S32" s="365"/>
      <c r="T32" s="365"/>
      <c r="U32" s="365"/>
      <c r="V32" s="365"/>
      <c r="W32" s="365"/>
      <c r="X32" s="365"/>
      <c r="Y32" s="365"/>
      <c r="Z32" s="365"/>
      <c r="AA32" s="365"/>
    </row>
    <row r="33" ht="22.5" customHeight="1">
      <c r="A33" s="372" t="s">
        <v>650</v>
      </c>
      <c r="B33" s="366" t="s">
        <v>676</v>
      </c>
      <c r="C33" s="366" t="s">
        <v>564</v>
      </c>
      <c r="D33" s="366" t="s">
        <v>653</v>
      </c>
      <c r="E33" s="366" t="s">
        <v>561</v>
      </c>
      <c r="F33" s="374" t="s">
        <v>678</v>
      </c>
      <c r="G33" s="365"/>
      <c r="H33" s="365"/>
      <c r="I33" s="365"/>
      <c r="J33" s="365"/>
      <c r="K33" s="365"/>
      <c r="L33" s="365"/>
      <c r="M33" s="365"/>
      <c r="N33" s="365"/>
      <c r="O33" s="365"/>
      <c r="P33" s="365"/>
      <c r="Q33" s="365"/>
      <c r="R33" s="365"/>
      <c r="S33" s="365"/>
      <c r="T33" s="365"/>
      <c r="U33" s="365"/>
      <c r="V33" s="365"/>
      <c r="W33" s="365"/>
      <c r="X33" s="365"/>
      <c r="Y33" s="365"/>
      <c r="Z33" s="365"/>
      <c r="AA33" s="365"/>
    </row>
    <row r="34" ht="22.5" customHeight="1">
      <c r="A34" s="372" t="s">
        <v>650</v>
      </c>
      <c r="B34" s="366" t="s">
        <v>680</v>
      </c>
      <c r="C34" s="366" t="s">
        <v>564</v>
      </c>
      <c r="D34" s="366" t="s">
        <v>653</v>
      </c>
      <c r="E34" s="366" t="s">
        <v>561</v>
      </c>
      <c r="F34" s="367" t="s">
        <v>684</v>
      </c>
      <c r="G34" s="365"/>
      <c r="H34" s="365"/>
      <c r="I34" s="365"/>
      <c r="J34" s="365"/>
      <c r="K34" s="365"/>
      <c r="L34" s="365"/>
      <c r="M34" s="365"/>
      <c r="N34" s="365"/>
      <c r="O34" s="365"/>
      <c r="P34" s="365"/>
      <c r="Q34" s="365"/>
      <c r="R34" s="365"/>
      <c r="S34" s="365"/>
      <c r="T34" s="365"/>
      <c r="U34" s="365"/>
      <c r="V34" s="365"/>
      <c r="W34" s="365"/>
      <c r="X34" s="365"/>
      <c r="Y34" s="365"/>
      <c r="Z34" s="365"/>
      <c r="AA34" s="365"/>
    </row>
    <row r="35" ht="22.5" customHeight="1">
      <c r="A35" s="372" t="s">
        <v>650</v>
      </c>
      <c r="B35" s="366" t="s">
        <v>688</v>
      </c>
      <c r="C35" s="366" t="s">
        <v>559</v>
      </c>
      <c r="D35" s="366" t="s">
        <v>595</v>
      </c>
      <c r="E35" s="366" t="s">
        <v>553</v>
      </c>
      <c r="F35" s="374" t="s">
        <v>689</v>
      </c>
      <c r="G35" s="365"/>
      <c r="H35" s="365"/>
      <c r="I35" s="365"/>
      <c r="J35" s="365"/>
      <c r="K35" s="365"/>
      <c r="L35" s="365"/>
      <c r="M35" s="365"/>
      <c r="N35" s="365"/>
      <c r="O35" s="365"/>
      <c r="P35" s="365"/>
      <c r="Q35" s="365"/>
      <c r="R35" s="365"/>
      <c r="S35" s="365"/>
      <c r="T35" s="365"/>
      <c r="U35" s="365"/>
      <c r="V35" s="365"/>
      <c r="W35" s="365"/>
      <c r="X35" s="365"/>
      <c r="Y35" s="365"/>
      <c r="Z35" s="365"/>
      <c r="AA35" s="365"/>
    </row>
    <row r="36" ht="22.5" customHeight="1">
      <c r="A36" s="372" t="s">
        <v>650</v>
      </c>
      <c r="B36" s="366" t="s">
        <v>693</v>
      </c>
      <c r="C36" s="366" t="s">
        <v>551</v>
      </c>
      <c r="D36" s="366" t="s">
        <v>653</v>
      </c>
      <c r="E36" s="366" t="s">
        <v>553</v>
      </c>
      <c r="F36" s="367" t="s">
        <v>695</v>
      </c>
      <c r="G36" s="365"/>
      <c r="H36" s="365"/>
      <c r="I36" s="365"/>
      <c r="J36" s="365"/>
      <c r="K36" s="365"/>
      <c r="L36" s="365"/>
      <c r="M36" s="365"/>
      <c r="N36" s="365"/>
      <c r="O36" s="365"/>
      <c r="P36" s="365"/>
      <c r="Q36" s="365"/>
      <c r="R36" s="365"/>
      <c r="S36" s="365"/>
      <c r="T36" s="365"/>
      <c r="U36" s="365"/>
      <c r="V36" s="365"/>
      <c r="W36" s="365"/>
      <c r="X36" s="365"/>
      <c r="Y36" s="365"/>
      <c r="Z36" s="365"/>
      <c r="AA36" s="365"/>
    </row>
    <row r="37" ht="22.5" customHeight="1">
      <c r="A37" s="372" t="s">
        <v>650</v>
      </c>
      <c r="B37" s="366" t="s">
        <v>696</v>
      </c>
      <c r="C37" s="366" t="s">
        <v>265</v>
      </c>
      <c r="D37" s="366" t="s">
        <v>611</v>
      </c>
      <c r="E37" s="366" t="s">
        <v>553</v>
      </c>
      <c r="F37" s="367" t="s">
        <v>698</v>
      </c>
      <c r="G37" s="365"/>
      <c r="H37" s="365"/>
      <c r="I37" s="365"/>
      <c r="J37" s="365"/>
      <c r="K37" s="365"/>
      <c r="L37" s="365"/>
      <c r="M37" s="365"/>
      <c r="N37" s="365"/>
      <c r="O37" s="365"/>
      <c r="P37" s="365"/>
      <c r="Q37" s="365"/>
      <c r="R37" s="365"/>
      <c r="S37" s="365"/>
      <c r="T37" s="365"/>
      <c r="U37" s="365"/>
      <c r="V37" s="365"/>
      <c r="W37" s="365"/>
      <c r="X37" s="365"/>
      <c r="Y37" s="365"/>
      <c r="Z37" s="365"/>
      <c r="AA37" s="365"/>
    </row>
    <row r="38" ht="22.5" customHeight="1">
      <c r="A38" s="372" t="s">
        <v>650</v>
      </c>
      <c r="B38" s="366" t="s">
        <v>700</v>
      </c>
      <c r="C38" s="366" t="s">
        <v>551</v>
      </c>
      <c r="D38" s="366" t="s">
        <v>653</v>
      </c>
      <c r="E38" s="366" t="s">
        <v>561</v>
      </c>
      <c r="F38" s="367" t="s">
        <v>702</v>
      </c>
      <c r="G38" s="365"/>
      <c r="H38" s="365"/>
      <c r="I38" s="365"/>
      <c r="J38" s="365"/>
      <c r="K38" s="365"/>
      <c r="L38" s="365"/>
      <c r="M38" s="365"/>
      <c r="N38" s="365"/>
      <c r="O38" s="365"/>
      <c r="P38" s="365"/>
      <c r="Q38" s="365"/>
      <c r="R38" s="365"/>
      <c r="S38" s="365"/>
      <c r="T38" s="365"/>
      <c r="U38" s="365"/>
      <c r="V38" s="365"/>
      <c r="W38" s="365"/>
      <c r="X38" s="365"/>
      <c r="Y38" s="365"/>
      <c r="Z38" s="365"/>
      <c r="AA38" s="365"/>
    </row>
    <row r="39" ht="22.5" customHeight="1">
      <c r="A39" s="372" t="s">
        <v>650</v>
      </c>
      <c r="B39" s="372" t="s">
        <v>705</v>
      </c>
      <c r="C39" s="366" t="s">
        <v>551</v>
      </c>
      <c r="D39" s="366" t="s">
        <v>653</v>
      </c>
      <c r="E39" s="366" t="s">
        <v>553</v>
      </c>
      <c r="F39" s="379" t="s">
        <v>707</v>
      </c>
      <c r="G39" s="365"/>
      <c r="H39" s="365"/>
      <c r="I39" s="365"/>
      <c r="J39" s="365"/>
      <c r="K39" s="365"/>
      <c r="L39" s="365"/>
      <c r="M39" s="365"/>
      <c r="N39" s="365"/>
      <c r="O39" s="365"/>
      <c r="P39" s="365"/>
      <c r="Q39" s="365"/>
      <c r="R39" s="365"/>
      <c r="S39" s="365"/>
      <c r="T39" s="365"/>
      <c r="U39" s="365"/>
      <c r="V39" s="365"/>
      <c r="W39" s="365"/>
      <c r="X39" s="365"/>
      <c r="Y39" s="365"/>
      <c r="Z39" s="365"/>
      <c r="AA39" s="365"/>
    </row>
    <row r="40">
      <c r="A40" s="365"/>
      <c r="B40" s="365"/>
      <c r="C40" s="365"/>
      <c r="D40" s="365"/>
      <c r="E40" s="365"/>
      <c r="F40" s="380"/>
      <c r="G40" s="365"/>
      <c r="H40" s="365"/>
      <c r="I40" s="365"/>
      <c r="J40" s="365"/>
      <c r="K40" s="365"/>
      <c r="L40" s="365"/>
      <c r="M40" s="365"/>
      <c r="N40" s="365"/>
      <c r="O40" s="365"/>
      <c r="P40" s="365"/>
      <c r="Q40" s="365"/>
      <c r="R40" s="365"/>
      <c r="S40" s="365"/>
      <c r="T40" s="365"/>
      <c r="U40" s="365"/>
      <c r="V40" s="365"/>
      <c r="W40" s="365"/>
      <c r="X40" s="365"/>
      <c r="Y40" s="365"/>
      <c r="Z40" s="365"/>
      <c r="AA40" s="365"/>
    </row>
    <row r="41">
      <c r="A41" s="365"/>
      <c r="B41" s="365"/>
      <c r="C41" s="365"/>
      <c r="D41" s="365"/>
      <c r="E41" s="365"/>
      <c r="F41" s="380"/>
      <c r="G41" s="365"/>
      <c r="H41" s="365"/>
      <c r="I41" s="365"/>
      <c r="J41" s="365"/>
      <c r="K41" s="365"/>
      <c r="L41" s="365"/>
      <c r="M41" s="365"/>
      <c r="N41" s="365"/>
      <c r="O41" s="365"/>
      <c r="P41" s="365"/>
      <c r="Q41" s="365"/>
      <c r="R41" s="365"/>
      <c r="S41" s="365"/>
      <c r="T41" s="365"/>
      <c r="U41" s="365"/>
      <c r="V41" s="365"/>
      <c r="W41" s="365"/>
      <c r="X41" s="365"/>
      <c r="Y41" s="365"/>
      <c r="Z41" s="365"/>
      <c r="AA41" s="365"/>
    </row>
    <row r="42">
      <c r="A42" s="365"/>
      <c r="B42" s="365"/>
      <c r="C42" s="365"/>
      <c r="D42" s="365"/>
      <c r="E42" s="365"/>
      <c r="F42" s="380"/>
      <c r="G42" s="365"/>
      <c r="H42" s="365"/>
      <c r="I42" s="365"/>
      <c r="J42" s="365"/>
      <c r="K42" s="365"/>
      <c r="L42" s="365"/>
      <c r="M42" s="365"/>
      <c r="N42" s="365"/>
      <c r="O42" s="365"/>
      <c r="P42" s="365"/>
      <c r="Q42" s="365"/>
      <c r="R42" s="365"/>
      <c r="S42" s="365"/>
      <c r="T42" s="365"/>
      <c r="U42" s="365"/>
      <c r="V42" s="365"/>
      <c r="W42" s="365"/>
      <c r="X42" s="365"/>
      <c r="Y42" s="365"/>
      <c r="Z42" s="365"/>
      <c r="AA42" s="365"/>
    </row>
    <row r="43">
      <c r="A43" s="365"/>
      <c r="B43" s="365"/>
      <c r="C43" s="365"/>
      <c r="D43" s="365"/>
      <c r="E43" s="365"/>
      <c r="F43" s="380"/>
      <c r="G43" s="365"/>
      <c r="H43" s="365"/>
      <c r="I43" s="365"/>
      <c r="J43" s="365"/>
      <c r="K43" s="365"/>
      <c r="L43" s="365"/>
      <c r="M43" s="365"/>
      <c r="N43" s="365"/>
      <c r="O43" s="365"/>
      <c r="P43" s="365"/>
      <c r="Q43" s="365"/>
      <c r="R43" s="365"/>
      <c r="S43" s="365"/>
      <c r="T43" s="365"/>
      <c r="U43" s="365"/>
      <c r="V43" s="365"/>
      <c r="W43" s="365"/>
      <c r="X43" s="365"/>
      <c r="Y43" s="365"/>
      <c r="Z43" s="365"/>
      <c r="AA43" s="365"/>
    </row>
    <row r="44">
      <c r="A44" s="365"/>
      <c r="B44" s="365"/>
      <c r="C44" s="365"/>
      <c r="D44" s="365"/>
      <c r="E44" s="365"/>
      <c r="F44" s="380"/>
      <c r="G44" s="365"/>
      <c r="H44" s="365"/>
      <c r="I44" s="365"/>
      <c r="J44" s="365"/>
      <c r="K44" s="365"/>
      <c r="L44" s="365"/>
      <c r="M44" s="365"/>
      <c r="N44" s="365"/>
      <c r="O44" s="365"/>
      <c r="P44" s="365"/>
      <c r="Q44" s="365"/>
      <c r="R44" s="365"/>
      <c r="S44" s="365"/>
      <c r="T44" s="365"/>
      <c r="U44" s="365"/>
      <c r="V44" s="365"/>
      <c r="W44" s="365"/>
      <c r="X44" s="365"/>
      <c r="Y44" s="365"/>
      <c r="Z44" s="365"/>
      <c r="AA44" s="365"/>
    </row>
    <row r="45">
      <c r="A45" s="365"/>
      <c r="B45" s="365"/>
      <c r="C45" s="365"/>
      <c r="D45" s="365"/>
      <c r="E45" s="365"/>
      <c r="F45" s="380"/>
      <c r="G45" s="365"/>
      <c r="H45" s="365"/>
      <c r="I45" s="365"/>
      <c r="J45" s="365"/>
      <c r="K45" s="365"/>
      <c r="L45" s="365"/>
      <c r="M45" s="365"/>
      <c r="N45" s="365"/>
      <c r="O45" s="365"/>
      <c r="P45" s="365"/>
      <c r="Q45" s="365"/>
      <c r="R45" s="365"/>
      <c r="S45" s="365"/>
      <c r="T45" s="365"/>
      <c r="U45" s="365"/>
      <c r="V45" s="365"/>
      <c r="W45" s="365"/>
      <c r="X45" s="365"/>
      <c r="Y45" s="365"/>
      <c r="Z45" s="365"/>
      <c r="AA45" s="365"/>
    </row>
    <row r="46">
      <c r="A46" s="365"/>
      <c r="B46" s="365"/>
      <c r="C46" s="365"/>
      <c r="D46" s="365"/>
      <c r="E46" s="365"/>
      <c r="F46" s="380"/>
      <c r="G46" s="365"/>
      <c r="H46" s="365"/>
      <c r="I46" s="365"/>
      <c r="J46" s="365"/>
      <c r="K46" s="365"/>
      <c r="L46" s="365"/>
      <c r="M46" s="365"/>
      <c r="N46" s="365"/>
      <c r="O46" s="365"/>
      <c r="P46" s="365"/>
      <c r="Q46" s="365"/>
      <c r="R46" s="365"/>
      <c r="S46" s="365"/>
      <c r="T46" s="365"/>
      <c r="U46" s="365"/>
      <c r="V46" s="365"/>
      <c r="W46" s="365"/>
      <c r="X46" s="365"/>
      <c r="Y46" s="365"/>
      <c r="Z46" s="365"/>
      <c r="AA46" s="365"/>
    </row>
    <row r="47">
      <c r="A47" s="365"/>
      <c r="B47" s="365"/>
      <c r="C47" s="365"/>
      <c r="D47" s="365"/>
      <c r="E47" s="365"/>
      <c r="F47" s="380"/>
      <c r="G47" s="365"/>
      <c r="H47" s="365"/>
      <c r="I47" s="365"/>
      <c r="J47" s="365"/>
      <c r="K47" s="365"/>
      <c r="L47" s="365"/>
      <c r="M47" s="365"/>
      <c r="N47" s="365"/>
      <c r="O47" s="365"/>
      <c r="P47" s="365"/>
      <c r="Q47" s="365"/>
      <c r="R47" s="365"/>
      <c r="S47" s="365"/>
      <c r="T47" s="365"/>
      <c r="U47" s="365"/>
      <c r="V47" s="365"/>
      <c r="W47" s="365"/>
      <c r="X47" s="365"/>
      <c r="Y47" s="365"/>
      <c r="Z47" s="365"/>
      <c r="AA47" s="365"/>
    </row>
    <row r="48">
      <c r="A48" s="365"/>
      <c r="B48" s="365"/>
      <c r="C48" s="365"/>
      <c r="D48" s="365"/>
      <c r="E48" s="365"/>
      <c r="F48" s="380"/>
      <c r="G48" s="365"/>
      <c r="H48" s="365"/>
      <c r="I48" s="365"/>
      <c r="J48" s="365"/>
      <c r="K48" s="365"/>
      <c r="L48" s="365"/>
      <c r="M48" s="365"/>
      <c r="N48" s="365"/>
      <c r="O48" s="365"/>
      <c r="P48" s="365"/>
      <c r="Q48" s="365"/>
      <c r="R48" s="365"/>
      <c r="S48" s="365"/>
      <c r="T48" s="365"/>
      <c r="U48" s="365"/>
      <c r="V48" s="365"/>
      <c r="W48" s="365"/>
      <c r="X48" s="365"/>
      <c r="Y48" s="365"/>
      <c r="Z48" s="365"/>
      <c r="AA48" s="365"/>
    </row>
    <row r="49">
      <c r="A49" s="365"/>
      <c r="B49" s="365"/>
      <c r="C49" s="365"/>
      <c r="D49" s="365"/>
      <c r="E49" s="365"/>
      <c r="F49" s="380"/>
      <c r="G49" s="365"/>
      <c r="H49" s="365"/>
      <c r="I49" s="365"/>
      <c r="J49" s="365"/>
      <c r="K49" s="365"/>
      <c r="L49" s="365"/>
      <c r="M49" s="365"/>
      <c r="N49" s="365"/>
      <c r="O49" s="365"/>
      <c r="P49" s="365"/>
      <c r="Q49" s="365"/>
      <c r="R49" s="365"/>
      <c r="S49" s="365"/>
      <c r="T49" s="365"/>
      <c r="U49" s="365"/>
      <c r="V49" s="365"/>
      <c r="W49" s="365"/>
      <c r="X49" s="365"/>
      <c r="Y49" s="365"/>
      <c r="Z49" s="365"/>
      <c r="AA49" s="365"/>
    </row>
    <row r="50">
      <c r="A50" s="365"/>
      <c r="B50" s="365"/>
      <c r="C50" s="365"/>
      <c r="D50" s="365"/>
      <c r="E50" s="365"/>
      <c r="F50" s="380"/>
      <c r="G50" s="365"/>
      <c r="H50" s="365"/>
      <c r="I50" s="365"/>
      <c r="J50" s="365"/>
      <c r="K50" s="365"/>
      <c r="L50" s="365"/>
      <c r="M50" s="365"/>
      <c r="N50" s="365"/>
      <c r="O50" s="365"/>
      <c r="P50" s="365"/>
      <c r="Q50" s="365"/>
      <c r="R50" s="365"/>
      <c r="S50" s="365"/>
      <c r="T50" s="365"/>
      <c r="U50" s="365"/>
      <c r="V50" s="365"/>
      <c r="W50" s="365"/>
      <c r="X50" s="365"/>
      <c r="Y50" s="365"/>
      <c r="Z50" s="365"/>
      <c r="AA50" s="365"/>
    </row>
    <row r="51">
      <c r="A51" s="365"/>
      <c r="B51" s="365"/>
      <c r="C51" s="365"/>
      <c r="D51" s="365"/>
      <c r="E51" s="365"/>
      <c r="F51" s="380"/>
      <c r="G51" s="365"/>
      <c r="H51" s="365"/>
      <c r="I51" s="365"/>
      <c r="J51" s="365"/>
      <c r="K51" s="365"/>
      <c r="L51" s="365"/>
      <c r="M51" s="365"/>
      <c r="N51" s="365"/>
      <c r="O51" s="365"/>
      <c r="P51" s="365"/>
      <c r="Q51" s="365"/>
      <c r="R51" s="365"/>
      <c r="S51" s="365"/>
      <c r="T51" s="365"/>
      <c r="U51" s="365"/>
      <c r="V51" s="365"/>
      <c r="W51" s="365"/>
      <c r="X51" s="365"/>
      <c r="Y51" s="365"/>
      <c r="Z51" s="365"/>
      <c r="AA51" s="365"/>
    </row>
    <row r="52">
      <c r="A52" s="365"/>
      <c r="B52" s="365"/>
      <c r="C52" s="365"/>
      <c r="D52" s="365"/>
      <c r="E52" s="365"/>
      <c r="F52" s="380"/>
      <c r="G52" s="365"/>
      <c r="H52" s="365"/>
      <c r="I52" s="365"/>
      <c r="J52" s="365"/>
      <c r="K52" s="365"/>
      <c r="L52" s="365"/>
      <c r="M52" s="365"/>
      <c r="N52" s="365"/>
      <c r="O52" s="365"/>
      <c r="P52" s="365"/>
      <c r="Q52" s="365"/>
      <c r="R52" s="365"/>
      <c r="S52" s="365"/>
      <c r="T52" s="365"/>
      <c r="U52" s="365"/>
      <c r="V52" s="365"/>
      <c r="W52" s="365"/>
      <c r="X52" s="365"/>
      <c r="Y52" s="365"/>
      <c r="Z52" s="365"/>
      <c r="AA52" s="365"/>
    </row>
    <row r="53">
      <c r="A53" s="365"/>
      <c r="B53" s="365"/>
      <c r="C53" s="365"/>
      <c r="D53" s="365"/>
      <c r="E53" s="365"/>
      <c r="F53" s="380"/>
      <c r="G53" s="365"/>
      <c r="H53" s="365"/>
      <c r="I53" s="365"/>
      <c r="J53" s="365"/>
      <c r="K53" s="365"/>
      <c r="L53" s="365"/>
      <c r="M53" s="365"/>
      <c r="N53" s="365"/>
      <c r="O53" s="365"/>
      <c r="P53" s="365"/>
      <c r="Q53" s="365"/>
      <c r="R53" s="365"/>
      <c r="S53" s="365"/>
      <c r="T53" s="365"/>
      <c r="U53" s="365"/>
      <c r="V53" s="365"/>
      <c r="W53" s="365"/>
      <c r="X53" s="365"/>
      <c r="Y53" s="365"/>
      <c r="Z53" s="365"/>
      <c r="AA53" s="365"/>
    </row>
    <row r="54">
      <c r="A54" s="365"/>
      <c r="B54" s="365"/>
      <c r="C54" s="365"/>
      <c r="D54" s="365"/>
      <c r="E54" s="365"/>
      <c r="F54" s="380"/>
      <c r="G54" s="365"/>
      <c r="H54" s="365"/>
      <c r="I54" s="365"/>
      <c r="J54" s="365"/>
      <c r="K54" s="365"/>
      <c r="L54" s="365"/>
      <c r="M54" s="365"/>
      <c r="N54" s="365"/>
      <c r="O54" s="365"/>
      <c r="P54" s="365"/>
      <c r="Q54" s="365"/>
      <c r="R54" s="365"/>
      <c r="S54" s="365"/>
      <c r="T54" s="365"/>
      <c r="U54" s="365"/>
      <c r="V54" s="365"/>
      <c r="W54" s="365"/>
      <c r="X54" s="365"/>
      <c r="Y54" s="365"/>
      <c r="Z54" s="365"/>
      <c r="AA54" s="365"/>
    </row>
    <row r="55">
      <c r="A55" s="365"/>
      <c r="B55" s="365"/>
      <c r="C55" s="365"/>
      <c r="D55" s="365"/>
      <c r="E55" s="365"/>
      <c r="F55" s="380"/>
      <c r="G55" s="365"/>
      <c r="H55" s="365"/>
      <c r="I55" s="365"/>
      <c r="J55" s="365"/>
      <c r="K55" s="365"/>
      <c r="L55" s="365"/>
      <c r="M55" s="365"/>
      <c r="N55" s="365"/>
      <c r="O55" s="365"/>
      <c r="P55" s="365"/>
      <c r="Q55" s="365"/>
      <c r="R55" s="365"/>
      <c r="S55" s="365"/>
      <c r="T55" s="365"/>
      <c r="U55" s="365"/>
      <c r="V55" s="365"/>
      <c r="W55" s="365"/>
      <c r="X55" s="365"/>
      <c r="Y55" s="365"/>
      <c r="Z55" s="365"/>
      <c r="AA55" s="365"/>
    </row>
    <row r="56">
      <c r="A56" s="365"/>
      <c r="B56" s="365"/>
      <c r="C56" s="365"/>
      <c r="D56" s="365"/>
      <c r="E56" s="365"/>
      <c r="F56" s="380"/>
      <c r="G56" s="365"/>
      <c r="H56" s="365"/>
      <c r="I56" s="365"/>
      <c r="J56" s="365"/>
      <c r="K56" s="365"/>
      <c r="L56" s="365"/>
      <c r="M56" s="365"/>
      <c r="N56" s="365"/>
      <c r="O56" s="365"/>
      <c r="P56" s="365"/>
      <c r="Q56" s="365"/>
      <c r="R56" s="365"/>
      <c r="S56" s="365"/>
      <c r="T56" s="365"/>
      <c r="U56" s="365"/>
      <c r="V56" s="365"/>
      <c r="W56" s="365"/>
      <c r="X56" s="365"/>
      <c r="Y56" s="365"/>
      <c r="Z56" s="365"/>
      <c r="AA56" s="365"/>
    </row>
    <row r="57">
      <c r="A57" s="365"/>
      <c r="B57" s="365"/>
      <c r="C57" s="365"/>
      <c r="D57" s="365"/>
      <c r="E57" s="365"/>
      <c r="F57" s="380"/>
      <c r="G57" s="365"/>
      <c r="H57" s="365"/>
      <c r="I57" s="365"/>
      <c r="J57" s="365"/>
      <c r="K57" s="365"/>
      <c r="L57" s="365"/>
      <c r="M57" s="365"/>
      <c r="N57" s="365"/>
      <c r="O57" s="365"/>
      <c r="P57" s="365"/>
      <c r="Q57" s="365"/>
      <c r="R57" s="365"/>
      <c r="S57" s="365"/>
      <c r="T57" s="365"/>
      <c r="U57" s="365"/>
      <c r="V57" s="365"/>
      <c r="W57" s="365"/>
      <c r="X57" s="365"/>
      <c r="Y57" s="365"/>
      <c r="Z57" s="365"/>
      <c r="AA57" s="365"/>
    </row>
    <row r="58">
      <c r="A58" s="365"/>
      <c r="B58" s="365"/>
      <c r="C58" s="365"/>
      <c r="D58" s="365"/>
      <c r="E58" s="365"/>
      <c r="F58" s="380"/>
      <c r="G58" s="365"/>
      <c r="H58" s="365"/>
      <c r="I58" s="365"/>
      <c r="J58" s="365"/>
      <c r="K58" s="365"/>
      <c r="L58" s="365"/>
      <c r="M58" s="365"/>
      <c r="N58" s="365"/>
      <c r="O58" s="365"/>
      <c r="P58" s="365"/>
      <c r="Q58" s="365"/>
      <c r="R58" s="365"/>
      <c r="S58" s="365"/>
      <c r="T58" s="365"/>
      <c r="U58" s="365"/>
      <c r="V58" s="365"/>
      <c r="W58" s="365"/>
      <c r="X58" s="365"/>
      <c r="Y58" s="365"/>
      <c r="Z58" s="365"/>
      <c r="AA58" s="365"/>
    </row>
    <row r="59">
      <c r="A59" s="365"/>
      <c r="B59" s="365"/>
      <c r="C59" s="365"/>
      <c r="D59" s="365"/>
      <c r="E59" s="365"/>
      <c r="F59" s="380"/>
      <c r="G59" s="365"/>
      <c r="H59" s="365"/>
      <c r="I59" s="365"/>
      <c r="J59" s="365"/>
      <c r="K59" s="365"/>
      <c r="L59" s="365"/>
      <c r="M59" s="365"/>
      <c r="N59" s="365"/>
      <c r="O59" s="365"/>
      <c r="P59" s="365"/>
      <c r="Q59" s="365"/>
      <c r="R59" s="365"/>
      <c r="S59" s="365"/>
      <c r="T59" s="365"/>
      <c r="U59" s="365"/>
      <c r="V59" s="365"/>
      <c r="W59" s="365"/>
      <c r="X59" s="365"/>
      <c r="Y59" s="365"/>
      <c r="Z59" s="365"/>
      <c r="AA59" s="365"/>
    </row>
    <row r="60">
      <c r="A60" s="365"/>
      <c r="B60" s="365"/>
      <c r="C60" s="365"/>
      <c r="D60" s="365"/>
      <c r="E60" s="365"/>
      <c r="F60" s="380"/>
      <c r="G60" s="365"/>
      <c r="H60" s="365"/>
      <c r="I60" s="365"/>
      <c r="J60" s="365"/>
      <c r="K60" s="365"/>
      <c r="L60" s="365"/>
      <c r="M60" s="365"/>
      <c r="N60" s="365"/>
      <c r="O60" s="365"/>
      <c r="P60" s="365"/>
      <c r="Q60" s="365"/>
      <c r="R60" s="365"/>
      <c r="S60" s="365"/>
      <c r="T60" s="365"/>
      <c r="U60" s="365"/>
      <c r="V60" s="365"/>
      <c r="W60" s="365"/>
      <c r="X60" s="365"/>
      <c r="Y60" s="365"/>
      <c r="Z60" s="365"/>
      <c r="AA60" s="365"/>
    </row>
    <row r="61">
      <c r="A61" s="365"/>
      <c r="B61" s="365"/>
      <c r="C61" s="365"/>
      <c r="D61" s="365"/>
      <c r="E61" s="365"/>
      <c r="F61" s="380"/>
      <c r="G61" s="365"/>
      <c r="H61" s="365"/>
      <c r="I61" s="365"/>
      <c r="J61" s="365"/>
      <c r="K61" s="365"/>
      <c r="L61" s="365"/>
      <c r="M61" s="365"/>
      <c r="N61" s="365"/>
      <c r="O61" s="365"/>
      <c r="P61" s="365"/>
      <c r="Q61" s="365"/>
      <c r="R61" s="365"/>
      <c r="S61" s="365"/>
      <c r="T61" s="365"/>
      <c r="U61" s="365"/>
      <c r="V61" s="365"/>
      <c r="W61" s="365"/>
      <c r="X61" s="365"/>
      <c r="Y61" s="365"/>
      <c r="Z61" s="365"/>
      <c r="AA61" s="365"/>
    </row>
    <row r="62">
      <c r="A62" s="365"/>
      <c r="B62" s="365"/>
      <c r="C62" s="365"/>
      <c r="D62" s="365"/>
      <c r="E62" s="365"/>
      <c r="F62" s="380"/>
      <c r="G62" s="365"/>
      <c r="H62" s="365"/>
      <c r="I62" s="365"/>
      <c r="J62" s="365"/>
      <c r="K62" s="365"/>
      <c r="L62" s="365"/>
      <c r="M62" s="365"/>
      <c r="N62" s="365"/>
      <c r="O62" s="365"/>
      <c r="P62" s="365"/>
      <c r="Q62" s="365"/>
      <c r="R62" s="365"/>
      <c r="S62" s="365"/>
      <c r="T62" s="365"/>
      <c r="U62" s="365"/>
      <c r="V62" s="365"/>
      <c r="W62" s="365"/>
      <c r="X62" s="365"/>
      <c r="Y62" s="365"/>
      <c r="Z62" s="365"/>
      <c r="AA62" s="365"/>
    </row>
    <row r="63">
      <c r="A63" s="365"/>
      <c r="B63" s="365"/>
      <c r="C63" s="365"/>
      <c r="D63" s="365"/>
      <c r="E63" s="365"/>
      <c r="F63" s="380"/>
      <c r="G63" s="365"/>
      <c r="H63" s="365"/>
      <c r="I63" s="365"/>
      <c r="J63" s="365"/>
      <c r="K63" s="365"/>
      <c r="L63" s="365"/>
      <c r="M63" s="365"/>
      <c r="N63" s="365"/>
      <c r="O63" s="365"/>
      <c r="P63" s="365"/>
      <c r="Q63" s="365"/>
      <c r="R63" s="365"/>
      <c r="S63" s="365"/>
      <c r="T63" s="365"/>
      <c r="U63" s="365"/>
      <c r="V63" s="365"/>
      <c r="W63" s="365"/>
      <c r="X63" s="365"/>
      <c r="Y63" s="365"/>
      <c r="Z63" s="365"/>
      <c r="AA63" s="365"/>
    </row>
    <row r="64">
      <c r="A64" s="365"/>
      <c r="B64" s="365"/>
      <c r="C64" s="365"/>
      <c r="D64" s="365"/>
      <c r="E64" s="365"/>
      <c r="F64" s="380"/>
      <c r="G64" s="365"/>
      <c r="H64" s="365"/>
      <c r="I64" s="365"/>
      <c r="J64" s="365"/>
      <c r="K64" s="365"/>
      <c r="L64" s="365"/>
      <c r="M64" s="365"/>
      <c r="N64" s="365"/>
      <c r="O64" s="365"/>
      <c r="P64" s="365"/>
      <c r="Q64" s="365"/>
      <c r="R64" s="365"/>
      <c r="S64" s="365"/>
      <c r="T64" s="365"/>
      <c r="U64" s="365"/>
      <c r="V64" s="365"/>
      <c r="W64" s="365"/>
      <c r="X64" s="365"/>
      <c r="Y64" s="365"/>
      <c r="Z64" s="365"/>
      <c r="AA64" s="365"/>
    </row>
    <row r="65">
      <c r="A65" s="365"/>
      <c r="B65" s="365"/>
      <c r="C65" s="365"/>
      <c r="D65" s="365"/>
      <c r="E65" s="365"/>
      <c r="F65" s="380"/>
      <c r="G65" s="365"/>
      <c r="H65" s="365"/>
      <c r="I65" s="365"/>
      <c r="J65" s="365"/>
      <c r="K65" s="365"/>
      <c r="L65" s="365"/>
      <c r="M65" s="365"/>
      <c r="N65" s="365"/>
      <c r="O65" s="365"/>
      <c r="P65" s="365"/>
      <c r="Q65" s="365"/>
      <c r="R65" s="365"/>
      <c r="S65" s="365"/>
      <c r="T65" s="365"/>
      <c r="U65" s="365"/>
      <c r="V65" s="365"/>
      <c r="W65" s="365"/>
      <c r="X65" s="365"/>
      <c r="Y65" s="365"/>
      <c r="Z65" s="365"/>
      <c r="AA65" s="365"/>
    </row>
    <row r="66">
      <c r="A66" s="365"/>
      <c r="B66" s="365"/>
      <c r="C66" s="365"/>
      <c r="D66" s="365"/>
      <c r="E66" s="365"/>
      <c r="F66" s="380"/>
      <c r="G66" s="365"/>
      <c r="H66" s="365"/>
      <c r="I66" s="365"/>
      <c r="J66" s="365"/>
      <c r="K66" s="365"/>
      <c r="L66" s="365"/>
      <c r="M66" s="365"/>
      <c r="N66" s="365"/>
      <c r="O66" s="365"/>
      <c r="P66" s="365"/>
      <c r="Q66" s="365"/>
      <c r="R66" s="365"/>
      <c r="S66" s="365"/>
      <c r="T66" s="365"/>
      <c r="U66" s="365"/>
      <c r="V66" s="365"/>
      <c r="W66" s="365"/>
      <c r="X66" s="365"/>
      <c r="Y66" s="365"/>
      <c r="Z66" s="365"/>
      <c r="AA66" s="365"/>
    </row>
    <row r="67">
      <c r="A67" s="365"/>
      <c r="B67" s="365"/>
      <c r="C67" s="365"/>
      <c r="D67" s="365"/>
      <c r="E67" s="365"/>
      <c r="F67" s="380"/>
      <c r="G67" s="365"/>
      <c r="H67" s="365"/>
      <c r="I67" s="365"/>
      <c r="J67" s="365"/>
      <c r="K67" s="365"/>
      <c r="L67" s="365"/>
      <c r="M67" s="365"/>
      <c r="N67" s="365"/>
      <c r="O67" s="365"/>
      <c r="P67" s="365"/>
      <c r="Q67" s="365"/>
      <c r="R67" s="365"/>
      <c r="S67" s="365"/>
      <c r="T67" s="365"/>
      <c r="U67" s="365"/>
      <c r="V67" s="365"/>
      <c r="W67" s="365"/>
      <c r="X67" s="365"/>
      <c r="Y67" s="365"/>
      <c r="Z67" s="365"/>
      <c r="AA67" s="365"/>
    </row>
    <row r="68">
      <c r="A68" s="365"/>
      <c r="B68" s="365"/>
      <c r="C68" s="365"/>
      <c r="D68" s="365"/>
      <c r="E68" s="365"/>
      <c r="F68" s="380"/>
      <c r="G68" s="365"/>
      <c r="H68" s="365"/>
      <c r="I68" s="365"/>
      <c r="J68" s="365"/>
      <c r="K68" s="365"/>
      <c r="L68" s="365"/>
      <c r="M68" s="365"/>
      <c r="N68" s="365"/>
      <c r="O68" s="365"/>
      <c r="P68" s="365"/>
      <c r="Q68" s="365"/>
      <c r="R68" s="365"/>
      <c r="S68" s="365"/>
      <c r="T68" s="365"/>
      <c r="U68" s="365"/>
      <c r="V68" s="365"/>
      <c r="W68" s="365"/>
      <c r="X68" s="365"/>
      <c r="Y68" s="365"/>
      <c r="Z68" s="365"/>
      <c r="AA68" s="365"/>
    </row>
    <row r="69">
      <c r="A69" s="365"/>
      <c r="B69" s="365"/>
      <c r="C69" s="365"/>
      <c r="D69" s="365"/>
      <c r="E69" s="365"/>
      <c r="F69" s="380"/>
      <c r="G69" s="365"/>
      <c r="H69" s="365"/>
      <c r="I69" s="365"/>
      <c r="J69" s="365"/>
      <c r="K69" s="365"/>
      <c r="L69" s="365"/>
      <c r="M69" s="365"/>
      <c r="N69" s="365"/>
      <c r="O69" s="365"/>
      <c r="P69" s="365"/>
      <c r="Q69" s="365"/>
      <c r="R69" s="365"/>
      <c r="S69" s="365"/>
      <c r="T69" s="365"/>
      <c r="U69" s="365"/>
      <c r="V69" s="365"/>
      <c r="W69" s="365"/>
      <c r="X69" s="365"/>
      <c r="Y69" s="365"/>
      <c r="Z69" s="365"/>
      <c r="AA69" s="365"/>
    </row>
    <row r="70">
      <c r="A70" s="365"/>
      <c r="B70" s="365"/>
      <c r="C70" s="365"/>
      <c r="D70" s="365"/>
      <c r="E70" s="365"/>
      <c r="F70" s="380"/>
      <c r="G70" s="365"/>
      <c r="H70" s="365"/>
      <c r="I70" s="365"/>
      <c r="J70" s="365"/>
      <c r="K70" s="365"/>
      <c r="L70" s="365"/>
      <c r="M70" s="365"/>
      <c r="N70" s="365"/>
      <c r="O70" s="365"/>
      <c r="P70" s="365"/>
      <c r="Q70" s="365"/>
      <c r="R70" s="365"/>
      <c r="S70" s="365"/>
      <c r="T70" s="365"/>
      <c r="U70" s="365"/>
      <c r="V70" s="365"/>
      <c r="W70" s="365"/>
      <c r="X70" s="365"/>
      <c r="Y70" s="365"/>
      <c r="Z70" s="365"/>
      <c r="AA70" s="365"/>
    </row>
    <row r="71">
      <c r="A71" s="365"/>
      <c r="B71" s="365"/>
      <c r="C71" s="365"/>
      <c r="D71" s="365"/>
      <c r="E71" s="365"/>
      <c r="F71" s="380"/>
      <c r="G71" s="365"/>
      <c r="H71" s="365"/>
      <c r="I71" s="365"/>
      <c r="J71" s="365"/>
      <c r="K71" s="365"/>
      <c r="L71" s="365"/>
      <c r="M71" s="365"/>
      <c r="N71" s="365"/>
      <c r="O71" s="365"/>
      <c r="P71" s="365"/>
      <c r="Q71" s="365"/>
      <c r="R71" s="365"/>
      <c r="S71" s="365"/>
      <c r="T71" s="365"/>
      <c r="U71" s="365"/>
      <c r="V71" s="365"/>
      <c r="W71" s="365"/>
      <c r="X71" s="365"/>
      <c r="Y71" s="365"/>
      <c r="Z71" s="365"/>
      <c r="AA71" s="365"/>
    </row>
    <row r="72">
      <c r="A72" s="365"/>
      <c r="B72" s="365"/>
      <c r="C72" s="365"/>
      <c r="D72" s="365"/>
      <c r="E72" s="365"/>
      <c r="F72" s="380"/>
      <c r="G72" s="365"/>
      <c r="H72" s="365"/>
      <c r="I72" s="365"/>
      <c r="J72" s="365"/>
      <c r="K72" s="365"/>
      <c r="L72" s="365"/>
      <c r="M72" s="365"/>
      <c r="N72" s="365"/>
      <c r="O72" s="365"/>
      <c r="P72" s="365"/>
      <c r="Q72" s="365"/>
      <c r="R72" s="365"/>
      <c r="S72" s="365"/>
      <c r="T72" s="365"/>
      <c r="U72" s="365"/>
      <c r="V72" s="365"/>
      <c r="W72" s="365"/>
      <c r="X72" s="365"/>
      <c r="Y72" s="365"/>
      <c r="Z72" s="365"/>
      <c r="AA72" s="365"/>
    </row>
    <row r="73">
      <c r="A73" s="365"/>
      <c r="B73" s="365"/>
      <c r="C73" s="365"/>
      <c r="D73" s="365"/>
      <c r="E73" s="365"/>
      <c r="F73" s="380"/>
      <c r="G73" s="365"/>
      <c r="H73" s="365"/>
      <c r="I73" s="365"/>
      <c r="J73" s="365"/>
      <c r="K73" s="365"/>
      <c r="L73" s="365"/>
      <c r="M73" s="365"/>
      <c r="N73" s="365"/>
      <c r="O73" s="365"/>
      <c r="P73" s="365"/>
      <c r="Q73" s="365"/>
      <c r="R73" s="365"/>
      <c r="S73" s="365"/>
      <c r="T73" s="365"/>
      <c r="U73" s="365"/>
      <c r="V73" s="365"/>
      <c r="W73" s="365"/>
      <c r="X73" s="365"/>
      <c r="Y73" s="365"/>
      <c r="Z73" s="365"/>
      <c r="AA73" s="365"/>
    </row>
    <row r="74">
      <c r="A74" s="365"/>
      <c r="B74" s="365"/>
      <c r="C74" s="365"/>
      <c r="D74" s="365"/>
      <c r="E74" s="365"/>
      <c r="F74" s="380"/>
      <c r="G74" s="365"/>
      <c r="H74" s="365"/>
      <c r="I74" s="365"/>
      <c r="J74" s="365"/>
      <c r="K74" s="365"/>
      <c r="L74" s="365"/>
      <c r="M74" s="365"/>
      <c r="N74" s="365"/>
      <c r="O74" s="365"/>
      <c r="P74" s="365"/>
      <c r="Q74" s="365"/>
      <c r="R74" s="365"/>
      <c r="S74" s="365"/>
      <c r="T74" s="365"/>
      <c r="U74" s="365"/>
      <c r="V74" s="365"/>
      <c r="W74" s="365"/>
      <c r="X74" s="365"/>
      <c r="Y74" s="365"/>
      <c r="Z74" s="365"/>
      <c r="AA74" s="365"/>
    </row>
    <row r="75">
      <c r="A75" s="365"/>
      <c r="B75" s="365"/>
      <c r="C75" s="365"/>
      <c r="D75" s="365"/>
      <c r="E75" s="365"/>
      <c r="F75" s="380"/>
      <c r="G75" s="365"/>
      <c r="H75" s="365"/>
      <c r="I75" s="365"/>
      <c r="J75" s="365"/>
      <c r="K75" s="365"/>
      <c r="L75" s="365"/>
      <c r="M75" s="365"/>
      <c r="N75" s="365"/>
      <c r="O75" s="365"/>
      <c r="P75" s="365"/>
      <c r="Q75" s="365"/>
      <c r="R75" s="365"/>
      <c r="S75" s="365"/>
      <c r="T75" s="365"/>
      <c r="U75" s="365"/>
      <c r="V75" s="365"/>
      <c r="W75" s="365"/>
      <c r="X75" s="365"/>
      <c r="Y75" s="365"/>
      <c r="Z75" s="365"/>
      <c r="AA75" s="365"/>
    </row>
    <row r="76">
      <c r="A76" s="365"/>
      <c r="B76" s="365"/>
      <c r="C76" s="365"/>
      <c r="D76" s="365"/>
      <c r="E76" s="365"/>
      <c r="F76" s="380"/>
      <c r="G76" s="365"/>
      <c r="H76" s="365"/>
      <c r="I76" s="365"/>
      <c r="J76" s="365"/>
      <c r="K76" s="365"/>
      <c r="L76" s="365"/>
      <c r="M76" s="365"/>
      <c r="N76" s="365"/>
      <c r="O76" s="365"/>
      <c r="P76" s="365"/>
      <c r="Q76" s="365"/>
      <c r="R76" s="365"/>
      <c r="S76" s="365"/>
      <c r="T76" s="365"/>
      <c r="U76" s="365"/>
      <c r="V76" s="365"/>
      <c r="W76" s="365"/>
      <c r="X76" s="365"/>
      <c r="Y76" s="365"/>
      <c r="Z76" s="365"/>
      <c r="AA76" s="365"/>
    </row>
    <row r="77">
      <c r="A77" s="365"/>
      <c r="B77" s="365"/>
      <c r="C77" s="365"/>
      <c r="D77" s="365"/>
      <c r="E77" s="365"/>
      <c r="F77" s="380"/>
      <c r="G77" s="365"/>
      <c r="H77" s="365"/>
      <c r="I77" s="365"/>
      <c r="J77" s="365"/>
      <c r="K77" s="365"/>
      <c r="L77" s="365"/>
      <c r="M77" s="365"/>
      <c r="N77" s="365"/>
      <c r="O77" s="365"/>
      <c r="P77" s="365"/>
      <c r="Q77" s="365"/>
      <c r="R77" s="365"/>
      <c r="S77" s="365"/>
      <c r="T77" s="365"/>
      <c r="U77" s="365"/>
      <c r="V77" s="365"/>
      <c r="W77" s="365"/>
      <c r="X77" s="365"/>
      <c r="Y77" s="365"/>
      <c r="Z77" s="365"/>
      <c r="AA77" s="365"/>
    </row>
    <row r="78">
      <c r="A78" s="365"/>
      <c r="B78" s="365"/>
      <c r="C78" s="365"/>
      <c r="D78" s="365"/>
      <c r="E78" s="365"/>
      <c r="F78" s="380"/>
      <c r="G78" s="365"/>
      <c r="H78" s="365"/>
      <c r="I78" s="365"/>
      <c r="J78" s="365"/>
      <c r="K78" s="365"/>
      <c r="L78" s="365"/>
      <c r="M78" s="365"/>
      <c r="N78" s="365"/>
      <c r="O78" s="365"/>
      <c r="P78" s="365"/>
      <c r="Q78" s="365"/>
      <c r="R78" s="365"/>
      <c r="S78" s="365"/>
      <c r="T78" s="365"/>
      <c r="U78" s="365"/>
      <c r="V78" s="365"/>
      <c r="W78" s="365"/>
      <c r="X78" s="365"/>
      <c r="Y78" s="365"/>
      <c r="Z78" s="365"/>
      <c r="AA78" s="365"/>
    </row>
    <row r="79">
      <c r="A79" s="365"/>
      <c r="B79" s="365"/>
      <c r="C79" s="365"/>
      <c r="D79" s="365"/>
      <c r="E79" s="365"/>
      <c r="F79" s="380"/>
      <c r="G79" s="365"/>
      <c r="H79" s="365"/>
      <c r="I79" s="365"/>
      <c r="J79" s="365"/>
      <c r="K79" s="365"/>
      <c r="L79" s="365"/>
      <c r="M79" s="365"/>
      <c r="N79" s="365"/>
      <c r="O79" s="365"/>
      <c r="P79" s="365"/>
      <c r="Q79" s="365"/>
      <c r="R79" s="365"/>
      <c r="S79" s="365"/>
      <c r="T79" s="365"/>
      <c r="U79" s="365"/>
      <c r="V79" s="365"/>
      <c r="W79" s="365"/>
      <c r="X79" s="365"/>
      <c r="Y79" s="365"/>
      <c r="Z79" s="365"/>
      <c r="AA79" s="365"/>
    </row>
    <row r="80">
      <c r="A80" s="365"/>
      <c r="B80" s="365"/>
      <c r="C80" s="365"/>
      <c r="D80" s="365"/>
      <c r="E80" s="365"/>
      <c r="F80" s="380"/>
      <c r="G80" s="365"/>
      <c r="H80" s="365"/>
      <c r="I80" s="365"/>
      <c r="J80" s="365"/>
      <c r="K80" s="365"/>
      <c r="L80" s="365"/>
      <c r="M80" s="365"/>
      <c r="N80" s="365"/>
      <c r="O80" s="365"/>
      <c r="P80" s="365"/>
      <c r="Q80" s="365"/>
      <c r="R80" s="365"/>
      <c r="S80" s="365"/>
      <c r="T80" s="365"/>
      <c r="U80" s="365"/>
      <c r="V80" s="365"/>
      <c r="W80" s="365"/>
      <c r="X80" s="365"/>
      <c r="Y80" s="365"/>
      <c r="Z80" s="365"/>
      <c r="AA80" s="365"/>
    </row>
    <row r="81">
      <c r="A81" s="365"/>
      <c r="B81" s="365"/>
      <c r="C81" s="365"/>
      <c r="D81" s="365"/>
      <c r="E81" s="365"/>
      <c r="F81" s="380"/>
      <c r="G81" s="365"/>
      <c r="H81" s="365"/>
      <c r="I81" s="365"/>
      <c r="J81" s="365"/>
      <c r="K81" s="365"/>
      <c r="L81" s="365"/>
      <c r="M81" s="365"/>
      <c r="N81" s="365"/>
      <c r="O81" s="365"/>
      <c r="P81" s="365"/>
      <c r="Q81" s="365"/>
      <c r="R81" s="365"/>
      <c r="S81" s="365"/>
      <c r="T81" s="365"/>
      <c r="U81" s="365"/>
      <c r="V81" s="365"/>
      <c r="W81" s="365"/>
      <c r="X81" s="365"/>
      <c r="Y81" s="365"/>
      <c r="Z81" s="365"/>
      <c r="AA81" s="365"/>
    </row>
    <row r="82">
      <c r="A82" s="365"/>
      <c r="B82" s="365"/>
      <c r="C82" s="365"/>
      <c r="D82" s="365"/>
      <c r="E82" s="365"/>
      <c r="F82" s="380"/>
      <c r="G82" s="365"/>
      <c r="H82" s="365"/>
      <c r="I82" s="365"/>
      <c r="J82" s="365"/>
      <c r="K82" s="365"/>
      <c r="L82" s="365"/>
      <c r="M82" s="365"/>
      <c r="N82" s="365"/>
      <c r="O82" s="365"/>
      <c r="P82" s="365"/>
      <c r="Q82" s="365"/>
      <c r="R82" s="365"/>
      <c r="S82" s="365"/>
      <c r="T82" s="365"/>
      <c r="U82" s="365"/>
      <c r="V82" s="365"/>
      <c r="W82" s="365"/>
      <c r="X82" s="365"/>
      <c r="Y82" s="365"/>
      <c r="Z82" s="365"/>
      <c r="AA82" s="365"/>
    </row>
    <row r="83">
      <c r="A83" s="365"/>
      <c r="B83" s="365"/>
      <c r="C83" s="365"/>
      <c r="D83" s="365"/>
      <c r="E83" s="365"/>
      <c r="F83" s="380"/>
      <c r="G83" s="365"/>
      <c r="H83" s="365"/>
      <c r="I83" s="365"/>
      <c r="J83" s="365"/>
      <c r="K83" s="365"/>
      <c r="L83" s="365"/>
      <c r="M83" s="365"/>
      <c r="N83" s="365"/>
      <c r="O83" s="365"/>
      <c r="P83" s="365"/>
      <c r="Q83" s="365"/>
      <c r="R83" s="365"/>
      <c r="S83" s="365"/>
      <c r="T83" s="365"/>
      <c r="U83" s="365"/>
      <c r="V83" s="365"/>
      <c r="W83" s="365"/>
      <c r="X83" s="365"/>
      <c r="Y83" s="365"/>
      <c r="Z83" s="365"/>
      <c r="AA83" s="365"/>
    </row>
    <row r="84">
      <c r="A84" s="365"/>
      <c r="B84" s="365"/>
      <c r="C84" s="365"/>
      <c r="D84" s="365"/>
      <c r="E84" s="365"/>
      <c r="F84" s="380"/>
      <c r="G84" s="365"/>
      <c r="H84" s="365"/>
      <c r="I84" s="365"/>
      <c r="J84" s="365"/>
      <c r="K84" s="365"/>
      <c r="L84" s="365"/>
      <c r="M84" s="365"/>
      <c r="N84" s="365"/>
      <c r="O84" s="365"/>
      <c r="P84" s="365"/>
      <c r="Q84" s="365"/>
      <c r="R84" s="365"/>
      <c r="S84" s="365"/>
      <c r="T84" s="365"/>
      <c r="U84" s="365"/>
      <c r="V84" s="365"/>
      <c r="W84" s="365"/>
      <c r="X84" s="365"/>
      <c r="Y84" s="365"/>
      <c r="Z84" s="365"/>
      <c r="AA84" s="365"/>
    </row>
    <row r="85">
      <c r="A85" s="365"/>
      <c r="B85" s="365"/>
      <c r="C85" s="365"/>
      <c r="D85" s="365"/>
      <c r="E85" s="365"/>
      <c r="F85" s="380"/>
      <c r="G85" s="365"/>
      <c r="H85" s="365"/>
      <c r="I85" s="365"/>
      <c r="J85" s="365"/>
      <c r="K85" s="365"/>
      <c r="L85" s="365"/>
      <c r="M85" s="365"/>
      <c r="N85" s="365"/>
      <c r="O85" s="365"/>
      <c r="P85" s="365"/>
      <c r="Q85" s="365"/>
      <c r="R85" s="365"/>
      <c r="S85" s="365"/>
      <c r="T85" s="365"/>
      <c r="U85" s="365"/>
      <c r="V85" s="365"/>
      <c r="W85" s="365"/>
      <c r="X85" s="365"/>
      <c r="Y85" s="365"/>
      <c r="Z85" s="365"/>
      <c r="AA85" s="365"/>
    </row>
    <row r="86">
      <c r="A86" s="365"/>
      <c r="B86" s="365"/>
      <c r="C86" s="365"/>
      <c r="D86" s="365"/>
      <c r="E86" s="365"/>
      <c r="F86" s="380"/>
      <c r="G86" s="365"/>
      <c r="H86" s="365"/>
      <c r="I86" s="365"/>
      <c r="J86" s="365"/>
      <c r="K86" s="365"/>
      <c r="L86" s="365"/>
      <c r="M86" s="365"/>
      <c r="N86" s="365"/>
      <c r="O86" s="365"/>
      <c r="P86" s="365"/>
      <c r="Q86" s="365"/>
      <c r="R86" s="365"/>
      <c r="S86" s="365"/>
      <c r="T86" s="365"/>
      <c r="U86" s="365"/>
      <c r="V86" s="365"/>
      <c r="W86" s="365"/>
      <c r="X86" s="365"/>
      <c r="Y86" s="365"/>
      <c r="Z86" s="365"/>
      <c r="AA86" s="365"/>
    </row>
    <row r="87">
      <c r="A87" s="365"/>
      <c r="B87" s="365"/>
      <c r="C87" s="365"/>
      <c r="D87" s="365"/>
      <c r="E87" s="365"/>
      <c r="F87" s="380"/>
      <c r="G87" s="365"/>
      <c r="H87" s="365"/>
      <c r="I87" s="365"/>
      <c r="J87" s="365"/>
      <c r="K87" s="365"/>
      <c r="L87" s="365"/>
      <c r="M87" s="365"/>
      <c r="N87" s="365"/>
      <c r="O87" s="365"/>
      <c r="P87" s="365"/>
      <c r="Q87" s="365"/>
      <c r="R87" s="365"/>
      <c r="S87" s="365"/>
      <c r="T87" s="365"/>
      <c r="U87" s="365"/>
      <c r="V87" s="365"/>
      <c r="W87" s="365"/>
      <c r="X87" s="365"/>
      <c r="Y87" s="365"/>
      <c r="Z87" s="365"/>
      <c r="AA87" s="365"/>
    </row>
    <row r="88">
      <c r="A88" s="365"/>
      <c r="B88" s="365"/>
      <c r="C88" s="365"/>
      <c r="D88" s="365"/>
      <c r="E88" s="365"/>
      <c r="F88" s="380"/>
      <c r="G88" s="365"/>
      <c r="H88" s="365"/>
      <c r="I88" s="365"/>
      <c r="J88" s="365"/>
      <c r="K88" s="365"/>
      <c r="L88" s="365"/>
      <c r="M88" s="365"/>
      <c r="N88" s="365"/>
      <c r="O88" s="365"/>
      <c r="P88" s="365"/>
      <c r="Q88" s="365"/>
      <c r="R88" s="365"/>
      <c r="S88" s="365"/>
      <c r="T88" s="365"/>
      <c r="U88" s="365"/>
      <c r="V88" s="365"/>
      <c r="W88" s="365"/>
      <c r="X88" s="365"/>
      <c r="Y88" s="365"/>
      <c r="Z88" s="365"/>
      <c r="AA88" s="365"/>
    </row>
    <row r="89">
      <c r="A89" s="365"/>
      <c r="B89" s="365"/>
      <c r="C89" s="365"/>
      <c r="D89" s="365"/>
      <c r="E89" s="365"/>
      <c r="F89" s="380"/>
      <c r="G89" s="365"/>
      <c r="H89" s="365"/>
      <c r="I89" s="365"/>
      <c r="J89" s="365"/>
      <c r="K89" s="365"/>
      <c r="L89" s="365"/>
      <c r="M89" s="365"/>
      <c r="N89" s="365"/>
      <c r="O89" s="365"/>
      <c r="P89" s="365"/>
      <c r="Q89" s="365"/>
      <c r="R89" s="365"/>
      <c r="S89" s="365"/>
      <c r="T89" s="365"/>
      <c r="U89" s="365"/>
      <c r="V89" s="365"/>
      <c r="W89" s="365"/>
      <c r="X89" s="365"/>
      <c r="Y89" s="365"/>
      <c r="Z89" s="365"/>
      <c r="AA89" s="365"/>
    </row>
    <row r="90">
      <c r="A90" s="365"/>
      <c r="B90" s="365"/>
      <c r="C90" s="365"/>
      <c r="D90" s="365"/>
      <c r="E90" s="365"/>
      <c r="F90" s="380"/>
      <c r="G90" s="365"/>
      <c r="H90" s="365"/>
      <c r="I90" s="365"/>
      <c r="J90" s="365"/>
      <c r="K90" s="365"/>
      <c r="L90" s="365"/>
      <c r="M90" s="365"/>
      <c r="N90" s="365"/>
      <c r="O90" s="365"/>
      <c r="P90" s="365"/>
      <c r="Q90" s="365"/>
      <c r="R90" s="365"/>
      <c r="S90" s="365"/>
      <c r="T90" s="365"/>
      <c r="U90" s="365"/>
      <c r="V90" s="365"/>
      <c r="W90" s="365"/>
      <c r="X90" s="365"/>
      <c r="Y90" s="365"/>
      <c r="Z90" s="365"/>
      <c r="AA90" s="365"/>
    </row>
    <row r="91">
      <c r="A91" s="365"/>
      <c r="B91" s="365"/>
      <c r="C91" s="365"/>
      <c r="D91" s="365"/>
      <c r="E91" s="365"/>
      <c r="F91" s="380"/>
      <c r="G91" s="365"/>
      <c r="H91" s="365"/>
      <c r="I91" s="365"/>
      <c r="J91" s="365"/>
      <c r="K91" s="365"/>
      <c r="L91" s="365"/>
      <c r="M91" s="365"/>
      <c r="N91" s="365"/>
      <c r="O91" s="365"/>
      <c r="P91" s="365"/>
      <c r="Q91" s="365"/>
      <c r="R91" s="365"/>
      <c r="S91" s="365"/>
      <c r="T91" s="365"/>
      <c r="U91" s="365"/>
      <c r="V91" s="365"/>
      <c r="W91" s="365"/>
      <c r="X91" s="365"/>
      <c r="Y91" s="365"/>
      <c r="Z91" s="365"/>
      <c r="AA91" s="365"/>
    </row>
    <row r="92">
      <c r="A92" s="365"/>
      <c r="B92" s="365"/>
      <c r="C92" s="365"/>
      <c r="D92" s="365"/>
      <c r="E92" s="365"/>
      <c r="F92" s="380"/>
      <c r="G92" s="365"/>
      <c r="H92" s="365"/>
      <c r="I92" s="365"/>
      <c r="J92" s="365"/>
      <c r="K92" s="365"/>
      <c r="L92" s="365"/>
      <c r="M92" s="365"/>
      <c r="N92" s="365"/>
      <c r="O92" s="365"/>
      <c r="P92" s="365"/>
      <c r="Q92" s="365"/>
      <c r="R92" s="365"/>
      <c r="S92" s="365"/>
      <c r="T92" s="365"/>
      <c r="U92" s="365"/>
      <c r="V92" s="365"/>
      <c r="W92" s="365"/>
      <c r="X92" s="365"/>
      <c r="Y92" s="365"/>
      <c r="Z92" s="365"/>
      <c r="AA92" s="365"/>
    </row>
    <row r="93">
      <c r="A93" s="365"/>
      <c r="B93" s="365"/>
      <c r="C93" s="365"/>
      <c r="D93" s="365"/>
      <c r="E93" s="365"/>
      <c r="F93" s="380"/>
      <c r="G93" s="365"/>
      <c r="H93" s="365"/>
      <c r="I93" s="365"/>
      <c r="J93" s="365"/>
      <c r="K93" s="365"/>
      <c r="L93" s="365"/>
      <c r="M93" s="365"/>
      <c r="N93" s="365"/>
      <c r="O93" s="365"/>
      <c r="P93" s="365"/>
      <c r="Q93" s="365"/>
      <c r="R93" s="365"/>
      <c r="S93" s="365"/>
      <c r="T93" s="365"/>
      <c r="U93" s="365"/>
      <c r="V93" s="365"/>
      <c r="W93" s="365"/>
      <c r="X93" s="365"/>
      <c r="Y93" s="365"/>
      <c r="Z93" s="365"/>
      <c r="AA93" s="365"/>
    </row>
    <row r="94">
      <c r="A94" s="365"/>
      <c r="B94" s="365"/>
      <c r="C94" s="365"/>
      <c r="D94" s="365"/>
      <c r="E94" s="365"/>
      <c r="F94" s="380"/>
      <c r="G94" s="365"/>
      <c r="H94" s="365"/>
      <c r="I94" s="365"/>
      <c r="J94" s="365"/>
      <c r="K94" s="365"/>
      <c r="L94" s="365"/>
      <c r="M94" s="365"/>
      <c r="N94" s="365"/>
      <c r="O94" s="365"/>
      <c r="P94" s="365"/>
      <c r="Q94" s="365"/>
      <c r="R94" s="365"/>
      <c r="S94" s="365"/>
      <c r="T94" s="365"/>
      <c r="U94" s="365"/>
      <c r="V94" s="365"/>
      <c r="W94" s="365"/>
      <c r="X94" s="365"/>
      <c r="Y94" s="365"/>
      <c r="Z94" s="365"/>
      <c r="AA94" s="365"/>
    </row>
    <row r="95">
      <c r="A95" s="365"/>
      <c r="B95" s="365"/>
      <c r="C95" s="365"/>
      <c r="D95" s="365"/>
      <c r="E95" s="365"/>
      <c r="F95" s="380"/>
      <c r="G95" s="365"/>
      <c r="H95" s="365"/>
      <c r="I95" s="365"/>
      <c r="J95" s="365"/>
      <c r="K95" s="365"/>
      <c r="L95" s="365"/>
      <c r="M95" s="365"/>
      <c r="N95" s="365"/>
      <c r="O95" s="365"/>
      <c r="P95" s="365"/>
      <c r="Q95" s="365"/>
      <c r="R95" s="365"/>
      <c r="S95" s="365"/>
      <c r="T95" s="365"/>
      <c r="U95" s="365"/>
      <c r="V95" s="365"/>
      <c r="W95" s="365"/>
      <c r="X95" s="365"/>
      <c r="Y95" s="365"/>
      <c r="Z95" s="365"/>
      <c r="AA95" s="365"/>
    </row>
    <row r="96">
      <c r="A96" s="365"/>
      <c r="B96" s="365"/>
      <c r="C96" s="365"/>
      <c r="D96" s="365"/>
      <c r="E96" s="365"/>
      <c r="F96" s="380"/>
      <c r="G96" s="365"/>
      <c r="H96" s="365"/>
      <c r="I96" s="365"/>
      <c r="J96" s="365"/>
      <c r="K96" s="365"/>
      <c r="L96" s="365"/>
      <c r="M96" s="365"/>
      <c r="N96" s="365"/>
      <c r="O96" s="365"/>
      <c r="P96" s="365"/>
      <c r="Q96" s="365"/>
      <c r="R96" s="365"/>
      <c r="S96" s="365"/>
      <c r="T96" s="365"/>
      <c r="U96" s="365"/>
      <c r="V96" s="365"/>
      <c r="W96" s="365"/>
      <c r="X96" s="365"/>
      <c r="Y96" s="365"/>
      <c r="Z96" s="365"/>
      <c r="AA96" s="365"/>
    </row>
    <row r="97">
      <c r="A97" s="365"/>
      <c r="B97" s="365"/>
      <c r="C97" s="365"/>
      <c r="D97" s="365"/>
      <c r="E97" s="365"/>
      <c r="F97" s="380"/>
      <c r="G97" s="365"/>
      <c r="H97" s="365"/>
      <c r="I97" s="365"/>
      <c r="J97" s="365"/>
      <c r="K97" s="365"/>
      <c r="L97" s="365"/>
      <c r="M97" s="365"/>
      <c r="N97" s="365"/>
      <c r="O97" s="365"/>
      <c r="P97" s="365"/>
      <c r="Q97" s="365"/>
      <c r="R97" s="365"/>
      <c r="S97" s="365"/>
      <c r="T97" s="365"/>
      <c r="U97" s="365"/>
      <c r="V97" s="365"/>
      <c r="W97" s="365"/>
      <c r="X97" s="365"/>
      <c r="Y97" s="365"/>
      <c r="Z97" s="365"/>
      <c r="AA97" s="365"/>
    </row>
    <row r="98">
      <c r="A98" s="365"/>
      <c r="B98" s="365"/>
      <c r="C98" s="365"/>
      <c r="D98" s="365"/>
      <c r="E98" s="365"/>
      <c r="F98" s="380"/>
      <c r="G98" s="365"/>
      <c r="H98" s="365"/>
      <c r="I98" s="365"/>
      <c r="J98" s="365"/>
      <c r="K98" s="365"/>
      <c r="L98" s="365"/>
      <c r="M98" s="365"/>
      <c r="N98" s="365"/>
      <c r="O98" s="365"/>
      <c r="P98" s="365"/>
      <c r="Q98" s="365"/>
      <c r="R98" s="365"/>
      <c r="S98" s="365"/>
      <c r="T98" s="365"/>
      <c r="U98" s="365"/>
      <c r="V98" s="365"/>
      <c r="W98" s="365"/>
      <c r="X98" s="365"/>
      <c r="Y98" s="365"/>
      <c r="Z98" s="365"/>
      <c r="AA98" s="365"/>
    </row>
    <row r="99">
      <c r="A99" s="365"/>
      <c r="B99" s="365"/>
      <c r="C99" s="365"/>
      <c r="D99" s="365"/>
      <c r="E99" s="365"/>
      <c r="F99" s="380"/>
      <c r="G99" s="365"/>
      <c r="H99" s="365"/>
      <c r="I99" s="365"/>
      <c r="J99" s="365"/>
      <c r="K99" s="365"/>
      <c r="L99" s="365"/>
      <c r="M99" s="365"/>
      <c r="N99" s="365"/>
      <c r="O99" s="365"/>
      <c r="P99" s="365"/>
      <c r="Q99" s="365"/>
      <c r="R99" s="365"/>
      <c r="S99" s="365"/>
      <c r="T99" s="365"/>
      <c r="U99" s="365"/>
      <c r="V99" s="365"/>
      <c r="W99" s="365"/>
      <c r="X99" s="365"/>
      <c r="Y99" s="365"/>
      <c r="Z99" s="365"/>
      <c r="AA99" s="365"/>
    </row>
    <row r="100">
      <c r="A100" s="365"/>
      <c r="B100" s="365"/>
      <c r="C100" s="365"/>
      <c r="D100" s="365"/>
      <c r="E100" s="365"/>
      <c r="F100" s="380"/>
      <c r="G100" s="365"/>
      <c r="H100" s="365"/>
      <c r="I100" s="365"/>
      <c r="J100" s="365"/>
      <c r="K100" s="365"/>
      <c r="L100" s="365"/>
      <c r="M100" s="365"/>
      <c r="N100" s="365"/>
      <c r="O100" s="365"/>
      <c r="P100" s="365"/>
      <c r="Q100" s="365"/>
      <c r="R100" s="365"/>
      <c r="S100" s="365"/>
      <c r="T100" s="365"/>
      <c r="U100" s="365"/>
      <c r="V100" s="365"/>
      <c r="W100" s="365"/>
      <c r="X100" s="365"/>
      <c r="Y100" s="365"/>
      <c r="Z100" s="365"/>
      <c r="AA100" s="365"/>
    </row>
    <row r="101">
      <c r="A101" s="365"/>
      <c r="B101" s="365"/>
      <c r="C101" s="365"/>
      <c r="D101" s="365"/>
      <c r="E101" s="365"/>
      <c r="F101" s="380"/>
      <c r="G101" s="365"/>
      <c r="H101" s="365"/>
      <c r="I101" s="365"/>
      <c r="J101" s="365"/>
      <c r="K101" s="365"/>
      <c r="L101" s="365"/>
      <c r="M101" s="365"/>
      <c r="N101" s="365"/>
      <c r="O101" s="365"/>
      <c r="P101" s="365"/>
      <c r="Q101" s="365"/>
      <c r="R101" s="365"/>
      <c r="S101" s="365"/>
      <c r="T101" s="365"/>
      <c r="U101" s="365"/>
      <c r="V101" s="365"/>
      <c r="W101" s="365"/>
      <c r="X101" s="365"/>
      <c r="Y101" s="365"/>
      <c r="Z101" s="365"/>
      <c r="AA101" s="365"/>
    </row>
    <row r="102">
      <c r="A102" s="365"/>
      <c r="B102" s="365"/>
      <c r="C102" s="365"/>
      <c r="D102" s="365"/>
      <c r="E102" s="365"/>
      <c r="F102" s="380"/>
      <c r="G102" s="365"/>
      <c r="H102" s="365"/>
      <c r="I102" s="365"/>
      <c r="J102" s="365"/>
      <c r="K102" s="365"/>
      <c r="L102" s="365"/>
      <c r="M102" s="365"/>
      <c r="N102" s="365"/>
      <c r="O102" s="365"/>
      <c r="P102" s="365"/>
      <c r="Q102" s="365"/>
      <c r="R102" s="365"/>
      <c r="S102" s="365"/>
      <c r="T102" s="365"/>
      <c r="U102" s="365"/>
      <c r="V102" s="365"/>
      <c r="W102" s="365"/>
      <c r="X102" s="365"/>
      <c r="Y102" s="365"/>
      <c r="Z102" s="365"/>
      <c r="AA102" s="365"/>
    </row>
    <row r="103">
      <c r="A103" s="365"/>
      <c r="B103" s="365"/>
      <c r="C103" s="365"/>
      <c r="D103" s="365"/>
      <c r="E103" s="365"/>
      <c r="F103" s="380"/>
      <c r="G103" s="365"/>
      <c r="H103" s="365"/>
      <c r="I103" s="365"/>
      <c r="J103" s="365"/>
      <c r="K103" s="365"/>
      <c r="L103" s="365"/>
      <c r="M103" s="365"/>
      <c r="N103" s="365"/>
      <c r="O103" s="365"/>
      <c r="P103" s="365"/>
      <c r="Q103" s="365"/>
      <c r="R103" s="365"/>
      <c r="S103" s="365"/>
      <c r="T103" s="365"/>
      <c r="U103" s="365"/>
      <c r="V103" s="365"/>
      <c r="W103" s="365"/>
      <c r="X103" s="365"/>
      <c r="Y103" s="365"/>
      <c r="Z103" s="365"/>
      <c r="AA103" s="365"/>
    </row>
    <row r="104">
      <c r="A104" s="365"/>
      <c r="B104" s="365"/>
      <c r="C104" s="365"/>
      <c r="D104" s="365"/>
      <c r="E104" s="365"/>
      <c r="F104" s="380"/>
      <c r="G104" s="365"/>
      <c r="H104" s="365"/>
      <c r="I104" s="365"/>
      <c r="J104" s="365"/>
      <c r="K104" s="365"/>
      <c r="L104" s="365"/>
      <c r="M104" s="365"/>
      <c r="N104" s="365"/>
      <c r="O104" s="365"/>
      <c r="P104" s="365"/>
      <c r="Q104" s="365"/>
      <c r="R104" s="365"/>
      <c r="S104" s="365"/>
      <c r="T104" s="365"/>
      <c r="U104" s="365"/>
      <c r="V104" s="365"/>
      <c r="W104" s="365"/>
      <c r="X104" s="365"/>
      <c r="Y104" s="365"/>
      <c r="Z104" s="365"/>
      <c r="AA104" s="365"/>
    </row>
    <row r="105">
      <c r="A105" s="365"/>
      <c r="B105" s="365"/>
      <c r="C105" s="365"/>
      <c r="D105" s="365"/>
      <c r="E105" s="365"/>
      <c r="F105" s="380"/>
      <c r="G105" s="365"/>
      <c r="H105" s="365"/>
      <c r="I105" s="365"/>
      <c r="J105" s="365"/>
      <c r="K105" s="365"/>
      <c r="L105" s="365"/>
      <c r="M105" s="365"/>
      <c r="N105" s="365"/>
      <c r="O105" s="365"/>
      <c r="P105" s="365"/>
      <c r="Q105" s="365"/>
      <c r="R105" s="365"/>
      <c r="S105" s="365"/>
      <c r="T105" s="365"/>
      <c r="U105" s="365"/>
      <c r="V105" s="365"/>
      <c r="W105" s="365"/>
      <c r="X105" s="365"/>
      <c r="Y105" s="365"/>
      <c r="Z105" s="365"/>
      <c r="AA105" s="365"/>
    </row>
    <row r="106">
      <c r="A106" s="365"/>
      <c r="B106" s="365"/>
      <c r="C106" s="365"/>
      <c r="D106" s="365"/>
      <c r="E106" s="365"/>
      <c r="F106" s="380"/>
      <c r="G106" s="365"/>
      <c r="H106" s="365"/>
      <c r="I106" s="365"/>
      <c r="J106" s="365"/>
      <c r="K106" s="365"/>
      <c r="L106" s="365"/>
      <c r="M106" s="365"/>
      <c r="N106" s="365"/>
      <c r="O106" s="365"/>
      <c r="P106" s="365"/>
      <c r="Q106" s="365"/>
      <c r="R106" s="365"/>
      <c r="S106" s="365"/>
      <c r="T106" s="365"/>
      <c r="U106" s="365"/>
      <c r="V106" s="365"/>
      <c r="W106" s="365"/>
      <c r="X106" s="365"/>
      <c r="Y106" s="365"/>
      <c r="Z106" s="365"/>
      <c r="AA106" s="365"/>
    </row>
    <row r="107">
      <c r="A107" s="365"/>
      <c r="B107" s="365"/>
      <c r="C107" s="365"/>
      <c r="D107" s="365"/>
      <c r="E107" s="365"/>
      <c r="F107" s="380"/>
      <c r="G107" s="365"/>
      <c r="H107" s="365"/>
      <c r="I107" s="365"/>
      <c r="J107" s="365"/>
      <c r="K107" s="365"/>
      <c r="L107" s="365"/>
      <c r="M107" s="365"/>
      <c r="N107" s="365"/>
      <c r="O107" s="365"/>
      <c r="P107" s="365"/>
      <c r="Q107" s="365"/>
      <c r="R107" s="365"/>
      <c r="S107" s="365"/>
      <c r="T107" s="365"/>
      <c r="U107" s="365"/>
      <c r="V107" s="365"/>
      <c r="W107" s="365"/>
      <c r="X107" s="365"/>
      <c r="Y107" s="365"/>
      <c r="Z107" s="365"/>
      <c r="AA107" s="365"/>
    </row>
    <row r="108">
      <c r="A108" s="365"/>
      <c r="B108" s="365"/>
      <c r="C108" s="365"/>
      <c r="D108" s="365"/>
      <c r="E108" s="365"/>
      <c r="F108" s="380"/>
      <c r="G108" s="365"/>
      <c r="H108" s="365"/>
      <c r="I108" s="365"/>
      <c r="J108" s="365"/>
      <c r="K108" s="365"/>
      <c r="L108" s="365"/>
      <c r="M108" s="365"/>
      <c r="N108" s="365"/>
      <c r="O108" s="365"/>
      <c r="P108" s="365"/>
      <c r="Q108" s="365"/>
      <c r="R108" s="365"/>
      <c r="S108" s="365"/>
      <c r="T108" s="365"/>
      <c r="U108" s="365"/>
      <c r="V108" s="365"/>
      <c r="W108" s="365"/>
      <c r="X108" s="365"/>
      <c r="Y108" s="365"/>
      <c r="Z108" s="365"/>
      <c r="AA108" s="365"/>
    </row>
    <row r="109">
      <c r="A109" s="365"/>
      <c r="B109" s="365"/>
      <c r="C109" s="365"/>
      <c r="D109" s="365"/>
      <c r="E109" s="365"/>
      <c r="F109" s="380"/>
      <c r="G109" s="365"/>
      <c r="H109" s="365"/>
      <c r="I109" s="365"/>
      <c r="J109" s="365"/>
      <c r="K109" s="365"/>
      <c r="L109" s="365"/>
      <c r="M109" s="365"/>
      <c r="N109" s="365"/>
      <c r="O109" s="365"/>
      <c r="P109" s="365"/>
      <c r="Q109" s="365"/>
      <c r="R109" s="365"/>
      <c r="S109" s="365"/>
      <c r="T109" s="365"/>
      <c r="U109" s="365"/>
      <c r="V109" s="365"/>
      <c r="W109" s="365"/>
      <c r="X109" s="365"/>
      <c r="Y109" s="365"/>
      <c r="Z109" s="365"/>
      <c r="AA109" s="365"/>
    </row>
    <row r="110">
      <c r="A110" s="365"/>
      <c r="B110" s="365"/>
      <c r="C110" s="365"/>
      <c r="D110" s="365"/>
      <c r="E110" s="365"/>
      <c r="F110" s="380"/>
      <c r="G110" s="365"/>
      <c r="H110" s="365"/>
      <c r="I110" s="365"/>
      <c r="J110" s="365"/>
      <c r="K110" s="365"/>
      <c r="L110" s="365"/>
      <c r="M110" s="365"/>
      <c r="N110" s="365"/>
      <c r="O110" s="365"/>
      <c r="P110" s="365"/>
      <c r="Q110" s="365"/>
      <c r="R110" s="365"/>
      <c r="S110" s="365"/>
      <c r="T110" s="365"/>
      <c r="U110" s="365"/>
      <c r="V110" s="365"/>
      <c r="W110" s="365"/>
      <c r="X110" s="365"/>
      <c r="Y110" s="365"/>
      <c r="Z110" s="365"/>
      <c r="AA110" s="365"/>
    </row>
    <row r="111">
      <c r="A111" s="365"/>
      <c r="B111" s="365"/>
      <c r="C111" s="365"/>
      <c r="D111" s="365"/>
      <c r="E111" s="365"/>
      <c r="F111" s="380"/>
      <c r="G111" s="365"/>
      <c r="H111" s="365"/>
      <c r="I111" s="365"/>
      <c r="J111" s="365"/>
      <c r="K111" s="365"/>
      <c r="L111" s="365"/>
      <c r="M111" s="365"/>
      <c r="N111" s="365"/>
      <c r="O111" s="365"/>
      <c r="P111" s="365"/>
      <c r="Q111" s="365"/>
      <c r="R111" s="365"/>
      <c r="S111" s="365"/>
      <c r="T111" s="365"/>
      <c r="U111" s="365"/>
      <c r="V111" s="365"/>
      <c r="W111" s="365"/>
      <c r="X111" s="365"/>
      <c r="Y111" s="365"/>
      <c r="Z111" s="365"/>
      <c r="AA111" s="365"/>
    </row>
    <row r="112">
      <c r="A112" s="365"/>
      <c r="B112" s="365"/>
      <c r="C112" s="365"/>
      <c r="D112" s="365"/>
      <c r="E112" s="365"/>
      <c r="F112" s="380"/>
      <c r="G112" s="365"/>
      <c r="H112" s="365"/>
      <c r="I112" s="365"/>
      <c r="J112" s="365"/>
      <c r="K112" s="365"/>
      <c r="L112" s="365"/>
      <c r="M112" s="365"/>
      <c r="N112" s="365"/>
      <c r="O112" s="365"/>
      <c r="P112" s="365"/>
      <c r="Q112" s="365"/>
      <c r="R112" s="365"/>
      <c r="S112" s="365"/>
      <c r="T112" s="365"/>
      <c r="U112" s="365"/>
      <c r="V112" s="365"/>
      <c r="W112" s="365"/>
      <c r="X112" s="365"/>
      <c r="Y112" s="365"/>
      <c r="Z112" s="365"/>
      <c r="AA112" s="365"/>
    </row>
    <row r="113">
      <c r="A113" s="365"/>
      <c r="B113" s="365"/>
      <c r="C113" s="365"/>
      <c r="D113" s="365"/>
      <c r="E113" s="365"/>
      <c r="F113" s="380"/>
      <c r="G113" s="365"/>
      <c r="H113" s="365"/>
      <c r="I113" s="365"/>
      <c r="J113" s="365"/>
      <c r="K113" s="365"/>
      <c r="L113" s="365"/>
      <c r="M113" s="365"/>
      <c r="N113" s="365"/>
      <c r="O113" s="365"/>
      <c r="P113" s="365"/>
      <c r="Q113" s="365"/>
      <c r="R113" s="365"/>
      <c r="S113" s="365"/>
      <c r="T113" s="365"/>
      <c r="U113" s="365"/>
      <c r="V113" s="365"/>
      <c r="W113" s="365"/>
      <c r="X113" s="365"/>
      <c r="Y113" s="365"/>
      <c r="Z113" s="365"/>
      <c r="AA113" s="365"/>
    </row>
    <row r="114">
      <c r="A114" s="365"/>
      <c r="B114" s="365"/>
      <c r="C114" s="365"/>
      <c r="D114" s="365"/>
      <c r="E114" s="365"/>
      <c r="F114" s="380"/>
      <c r="G114" s="365"/>
      <c r="H114" s="365"/>
      <c r="I114" s="365"/>
      <c r="J114" s="365"/>
      <c r="K114" s="365"/>
      <c r="L114" s="365"/>
      <c r="M114" s="365"/>
      <c r="N114" s="365"/>
      <c r="O114" s="365"/>
      <c r="P114" s="365"/>
      <c r="Q114" s="365"/>
      <c r="R114" s="365"/>
      <c r="S114" s="365"/>
      <c r="T114" s="365"/>
      <c r="U114" s="365"/>
      <c r="V114" s="365"/>
      <c r="W114" s="365"/>
      <c r="X114" s="365"/>
      <c r="Y114" s="365"/>
      <c r="Z114" s="365"/>
      <c r="AA114" s="365"/>
    </row>
    <row r="115">
      <c r="A115" s="365"/>
      <c r="B115" s="365"/>
      <c r="C115" s="365"/>
      <c r="D115" s="365"/>
      <c r="E115" s="365"/>
      <c r="F115" s="380"/>
      <c r="G115" s="365"/>
      <c r="H115" s="365"/>
      <c r="I115" s="365"/>
      <c r="J115" s="365"/>
      <c r="K115" s="365"/>
      <c r="L115" s="365"/>
      <c r="M115" s="365"/>
      <c r="N115" s="365"/>
      <c r="O115" s="365"/>
      <c r="P115" s="365"/>
      <c r="Q115" s="365"/>
      <c r="R115" s="365"/>
      <c r="S115" s="365"/>
      <c r="T115" s="365"/>
      <c r="U115" s="365"/>
      <c r="V115" s="365"/>
      <c r="W115" s="365"/>
      <c r="X115" s="365"/>
      <c r="Y115" s="365"/>
      <c r="Z115" s="365"/>
      <c r="AA115" s="365"/>
    </row>
    <row r="116">
      <c r="A116" s="365"/>
      <c r="B116" s="365"/>
      <c r="C116" s="365"/>
      <c r="D116" s="365"/>
      <c r="E116" s="365"/>
      <c r="F116" s="380"/>
      <c r="G116" s="365"/>
      <c r="H116" s="365"/>
      <c r="I116" s="365"/>
      <c r="J116" s="365"/>
      <c r="K116" s="365"/>
      <c r="L116" s="365"/>
      <c r="M116" s="365"/>
      <c r="N116" s="365"/>
      <c r="O116" s="365"/>
      <c r="P116" s="365"/>
      <c r="Q116" s="365"/>
      <c r="R116" s="365"/>
      <c r="S116" s="365"/>
      <c r="T116" s="365"/>
      <c r="U116" s="365"/>
      <c r="V116" s="365"/>
      <c r="W116" s="365"/>
      <c r="X116" s="365"/>
      <c r="Y116" s="365"/>
      <c r="Z116" s="365"/>
      <c r="AA116" s="365"/>
    </row>
    <row r="117">
      <c r="A117" s="365"/>
      <c r="B117" s="365"/>
      <c r="C117" s="365"/>
      <c r="D117" s="365"/>
      <c r="E117" s="365"/>
      <c r="F117" s="380"/>
      <c r="G117" s="365"/>
      <c r="H117" s="365"/>
      <c r="I117" s="365"/>
      <c r="J117" s="365"/>
      <c r="K117" s="365"/>
      <c r="L117" s="365"/>
      <c r="M117" s="365"/>
      <c r="N117" s="365"/>
      <c r="O117" s="365"/>
      <c r="P117" s="365"/>
      <c r="Q117" s="365"/>
      <c r="R117" s="365"/>
      <c r="S117" s="365"/>
      <c r="T117" s="365"/>
      <c r="U117" s="365"/>
      <c r="V117" s="365"/>
      <c r="W117" s="365"/>
      <c r="X117" s="365"/>
      <c r="Y117" s="365"/>
      <c r="Z117" s="365"/>
      <c r="AA117" s="365"/>
    </row>
    <row r="118">
      <c r="A118" s="365"/>
      <c r="B118" s="365"/>
      <c r="C118" s="365"/>
      <c r="D118" s="365"/>
      <c r="E118" s="365"/>
      <c r="F118" s="380"/>
      <c r="G118" s="365"/>
      <c r="H118" s="365"/>
      <c r="I118" s="365"/>
      <c r="J118" s="365"/>
      <c r="K118" s="365"/>
      <c r="L118" s="365"/>
      <c r="M118" s="365"/>
      <c r="N118" s="365"/>
      <c r="O118" s="365"/>
      <c r="P118" s="365"/>
      <c r="Q118" s="365"/>
      <c r="R118" s="365"/>
      <c r="S118" s="365"/>
      <c r="T118" s="365"/>
      <c r="U118" s="365"/>
      <c r="V118" s="365"/>
      <c r="W118" s="365"/>
      <c r="X118" s="365"/>
      <c r="Y118" s="365"/>
      <c r="Z118" s="365"/>
      <c r="AA118" s="365"/>
    </row>
    <row r="119">
      <c r="A119" s="365"/>
      <c r="B119" s="365"/>
      <c r="C119" s="365"/>
      <c r="D119" s="365"/>
      <c r="E119" s="365"/>
      <c r="F119" s="380"/>
      <c r="G119" s="365"/>
      <c r="H119" s="365"/>
      <c r="I119" s="365"/>
      <c r="J119" s="365"/>
      <c r="K119" s="365"/>
      <c r="L119" s="365"/>
      <c r="M119" s="365"/>
      <c r="N119" s="365"/>
      <c r="O119" s="365"/>
      <c r="P119" s="365"/>
      <c r="Q119" s="365"/>
      <c r="R119" s="365"/>
      <c r="S119" s="365"/>
      <c r="T119" s="365"/>
      <c r="U119" s="365"/>
      <c r="V119" s="365"/>
      <c r="W119" s="365"/>
      <c r="X119" s="365"/>
      <c r="Y119" s="365"/>
      <c r="Z119" s="365"/>
      <c r="AA119" s="365"/>
    </row>
    <row r="120">
      <c r="A120" s="365"/>
      <c r="B120" s="365"/>
      <c r="C120" s="365"/>
      <c r="D120" s="365"/>
      <c r="E120" s="365"/>
      <c r="F120" s="380"/>
      <c r="G120" s="365"/>
      <c r="H120" s="365"/>
      <c r="I120" s="365"/>
      <c r="J120" s="365"/>
      <c r="K120" s="365"/>
      <c r="L120" s="365"/>
      <c r="M120" s="365"/>
      <c r="N120" s="365"/>
      <c r="O120" s="365"/>
      <c r="P120" s="365"/>
      <c r="Q120" s="365"/>
      <c r="R120" s="365"/>
      <c r="S120" s="365"/>
      <c r="T120" s="365"/>
      <c r="U120" s="365"/>
      <c r="V120" s="365"/>
      <c r="W120" s="365"/>
      <c r="X120" s="365"/>
      <c r="Y120" s="365"/>
      <c r="Z120" s="365"/>
      <c r="AA120" s="365"/>
    </row>
    <row r="121">
      <c r="A121" s="365"/>
      <c r="B121" s="365"/>
      <c r="C121" s="365"/>
      <c r="D121" s="365"/>
      <c r="E121" s="365"/>
      <c r="F121" s="380"/>
      <c r="G121" s="365"/>
      <c r="H121" s="365"/>
      <c r="I121" s="365"/>
      <c r="J121" s="365"/>
      <c r="K121" s="365"/>
      <c r="L121" s="365"/>
      <c r="M121" s="365"/>
      <c r="N121" s="365"/>
      <c r="O121" s="365"/>
      <c r="P121" s="365"/>
      <c r="Q121" s="365"/>
      <c r="R121" s="365"/>
      <c r="S121" s="365"/>
      <c r="T121" s="365"/>
      <c r="U121" s="365"/>
      <c r="V121" s="365"/>
      <c r="W121" s="365"/>
      <c r="X121" s="365"/>
      <c r="Y121" s="365"/>
      <c r="Z121" s="365"/>
      <c r="AA121" s="365"/>
    </row>
    <row r="122">
      <c r="A122" s="365"/>
      <c r="B122" s="365"/>
      <c r="C122" s="365"/>
      <c r="D122" s="365"/>
      <c r="E122" s="365"/>
      <c r="F122" s="380"/>
      <c r="G122" s="365"/>
      <c r="H122" s="365"/>
      <c r="I122" s="365"/>
      <c r="J122" s="365"/>
      <c r="K122" s="365"/>
      <c r="L122" s="365"/>
      <c r="M122" s="365"/>
      <c r="N122" s="365"/>
      <c r="O122" s="365"/>
      <c r="P122" s="365"/>
      <c r="Q122" s="365"/>
      <c r="R122" s="365"/>
      <c r="S122" s="365"/>
      <c r="T122" s="365"/>
      <c r="U122" s="365"/>
      <c r="V122" s="365"/>
      <c r="W122" s="365"/>
      <c r="X122" s="365"/>
      <c r="Y122" s="365"/>
      <c r="Z122" s="365"/>
      <c r="AA122" s="365"/>
    </row>
    <row r="123">
      <c r="A123" s="365"/>
      <c r="B123" s="365"/>
      <c r="C123" s="365"/>
      <c r="D123" s="365"/>
      <c r="E123" s="365"/>
      <c r="F123" s="380"/>
      <c r="G123" s="365"/>
      <c r="H123" s="365"/>
      <c r="I123" s="365"/>
      <c r="J123" s="365"/>
      <c r="K123" s="365"/>
      <c r="L123" s="365"/>
      <c r="M123" s="365"/>
      <c r="N123" s="365"/>
      <c r="O123" s="365"/>
      <c r="P123" s="365"/>
      <c r="Q123" s="365"/>
      <c r="R123" s="365"/>
      <c r="S123" s="365"/>
      <c r="T123" s="365"/>
      <c r="U123" s="365"/>
      <c r="V123" s="365"/>
      <c r="W123" s="365"/>
      <c r="X123" s="365"/>
      <c r="Y123" s="365"/>
      <c r="Z123" s="365"/>
      <c r="AA123" s="365"/>
    </row>
    <row r="124">
      <c r="A124" s="365"/>
      <c r="B124" s="365"/>
      <c r="C124" s="365"/>
      <c r="D124" s="365"/>
      <c r="E124" s="365"/>
      <c r="F124" s="380"/>
      <c r="G124" s="365"/>
      <c r="H124" s="365"/>
      <c r="I124" s="365"/>
      <c r="J124" s="365"/>
      <c r="K124" s="365"/>
      <c r="L124" s="365"/>
      <c r="M124" s="365"/>
      <c r="N124" s="365"/>
      <c r="O124" s="365"/>
      <c r="P124" s="365"/>
      <c r="Q124" s="365"/>
      <c r="R124" s="365"/>
      <c r="S124" s="365"/>
      <c r="T124" s="365"/>
      <c r="U124" s="365"/>
      <c r="V124" s="365"/>
      <c r="W124" s="365"/>
      <c r="X124" s="365"/>
      <c r="Y124" s="365"/>
      <c r="Z124" s="365"/>
      <c r="AA124" s="365"/>
    </row>
    <row r="125">
      <c r="A125" s="365"/>
      <c r="B125" s="365"/>
      <c r="C125" s="365"/>
      <c r="D125" s="365"/>
      <c r="E125" s="365"/>
      <c r="F125" s="380"/>
      <c r="G125" s="365"/>
      <c r="H125" s="365"/>
      <c r="I125" s="365"/>
      <c r="J125" s="365"/>
      <c r="K125" s="365"/>
      <c r="L125" s="365"/>
      <c r="M125" s="365"/>
      <c r="N125" s="365"/>
      <c r="O125" s="365"/>
      <c r="P125" s="365"/>
      <c r="Q125" s="365"/>
      <c r="R125" s="365"/>
      <c r="S125" s="365"/>
      <c r="T125" s="365"/>
      <c r="U125" s="365"/>
      <c r="V125" s="365"/>
      <c r="W125" s="365"/>
      <c r="X125" s="365"/>
      <c r="Y125" s="365"/>
      <c r="Z125" s="365"/>
      <c r="AA125" s="365"/>
    </row>
    <row r="126">
      <c r="A126" s="365"/>
      <c r="B126" s="365"/>
      <c r="C126" s="365"/>
      <c r="D126" s="365"/>
      <c r="E126" s="365"/>
      <c r="F126" s="380"/>
      <c r="G126" s="365"/>
      <c r="H126" s="365"/>
      <c r="I126" s="365"/>
      <c r="J126" s="365"/>
      <c r="K126" s="365"/>
      <c r="L126" s="365"/>
      <c r="M126" s="365"/>
      <c r="N126" s="365"/>
      <c r="O126" s="365"/>
      <c r="P126" s="365"/>
      <c r="Q126" s="365"/>
      <c r="R126" s="365"/>
      <c r="S126" s="365"/>
      <c r="T126" s="365"/>
      <c r="U126" s="365"/>
      <c r="V126" s="365"/>
      <c r="W126" s="365"/>
      <c r="X126" s="365"/>
      <c r="Y126" s="365"/>
      <c r="Z126" s="365"/>
      <c r="AA126" s="365"/>
    </row>
    <row r="127">
      <c r="A127" s="365"/>
      <c r="B127" s="365"/>
      <c r="C127" s="365"/>
      <c r="D127" s="365"/>
      <c r="E127" s="365"/>
      <c r="F127" s="380"/>
      <c r="G127" s="365"/>
      <c r="H127" s="365"/>
      <c r="I127" s="365"/>
      <c r="J127" s="365"/>
      <c r="K127" s="365"/>
      <c r="L127" s="365"/>
      <c r="M127" s="365"/>
      <c r="N127" s="365"/>
      <c r="O127" s="365"/>
      <c r="P127" s="365"/>
      <c r="Q127" s="365"/>
      <c r="R127" s="365"/>
      <c r="S127" s="365"/>
      <c r="T127" s="365"/>
      <c r="U127" s="365"/>
      <c r="V127" s="365"/>
      <c r="W127" s="365"/>
      <c r="X127" s="365"/>
      <c r="Y127" s="365"/>
      <c r="Z127" s="365"/>
      <c r="AA127" s="365"/>
    </row>
    <row r="128">
      <c r="A128" s="365"/>
      <c r="B128" s="365"/>
      <c r="C128" s="365"/>
      <c r="D128" s="365"/>
      <c r="E128" s="365"/>
      <c r="F128" s="380"/>
      <c r="G128" s="365"/>
      <c r="H128" s="365"/>
      <c r="I128" s="365"/>
      <c r="J128" s="365"/>
      <c r="K128" s="365"/>
      <c r="L128" s="365"/>
      <c r="M128" s="365"/>
      <c r="N128" s="365"/>
      <c r="O128" s="365"/>
      <c r="P128" s="365"/>
      <c r="Q128" s="365"/>
      <c r="R128" s="365"/>
      <c r="S128" s="365"/>
      <c r="T128" s="365"/>
      <c r="U128" s="365"/>
      <c r="V128" s="365"/>
      <c r="W128" s="365"/>
      <c r="X128" s="365"/>
      <c r="Y128" s="365"/>
      <c r="Z128" s="365"/>
      <c r="AA128" s="365"/>
    </row>
    <row r="129">
      <c r="A129" s="365"/>
      <c r="B129" s="365"/>
      <c r="C129" s="365"/>
      <c r="D129" s="365"/>
      <c r="E129" s="365"/>
      <c r="F129" s="380"/>
      <c r="G129" s="365"/>
      <c r="H129" s="365"/>
      <c r="I129" s="365"/>
      <c r="J129" s="365"/>
      <c r="K129" s="365"/>
      <c r="L129" s="365"/>
      <c r="M129" s="365"/>
      <c r="N129" s="365"/>
      <c r="O129" s="365"/>
      <c r="P129" s="365"/>
      <c r="Q129" s="365"/>
      <c r="R129" s="365"/>
      <c r="S129" s="365"/>
      <c r="T129" s="365"/>
      <c r="U129" s="365"/>
      <c r="V129" s="365"/>
      <c r="W129" s="365"/>
      <c r="X129" s="365"/>
      <c r="Y129" s="365"/>
      <c r="Z129" s="365"/>
      <c r="AA129" s="365"/>
    </row>
    <row r="130">
      <c r="A130" s="365"/>
      <c r="B130" s="365"/>
      <c r="C130" s="365"/>
      <c r="D130" s="365"/>
      <c r="E130" s="365"/>
      <c r="F130" s="380"/>
      <c r="G130" s="365"/>
      <c r="H130" s="365"/>
      <c r="I130" s="365"/>
      <c r="J130" s="365"/>
      <c r="K130" s="365"/>
      <c r="L130" s="365"/>
      <c r="M130" s="365"/>
      <c r="N130" s="365"/>
      <c r="O130" s="365"/>
      <c r="P130" s="365"/>
      <c r="Q130" s="365"/>
      <c r="R130" s="365"/>
      <c r="S130" s="365"/>
      <c r="T130" s="365"/>
      <c r="U130" s="365"/>
      <c r="V130" s="365"/>
      <c r="W130" s="365"/>
      <c r="X130" s="365"/>
      <c r="Y130" s="365"/>
      <c r="Z130" s="365"/>
      <c r="AA130" s="365"/>
    </row>
    <row r="131">
      <c r="A131" s="365"/>
      <c r="B131" s="365"/>
      <c r="C131" s="365"/>
      <c r="D131" s="365"/>
      <c r="E131" s="365"/>
      <c r="F131" s="380"/>
      <c r="G131" s="365"/>
      <c r="H131" s="365"/>
      <c r="I131" s="365"/>
      <c r="J131" s="365"/>
      <c r="K131" s="365"/>
      <c r="L131" s="365"/>
      <c r="M131" s="365"/>
      <c r="N131" s="365"/>
      <c r="O131" s="365"/>
      <c r="P131" s="365"/>
      <c r="Q131" s="365"/>
      <c r="R131" s="365"/>
      <c r="S131" s="365"/>
      <c r="T131" s="365"/>
      <c r="U131" s="365"/>
      <c r="V131" s="365"/>
      <c r="W131" s="365"/>
      <c r="X131" s="365"/>
      <c r="Y131" s="365"/>
      <c r="Z131" s="365"/>
      <c r="AA131" s="365"/>
    </row>
    <row r="132">
      <c r="A132" s="365"/>
      <c r="B132" s="365"/>
      <c r="C132" s="365"/>
      <c r="D132" s="365"/>
      <c r="E132" s="365"/>
      <c r="F132" s="380"/>
      <c r="G132" s="365"/>
      <c r="H132" s="365"/>
      <c r="I132" s="365"/>
      <c r="J132" s="365"/>
      <c r="K132" s="365"/>
      <c r="L132" s="365"/>
      <c r="M132" s="365"/>
      <c r="N132" s="365"/>
      <c r="O132" s="365"/>
      <c r="P132" s="365"/>
      <c r="Q132" s="365"/>
      <c r="R132" s="365"/>
      <c r="S132" s="365"/>
      <c r="T132" s="365"/>
      <c r="U132" s="365"/>
      <c r="V132" s="365"/>
      <c r="W132" s="365"/>
      <c r="X132" s="365"/>
      <c r="Y132" s="365"/>
      <c r="Z132" s="365"/>
      <c r="AA132" s="365"/>
    </row>
    <row r="133">
      <c r="A133" s="365"/>
      <c r="B133" s="365"/>
      <c r="C133" s="365"/>
      <c r="D133" s="365"/>
      <c r="E133" s="365"/>
      <c r="F133" s="380"/>
      <c r="G133" s="365"/>
      <c r="H133" s="365"/>
      <c r="I133" s="365"/>
      <c r="J133" s="365"/>
      <c r="K133" s="365"/>
      <c r="L133" s="365"/>
      <c r="M133" s="365"/>
      <c r="N133" s="365"/>
      <c r="O133" s="365"/>
      <c r="P133" s="365"/>
      <c r="Q133" s="365"/>
      <c r="R133" s="365"/>
      <c r="S133" s="365"/>
      <c r="T133" s="365"/>
      <c r="U133" s="365"/>
      <c r="V133" s="365"/>
      <c r="W133" s="365"/>
      <c r="X133" s="365"/>
      <c r="Y133" s="365"/>
      <c r="Z133" s="365"/>
      <c r="AA133" s="365"/>
    </row>
    <row r="134">
      <c r="A134" s="365"/>
      <c r="B134" s="365"/>
      <c r="C134" s="365"/>
      <c r="D134" s="365"/>
      <c r="E134" s="365"/>
      <c r="F134" s="380"/>
      <c r="G134" s="365"/>
      <c r="H134" s="365"/>
      <c r="I134" s="365"/>
      <c r="J134" s="365"/>
      <c r="K134" s="365"/>
      <c r="L134" s="365"/>
      <c r="M134" s="365"/>
      <c r="N134" s="365"/>
      <c r="O134" s="365"/>
      <c r="P134" s="365"/>
      <c r="Q134" s="365"/>
      <c r="R134" s="365"/>
      <c r="S134" s="365"/>
      <c r="T134" s="365"/>
      <c r="U134" s="365"/>
      <c r="V134" s="365"/>
      <c r="W134" s="365"/>
      <c r="X134" s="365"/>
      <c r="Y134" s="365"/>
      <c r="Z134" s="365"/>
      <c r="AA134" s="365"/>
    </row>
    <row r="135">
      <c r="A135" s="365"/>
      <c r="B135" s="365"/>
      <c r="C135" s="365"/>
      <c r="D135" s="365"/>
      <c r="E135" s="365"/>
      <c r="F135" s="380"/>
      <c r="G135" s="365"/>
      <c r="H135" s="365"/>
      <c r="I135" s="365"/>
      <c r="J135" s="365"/>
      <c r="K135" s="365"/>
      <c r="L135" s="365"/>
      <c r="M135" s="365"/>
      <c r="N135" s="365"/>
      <c r="O135" s="365"/>
      <c r="P135" s="365"/>
      <c r="Q135" s="365"/>
      <c r="R135" s="365"/>
      <c r="S135" s="365"/>
      <c r="T135" s="365"/>
      <c r="U135" s="365"/>
      <c r="V135" s="365"/>
      <c r="W135" s="365"/>
      <c r="X135" s="365"/>
      <c r="Y135" s="365"/>
      <c r="Z135" s="365"/>
      <c r="AA135" s="365"/>
    </row>
    <row r="136">
      <c r="A136" s="365"/>
      <c r="B136" s="365"/>
      <c r="C136" s="365"/>
      <c r="D136" s="365"/>
      <c r="E136" s="365"/>
      <c r="F136" s="380"/>
      <c r="G136" s="365"/>
      <c r="H136" s="365"/>
      <c r="I136" s="365"/>
      <c r="J136" s="365"/>
      <c r="K136" s="365"/>
      <c r="L136" s="365"/>
      <c r="M136" s="365"/>
      <c r="N136" s="365"/>
      <c r="O136" s="365"/>
      <c r="P136" s="365"/>
      <c r="Q136" s="365"/>
      <c r="R136" s="365"/>
      <c r="S136" s="365"/>
      <c r="T136" s="365"/>
      <c r="U136" s="365"/>
      <c r="V136" s="365"/>
      <c r="W136" s="365"/>
      <c r="X136" s="365"/>
      <c r="Y136" s="365"/>
      <c r="Z136" s="365"/>
      <c r="AA136" s="365"/>
    </row>
    <row r="137">
      <c r="A137" s="365"/>
      <c r="B137" s="365"/>
      <c r="C137" s="365"/>
      <c r="D137" s="365"/>
      <c r="E137" s="365"/>
      <c r="F137" s="380"/>
      <c r="G137" s="365"/>
      <c r="H137" s="365"/>
      <c r="I137" s="365"/>
      <c r="J137" s="365"/>
      <c r="K137" s="365"/>
      <c r="L137" s="365"/>
      <c r="M137" s="365"/>
      <c r="N137" s="365"/>
      <c r="O137" s="365"/>
      <c r="P137" s="365"/>
      <c r="Q137" s="365"/>
      <c r="R137" s="365"/>
      <c r="S137" s="365"/>
      <c r="T137" s="365"/>
      <c r="U137" s="365"/>
      <c r="V137" s="365"/>
      <c r="W137" s="365"/>
      <c r="X137" s="365"/>
      <c r="Y137" s="365"/>
      <c r="Z137" s="365"/>
      <c r="AA137" s="365"/>
    </row>
    <row r="138">
      <c r="A138" s="365"/>
      <c r="B138" s="365"/>
      <c r="C138" s="365"/>
      <c r="D138" s="365"/>
      <c r="E138" s="365"/>
      <c r="F138" s="380"/>
      <c r="G138" s="365"/>
      <c r="H138" s="365"/>
      <c r="I138" s="365"/>
      <c r="J138" s="365"/>
      <c r="K138" s="365"/>
      <c r="L138" s="365"/>
      <c r="M138" s="365"/>
      <c r="N138" s="365"/>
      <c r="O138" s="365"/>
      <c r="P138" s="365"/>
      <c r="Q138" s="365"/>
      <c r="R138" s="365"/>
      <c r="S138" s="365"/>
      <c r="T138" s="365"/>
      <c r="U138" s="365"/>
      <c r="V138" s="365"/>
      <c r="W138" s="365"/>
      <c r="X138" s="365"/>
      <c r="Y138" s="365"/>
      <c r="Z138" s="365"/>
      <c r="AA138" s="365"/>
    </row>
    <row r="139">
      <c r="A139" s="365"/>
      <c r="B139" s="365"/>
      <c r="C139" s="365"/>
      <c r="D139" s="365"/>
      <c r="E139" s="365"/>
      <c r="F139" s="380"/>
      <c r="G139" s="365"/>
      <c r="H139" s="365"/>
      <c r="I139" s="365"/>
      <c r="J139" s="365"/>
      <c r="K139" s="365"/>
      <c r="L139" s="365"/>
      <c r="M139" s="365"/>
      <c r="N139" s="365"/>
      <c r="O139" s="365"/>
      <c r="P139" s="365"/>
      <c r="Q139" s="365"/>
      <c r="R139" s="365"/>
      <c r="S139" s="365"/>
      <c r="T139" s="365"/>
      <c r="U139" s="365"/>
      <c r="V139" s="365"/>
      <c r="W139" s="365"/>
      <c r="X139" s="365"/>
      <c r="Y139" s="365"/>
      <c r="Z139" s="365"/>
      <c r="AA139" s="365"/>
    </row>
    <row r="140">
      <c r="A140" s="365"/>
      <c r="B140" s="365"/>
      <c r="C140" s="365"/>
      <c r="D140" s="365"/>
      <c r="E140" s="365"/>
      <c r="F140" s="380"/>
      <c r="G140" s="365"/>
      <c r="H140" s="365"/>
      <c r="I140" s="365"/>
      <c r="J140" s="365"/>
      <c r="K140" s="365"/>
      <c r="L140" s="365"/>
      <c r="M140" s="365"/>
      <c r="N140" s="365"/>
      <c r="O140" s="365"/>
      <c r="P140" s="365"/>
      <c r="Q140" s="365"/>
      <c r="R140" s="365"/>
      <c r="S140" s="365"/>
      <c r="T140" s="365"/>
      <c r="U140" s="365"/>
      <c r="V140" s="365"/>
      <c r="W140" s="365"/>
      <c r="X140" s="365"/>
      <c r="Y140" s="365"/>
      <c r="Z140" s="365"/>
      <c r="AA140" s="365"/>
    </row>
    <row r="141">
      <c r="A141" s="365"/>
      <c r="B141" s="365"/>
      <c r="C141" s="365"/>
      <c r="D141" s="365"/>
      <c r="E141" s="365"/>
      <c r="F141" s="380"/>
      <c r="G141" s="365"/>
      <c r="H141" s="365"/>
      <c r="I141" s="365"/>
      <c r="J141" s="365"/>
      <c r="K141" s="365"/>
      <c r="L141" s="365"/>
      <c r="M141" s="365"/>
      <c r="N141" s="365"/>
      <c r="O141" s="365"/>
      <c r="P141" s="365"/>
      <c r="Q141" s="365"/>
      <c r="R141" s="365"/>
      <c r="S141" s="365"/>
      <c r="T141" s="365"/>
      <c r="U141" s="365"/>
      <c r="V141" s="365"/>
      <c r="W141" s="365"/>
      <c r="X141" s="365"/>
      <c r="Y141" s="365"/>
      <c r="Z141" s="365"/>
      <c r="AA141" s="365"/>
    </row>
    <row r="142">
      <c r="A142" s="365"/>
      <c r="B142" s="365"/>
      <c r="C142" s="365"/>
      <c r="D142" s="365"/>
      <c r="E142" s="365"/>
      <c r="F142" s="380"/>
      <c r="G142" s="365"/>
      <c r="H142" s="365"/>
      <c r="I142" s="365"/>
      <c r="J142" s="365"/>
      <c r="K142" s="365"/>
      <c r="L142" s="365"/>
      <c r="M142" s="365"/>
      <c r="N142" s="365"/>
      <c r="O142" s="365"/>
      <c r="P142" s="365"/>
      <c r="Q142" s="365"/>
      <c r="R142" s="365"/>
      <c r="S142" s="365"/>
      <c r="T142" s="365"/>
      <c r="U142" s="365"/>
      <c r="V142" s="365"/>
      <c r="W142" s="365"/>
      <c r="X142" s="365"/>
      <c r="Y142" s="365"/>
      <c r="Z142" s="365"/>
      <c r="AA142" s="365"/>
    </row>
    <row r="143">
      <c r="A143" s="365"/>
      <c r="B143" s="365"/>
      <c r="C143" s="365"/>
      <c r="D143" s="365"/>
      <c r="E143" s="365"/>
      <c r="F143" s="380"/>
      <c r="G143" s="365"/>
      <c r="H143" s="365"/>
      <c r="I143" s="365"/>
      <c r="J143" s="365"/>
      <c r="K143" s="365"/>
      <c r="L143" s="365"/>
      <c r="M143" s="365"/>
      <c r="N143" s="365"/>
      <c r="O143" s="365"/>
      <c r="P143" s="365"/>
      <c r="Q143" s="365"/>
      <c r="R143" s="365"/>
      <c r="S143" s="365"/>
      <c r="T143" s="365"/>
      <c r="U143" s="365"/>
      <c r="V143" s="365"/>
      <c r="W143" s="365"/>
      <c r="X143" s="365"/>
      <c r="Y143" s="365"/>
      <c r="Z143" s="365"/>
      <c r="AA143" s="365"/>
    </row>
    <row r="144">
      <c r="A144" s="365"/>
      <c r="B144" s="365"/>
      <c r="C144" s="365"/>
      <c r="D144" s="365"/>
      <c r="E144" s="365"/>
      <c r="F144" s="380"/>
      <c r="G144" s="365"/>
      <c r="H144" s="365"/>
      <c r="I144" s="365"/>
      <c r="J144" s="365"/>
      <c r="K144" s="365"/>
      <c r="L144" s="365"/>
      <c r="M144" s="365"/>
      <c r="N144" s="365"/>
      <c r="O144" s="365"/>
      <c r="P144" s="365"/>
      <c r="Q144" s="365"/>
      <c r="R144" s="365"/>
      <c r="S144" s="365"/>
      <c r="T144" s="365"/>
      <c r="U144" s="365"/>
      <c r="V144" s="365"/>
      <c r="W144" s="365"/>
      <c r="X144" s="365"/>
      <c r="Y144" s="365"/>
      <c r="Z144" s="365"/>
      <c r="AA144" s="365"/>
    </row>
    <row r="145">
      <c r="A145" s="365"/>
      <c r="B145" s="365"/>
      <c r="C145" s="365"/>
      <c r="D145" s="365"/>
      <c r="E145" s="365"/>
      <c r="F145" s="380"/>
      <c r="G145" s="365"/>
      <c r="H145" s="365"/>
      <c r="I145" s="365"/>
      <c r="J145" s="365"/>
      <c r="K145" s="365"/>
      <c r="L145" s="365"/>
      <c r="M145" s="365"/>
      <c r="N145" s="365"/>
      <c r="O145" s="365"/>
      <c r="P145" s="365"/>
      <c r="Q145" s="365"/>
      <c r="R145" s="365"/>
      <c r="S145" s="365"/>
      <c r="T145" s="365"/>
      <c r="U145" s="365"/>
      <c r="V145" s="365"/>
      <c r="W145" s="365"/>
      <c r="X145" s="365"/>
      <c r="Y145" s="365"/>
      <c r="Z145" s="365"/>
      <c r="AA145" s="365"/>
    </row>
    <row r="146">
      <c r="A146" s="365"/>
      <c r="B146" s="365"/>
      <c r="C146" s="365"/>
      <c r="D146" s="365"/>
      <c r="E146" s="365"/>
      <c r="F146" s="380"/>
      <c r="G146" s="365"/>
      <c r="H146" s="365"/>
      <c r="I146" s="365"/>
      <c r="J146" s="365"/>
      <c r="K146" s="365"/>
      <c r="L146" s="365"/>
      <c r="M146" s="365"/>
      <c r="N146" s="365"/>
      <c r="O146" s="365"/>
      <c r="P146" s="365"/>
      <c r="Q146" s="365"/>
      <c r="R146" s="365"/>
      <c r="S146" s="365"/>
      <c r="T146" s="365"/>
      <c r="U146" s="365"/>
      <c r="V146" s="365"/>
      <c r="W146" s="365"/>
      <c r="X146" s="365"/>
      <c r="Y146" s="365"/>
      <c r="Z146" s="365"/>
      <c r="AA146" s="365"/>
    </row>
    <row r="147">
      <c r="A147" s="365"/>
      <c r="B147" s="365"/>
      <c r="C147" s="365"/>
      <c r="D147" s="365"/>
      <c r="E147" s="365"/>
      <c r="F147" s="380"/>
      <c r="G147" s="365"/>
      <c r="H147" s="365"/>
      <c r="I147" s="365"/>
      <c r="J147" s="365"/>
      <c r="K147" s="365"/>
      <c r="L147" s="365"/>
      <c r="M147" s="365"/>
      <c r="N147" s="365"/>
      <c r="O147" s="365"/>
      <c r="P147" s="365"/>
      <c r="Q147" s="365"/>
      <c r="R147" s="365"/>
      <c r="S147" s="365"/>
      <c r="T147" s="365"/>
      <c r="U147" s="365"/>
      <c r="V147" s="365"/>
      <c r="W147" s="365"/>
      <c r="X147" s="365"/>
      <c r="Y147" s="365"/>
      <c r="Z147" s="365"/>
      <c r="AA147" s="365"/>
    </row>
    <row r="148">
      <c r="A148" s="365"/>
      <c r="B148" s="365"/>
      <c r="C148" s="365"/>
      <c r="D148" s="365"/>
      <c r="E148" s="365"/>
      <c r="F148" s="380"/>
      <c r="G148" s="365"/>
      <c r="H148" s="365"/>
      <c r="I148" s="365"/>
      <c r="J148" s="365"/>
      <c r="K148" s="365"/>
      <c r="L148" s="365"/>
      <c r="M148" s="365"/>
      <c r="N148" s="365"/>
      <c r="O148" s="365"/>
      <c r="P148" s="365"/>
      <c r="Q148" s="365"/>
      <c r="R148" s="365"/>
      <c r="S148" s="365"/>
      <c r="T148" s="365"/>
      <c r="U148" s="365"/>
      <c r="V148" s="365"/>
      <c r="W148" s="365"/>
      <c r="X148" s="365"/>
      <c r="Y148" s="365"/>
      <c r="Z148" s="365"/>
      <c r="AA148" s="365"/>
    </row>
    <row r="149">
      <c r="A149" s="365"/>
      <c r="B149" s="365"/>
      <c r="C149" s="365"/>
      <c r="D149" s="365"/>
      <c r="E149" s="365"/>
      <c r="F149" s="380"/>
      <c r="G149" s="365"/>
      <c r="H149" s="365"/>
      <c r="I149" s="365"/>
      <c r="J149" s="365"/>
      <c r="K149" s="365"/>
      <c r="L149" s="365"/>
      <c r="M149" s="365"/>
      <c r="N149" s="365"/>
      <c r="O149" s="365"/>
      <c r="P149" s="365"/>
      <c r="Q149" s="365"/>
      <c r="R149" s="365"/>
      <c r="S149" s="365"/>
      <c r="T149" s="365"/>
      <c r="U149" s="365"/>
      <c r="V149" s="365"/>
      <c r="W149" s="365"/>
      <c r="X149" s="365"/>
      <c r="Y149" s="365"/>
      <c r="Z149" s="365"/>
      <c r="AA149" s="365"/>
    </row>
    <row r="150">
      <c r="A150" s="365"/>
      <c r="B150" s="365"/>
      <c r="C150" s="365"/>
      <c r="D150" s="365"/>
      <c r="E150" s="365"/>
      <c r="F150" s="380"/>
      <c r="G150" s="365"/>
      <c r="H150" s="365"/>
      <c r="I150" s="365"/>
      <c r="J150" s="365"/>
      <c r="K150" s="365"/>
      <c r="L150" s="365"/>
      <c r="M150" s="365"/>
      <c r="N150" s="365"/>
      <c r="O150" s="365"/>
      <c r="P150" s="365"/>
      <c r="Q150" s="365"/>
      <c r="R150" s="365"/>
      <c r="S150" s="365"/>
      <c r="T150" s="365"/>
      <c r="U150" s="365"/>
      <c r="V150" s="365"/>
      <c r="W150" s="365"/>
      <c r="X150" s="365"/>
      <c r="Y150" s="365"/>
      <c r="Z150" s="365"/>
      <c r="AA150" s="365"/>
    </row>
    <row r="151">
      <c r="A151" s="365"/>
      <c r="B151" s="365"/>
      <c r="C151" s="365"/>
      <c r="D151" s="365"/>
      <c r="E151" s="365"/>
      <c r="F151" s="380"/>
      <c r="G151" s="365"/>
      <c r="H151" s="365"/>
      <c r="I151" s="365"/>
      <c r="J151" s="365"/>
      <c r="K151" s="365"/>
      <c r="L151" s="365"/>
      <c r="M151" s="365"/>
      <c r="N151" s="365"/>
      <c r="O151" s="365"/>
      <c r="P151" s="365"/>
      <c r="Q151" s="365"/>
      <c r="R151" s="365"/>
      <c r="S151" s="365"/>
      <c r="T151" s="365"/>
      <c r="U151" s="365"/>
      <c r="V151" s="365"/>
      <c r="W151" s="365"/>
      <c r="X151" s="365"/>
      <c r="Y151" s="365"/>
      <c r="Z151" s="365"/>
      <c r="AA151" s="365"/>
    </row>
    <row r="152">
      <c r="A152" s="365"/>
      <c r="B152" s="365"/>
      <c r="C152" s="365"/>
      <c r="D152" s="365"/>
      <c r="E152" s="365"/>
      <c r="F152" s="380"/>
      <c r="G152" s="365"/>
      <c r="H152" s="365"/>
      <c r="I152" s="365"/>
      <c r="J152" s="365"/>
      <c r="K152" s="365"/>
      <c r="L152" s="365"/>
      <c r="M152" s="365"/>
      <c r="N152" s="365"/>
      <c r="O152" s="365"/>
      <c r="P152" s="365"/>
      <c r="Q152" s="365"/>
      <c r="R152" s="365"/>
      <c r="S152" s="365"/>
      <c r="T152" s="365"/>
      <c r="U152" s="365"/>
      <c r="V152" s="365"/>
      <c r="W152" s="365"/>
      <c r="X152" s="365"/>
      <c r="Y152" s="365"/>
      <c r="Z152" s="365"/>
      <c r="AA152" s="365"/>
    </row>
    <row r="153">
      <c r="A153" s="365"/>
      <c r="B153" s="365"/>
      <c r="C153" s="365"/>
      <c r="D153" s="365"/>
      <c r="E153" s="365"/>
      <c r="F153" s="380"/>
      <c r="G153" s="365"/>
      <c r="H153" s="365"/>
      <c r="I153" s="365"/>
      <c r="J153" s="365"/>
      <c r="K153" s="365"/>
      <c r="L153" s="365"/>
      <c r="M153" s="365"/>
      <c r="N153" s="365"/>
      <c r="O153" s="365"/>
      <c r="P153" s="365"/>
      <c r="Q153" s="365"/>
      <c r="R153" s="365"/>
      <c r="S153" s="365"/>
      <c r="T153" s="365"/>
      <c r="U153" s="365"/>
      <c r="V153" s="365"/>
      <c r="W153" s="365"/>
      <c r="X153" s="365"/>
      <c r="Y153" s="365"/>
      <c r="Z153" s="365"/>
      <c r="AA153" s="365"/>
    </row>
    <row r="154">
      <c r="A154" s="365"/>
      <c r="B154" s="365"/>
      <c r="C154" s="365"/>
      <c r="D154" s="365"/>
      <c r="E154" s="365"/>
      <c r="F154" s="380"/>
      <c r="G154" s="365"/>
      <c r="H154" s="365"/>
      <c r="I154" s="365"/>
      <c r="J154" s="365"/>
      <c r="K154" s="365"/>
      <c r="L154" s="365"/>
      <c r="M154" s="365"/>
      <c r="N154" s="365"/>
      <c r="O154" s="365"/>
      <c r="P154" s="365"/>
      <c r="Q154" s="365"/>
      <c r="R154" s="365"/>
      <c r="S154" s="365"/>
      <c r="T154" s="365"/>
      <c r="U154" s="365"/>
      <c r="V154" s="365"/>
      <c r="W154" s="365"/>
      <c r="X154" s="365"/>
      <c r="Y154" s="365"/>
      <c r="Z154" s="365"/>
      <c r="AA154" s="365"/>
    </row>
    <row r="155">
      <c r="A155" s="365"/>
      <c r="B155" s="365"/>
      <c r="C155" s="365"/>
      <c r="D155" s="365"/>
      <c r="E155" s="365"/>
      <c r="F155" s="380"/>
      <c r="G155" s="365"/>
      <c r="H155" s="365"/>
      <c r="I155" s="365"/>
      <c r="J155" s="365"/>
      <c r="K155" s="365"/>
      <c r="L155" s="365"/>
      <c r="M155" s="365"/>
      <c r="N155" s="365"/>
      <c r="O155" s="365"/>
      <c r="P155" s="365"/>
      <c r="Q155" s="365"/>
      <c r="R155" s="365"/>
      <c r="S155" s="365"/>
      <c r="T155" s="365"/>
      <c r="U155" s="365"/>
      <c r="V155" s="365"/>
      <c r="W155" s="365"/>
      <c r="X155" s="365"/>
      <c r="Y155" s="365"/>
      <c r="Z155" s="365"/>
      <c r="AA155" s="365"/>
    </row>
    <row r="156">
      <c r="A156" s="365"/>
      <c r="B156" s="365"/>
      <c r="C156" s="365"/>
      <c r="D156" s="365"/>
      <c r="E156" s="365"/>
      <c r="F156" s="380"/>
      <c r="G156" s="365"/>
      <c r="H156" s="365"/>
      <c r="I156" s="365"/>
      <c r="J156" s="365"/>
      <c r="K156" s="365"/>
      <c r="L156" s="365"/>
      <c r="M156" s="365"/>
      <c r="N156" s="365"/>
      <c r="O156" s="365"/>
      <c r="P156" s="365"/>
      <c r="Q156" s="365"/>
      <c r="R156" s="365"/>
      <c r="S156" s="365"/>
      <c r="T156" s="365"/>
      <c r="U156" s="365"/>
      <c r="V156" s="365"/>
      <c r="W156" s="365"/>
      <c r="X156" s="365"/>
      <c r="Y156" s="365"/>
      <c r="Z156" s="365"/>
      <c r="AA156" s="365"/>
    </row>
    <row r="157">
      <c r="A157" s="365"/>
      <c r="B157" s="365"/>
      <c r="C157" s="365"/>
      <c r="D157" s="365"/>
      <c r="E157" s="365"/>
      <c r="F157" s="380"/>
      <c r="G157" s="365"/>
      <c r="H157" s="365"/>
      <c r="I157" s="365"/>
      <c r="J157" s="365"/>
      <c r="K157" s="365"/>
      <c r="L157" s="365"/>
      <c r="M157" s="365"/>
      <c r="N157" s="365"/>
      <c r="O157" s="365"/>
      <c r="P157" s="365"/>
      <c r="Q157" s="365"/>
      <c r="R157" s="365"/>
      <c r="S157" s="365"/>
      <c r="T157" s="365"/>
      <c r="U157" s="365"/>
      <c r="V157" s="365"/>
      <c r="W157" s="365"/>
      <c r="X157" s="365"/>
      <c r="Y157" s="365"/>
      <c r="Z157" s="365"/>
      <c r="AA157" s="365"/>
    </row>
    <row r="158">
      <c r="A158" s="365"/>
      <c r="B158" s="365"/>
      <c r="C158" s="365"/>
      <c r="D158" s="365"/>
      <c r="E158" s="365"/>
      <c r="F158" s="380"/>
      <c r="G158" s="365"/>
      <c r="H158" s="365"/>
      <c r="I158" s="365"/>
      <c r="J158" s="365"/>
      <c r="K158" s="365"/>
      <c r="L158" s="365"/>
      <c r="M158" s="365"/>
      <c r="N158" s="365"/>
      <c r="O158" s="365"/>
      <c r="P158" s="365"/>
      <c r="Q158" s="365"/>
      <c r="R158" s="365"/>
      <c r="S158" s="365"/>
      <c r="T158" s="365"/>
      <c r="U158" s="365"/>
      <c r="V158" s="365"/>
      <c r="W158" s="365"/>
      <c r="X158" s="365"/>
      <c r="Y158" s="365"/>
      <c r="Z158" s="365"/>
      <c r="AA158" s="365"/>
    </row>
    <row r="159">
      <c r="A159" s="365"/>
      <c r="B159" s="365"/>
      <c r="C159" s="365"/>
      <c r="D159" s="365"/>
      <c r="E159" s="365"/>
      <c r="F159" s="380"/>
      <c r="G159" s="365"/>
      <c r="H159" s="365"/>
      <c r="I159" s="365"/>
      <c r="J159" s="365"/>
      <c r="K159" s="365"/>
      <c r="L159" s="365"/>
      <c r="M159" s="365"/>
      <c r="N159" s="365"/>
      <c r="O159" s="365"/>
      <c r="P159" s="365"/>
      <c r="Q159" s="365"/>
      <c r="R159" s="365"/>
      <c r="S159" s="365"/>
      <c r="T159" s="365"/>
      <c r="U159" s="365"/>
      <c r="V159" s="365"/>
      <c r="W159" s="365"/>
      <c r="X159" s="365"/>
      <c r="Y159" s="365"/>
      <c r="Z159" s="365"/>
      <c r="AA159" s="365"/>
    </row>
    <row r="160">
      <c r="A160" s="365"/>
      <c r="B160" s="365"/>
      <c r="C160" s="365"/>
      <c r="D160" s="365"/>
      <c r="E160" s="365"/>
      <c r="F160" s="380"/>
      <c r="G160" s="365"/>
      <c r="H160" s="365"/>
      <c r="I160" s="365"/>
      <c r="J160" s="365"/>
      <c r="K160" s="365"/>
      <c r="L160" s="365"/>
      <c r="M160" s="365"/>
      <c r="N160" s="365"/>
      <c r="O160" s="365"/>
      <c r="P160" s="365"/>
      <c r="Q160" s="365"/>
      <c r="R160" s="365"/>
      <c r="S160" s="365"/>
      <c r="T160" s="365"/>
      <c r="U160" s="365"/>
      <c r="V160" s="365"/>
      <c r="W160" s="365"/>
      <c r="X160" s="365"/>
      <c r="Y160" s="365"/>
      <c r="Z160" s="365"/>
      <c r="AA160" s="365"/>
    </row>
    <row r="161">
      <c r="A161" s="365"/>
      <c r="B161" s="365"/>
      <c r="C161" s="365"/>
      <c r="D161" s="365"/>
      <c r="E161" s="365"/>
      <c r="F161" s="380"/>
      <c r="G161" s="365"/>
      <c r="H161" s="365"/>
      <c r="I161" s="365"/>
      <c r="J161" s="365"/>
      <c r="K161" s="365"/>
      <c r="L161" s="365"/>
      <c r="M161" s="365"/>
      <c r="N161" s="365"/>
      <c r="O161" s="365"/>
      <c r="P161" s="365"/>
      <c r="Q161" s="365"/>
      <c r="R161" s="365"/>
      <c r="S161" s="365"/>
      <c r="T161" s="365"/>
      <c r="U161" s="365"/>
      <c r="V161" s="365"/>
      <c r="W161" s="365"/>
      <c r="X161" s="365"/>
      <c r="Y161" s="365"/>
      <c r="Z161" s="365"/>
      <c r="AA161" s="365"/>
    </row>
    <row r="162">
      <c r="A162" s="365"/>
      <c r="B162" s="365"/>
      <c r="C162" s="365"/>
      <c r="D162" s="365"/>
      <c r="E162" s="365"/>
      <c r="F162" s="380"/>
      <c r="G162" s="365"/>
      <c r="H162" s="365"/>
      <c r="I162" s="365"/>
      <c r="J162" s="365"/>
      <c r="K162" s="365"/>
      <c r="L162" s="365"/>
      <c r="M162" s="365"/>
      <c r="N162" s="365"/>
      <c r="O162" s="365"/>
      <c r="P162" s="365"/>
      <c r="Q162" s="365"/>
      <c r="R162" s="365"/>
      <c r="S162" s="365"/>
      <c r="T162" s="365"/>
      <c r="U162" s="365"/>
      <c r="V162" s="365"/>
      <c r="W162" s="365"/>
      <c r="X162" s="365"/>
      <c r="Y162" s="365"/>
      <c r="Z162" s="365"/>
      <c r="AA162" s="365"/>
    </row>
    <row r="163">
      <c r="A163" s="365"/>
      <c r="B163" s="365"/>
      <c r="C163" s="365"/>
      <c r="D163" s="365"/>
      <c r="E163" s="365"/>
      <c r="F163" s="380"/>
      <c r="G163" s="365"/>
      <c r="H163" s="365"/>
      <c r="I163" s="365"/>
      <c r="J163" s="365"/>
      <c r="K163" s="365"/>
      <c r="L163" s="365"/>
      <c r="M163" s="365"/>
      <c r="N163" s="365"/>
      <c r="O163" s="365"/>
      <c r="P163" s="365"/>
      <c r="Q163" s="365"/>
      <c r="R163" s="365"/>
      <c r="S163" s="365"/>
      <c r="T163" s="365"/>
      <c r="U163" s="365"/>
      <c r="V163" s="365"/>
      <c r="W163" s="365"/>
      <c r="X163" s="365"/>
      <c r="Y163" s="365"/>
      <c r="Z163" s="365"/>
      <c r="AA163" s="365"/>
    </row>
    <row r="164">
      <c r="A164" s="365"/>
      <c r="B164" s="365"/>
      <c r="C164" s="365"/>
      <c r="D164" s="365"/>
      <c r="E164" s="365"/>
      <c r="F164" s="380"/>
      <c r="G164" s="365"/>
      <c r="H164" s="365"/>
      <c r="I164" s="365"/>
      <c r="J164" s="365"/>
      <c r="K164" s="365"/>
      <c r="L164" s="365"/>
      <c r="M164" s="365"/>
      <c r="N164" s="365"/>
      <c r="O164" s="365"/>
      <c r="P164" s="365"/>
      <c r="Q164" s="365"/>
      <c r="R164" s="365"/>
      <c r="S164" s="365"/>
      <c r="T164" s="365"/>
      <c r="U164" s="365"/>
      <c r="V164" s="365"/>
      <c r="W164" s="365"/>
      <c r="X164" s="365"/>
      <c r="Y164" s="365"/>
      <c r="Z164" s="365"/>
      <c r="AA164" s="365"/>
    </row>
    <row r="165">
      <c r="A165" s="365"/>
      <c r="B165" s="365"/>
      <c r="C165" s="365"/>
      <c r="D165" s="365"/>
      <c r="E165" s="365"/>
      <c r="F165" s="380"/>
      <c r="G165" s="365"/>
      <c r="H165" s="365"/>
      <c r="I165" s="365"/>
      <c r="J165" s="365"/>
      <c r="K165" s="365"/>
      <c r="L165" s="365"/>
      <c r="M165" s="365"/>
      <c r="N165" s="365"/>
      <c r="O165" s="365"/>
      <c r="P165" s="365"/>
      <c r="Q165" s="365"/>
      <c r="R165" s="365"/>
      <c r="S165" s="365"/>
      <c r="T165" s="365"/>
      <c r="U165" s="365"/>
      <c r="V165" s="365"/>
      <c r="W165" s="365"/>
      <c r="X165" s="365"/>
      <c r="Y165" s="365"/>
      <c r="Z165" s="365"/>
      <c r="AA165" s="365"/>
    </row>
    <row r="166">
      <c r="A166" s="365"/>
      <c r="B166" s="365"/>
      <c r="C166" s="365"/>
      <c r="D166" s="365"/>
      <c r="E166" s="365"/>
      <c r="F166" s="380"/>
      <c r="G166" s="365"/>
      <c r="H166" s="365"/>
      <c r="I166" s="365"/>
      <c r="J166" s="365"/>
      <c r="K166" s="365"/>
      <c r="L166" s="365"/>
      <c r="M166" s="365"/>
      <c r="N166" s="365"/>
      <c r="O166" s="365"/>
      <c r="P166" s="365"/>
      <c r="Q166" s="365"/>
      <c r="R166" s="365"/>
      <c r="S166" s="365"/>
      <c r="T166" s="365"/>
      <c r="U166" s="365"/>
      <c r="V166" s="365"/>
      <c r="W166" s="365"/>
      <c r="X166" s="365"/>
      <c r="Y166" s="365"/>
      <c r="Z166" s="365"/>
      <c r="AA166" s="365"/>
    </row>
    <row r="167">
      <c r="A167" s="365"/>
      <c r="B167" s="365"/>
      <c r="C167" s="365"/>
      <c r="D167" s="365"/>
      <c r="E167" s="365"/>
      <c r="F167" s="380"/>
      <c r="G167" s="365"/>
      <c r="H167" s="365"/>
      <c r="I167" s="365"/>
      <c r="J167" s="365"/>
      <c r="K167" s="365"/>
      <c r="L167" s="365"/>
      <c r="M167" s="365"/>
      <c r="N167" s="365"/>
      <c r="O167" s="365"/>
      <c r="P167" s="365"/>
      <c r="Q167" s="365"/>
      <c r="R167" s="365"/>
      <c r="S167" s="365"/>
      <c r="T167" s="365"/>
      <c r="U167" s="365"/>
      <c r="V167" s="365"/>
      <c r="W167" s="365"/>
      <c r="X167" s="365"/>
      <c r="Y167" s="365"/>
      <c r="Z167" s="365"/>
      <c r="AA167" s="365"/>
    </row>
    <row r="168">
      <c r="A168" s="365"/>
      <c r="B168" s="365"/>
      <c r="C168" s="365"/>
      <c r="D168" s="365"/>
      <c r="E168" s="365"/>
      <c r="F168" s="380"/>
      <c r="G168" s="365"/>
      <c r="H168" s="365"/>
      <c r="I168" s="365"/>
      <c r="J168" s="365"/>
      <c r="K168" s="365"/>
      <c r="L168" s="365"/>
      <c r="M168" s="365"/>
      <c r="N168" s="365"/>
      <c r="O168" s="365"/>
      <c r="P168" s="365"/>
      <c r="Q168" s="365"/>
      <c r="R168" s="365"/>
      <c r="S168" s="365"/>
      <c r="T168" s="365"/>
      <c r="U168" s="365"/>
      <c r="V168" s="365"/>
      <c r="W168" s="365"/>
      <c r="X168" s="365"/>
      <c r="Y168" s="365"/>
      <c r="Z168" s="365"/>
      <c r="AA168" s="365"/>
    </row>
    <row r="169">
      <c r="A169" s="365"/>
      <c r="B169" s="365"/>
      <c r="C169" s="365"/>
      <c r="D169" s="365"/>
      <c r="E169" s="365"/>
      <c r="F169" s="380"/>
      <c r="G169" s="365"/>
      <c r="H169" s="365"/>
      <c r="I169" s="365"/>
      <c r="J169" s="365"/>
      <c r="K169" s="365"/>
      <c r="L169" s="365"/>
      <c r="M169" s="365"/>
      <c r="N169" s="365"/>
      <c r="O169" s="365"/>
      <c r="P169" s="365"/>
      <c r="Q169" s="365"/>
      <c r="R169" s="365"/>
      <c r="S169" s="365"/>
      <c r="T169" s="365"/>
      <c r="U169" s="365"/>
      <c r="V169" s="365"/>
      <c r="W169" s="365"/>
      <c r="X169" s="365"/>
      <c r="Y169" s="365"/>
      <c r="Z169" s="365"/>
      <c r="AA169" s="365"/>
    </row>
    <row r="170">
      <c r="A170" s="365"/>
      <c r="B170" s="365"/>
      <c r="C170" s="365"/>
      <c r="D170" s="365"/>
      <c r="E170" s="365"/>
      <c r="F170" s="380"/>
      <c r="G170" s="365"/>
      <c r="H170" s="365"/>
      <c r="I170" s="365"/>
      <c r="J170" s="365"/>
      <c r="K170" s="365"/>
      <c r="L170" s="365"/>
      <c r="M170" s="365"/>
      <c r="N170" s="365"/>
      <c r="O170" s="365"/>
      <c r="P170" s="365"/>
      <c r="Q170" s="365"/>
      <c r="R170" s="365"/>
      <c r="S170" s="365"/>
      <c r="T170" s="365"/>
      <c r="U170" s="365"/>
      <c r="V170" s="365"/>
      <c r="W170" s="365"/>
      <c r="X170" s="365"/>
      <c r="Y170" s="365"/>
      <c r="Z170" s="365"/>
      <c r="AA170" s="365"/>
    </row>
    <row r="171">
      <c r="A171" s="365"/>
      <c r="B171" s="365"/>
      <c r="C171" s="365"/>
      <c r="D171" s="365"/>
      <c r="E171" s="365"/>
      <c r="F171" s="380"/>
      <c r="G171" s="365"/>
      <c r="H171" s="365"/>
      <c r="I171" s="365"/>
      <c r="J171" s="365"/>
      <c r="K171" s="365"/>
      <c r="L171" s="365"/>
      <c r="M171" s="365"/>
      <c r="N171" s="365"/>
      <c r="O171" s="365"/>
      <c r="P171" s="365"/>
      <c r="Q171" s="365"/>
      <c r="R171" s="365"/>
      <c r="S171" s="365"/>
      <c r="T171" s="365"/>
      <c r="U171" s="365"/>
      <c r="V171" s="365"/>
      <c r="W171" s="365"/>
      <c r="X171" s="365"/>
      <c r="Y171" s="365"/>
      <c r="Z171" s="365"/>
      <c r="AA171" s="365"/>
    </row>
    <row r="172">
      <c r="A172" s="365"/>
      <c r="B172" s="365"/>
      <c r="C172" s="365"/>
      <c r="D172" s="365"/>
      <c r="E172" s="365"/>
      <c r="F172" s="380"/>
      <c r="G172" s="365"/>
      <c r="H172" s="365"/>
      <c r="I172" s="365"/>
      <c r="J172" s="365"/>
      <c r="K172" s="365"/>
      <c r="L172" s="365"/>
      <c r="M172" s="365"/>
      <c r="N172" s="365"/>
      <c r="O172" s="365"/>
      <c r="P172" s="365"/>
      <c r="Q172" s="365"/>
      <c r="R172" s="365"/>
      <c r="S172" s="365"/>
      <c r="T172" s="365"/>
      <c r="U172" s="365"/>
      <c r="V172" s="365"/>
      <c r="W172" s="365"/>
      <c r="X172" s="365"/>
      <c r="Y172" s="365"/>
      <c r="Z172" s="365"/>
      <c r="AA172" s="365"/>
    </row>
    <row r="173">
      <c r="A173" s="365"/>
      <c r="B173" s="365"/>
      <c r="C173" s="365"/>
      <c r="D173" s="365"/>
      <c r="E173" s="365"/>
      <c r="F173" s="380"/>
      <c r="G173" s="365"/>
      <c r="H173" s="365"/>
      <c r="I173" s="365"/>
      <c r="J173" s="365"/>
      <c r="K173" s="365"/>
      <c r="L173" s="365"/>
      <c r="M173" s="365"/>
      <c r="N173" s="365"/>
      <c r="O173" s="365"/>
      <c r="P173" s="365"/>
      <c r="Q173" s="365"/>
      <c r="R173" s="365"/>
      <c r="S173" s="365"/>
      <c r="T173" s="365"/>
      <c r="U173" s="365"/>
      <c r="V173" s="365"/>
      <c r="W173" s="365"/>
      <c r="X173" s="365"/>
      <c r="Y173" s="365"/>
      <c r="Z173" s="365"/>
      <c r="AA173" s="365"/>
    </row>
    <row r="174">
      <c r="A174" s="365"/>
      <c r="B174" s="365"/>
      <c r="C174" s="365"/>
      <c r="D174" s="365"/>
      <c r="E174" s="365"/>
      <c r="F174" s="380"/>
      <c r="G174" s="365"/>
      <c r="H174" s="365"/>
      <c r="I174" s="365"/>
      <c r="J174" s="365"/>
      <c r="K174" s="365"/>
      <c r="L174" s="365"/>
      <c r="M174" s="365"/>
      <c r="N174" s="365"/>
      <c r="O174" s="365"/>
      <c r="P174" s="365"/>
      <c r="Q174" s="365"/>
      <c r="R174" s="365"/>
      <c r="S174" s="365"/>
      <c r="T174" s="365"/>
      <c r="U174" s="365"/>
      <c r="V174" s="365"/>
      <c r="W174" s="365"/>
      <c r="X174" s="365"/>
      <c r="Y174" s="365"/>
      <c r="Z174" s="365"/>
      <c r="AA174" s="365"/>
    </row>
    <row r="175">
      <c r="A175" s="365"/>
      <c r="B175" s="365"/>
      <c r="C175" s="365"/>
      <c r="D175" s="365"/>
      <c r="E175" s="365"/>
      <c r="F175" s="380"/>
      <c r="G175" s="365"/>
      <c r="H175" s="365"/>
      <c r="I175" s="365"/>
      <c r="J175" s="365"/>
      <c r="K175" s="365"/>
      <c r="L175" s="365"/>
      <c r="M175" s="365"/>
      <c r="N175" s="365"/>
      <c r="O175" s="365"/>
      <c r="P175" s="365"/>
      <c r="Q175" s="365"/>
      <c r="R175" s="365"/>
      <c r="S175" s="365"/>
      <c r="T175" s="365"/>
      <c r="U175" s="365"/>
      <c r="V175" s="365"/>
      <c r="W175" s="365"/>
      <c r="X175" s="365"/>
      <c r="Y175" s="365"/>
      <c r="Z175" s="365"/>
      <c r="AA175" s="365"/>
    </row>
    <row r="176">
      <c r="A176" s="365"/>
      <c r="B176" s="365"/>
      <c r="C176" s="365"/>
      <c r="D176" s="365"/>
      <c r="E176" s="365"/>
      <c r="F176" s="380"/>
      <c r="G176" s="365"/>
      <c r="H176" s="365"/>
      <c r="I176" s="365"/>
      <c r="J176" s="365"/>
      <c r="K176" s="365"/>
      <c r="L176" s="365"/>
      <c r="M176" s="365"/>
      <c r="N176" s="365"/>
      <c r="O176" s="365"/>
      <c r="P176" s="365"/>
      <c r="Q176" s="365"/>
      <c r="R176" s="365"/>
      <c r="S176" s="365"/>
      <c r="T176" s="365"/>
      <c r="U176" s="365"/>
      <c r="V176" s="365"/>
      <c r="W176" s="365"/>
      <c r="X176" s="365"/>
      <c r="Y176" s="365"/>
      <c r="Z176" s="365"/>
      <c r="AA176" s="365"/>
    </row>
    <row r="177">
      <c r="A177" s="365"/>
      <c r="B177" s="365"/>
      <c r="C177" s="365"/>
      <c r="D177" s="365"/>
      <c r="E177" s="365"/>
      <c r="F177" s="380"/>
      <c r="G177" s="365"/>
      <c r="H177" s="365"/>
      <c r="I177" s="365"/>
      <c r="J177" s="365"/>
      <c r="K177" s="365"/>
      <c r="L177" s="365"/>
      <c r="M177" s="365"/>
      <c r="N177" s="365"/>
      <c r="O177" s="365"/>
      <c r="P177" s="365"/>
      <c r="Q177" s="365"/>
      <c r="R177" s="365"/>
      <c r="S177" s="365"/>
      <c r="T177" s="365"/>
      <c r="U177" s="365"/>
      <c r="V177" s="365"/>
      <c r="W177" s="365"/>
      <c r="X177" s="365"/>
      <c r="Y177" s="365"/>
      <c r="Z177" s="365"/>
      <c r="AA177" s="365"/>
    </row>
    <row r="178">
      <c r="A178" s="365"/>
      <c r="B178" s="365"/>
      <c r="C178" s="365"/>
      <c r="D178" s="365"/>
      <c r="E178" s="365"/>
      <c r="F178" s="380"/>
      <c r="G178" s="365"/>
      <c r="H178" s="365"/>
      <c r="I178" s="365"/>
      <c r="J178" s="365"/>
      <c r="K178" s="365"/>
      <c r="L178" s="365"/>
      <c r="M178" s="365"/>
      <c r="N178" s="365"/>
      <c r="O178" s="365"/>
      <c r="P178" s="365"/>
      <c r="Q178" s="365"/>
      <c r="R178" s="365"/>
      <c r="S178" s="365"/>
      <c r="T178" s="365"/>
      <c r="U178" s="365"/>
      <c r="V178" s="365"/>
      <c r="W178" s="365"/>
      <c r="X178" s="365"/>
      <c r="Y178" s="365"/>
      <c r="Z178" s="365"/>
      <c r="AA178" s="365"/>
    </row>
    <row r="179">
      <c r="A179" s="365"/>
      <c r="B179" s="365"/>
      <c r="C179" s="365"/>
      <c r="D179" s="365"/>
      <c r="E179" s="365"/>
      <c r="F179" s="380"/>
      <c r="G179" s="365"/>
      <c r="H179" s="365"/>
      <c r="I179" s="365"/>
      <c r="J179" s="365"/>
      <c r="K179" s="365"/>
      <c r="L179" s="365"/>
      <c r="M179" s="365"/>
      <c r="N179" s="365"/>
      <c r="O179" s="365"/>
      <c r="P179" s="365"/>
      <c r="Q179" s="365"/>
      <c r="R179" s="365"/>
      <c r="S179" s="365"/>
      <c r="T179" s="365"/>
      <c r="U179" s="365"/>
      <c r="V179" s="365"/>
      <c r="W179" s="365"/>
      <c r="X179" s="365"/>
      <c r="Y179" s="365"/>
      <c r="Z179" s="365"/>
      <c r="AA179" s="365"/>
    </row>
    <row r="180">
      <c r="A180" s="365"/>
      <c r="B180" s="365"/>
      <c r="C180" s="365"/>
      <c r="D180" s="365"/>
      <c r="E180" s="365"/>
      <c r="F180" s="380"/>
      <c r="G180" s="365"/>
      <c r="H180" s="365"/>
      <c r="I180" s="365"/>
      <c r="J180" s="365"/>
      <c r="K180" s="365"/>
      <c r="L180" s="365"/>
      <c r="M180" s="365"/>
      <c r="N180" s="365"/>
      <c r="O180" s="365"/>
      <c r="P180" s="365"/>
      <c r="Q180" s="365"/>
      <c r="R180" s="365"/>
      <c r="S180" s="365"/>
      <c r="T180" s="365"/>
      <c r="U180" s="365"/>
      <c r="V180" s="365"/>
      <c r="W180" s="365"/>
      <c r="X180" s="365"/>
      <c r="Y180" s="365"/>
      <c r="Z180" s="365"/>
      <c r="AA180" s="365"/>
    </row>
    <row r="181">
      <c r="A181" s="365"/>
      <c r="B181" s="365"/>
      <c r="C181" s="365"/>
      <c r="D181" s="365"/>
      <c r="E181" s="365"/>
      <c r="F181" s="380"/>
      <c r="G181" s="365"/>
      <c r="H181" s="365"/>
      <c r="I181" s="365"/>
      <c r="J181" s="365"/>
      <c r="K181" s="365"/>
      <c r="L181" s="365"/>
      <c r="M181" s="365"/>
      <c r="N181" s="365"/>
      <c r="O181" s="365"/>
      <c r="P181" s="365"/>
      <c r="Q181" s="365"/>
      <c r="R181" s="365"/>
      <c r="S181" s="365"/>
      <c r="T181" s="365"/>
      <c r="U181" s="365"/>
      <c r="V181" s="365"/>
      <c r="W181" s="365"/>
      <c r="X181" s="365"/>
      <c r="Y181" s="365"/>
      <c r="Z181" s="365"/>
      <c r="AA181" s="365"/>
    </row>
    <row r="182">
      <c r="A182" s="365"/>
      <c r="B182" s="365"/>
      <c r="C182" s="365"/>
      <c r="D182" s="365"/>
      <c r="E182" s="365"/>
      <c r="F182" s="380"/>
      <c r="G182" s="365"/>
      <c r="H182" s="365"/>
      <c r="I182" s="365"/>
      <c r="J182" s="365"/>
      <c r="K182" s="365"/>
      <c r="L182" s="365"/>
      <c r="M182" s="365"/>
      <c r="N182" s="365"/>
      <c r="O182" s="365"/>
      <c r="P182" s="365"/>
      <c r="Q182" s="365"/>
      <c r="R182" s="365"/>
      <c r="S182" s="365"/>
      <c r="T182" s="365"/>
      <c r="U182" s="365"/>
      <c r="V182" s="365"/>
      <c r="W182" s="365"/>
      <c r="X182" s="365"/>
      <c r="Y182" s="365"/>
      <c r="Z182" s="365"/>
      <c r="AA182" s="365"/>
    </row>
    <row r="183">
      <c r="A183" s="365"/>
      <c r="B183" s="365"/>
      <c r="C183" s="365"/>
      <c r="D183" s="365"/>
      <c r="E183" s="365"/>
      <c r="F183" s="380"/>
      <c r="G183" s="365"/>
      <c r="H183" s="365"/>
      <c r="I183" s="365"/>
      <c r="J183" s="365"/>
      <c r="K183" s="365"/>
      <c r="L183" s="365"/>
      <c r="M183" s="365"/>
      <c r="N183" s="365"/>
      <c r="O183" s="365"/>
      <c r="P183" s="365"/>
      <c r="Q183" s="365"/>
      <c r="R183" s="365"/>
      <c r="S183" s="365"/>
      <c r="T183" s="365"/>
      <c r="U183" s="365"/>
      <c r="V183" s="365"/>
      <c r="W183" s="365"/>
      <c r="X183" s="365"/>
      <c r="Y183" s="365"/>
      <c r="Z183" s="365"/>
      <c r="AA183" s="365"/>
    </row>
    <row r="184">
      <c r="A184" s="365"/>
      <c r="B184" s="365"/>
      <c r="C184" s="365"/>
      <c r="D184" s="365"/>
      <c r="E184" s="365"/>
      <c r="F184" s="380"/>
      <c r="G184" s="365"/>
      <c r="H184" s="365"/>
      <c r="I184" s="365"/>
      <c r="J184" s="365"/>
      <c r="K184" s="365"/>
      <c r="L184" s="365"/>
      <c r="M184" s="365"/>
      <c r="N184" s="365"/>
      <c r="O184" s="365"/>
      <c r="P184" s="365"/>
      <c r="Q184" s="365"/>
      <c r="R184" s="365"/>
      <c r="S184" s="365"/>
      <c r="T184" s="365"/>
      <c r="U184" s="365"/>
      <c r="V184" s="365"/>
      <c r="W184" s="365"/>
      <c r="X184" s="365"/>
      <c r="Y184" s="365"/>
      <c r="Z184" s="365"/>
      <c r="AA184" s="365"/>
    </row>
    <row r="185">
      <c r="A185" s="365"/>
      <c r="B185" s="365"/>
      <c r="C185" s="365"/>
      <c r="D185" s="365"/>
      <c r="E185" s="365"/>
      <c r="F185" s="380"/>
      <c r="G185" s="365"/>
      <c r="H185" s="365"/>
      <c r="I185" s="365"/>
      <c r="J185" s="365"/>
      <c r="K185" s="365"/>
      <c r="L185" s="365"/>
      <c r="M185" s="365"/>
      <c r="N185" s="365"/>
      <c r="O185" s="365"/>
      <c r="P185" s="365"/>
      <c r="Q185" s="365"/>
      <c r="R185" s="365"/>
      <c r="S185" s="365"/>
      <c r="T185" s="365"/>
      <c r="U185" s="365"/>
      <c r="V185" s="365"/>
      <c r="W185" s="365"/>
      <c r="X185" s="365"/>
      <c r="Y185" s="365"/>
      <c r="Z185" s="365"/>
      <c r="AA185" s="365"/>
    </row>
    <row r="186">
      <c r="A186" s="365"/>
      <c r="B186" s="365"/>
      <c r="C186" s="365"/>
      <c r="D186" s="365"/>
      <c r="E186" s="365"/>
      <c r="F186" s="380"/>
      <c r="G186" s="365"/>
      <c r="H186" s="365"/>
      <c r="I186" s="365"/>
      <c r="J186" s="365"/>
      <c r="K186" s="365"/>
      <c r="L186" s="365"/>
      <c r="M186" s="365"/>
      <c r="N186" s="365"/>
      <c r="O186" s="365"/>
      <c r="P186" s="365"/>
      <c r="Q186" s="365"/>
      <c r="R186" s="365"/>
      <c r="S186" s="365"/>
      <c r="T186" s="365"/>
      <c r="U186" s="365"/>
      <c r="V186" s="365"/>
      <c r="W186" s="365"/>
      <c r="X186" s="365"/>
      <c r="Y186" s="365"/>
      <c r="Z186" s="365"/>
      <c r="AA186" s="365"/>
    </row>
    <row r="187">
      <c r="A187" s="365"/>
      <c r="B187" s="365"/>
      <c r="C187" s="365"/>
      <c r="D187" s="365"/>
      <c r="E187" s="365"/>
      <c r="F187" s="380"/>
      <c r="G187" s="365"/>
      <c r="H187" s="365"/>
      <c r="I187" s="365"/>
      <c r="J187" s="365"/>
      <c r="K187" s="365"/>
      <c r="L187" s="365"/>
      <c r="M187" s="365"/>
      <c r="N187" s="365"/>
      <c r="O187" s="365"/>
      <c r="P187" s="365"/>
      <c r="Q187" s="365"/>
      <c r="R187" s="365"/>
      <c r="S187" s="365"/>
      <c r="T187" s="365"/>
      <c r="U187" s="365"/>
      <c r="V187" s="365"/>
      <c r="W187" s="365"/>
      <c r="X187" s="365"/>
      <c r="Y187" s="365"/>
      <c r="Z187" s="365"/>
      <c r="AA187" s="365"/>
    </row>
    <row r="188">
      <c r="A188" s="365"/>
      <c r="B188" s="365"/>
      <c r="C188" s="365"/>
      <c r="D188" s="365"/>
      <c r="E188" s="365"/>
      <c r="F188" s="380"/>
      <c r="G188" s="365"/>
      <c r="H188" s="365"/>
      <c r="I188" s="365"/>
      <c r="J188" s="365"/>
      <c r="K188" s="365"/>
      <c r="L188" s="365"/>
      <c r="M188" s="365"/>
      <c r="N188" s="365"/>
      <c r="O188" s="365"/>
      <c r="P188" s="365"/>
      <c r="Q188" s="365"/>
      <c r="R188" s="365"/>
      <c r="S188" s="365"/>
      <c r="T188" s="365"/>
      <c r="U188" s="365"/>
      <c r="V188" s="365"/>
      <c r="W188" s="365"/>
      <c r="X188" s="365"/>
      <c r="Y188" s="365"/>
      <c r="Z188" s="365"/>
      <c r="AA188" s="365"/>
    </row>
    <row r="189">
      <c r="A189" s="365"/>
      <c r="B189" s="365"/>
      <c r="C189" s="365"/>
      <c r="D189" s="365"/>
      <c r="E189" s="365"/>
      <c r="F189" s="380"/>
      <c r="G189" s="365"/>
      <c r="H189" s="365"/>
      <c r="I189" s="365"/>
      <c r="J189" s="365"/>
      <c r="K189" s="365"/>
      <c r="L189" s="365"/>
      <c r="M189" s="365"/>
      <c r="N189" s="365"/>
      <c r="O189" s="365"/>
      <c r="P189" s="365"/>
      <c r="Q189" s="365"/>
      <c r="R189" s="365"/>
      <c r="S189" s="365"/>
      <c r="T189" s="365"/>
      <c r="U189" s="365"/>
      <c r="V189" s="365"/>
      <c r="W189" s="365"/>
      <c r="X189" s="365"/>
      <c r="Y189" s="365"/>
      <c r="Z189" s="365"/>
      <c r="AA189" s="365"/>
    </row>
    <row r="190">
      <c r="A190" s="365"/>
      <c r="B190" s="365"/>
      <c r="C190" s="365"/>
      <c r="D190" s="365"/>
      <c r="E190" s="365"/>
      <c r="F190" s="380"/>
      <c r="G190" s="365"/>
      <c r="H190" s="365"/>
      <c r="I190" s="365"/>
      <c r="J190" s="365"/>
      <c r="K190" s="365"/>
      <c r="L190" s="365"/>
      <c r="M190" s="365"/>
      <c r="N190" s="365"/>
      <c r="O190" s="365"/>
      <c r="P190" s="365"/>
      <c r="Q190" s="365"/>
      <c r="R190" s="365"/>
      <c r="S190" s="365"/>
      <c r="T190" s="365"/>
      <c r="U190" s="365"/>
      <c r="V190" s="365"/>
      <c r="W190" s="365"/>
      <c r="X190" s="365"/>
      <c r="Y190" s="365"/>
      <c r="Z190" s="365"/>
      <c r="AA190" s="365"/>
    </row>
    <row r="191">
      <c r="A191" s="365"/>
      <c r="B191" s="365"/>
      <c r="C191" s="365"/>
      <c r="D191" s="365"/>
      <c r="E191" s="365"/>
      <c r="F191" s="380"/>
      <c r="G191" s="365"/>
      <c r="H191" s="365"/>
      <c r="I191" s="365"/>
      <c r="J191" s="365"/>
      <c r="K191" s="365"/>
      <c r="L191" s="365"/>
      <c r="M191" s="365"/>
      <c r="N191" s="365"/>
      <c r="O191" s="365"/>
      <c r="P191" s="365"/>
      <c r="Q191" s="365"/>
      <c r="R191" s="365"/>
      <c r="S191" s="365"/>
      <c r="T191" s="365"/>
      <c r="U191" s="365"/>
      <c r="V191" s="365"/>
      <c r="W191" s="365"/>
      <c r="X191" s="365"/>
      <c r="Y191" s="365"/>
      <c r="Z191" s="365"/>
      <c r="AA191" s="365"/>
    </row>
    <row r="192">
      <c r="A192" s="365"/>
      <c r="B192" s="365"/>
      <c r="C192" s="365"/>
      <c r="D192" s="365"/>
      <c r="E192" s="365"/>
      <c r="F192" s="380"/>
      <c r="G192" s="365"/>
      <c r="H192" s="365"/>
      <c r="I192" s="365"/>
      <c r="J192" s="365"/>
      <c r="K192" s="365"/>
      <c r="L192" s="365"/>
      <c r="M192" s="365"/>
      <c r="N192" s="365"/>
      <c r="O192" s="365"/>
      <c r="P192" s="365"/>
      <c r="Q192" s="365"/>
      <c r="R192" s="365"/>
      <c r="S192" s="365"/>
      <c r="T192" s="365"/>
      <c r="U192" s="365"/>
      <c r="V192" s="365"/>
      <c r="W192" s="365"/>
      <c r="X192" s="365"/>
      <c r="Y192" s="365"/>
      <c r="Z192" s="365"/>
      <c r="AA192" s="365"/>
    </row>
    <row r="193">
      <c r="A193" s="365"/>
      <c r="B193" s="365"/>
      <c r="C193" s="365"/>
      <c r="D193" s="365"/>
      <c r="E193" s="365"/>
      <c r="F193" s="380"/>
      <c r="G193" s="365"/>
      <c r="H193" s="365"/>
      <c r="I193" s="365"/>
      <c r="J193" s="365"/>
      <c r="K193" s="365"/>
      <c r="L193" s="365"/>
      <c r="M193" s="365"/>
      <c r="N193" s="365"/>
      <c r="O193" s="365"/>
      <c r="P193" s="365"/>
      <c r="Q193" s="365"/>
      <c r="R193" s="365"/>
      <c r="S193" s="365"/>
      <c r="T193" s="365"/>
      <c r="U193" s="365"/>
      <c r="V193" s="365"/>
      <c r="W193" s="365"/>
      <c r="X193" s="365"/>
      <c r="Y193" s="365"/>
      <c r="Z193" s="365"/>
      <c r="AA193" s="365"/>
    </row>
    <row r="194">
      <c r="A194" s="365"/>
      <c r="B194" s="365"/>
      <c r="C194" s="365"/>
      <c r="D194" s="365"/>
      <c r="E194" s="365"/>
      <c r="F194" s="380"/>
      <c r="G194" s="365"/>
      <c r="H194" s="365"/>
      <c r="I194" s="365"/>
      <c r="J194" s="365"/>
      <c r="K194" s="365"/>
      <c r="L194" s="365"/>
      <c r="M194" s="365"/>
      <c r="N194" s="365"/>
      <c r="O194" s="365"/>
      <c r="P194" s="365"/>
      <c r="Q194" s="365"/>
      <c r="R194" s="365"/>
      <c r="S194" s="365"/>
      <c r="T194" s="365"/>
      <c r="U194" s="365"/>
      <c r="V194" s="365"/>
      <c r="W194" s="365"/>
      <c r="X194" s="365"/>
      <c r="Y194" s="365"/>
      <c r="Z194" s="365"/>
      <c r="AA194" s="365"/>
    </row>
    <row r="195">
      <c r="A195" s="365"/>
      <c r="B195" s="365"/>
      <c r="C195" s="365"/>
      <c r="D195" s="365"/>
      <c r="E195" s="365"/>
      <c r="F195" s="380"/>
      <c r="G195" s="365"/>
      <c r="H195" s="365"/>
      <c r="I195" s="365"/>
      <c r="J195" s="365"/>
      <c r="K195" s="365"/>
      <c r="L195" s="365"/>
      <c r="M195" s="365"/>
      <c r="N195" s="365"/>
      <c r="O195" s="365"/>
      <c r="P195" s="365"/>
      <c r="Q195" s="365"/>
      <c r="R195" s="365"/>
      <c r="S195" s="365"/>
      <c r="T195" s="365"/>
      <c r="U195" s="365"/>
      <c r="V195" s="365"/>
      <c r="W195" s="365"/>
      <c r="X195" s="365"/>
      <c r="Y195" s="365"/>
      <c r="Z195" s="365"/>
      <c r="AA195" s="365"/>
    </row>
    <row r="196">
      <c r="A196" s="365"/>
      <c r="B196" s="365"/>
      <c r="C196" s="365"/>
      <c r="D196" s="365"/>
      <c r="E196" s="365"/>
      <c r="F196" s="380"/>
      <c r="G196" s="365"/>
      <c r="H196" s="365"/>
      <c r="I196" s="365"/>
      <c r="J196" s="365"/>
      <c r="K196" s="365"/>
      <c r="L196" s="365"/>
      <c r="M196" s="365"/>
      <c r="N196" s="365"/>
      <c r="O196" s="365"/>
      <c r="P196" s="365"/>
      <c r="Q196" s="365"/>
      <c r="R196" s="365"/>
      <c r="S196" s="365"/>
      <c r="T196" s="365"/>
      <c r="U196" s="365"/>
      <c r="V196" s="365"/>
      <c r="W196" s="365"/>
      <c r="X196" s="365"/>
      <c r="Y196" s="365"/>
      <c r="Z196" s="365"/>
      <c r="AA196" s="365"/>
    </row>
    <row r="197">
      <c r="A197" s="365"/>
      <c r="B197" s="365"/>
      <c r="C197" s="365"/>
      <c r="D197" s="365"/>
      <c r="E197" s="365"/>
      <c r="F197" s="380"/>
      <c r="G197" s="365"/>
      <c r="H197" s="365"/>
      <c r="I197" s="365"/>
      <c r="J197" s="365"/>
      <c r="K197" s="365"/>
      <c r="L197" s="365"/>
      <c r="M197" s="365"/>
      <c r="N197" s="365"/>
      <c r="O197" s="365"/>
      <c r="P197" s="365"/>
      <c r="Q197" s="365"/>
      <c r="R197" s="365"/>
      <c r="S197" s="365"/>
      <c r="T197" s="365"/>
      <c r="U197" s="365"/>
      <c r="V197" s="365"/>
      <c r="W197" s="365"/>
      <c r="X197" s="365"/>
      <c r="Y197" s="365"/>
      <c r="Z197" s="365"/>
      <c r="AA197" s="365"/>
    </row>
    <row r="198">
      <c r="A198" s="365"/>
      <c r="B198" s="365"/>
      <c r="C198" s="365"/>
      <c r="D198" s="365"/>
      <c r="E198" s="365"/>
      <c r="F198" s="380"/>
      <c r="G198" s="365"/>
      <c r="H198" s="365"/>
      <c r="I198" s="365"/>
      <c r="J198" s="365"/>
      <c r="K198" s="365"/>
      <c r="L198" s="365"/>
      <c r="M198" s="365"/>
      <c r="N198" s="365"/>
      <c r="O198" s="365"/>
      <c r="P198" s="365"/>
      <c r="Q198" s="365"/>
      <c r="R198" s="365"/>
      <c r="S198" s="365"/>
      <c r="T198" s="365"/>
      <c r="U198" s="365"/>
      <c r="V198" s="365"/>
      <c r="W198" s="365"/>
      <c r="X198" s="365"/>
      <c r="Y198" s="365"/>
      <c r="Z198" s="365"/>
      <c r="AA198" s="365"/>
    </row>
    <row r="199">
      <c r="A199" s="365"/>
      <c r="B199" s="365"/>
      <c r="C199" s="365"/>
      <c r="D199" s="365"/>
      <c r="E199" s="365"/>
      <c r="F199" s="380"/>
      <c r="G199" s="365"/>
      <c r="H199" s="365"/>
      <c r="I199" s="365"/>
      <c r="J199" s="365"/>
      <c r="K199" s="365"/>
      <c r="L199" s="365"/>
      <c r="M199" s="365"/>
      <c r="N199" s="365"/>
      <c r="O199" s="365"/>
      <c r="P199" s="365"/>
      <c r="Q199" s="365"/>
      <c r="R199" s="365"/>
      <c r="S199" s="365"/>
      <c r="T199" s="365"/>
      <c r="U199" s="365"/>
      <c r="V199" s="365"/>
      <c r="W199" s="365"/>
      <c r="X199" s="365"/>
      <c r="Y199" s="365"/>
      <c r="Z199" s="365"/>
      <c r="AA199" s="365"/>
    </row>
    <row r="200">
      <c r="A200" s="365"/>
      <c r="B200" s="365"/>
      <c r="C200" s="365"/>
      <c r="D200" s="365"/>
      <c r="E200" s="365"/>
      <c r="F200" s="380"/>
      <c r="G200" s="365"/>
      <c r="H200" s="365"/>
      <c r="I200" s="365"/>
      <c r="J200" s="365"/>
      <c r="K200" s="365"/>
      <c r="L200" s="365"/>
      <c r="M200" s="365"/>
      <c r="N200" s="365"/>
      <c r="O200" s="365"/>
      <c r="P200" s="365"/>
      <c r="Q200" s="365"/>
      <c r="R200" s="365"/>
      <c r="S200" s="365"/>
      <c r="T200" s="365"/>
      <c r="U200" s="365"/>
      <c r="V200" s="365"/>
      <c r="W200" s="365"/>
      <c r="X200" s="365"/>
      <c r="Y200" s="365"/>
      <c r="Z200" s="365"/>
      <c r="AA200" s="365"/>
    </row>
    <row r="201">
      <c r="A201" s="365"/>
      <c r="B201" s="365"/>
      <c r="C201" s="365"/>
      <c r="D201" s="365"/>
      <c r="E201" s="365"/>
      <c r="F201" s="380"/>
      <c r="G201" s="365"/>
      <c r="H201" s="365"/>
      <c r="I201" s="365"/>
      <c r="J201" s="365"/>
      <c r="K201" s="365"/>
      <c r="L201" s="365"/>
      <c r="M201" s="365"/>
      <c r="N201" s="365"/>
      <c r="O201" s="365"/>
      <c r="P201" s="365"/>
      <c r="Q201" s="365"/>
      <c r="R201" s="365"/>
      <c r="S201" s="365"/>
      <c r="T201" s="365"/>
      <c r="U201" s="365"/>
      <c r="V201" s="365"/>
      <c r="W201" s="365"/>
      <c r="X201" s="365"/>
      <c r="Y201" s="365"/>
      <c r="Z201" s="365"/>
      <c r="AA201" s="365"/>
    </row>
    <row r="202">
      <c r="A202" s="365"/>
      <c r="B202" s="365"/>
      <c r="C202" s="365"/>
      <c r="D202" s="365"/>
      <c r="E202" s="365"/>
      <c r="F202" s="380"/>
      <c r="G202" s="365"/>
      <c r="H202" s="365"/>
      <c r="I202" s="365"/>
      <c r="J202" s="365"/>
      <c r="K202" s="365"/>
      <c r="L202" s="365"/>
      <c r="M202" s="365"/>
      <c r="N202" s="365"/>
      <c r="O202" s="365"/>
      <c r="P202" s="365"/>
      <c r="Q202" s="365"/>
      <c r="R202" s="365"/>
      <c r="S202" s="365"/>
      <c r="T202" s="365"/>
      <c r="U202" s="365"/>
      <c r="V202" s="365"/>
      <c r="W202" s="365"/>
      <c r="X202" s="365"/>
      <c r="Y202" s="365"/>
      <c r="Z202" s="365"/>
      <c r="AA202" s="365"/>
    </row>
    <row r="203">
      <c r="A203" s="365"/>
      <c r="B203" s="365"/>
      <c r="C203" s="365"/>
      <c r="D203" s="365"/>
      <c r="E203" s="365"/>
      <c r="F203" s="380"/>
      <c r="G203" s="365"/>
      <c r="H203" s="365"/>
      <c r="I203" s="365"/>
      <c r="J203" s="365"/>
      <c r="K203" s="365"/>
      <c r="L203" s="365"/>
      <c r="M203" s="365"/>
      <c r="N203" s="365"/>
      <c r="O203" s="365"/>
      <c r="P203" s="365"/>
      <c r="Q203" s="365"/>
      <c r="R203" s="365"/>
      <c r="S203" s="365"/>
      <c r="T203" s="365"/>
      <c r="U203" s="365"/>
      <c r="V203" s="365"/>
      <c r="W203" s="365"/>
      <c r="X203" s="365"/>
      <c r="Y203" s="365"/>
      <c r="Z203" s="365"/>
      <c r="AA203" s="365"/>
    </row>
    <row r="204">
      <c r="A204" s="365"/>
      <c r="B204" s="365"/>
      <c r="C204" s="365"/>
      <c r="D204" s="365"/>
      <c r="E204" s="365"/>
      <c r="F204" s="380"/>
      <c r="G204" s="365"/>
      <c r="H204" s="365"/>
      <c r="I204" s="365"/>
      <c r="J204" s="365"/>
      <c r="K204" s="365"/>
      <c r="L204" s="365"/>
      <c r="M204" s="365"/>
      <c r="N204" s="365"/>
      <c r="O204" s="365"/>
      <c r="P204" s="365"/>
      <c r="Q204" s="365"/>
      <c r="R204" s="365"/>
      <c r="S204" s="365"/>
      <c r="T204" s="365"/>
      <c r="U204" s="365"/>
      <c r="V204" s="365"/>
      <c r="W204" s="365"/>
      <c r="X204" s="365"/>
      <c r="Y204" s="365"/>
      <c r="Z204" s="365"/>
      <c r="AA204" s="365"/>
    </row>
    <row r="205">
      <c r="A205" s="365"/>
      <c r="B205" s="365"/>
      <c r="C205" s="365"/>
      <c r="D205" s="365"/>
      <c r="E205" s="365"/>
      <c r="F205" s="380"/>
      <c r="G205" s="365"/>
      <c r="H205" s="365"/>
      <c r="I205" s="365"/>
      <c r="J205" s="365"/>
      <c r="K205" s="365"/>
      <c r="L205" s="365"/>
      <c r="M205" s="365"/>
      <c r="N205" s="365"/>
      <c r="O205" s="365"/>
      <c r="P205" s="365"/>
      <c r="Q205" s="365"/>
      <c r="R205" s="365"/>
      <c r="S205" s="365"/>
      <c r="T205" s="365"/>
      <c r="U205" s="365"/>
      <c r="V205" s="365"/>
      <c r="W205" s="365"/>
      <c r="X205" s="365"/>
      <c r="Y205" s="365"/>
      <c r="Z205" s="365"/>
      <c r="AA205" s="365"/>
    </row>
    <row r="206">
      <c r="A206" s="365"/>
      <c r="B206" s="365"/>
      <c r="C206" s="365"/>
      <c r="D206" s="365"/>
      <c r="E206" s="365"/>
      <c r="F206" s="380"/>
      <c r="G206" s="365"/>
      <c r="H206" s="365"/>
      <c r="I206" s="365"/>
      <c r="J206" s="365"/>
      <c r="K206" s="365"/>
      <c r="L206" s="365"/>
      <c r="M206" s="365"/>
      <c r="N206" s="365"/>
      <c r="O206" s="365"/>
      <c r="P206" s="365"/>
      <c r="Q206" s="365"/>
      <c r="R206" s="365"/>
      <c r="S206" s="365"/>
      <c r="T206" s="365"/>
      <c r="U206" s="365"/>
      <c r="V206" s="365"/>
      <c r="W206" s="365"/>
      <c r="X206" s="365"/>
      <c r="Y206" s="365"/>
      <c r="Z206" s="365"/>
      <c r="AA206" s="365"/>
    </row>
    <row r="207">
      <c r="A207" s="365"/>
      <c r="B207" s="365"/>
      <c r="C207" s="365"/>
      <c r="D207" s="365"/>
      <c r="E207" s="365"/>
      <c r="F207" s="380"/>
      <c r="G207" s="365"/>
      <c r="H207" s="365"/>
      <c r="I207" s="365"/>
      <c r="J207" s="365"/>
      <c r="K207" s="365"/>
      <c r="L207" s="365"/>
      <c r="M207" s="365"/>
      <c r="N207" s="365"/>
      <c r="O207" s="365"/>
      <c r="P207" s="365"/>
      <c r="Q207" s="365"/>
      <c r="R207" s="365"/>
      <c r="S207" s="365"/>
      <c r="T207" s="365"/>
      <c r="U207" s="365"/>
      <c r="V207" s="365"/>
      <c r="W207" s="365"/>
      <c r="X207" s="365"/>
      <c r="Y207" s="365"/>
      <c r="Z207" s="365"/>
      <c r="AA207" s="365"/>
    </row>
    <row r="208">
      <c r="A208" s="365"/>
      <c r="B208" s="365"/>
      <c r="C208" s="365"/>
      <c r="D208" s="365"/>
      <c r="E208" s="365"/>
      <c r="F208" s="380"/>
      <c r="G208" s="365"/>
      <c r="H208" s="365"/>
      <c r="I208" s="365"/>
      <c r="J208" s="365"/>
      <c r="K208" s="365"/>
      <c r="L208" s="365"/>
      <c r="M208" s="365"/>
      <c r="N208" s="365"/>
      <c r="O208" s="365"/>
      <c r="P208" s="365"/>
      <c r="Q208" s="365"/>
      <c r="R208" s="365"/>
      <c r="S208" s="365"/>
      <c r="T208" s="365"/>
      <c r="U208" s="365"/>
      <c r="V208" s="365"/>
      <c r="W208" s="365"/>
      <c r="X208" s="365"/>
      <c r="Y208" s="365"/>
      <c r="Z208" s="365"/>
      <c r="AA208" s="365"/>
    </row>
    <row r="209">
      <c r="A209" s="365"/>
      <c r="B209" s="365"/>
      <c r="C209" s="365"/>
      <c r="D209" s="365"/>
      <c r="E209" s="365"/>
      <c r="F209" s="380"/>
      <c r="G209" s="365"/>
      <c r="H209" s="365"/>
      <c r="I209" s="365"/>
      <c r="J209" s="365"/>
      <c r="K209" s="365"/>
      <c r="L209" s="365"/>
      <c r="M209" s="365"/>
      <c r="N209" s="365"/>
      <c r="O209" s="365"/>
      <c r="P209" s="365"/>
      <c r="Q209" s="365"/>
      <c r="R209" s="365"/>
      <c r="S209" s="365"/>
      <c r="T209" s="365"/>
      <c r="U209" s="365"/>
      <c r="V209" s="365"/>
      <c r="W209" s="365"/>
      <c r="X209" s="365"/>
      <c r="Y209" s="365"/>
      <c r="Z209" s="365"/>
      <c r="AA209" s="365"/>
    </row>
    <row r="210">
      <c r="A210" s="365"/>
      <c r="B210" s="365"/>
      <c r="C210" s="365"/>
      <c r="D210" s="365"/>
      <c r="E210" s="365"/>
      <c r="F210" s="380"/>
      <c r="G210" s="365"/>
      <c r="H210" s="365"/>
      <c r="I210" s="365"/>
      <c r="J210" s="365"/>
      <c r="K210" s="365"/>
      <c r="L210" s="365"/>
      <c r="M210" s="365"/>
      <c r="N210" s="365"/>
      <c r="O210" s="365"/>
      <c r="P210" s="365"/>
      <c r="Q210" s="365"/>
      <c r="R210" s="365"/>
      <c r="S210" s="365"/>
      <c r="T210" s="365"/>
      <c r="U210" s="365"/>
      <c r="V210" s="365"/>
      <c r="W210" s="365"/>
      <c r="X210" s="365"/>
      <c r="Y210" s="365"/>
      <c r="Z210" s="365"/>
      <c r="AA210" s="365"/>
    </row>
    <row r="211">
      <c r="A211" s="365"/>
      <c r="B211" s="365"/>
      <c r="C211" s="365"/>
      <c r="D211" s="365"/>
      <c r="E211" s="365"/>
      <c r="F211" s="380"/>
      <c r="G211" s="365"/>
      <c r="H211" s="365"/>
      <c r="I211" s="365"/>
      <c r="J211" s="365"/>
      <c r="K211" s="365"/>
      <c r="L211" s="365"/>
      <c r="M211" s="365"/>
      <c r="N211" s="365"/>
      <c r="O211" s="365"/>
      <c r="P211" s="365"/>
      <c r="Q211" s="365"/>
      <c r="R211" s="365"/>
      <c r="S211" s="365"/>
      <c r="T211" s="365"/>
      <c r="U211" s="365"/>
      <c r="V211" s="365"/>
      <c r="W211" s="365"/>
      <c r="X211" s="365"/>
      <c r="Y211" s="365"/>
      <c r="Z211" s="365"/>
      <c r="AA211" s="365"/>
    </row>
    <row r="212">
      <c r="A212" s="365"/>
      <c r="B212" s="365"/>
      <c r="C212" s="365"/>
      <c r="D212" s="365"/>
      <c r="E212" s="365"/>
      <c r="F212" s="380"/>
      <c r="G212" s="365"/>
      <c r="H212" s="365"/>
      <c r="I212" s="365"/>
      <c r="J212" s="365"/>
      <c r="K212" s="365"/>
      <c r="L212" s="365"/>
      <c r="M212" s="365"/>
      <c r="N212" s="365"/>
      <c r="O212" s="365"/>
      <c r="P212" s="365"/>
      <c r="Q212" s="365"/>
      <c r="R212" s="365"/>
      <c r="S212" s="365"/>
      <c r="T212" s="365"/>
      <c r="U212" s="365"/>
      <c r="V212" s="365"/>
      <c r="W212" s="365"/>
      <c r="X212" s="365"/>
      <c r="Y212" s="365"/>
      <c r="Z212" s="365"/>
      <c r="AA212" s="365"/>
    </row>
    <row r="213">
      <c r="A213" s="365"/>
      <c r="B213" s="365"/>
      <c r="C213" s="365"/>
      <c r="D213" s="365"/>
      <c r="E213" s="365"/>
      <c r="F213" s="380"/>
      <c r="G213" s="365"/>
      <c r="H213" s="365"/>
      <c r="I213" s="365"/>
      <c r="J213" s="365"/>
      <c r="K213" s="365"/>
      <c r="L213" s="365"/>
      <c r="M213" s="365"/>
      <c r="N213" s="365"/>
      <c r="O213" s="365"/>
      <c r="P213" s="365"/>
      <c r="Q213" s="365"/>
      <c r="R213" s="365"/>
      <c r="S213" s="365"/>
      <c r="T213" s="365"/>
      <c r="U213" s="365"/>
      <c r="V213" s="365"/>
      <c r="W213" s="365"/>
      <c r="X213" s="365"/>
      <c r="Y213" s="365"/>
      <c r="Z213" s="365"/>
      <c r="AA213" s="365"/>
    </row>
    <row r="214">
      <c r="A214" s="365"/>
      <c r="B214" s="365"/>
      <c r="C214" s="365"/>
      <c r="D214" s="365"/>
      <c r="E214" s="365"/>
      <c r="F214" s="380"/>
      <c r="G214" s="365"/>
      <c r="H214" s="365"/>
      <c r="I214" s="365"/>
      <c r="J214" s="365"/>
      <c r="K214" s="365"/>
      <c r="L214" s="365"/>
      <c r="M214" s="365"/>
      <c r="N214" s="365"/>
      <c r="O214" s="365"/>
      <c r="P214" s="365"/>
      <c r="Q214" s="365"/>
      <c r="R214" s="365"/>
      <c r="S214" s="365"/>
      <c r="T214" s="365"/>
      <c r="U214" s="365"/>
      <c r="V214" s="365"/>
      <c r="W214" s="365"/>
      <c r="X214" s="365"/>
      <c r="Y214" s="365"/>
      <c r="Z214" s="365"/>
      <c r="AA214" s="365"/>
    </row>
    <row r="215">
      <c r="A215" s="365"/>
      <c r="B215" s="365"/>
      <c r="C215" s="365"/>
      <c r="D215" s="365"/>
      <c r="E215" s="365"/>
      <c r="F215" s="380"/>
      <c r="G215" s="365"/>
      <c r="H215" s="365"/>
      <c r="I215" s="365"/>
      <c r="J215" s="365"/>
      <c r="K215" s="365"/>
      <c r="L215" s="365"/>
      <c r="M215" s="365"/>
      <c r="N215" s="365"/>
      <c r="O215" s="365"/>
      <c r="P215" s="365"/>
      <c r="Q215" s="365"/>
      <c r="R215" s="365"/>
      <c r="S215" s="365"/>
      <c r="T215" s="365"/>
      <c r="U215" s="365"/>
      <c r="V215" s="365"/>
      <c r="W215" s="365"/>
      <c r="X215" s="365"/>
      <c r="Y215" s="365"/>
      <c r="Z215" s="365"/>
      <c r="AA215" s="365"/>
    </row>
    <row r="216">
      <c r="A216" s="365"/>
      <c r="B216" s="365"/>
      <c r="C216" s="365"/>
      <c r="D216" s="365"/>
      <c r="E216" s="365"/>
      <c r="F216" s="380"/>
      <c r="G216" s="365"/>
      <c r="H216" s="365"/>
      <c r="I216" s="365"/>
      <c r="J216" s="365"/>
      <c r="K216" s="365"/>
      <c r="L216" s="365"/>
      <c r="M216" s="365"/>
      <c r="N216" s="365"/>
      <c r="O216" s="365"/>
      <c r="P216" s="365"/>
      <c r="Q216" s="365"/>
      <c r="R216" s="365"/>
      <c r="S216" s="365"/>
      <c r="T216" s="365"/>
      <c r="U216" s="365"/>
      <c r="V216" s="365"/>
      <c r="W216" s="365"/>
      <c r="X216" s="365"/>
      <c r="Y216" s="365"/>
      <c r="Z216" s="365"/>
      <c r="AA216" s="365"/>
    </row>
    <row r="217">
      <c r="A217" s="365"/>
      <c r="B217" s="365"/>
      <c r="C217" s="365"/>
      <c r="D217" s="365"/>
      <c r="E217" s="365"/>
      <c r="F217" s="380"/>
      <c r="G217" s="365"/>
      <c r="H217" s="365"/>
      <c r="I217" s="365"/>
      <c r="J217" s="365"/>
      <c r="K217" s="365"/>
      <c r="L217" s="365"/>
      <c r="M217" s="365"/>
      <c r="N217" s="365"/>
      <c r="O217" s="365"/>
      <c r="P217" s="365"/>
      <c r="Q217" s="365"/>
      <c r="R217" s="365"/>
      <c r="S217" s="365"/>
      <c r="T217" s="365"/>
      <c r="U217" s="365"/>
      <c r="V217" s="365"/>
      <c r="W217" s="365"/>
      <c r="X217" s="365"/>
      <c r="Y217" s="365"/>
      <c r="Z217" s="365"/>
      <c r="AA217" s="365"/>
    </row>
    <row r="218">
      <c r="A218" s="365"/>
      <c r="B218" s="365"/>
      <c r="C218" s="365"/>
      <c r="D218" s="365"/>
      <c r="E218" s="365"/>
      <c r="F218" s="380"/>
      <c r="G218" s="365"/>
      <c r="H218" s="365"/>
      <c r="I218" s="365"/>
      <c r="J218" s="365"/>
      <c r="K218" s="365"/>
      <c r="L218" s="365"/>
      <c r="M218" s="365"/>
      <c r="N218" s="365"/>
      <c r="O218" s="365"/>
      <c r="P218" s="365"/>
      <c r="Q218" s="365"/>
      <c r="R218" s="365"/>
      <c r="S218" s="365"/>
      <c r="T218" s="365"/>
      <c r="U218" s="365"/>
      <c r="V218" s="365"/>
      <c r="W218" s="365"/>
      <c r="X218" s="365"/>
      <c r="Y218" s="365"/>
      <c r="Z218" s="365"/>
      <c r="AA218" s="365"/>
    </row>
    <row r="219">
      <c r="A219" s="365"/>
      <c r="B219" s="365"/>
      <c r="C219" s="365"/>
      <c r="D219" s="365"/>
      <c r="E219" s="365"/>
      <c r="F219" s="380"/>
      <c r="G219" s="365"/>
      <c r="H219" s="365"/>
      <c r="I219" s="365"/>
      <c r="J219" s="365"/>
      <c r="K219" s="365"/>
      <c r="L219" s="365"/>
      <c r="M219" s="365"/>
      <c r="N219" s="365"/>
      <c r="O219" s="365"/>
      <c r="P219" s="365"/>
      <c r="Q219" s="365"/>
      <c r="R219" s="365"/>
      <c r="S219" s="365"/>
      <c r="T219" s="365"/>
      <c r="U219" s="365"/>
      <c r="V219" s="365"/>
      <c r="W219" s="365"/>
      <c r="X219" s="365"/>
      <c r="Y219" s="365"/>
      <c r="Z219" s="365"/>
      <c r="AA219" s="365"/>
    </row>
    <row r="220">
      <c r="A220" s="365"/>
      <c r="B220" s="365"/>
      <c r="C220" s="365"/>
      <c r="D220" s="365"/>
      <c r="E220" s="365"/>
      <c r="F220" s="380"/>
      <c r="G220" s="365"/>
      <c r="H220" s="365"/>
      <c r="I220" s="365"/>
      <c r="J220" s="365"/>
      <c r="K220" s="365"/>
      <c r="L220" s="365"/>
      <c r="M220" s="365"/>
      <c r="N220" s="365"/>
      <c r="O220" s="365"/>
      <c r="P220" s="365"/>
      <c r="Q220" s="365"/>
      <c r="R220" s="365"/>
      <c r="S220" s="365"/>
      <c r="T220" s="365"/>
      <c r="U220" s="365"/>
      <c r="V220" s="365"/>
      <c r="W220" s="365"/>
      <c r="X220" s="365"/>
      <c r="Y220" s="365"/>
      <c r="Z220" s="365"/>
      <c r="AA220" s="365"/>
    </row>
    <row r="221">
      <c r="A221" s="365"/>
      <c r="B221" s="365"/>
      <c r="C221" s="365"/>
      <c r="D221" s="365"/>
      <c r="E221" s="365"/>
      <c r="F221" s="380"/>
      <c r="G221" s="365"/>
      <c r="H221" s="365"/>
      <c r="I221" s="365"/>
      <c r="J221" s="365"/>
      <c r="K221" s="365"/>
      <c r="L221" s="365"/>
      <c r="M221" s="365"/>
      <c r="N221" s="365"/>
      <c r="O221" s="365"/>
      <c r="P221" s="365"/>
      <c r="Q221" s="365"/>
      <c r="R221" s="365"/>
      <c r="S221" s="365"/>
      <c r="T221" s="365"/>
      <c r="U221" s="365"/>
      <c r="V221" s="365"/>
      <c r="W221" s="365"/>
      <c r="X221" s="365"/>
      <c r="Y221" s="365"/>
      <c r="Z221" s="365"/>
      <c r="AA221" s="365"/>
    </row>
    <row r="222">
      <c r="A222" s="365"/>
      <c r="B222" s="365"/>
      <c r="C222" s="365"/>
      <c r="D222" s="365"/>
      <c r="E222" s="365"/>
      <c r="F222" s="380"/>
      <c r="G222" s="365"/>
      <c r="H222" s="365"/>
      <c r="I222" s="365"/>
      <c r="J222" s="365"/>
      <c r="K222" s="365"/>
      <c r="L222" s="365"/>
      <c r="M222" s="365"/>
      <c r="N222" s="365"/>
      <c r="O222" s="365"/>
      <c r="P222" s="365"/>
      <c r="Q222" s="365"/>
      <c r="R222" s="365"/>
      <c r="S222" s="365"/>
      <c r="T222" s="365"/>
      <c r="U222" s="365"/>
      <c r="V222" s="365"/>
      <c r="W222" s="365"/>
      <c r="X222" s="365"/>
      <c r="Y222" s="365"/>
      <c r="Z222" s="365"/>
      <c r="AA222" s="365"/>
    </row>
    <row r="223">
      <c r="A223" s="365"/>
      <c r="B223" s="365"/>
      <c r="C223" s="365"/>
      <c r="D223" s="365"/>
      <c r="E223" s="365"/>
      <c r="F223" s="380"/>
      <c r="G223" s="365"/>
      <c r="H223" s="365"/>
      <c r="I223" s="365"/>
      <c r="J223" s="365"/>
      <c r="K223" s="365"/>
      <c r="L223" s="365"/>
      <c r="M223" s="365"/>
      <c r="N223" s="365"/>
      <c r="O223" s="365"/>
      <c r="P223" s="365"/>
      <c r="Q223" s="365"/>
      <c r="R223" s="365"/>
      <c r="S223" s="365"/>
      <c r="T223" s="365"/>
      <c r="U223" s="365"/>
      <c r="V223" s="365"/>
      <c r="W223" s="365"/>
      <c r="X223" s="365"/>
      <c r="Y223" s="365"/>
      <c r="Z223" s="365"/>
      <c r="AA223" s="365"/>
    </row>
    <row r="224">
      <c r="A224" s="365"/>
      <c r="B224" s="365"/>
      <c r="C224" s="365"/>
      <c r="D224" s="365"/>
      <c r="E224" s="365"/>
      <c r="F224" s="380"/>
      <c r="G224" s="365"/>
      <c r="H224" s="365"/>
      <c r="I224" s="365"/>
      <c r="J224" s="365"/>
      <c r="K224" s="365"/>
      <c r="L224" s="365"/>
      <c r="M224" s="365"/>
      <c r="N224" s="365"/>
      <c r="O224" s="365"/>
      <c r="P224" s="365"/>
      <c r="Q224" s="365"/>
      <c r="R224" s="365"/>
      <c r="S224" s="365"/>
      <c r="T224" s="365"/>
      <c r="U224" s="365"/>
      <c r="V224" s="365"/>
      <c r="W224" s="365"/>
      <c r="X224" s="365"/>
      <c r="Y224" s="365"/>
      <c r="Z224" s="365"/>
      <c r="AA224" s="365"/>
    </row>
    <row r="225">
      <c r="A225" s="365"/>
      <c r="B225" s="365"/>
      <c r="C225" s="365"/>
      <c r="D225" s="365"/>
      <c r="E225" s="365"/>
      <c r="F225" s="380"/>
      <c r="G225" s="365"/>
      <c r="H225" s="365"/>
      <c r="I225" s="365"/>
      <c r="J225" s="365"/>
      <c r="K225" s="365"/>
      <c r="L225" s="365"/>
      <c r="M225" s="365"/>
      <c r="N225" s="365"/>
      <c r="O225" s="365"/>
      <c r="P225" s="365"/>
      <c r="Q225" s="365"/>
      <c r="R225" s="365"/>
      <c r="S225" s="365"/>
      <c r="T225" s="365"/>
      <c r="U225" s="365"/>
      <c r="V225" s="365"/>
      <c r="W225" s="365"/>
      <c r="X225" s="365"/>
      <c r="Y225" s="365"/>
      <c r="Z225" s="365"/>
      <c r="AA225" s="365"/>
    </row>
    <row r="226">
      <c r="A226" s="365"/>
      <c r="B226" s="365"/>
      <c r="C226" s="365"/>
      <c r="D226" s="365"/>
      <c r="E226" s="365"/>
      <c r="F226" s="380"/>
      <c r="G226" s="365"/>
      <c r="H226" s="365"/>
      <c r="I226" s="365"/>
      <c r="J226" s="365"/>
      <c r="K226" s="365"/>
      <c r="L226" s="365"/>
      <c r="M226" s="365"/>
      <c r="N226" s="365"/>
      <c r="O226" s="365"/>
      <c r="P226" s="365"/>
      <c r="Q226" s="365"/>
      <c r="R226" s="365"/>
      <c r="S226" s="365"/>
      <c r="T226" s="365"/>
      <c r="U226" s="365"/>
      <c r="V226" s="365"/>
      <c r="W226" s="365"/>
      <c r="X226" s="365"/>
      <c r="Y226" s="365"/>
      <c r="Z226" s="365"/>
      <c r="AA226" s="365"/>
    </row>
    <row r="227">
      <c r="A227" s="365"/>
      <c r="B227" s="365"/>
      <c r="C227" s="365"/>
      <c r="D227" s="365"/>
      <c r="E227" s="365"/>
      <c r="F227" s="380"/>
      <c r="G227" s="365"/>
      <c r="H227" s="365"/>
      <c r="I227" s="365"/>
      <c r="J227" s="365"/>
      <c r="K227" s="365"/>
      <c r="L227" s="365"/>
      <c r="M227" s="365"/>
      <c r="N227" s="365"/>
      <c r="O227" s="365"/>
      <c r="P227" s="365"/>
      <c r="Q227" s="365"/>
      <c r="R227" s="365"/>
      <c r="S227" s="365"/>
      <c r="T227" s="365"/>
      <c r="U227" s="365"/>
      <c r="V227" s="365"/>
      <c r="W227" s="365"/>
      <c r="X227" s="365"/>
      <c r="Y227" s="365"/>
      <c r="Z227" s="365"/>
      <c r="AA227" s="365"/>
    </row>
    <row r="228">
      <c r="A228" s="365"/>
      <c r="B228" s="365"/>
      <c r="C228" s="365"/>
      <c r="D228" s="365"/>
      <c r="E228" s="365"/>
      <c r="F228" s="380"/>
      <c r="G228" s="365"/>
      <c r="H228" s="365"/>
      <c r="I228" s="365"/>
      <c r="J228" s="365"/>
      <c r="K228" s="365"/>
      <c r="L228" s="365"/>
      <c r="M228" s="365"/>
      <c r="N228" s="365"/>
      <c r="O228" s="365"/>
      <c r="P228" s="365"/>
      <c r="Q228" s="365"/>
      <c r="R228" s="365"/>
      <c r="S228" s="365"/>
      <c r="T228" s="365"/>
      <c r="U228" s="365"/>
      <c r="V228" s="365"/>
      <c r="W228" s="365"/>
      <c r="X228" s="365"/>
      <c r="Y228" s="365"/>
      <c r="Z228" s="365"/>
      <c r="AA228" s="365"/>
    </row>
    <row r="229">
      <c r="A229" s="365"/>
      <c r="B229" s="365"/>
      <c r="C229" s="365"/>
      <c r="D229" s="365"/>
      <c r="E229" s="365"/>
      <c r="F229" s="380"/>
      <c r="G229" s="365"/>
      <c r="H229" s="365"/>
      <c r="I229" s="365"/>
      <c r="J229" s="365"/>
      <c r="K229" s="365"/>
      <c r="L229" s="365"/>
      <c r="M229" s="365"/>
      <c r="N229" s="365"/>
      <c r="O229" s="365"/>
      <c r="P229" s="365"/>
      <c r="Q229" s="365"/>
      <c r="R229" s="365"/>
      <c r="S229" s="365"/>
      <c r="T229" s="365"/>
      <c r="U229" s="365"/>
      <c r="V229" s="365"/>
      <c r="W229" s="365"/>
      <c r="X229" s="365"/>
      <c r="Y229" s="365"/>
      <c r="Z229" s="365"/>
      <c r="AA229" s="365"/>
    </row>
    <row r="230">
      <c r="A230" s="365"/>
      <c r="B230" s="365"/>
      <c r="C230" s="365"/>
      <c r="D230" s="365"/>
      <c r="E230" s="365"/>
      <c r="F230" s="380"/>
      <c r="G230" s="365"/>
      <c r="H230" s="365"/>
      <c r="I230" s="365"/>
      <c r="J230" s="365"/>
      <c r="K230" s="365"/>
      <c r="L230" s="365"/>
      <c r="M230" s="365"/>
      <c r="N230" s="365"/>
      <c r="O230" s="365"/>
      <c r="P230" s="365"/>
      <c r="Q230" s="365"/>
      <c r="R230" s="365"/>
      <c r="S230" s="365"/>
      <c r="T230" s="365"/>
      <c r="U230" s="365"/>
      <c r="V230" s="365"/>
      <c r="W230" s="365"/>
      <c r="X230" s="365"/>
      <c r="Y230" s="365"/>
      <c r="Z230" s="365"/>
      <c r="AA230" s="365"/>
    </row>
    <row r="231">
      <c r="A231" s="365"/>
      <c r="B231" s="365"/>
      <c r="C231" s="365"/>
      <c r="D231" s="365"/>
      <c r="E231" s="365"/>
      <c r="F231" s="380"/>
      <c r="G231" s="365"/>
      <c r="H231" s="365"/>
      <c r="I231" s="365"/>
      <c r="J231" s="365"/>
      <c r="K231" s="365"/>
      <c r="L231" s="365"/>
      <c r="M231" s="365"/>
      <c r="N231" s="365"/>
      <c r="O231" s="365"/>
      <c r="P231" s="365"/>
      <c r="Q231" s="365"/>
      <c r="R231" s="365"/>
      <c r="S231" s="365"/>
      <c r="T231" s="365"/>
      <c r="U231" s="365"/>
      <c r="V231" s="365"/>
      <c r="W231" s="365"/>
      <c r="X231" s="365"/>
      <c r="Y231" s="365"/>
      <c r="Z231" s="365"/>
      <c r="AA231" s="365"/>
    </row>
    <row r="232">
      <c r="A232" s="365"/>
      <c r="B232" s="365"/>
      <c r="C232" s="365"/>
      <c r="D232" s="365"/>
      <c r="E232" s="365"/>
      <c r="F232" s="380"/>
      <c r="G232" s="365"/>
      <c r="H232" s="365"/>
      <c r="I232" s="365"/>
      <c r="J232" s="365"/>
      <c r="K232" s="365"/>
      <c r="L232" s="365"/>
      <c r="M232" s="365"/>
      <c r="N232" s="365"/>
      <c r="O232" s="365"/>
      <c r="P232" s="365"/>
      <c r="Q232" s="365"/>
      <c r="R232" s="365"/>
      <c r="S232" s="365"/>
      <c r="T232" s="365"/>
      <c r="U232" s="365"/>
      <c r="V232" s="365"/>
      <c r="W232" s="365"/>
      <c r="X232" s="365"/>
      <c r="Y232" s="365"/>
      <c r="Z232" s="365"/>
      <c r="AA232" s="365"/>
    </row>
    <row r="233">
      <c r="A233" s="365"/>
      <c r="B233" s="365"/>
      <c r="C233" s="365"/>
      <c r="D233" s="365"/>
      <c r="E233" s="365"/>
      <c r="F233" s="380"/>
      <c r="G233" s="365"/>
      <c r="H233" s="365"/>
      <c r="I233" s="365"/>
      <c r="J233" s="365"/>
      <c r="K233" s="365"/>
      <c r="L233" s="365"/>
      <c r="M233" s="365"/>
      <c r="N233" s="365"/>
      <c r="O233" s="365"/>
      <c r="P233" s="365"/>
      <c r="Q233" s="365"/>
      <c r="R233" s="365"/>
      <c r="S233" s="365"/>
      <c r="T233" s="365"/>
      <c r="U233" s="365"/>
      <c r="V233" s="365"/>
      <c r="W233" s="365"/>
      <c r="X233" s="365"/>
      <c r="Y233" s="365"/>
      <c r="Z233" s="365"/>
      <c r="AA233" s="365"/>
    </row>
    <row r="234">
      <c r="A234" s="365"/>
      <c r="B234" s="365"/>
      <c r="C234" s="365"/>
      <c r="D234" s="365"/>
      <c r="E234" s="365"/>
      <c r="F234" s="380"/>
      <c r="G234" s="365"/>
      <c r="H234" s="365"/>
      <c r="I234" s="365"/>
      <c r="J234" s="365"/>
      <c r="K234" s="365"/>
      <c r="L234" s="365"/>
      <c r="M234" s="365"/>
      <c r="N234" s="365"/>
      <c r="O234" s="365"/>
      <c r="P234" s="365"/>
      <c r="Q234" s="365"/>
      <c r="R234" s="365"/>
      <c r="S234" s="365"/>
      <c r="T234" s="365"/>
      <c r="U234" s="365"/>
      <c r="V234" s="365"/>
      <c r="W234" s="365"/>
      <c r="X234" s="365"/>
      <c r="Y234" s="365"/>
      <c r="Z234" s="365"/>
      <c r="AA234" s="365"/>
    </row>
    <row r="235">
      <c r="A235" s="365"/>
      <c r="B235" s="365"/>
      <c r="C235" s="365"/>
      <c r="D235" s="365"/>
      <c r="E235" s="365"/>
      <c r="F235" s="380"/>
      <c r="G235" s="365"/>
      <c r="H235" s="365"/>
      <c r="I235" s="365"/>
      <c r="J235" s="365"/>
      <c r="K235" s="365"/>
      <c r="L235" s="365"/>
      <c r="M235" s="365"/>
      <c r="N235" s="365"/>
      <c r="O235" s="365"/>
      <c r="P235" s="365"/>
      <c r="Q235" s="365"/>
      <c r="R235" s="365"/>
      <c r="S235" s="365"/>
      <c r="T235" s="365"/>
      <c r="U235" s="365"/>
      <c r="V235" s="365"/>
      <c r="W235" s="365"/>
      <c r="X235" s="365"/>
      <c r="Y235" s="365"/>
      <c r="Z235" s="365"/>
      <c r="AA235" s="365"/>
    </row>
    <row r="236">
      <c r="A236" s="365"/>
      <c r="B236" s="365"/>
      <c r="C236" s="365"/>
      <c r="D236" s="365"/>
      <c r="E236" s="365"/>
      <c r="F236" s="380"/>
      <c r="G236" s="365"/>
      <c r="H236" s="365"/>
      <c r="I236" s="365"/>
      <c r="J236" s="365"/>
      <c r="K236" s="365"/>
      <c r="L236" s="365"/>
      <c r="M236" s="365"/>
      <c r="N236" s="365"/>
      <c r="O236" s="365"/>
      <c r="P236" s="365"/>
      <c r="Q236" s="365"/>
      <c r="R236" s="365"/>
      <c r="S236" s="365"/>
      <c r="T236" s="365"/>
      <c r="U236" s="365"/>
      <c r="V236" s="365"/>
      <c r="W236" s="365"/>
      <c r="X236" s="365"/>
      <c r="Y236" s="365"/>
      <c r="Z236" s="365"/>
      <c r="AA236" s="365"/>
    </row>
    <row r="237">
      <c r="A237" s="365"/>
      <c r="B237" s="365"/>
      <c r="C237" s="365"/>
      <c r="D237" s="365"/>
      <c r="E237" s="365"/>
      <c r="F237" s="380"/>
      <c r="G237" s="365"/>
      <c r="H237" s="365"/>
      <c r="I237" s="365"/>
      <c r="J237" s="365"/>
      <c r="K237" s="365"/>
      <c r="L237" s="365"/>
      <c r="M237" s="365"/>
      <c r="N237" s="365"/>
      <c r="O237" s="365"/>
      <c r="P237" s="365"/>
      <c r="Q237" s="365"/>
      <c r="R237" s="365"/>
      <c r="S237" s="365"/>
      <c r="T237" s="365"/>
      <c r="U237" s="365"/>
      <c r="V237" s="365"/>
      <c r="W237" s="365"/>
      <c r="X237" s="365"/>
      <c r="Y237" s="365"/>
      <c r="Z237" s="365"/>
      <c r="AA237" s="365"/>
    </row>
    <row r="238">
      <c r="A238" s="365"/>
      <c r="B238" s="365"/>
      <c r="C238" s="365"/>
      <c r="D238" s="365"/>
      <c r="E238" s="365"/>
      <c r="F238" s="380"/>
      <c r="G238" s="365"/>
      <c r="H238" s="365"/>
      <c r="I238" s="365"/>
      <c r="J238" s="365"/>
      <c r="K238" s="365"/>
      <c r="L238" s="365"/>
      <c r="M238" s="365"/>
      <c r="N238" s="365"/>
      <c r="O238" s="365"/>
      <c r="P238" s="365"/>
      <c r="Q238" s="365"/>
      <c r="R238" s="365"/>
      <c r="S238" s="365"/>
      <c r="T238" s="365"/>
      <c r="U238" s="365"/>
      <c r="V238" s="365"/>
      <c r="W238" s="365"/>
      <c r="X238" s="365"/>
      <c r="Y238" s="365"/>
      <c r="Z238" s="365"/>
      <c r="AA238" s="365"/>
    </row>
    <row r="239">
      <c r="A239" s="365"/>
      <c r="B239" s="365"/>
      <c r="C239" s="365"/>
      <c r="D239" s="365"/>
      <c r="E239" s="365"/>
      <c r="F239" s="380"/>
      <c r="G239" s="365"/>
      <c r="H239" s="365"/>
      <c r="I239" s="365"/>
      <c r="J239" s="365"/>
      <c r="K239" s="365"/>
      <c r="L239" s="365"/>
      <c r="M239" s="365"/>
      <c r="N239" s="365"/>
      <c r="O239" s="365"/>
      <c r="P239" s="365"/>
      <c r="Q239" s="365"/>
      <c r="R239" s="365"/>
      <c r="S239" s="365"/>
      <c r="T239" s="365"/>
      <c r="U239" s="365"/>
      <c r="V239" s="365"/>
      <c r="W239" s="365"/>
      <c r="X239" s="365"/>
      <c r="Y239" s="365"/>
      <c r="Z239" s="365"/>
      <c r="AA239" s="365"/>
    </row>
    <row r="240">
      <c r="A240" s="365"/>
      <c r="B240" s="365"/>
      <c r="C240" s="365"/>
      <c r="D240" s="365"/>
      <c r="E240" s="365"/>
      <c r="F240" s="380"/>
      <c r="G240" s="365"/>
      <c r="H240" s="365"/>
      <c r="I240" s="365"/>
      <c r="J240" s="365"/>
      <c r="K240" s="365"/>
      <c r="L240" s="365"/>
      <c r="M240" s="365"/>
      <c r="N240" s="365"/>
      <c r="O240" s="365"/>
      <c r="P240" s="365"/>
      <c r="Q240" s="365"/>
      <c r="R240" s="365"/>
      <c r="S240" s="365"/>
      <c r="T240" s="365"/>
      <c r="U240" s="365"/>
      <c r="V240" s="365"/>
      <c r="W240" s="365"/>
      <c r="X240" s="365"/>
      <c r="Y240" s="365"/>
      <c r="Z240" s="365"/>
      <c r="AA240" s="365"/>
    </row>
    <row r="241">
      <c r="A241" s="365"/>
      <c r="B241" s="365"/>
      <c r="C241" s="365"/>
      <c r="D241" s="365"/>
      <c r="E241" s="365"/>
      <c r="F241" s="380"/>
      <c r="G241" s="365"/>
      <c r="H241" s="365"/>
      <c r="I241" s="365"/>
      <c r="J241" s="365"/>
      <c r="K241" s="365"/>
      <c r="L241" s="365"/>
      <c r="M241" s="365"/>
      <c r="N241" s="365"/>
      <c r="O241" s="365"/>
      <c r="P241" s="365"/>
      <c r="Q241" s="365"/>
      <c r="R241" s="365"/>
      <c r="S241" s="365"/>
      <c r="T241" s="365"/>
      <c r="U241" s="365"/>
      <c r="V241" s="365"/>
      <c r="W241" s="365"/>
      <c r="X241" s="365"/>
      <c r="Y241" s="365"/>
      <c r="Z241" s="365"/>
      <c r="AA241" s="365"/>
    </row>
    <row r="242">
      <c r="A242" s="365"/>
      <c r="B242" s="365"/>
      <c r="C242" s="365"/>
      <c r="D242" s="365"/>
      <c r="E242" s="365"/>
      <c r="F242" s="380"/>
      <c r="G242" s="365"/>
      <c r="H242" s="365"/>
      <c r="I242" s="365"/>
      <c r="J242" s="365"/>
      <c r="K242" s="365"/>
      <c r="L242" s="365"/>
      <c r="M242" s="365"/>
      <c r="N242" s="365"/>
      <c r="O242" s="365"/>
      <c r="P242" s="365"/>
      <c r="Q242" s="365"/>
      <c r="R242" s="365"/>
      <c r="S242" s="365"/>
      <c r="T242" s="365"/>
      <c r="U242" s="365"/>
      <c r="V242" s="365"/>
      <c r="W242" s="365"/>
      <c r="X242" s="365"/>
      <c r="Y242" s="365"/>
      <c r="Z242" s="365"/>
      <c r="AA242" s="365"/>
    </row>
    <row r="243">
      <c r="A243" s="365"/>
      <c r="B243" s="365"/>
      <c r="C243" s="365"/>
      <c r="D243" s="365"/>
      <c r="E243" s="365"/>
      <c r="F243" s="380"/>
      <c r="G243" s="365"/>
      <c r="H243" s="365"/>
      <c r="I243" s="365"/>
      <c r="J243" s="365"/>
      <c r="K243" s="365"/>
      <c r="L243" s="365"/>
      <c r="M243" s="365"/>
      <c r="N243" s="365"/>
      <c r="O243" s="365"/>
      <c r="P243" s="365"/>
      <c r="Q243" s="365"/>
      <c r="R243" s="365"/>
      <c r="S243" s="365"/>
      <c r="T243" s="365"/>
      <c r="U243" s="365"/>
      <c r="V243" s="365"/>
      <c r="W243" s="365"/>
      <c r="X243" s="365"/>
      <c r="Y243" s="365"/>
      <c r="Z243" s="365"/>
      <c r="AA243" s="365"/>
    </row>
    <row r="244">
      <c r="A244" s="365"/>
      <c r="B244" s="365"/>
      <c r="C244" s="365"/>
      <c r="D244" s="365"/>
      <c r="E244" s="365"/>
      <c r="F244" s="380"/>
      <c r="G244" s="365"/>
      <c r="H244" s="365"/>
      <c r="I244" s="365"/>
      <c r="J244" s="365"/>
      <c r="K244" s="365"/>
      <c r="L244" s="365"/>
      <c r="M244" s="365"/>
      <c r="N244" s="365"/>
      <c r="O244" s="365"/>
      <c r="P244" s="365"/>
      <c r="Q244" s="365"/>
      <c r="R244" s="365"/>
      <c r="S244" s="365"/>
      <c r="T244" s="365"/>
      <c r="U244" s="365"/>
      <c r="V244" s="365"/>
      <c r="W244" s="365"/>
      <c r="X244" s="365"/>
      <c r="Y244" s="365"/>
      <c r="Z244" s="365"/>
      <c r="AA244" s="365"/>
    </row>
    <row r="245">
      <c r="A245" s="365"/>
      <c r="B245" s="365"/>
      <c r="C245" s="365"/>
      <c r="D245" s="365"/>
      <c r="E245" s="365"/>
      <c r="F245" s="380"/>
      <c r="G245" s="365"/>
      <c r="H245" s="365"/>
      <c r="I245" s="365"/>
      <c r="J245" s="365"/>
      <c r="K245" s="365"/>
      <c r="L245" s="365"/>
      <c r="M245" s="365"/>
      <c r="N245" s="365"/>
      <c r="O245" s="365"/>
      <c r="P245" s="365"/>
      <c r="Q245" s="365"/>
      <c r="R245" s="365"/>
      <c r="S245" s="365"/>
      <c r="T245" s="365"/>
      <c r="U245" s="365"/>
      <c r="V245" s="365"/>
      <c r="W245" s="365"/>
      <c r="X245" s="365"/>
      <c r="Y245" s="365"/>
      <c r="Z245" s="365"/>
      <c r="AA245" s="365"/>
    </row>
    <row r="246">
      <c r="A246" s="365"/>
      <c r="B246" s="365"/>
      <c r="C246" s="365"/>
      <c r="D246" s="365"/>
      <c r="E246" s="365"/>
      <c r="F246" s="380"/>
      <c r="G246" s="365"/>
      <c r="H246" s="365"/>
      <c r="I246" s="365"/>
      <c r="J246" s="365"/>
      <c r="K246" s="365"/>
      <c r="L246" s="365"/>
      <c r="M246" s="365"/>
      <c r="N246" s="365"/>
      <c r="O246" s="365"/>
      <c r="P246" s="365"/>
      <c r="Q246" s="365"/>
      <c r="R246" s="365"/>
      <c r="S246" s="365"/>
      <c r="T246" s="365"/>
      <c r="U246" s="365"/>
      <c r="V246" s="365"/>
      <c r="W246" s="365"/>
      <c r="X246" s="365"/>
      <c r="Y246" s="365"/>
      <c r="Z246" s="365"/>
      <c r="AA246" s="365"/>
    </row>
    <row r="247">
      <c r="A247" s="365"/>
      <c r="B247" s="365"/>
      <c r="C247" s="365"/>
      <c r="D247" s="365"/>
      <c r="E247" s="365"/>
      <c r="F247" s="380"/>
      <c r="G247" s="365"/>
      <c r="H247" s="365"/>
      <c r="I247" s="365"/>
      <c r="J247" s="365"/>
      <c r="K247" s="365"/>
      <c r="L247" s="365"/>
      <c r="M247" s="365"/>
      <c r="N247" s="365"/>
      <c r="O247" s="365"/>
      <c r="P247" s="365"/>
      <c r="Q247" s="365"/>
      <c r="R247" s="365"/>
      <c r="S247" s="365"/>
      <c r="T247" s="365"/>
      <c r="U247" s="365"/>
      <c r="V247" s="365"/>
      <c r="W247" s="365"/>
      <c r="X247" s="365"/>
      <c r="Y247" s="365"/>
      <c r="Z247" s="365"/>
      <c r="AA247" s="365"/>
    </row>
    <row r="248">
      <c r="A248" s="365"/>
      <c r="B248" s="365"/>
      <c r="C248" s="365"/>
      <c r="D248" s="365"/>
      <c r="E248" s="365"/>
      <c r="F248" s="380"/>
      <c r="G248" s="365"/>
      <c r="H248" s="365"/>
      <c r="I248" s="365"/>
      <c r="J248" s="365"/>
      <c r="K248" s="365"/>
      <c r="L248" s="365"/>
      <c r="M248" s="365"/>
      <c r="N248" s="365"/>
      <c r="O248" s="365"/>
      <c r="P248" s="365"/>
      <c r="Q248" s="365"/>
      <c r="R248" s="365"/>
      <c r="S248" s="365"/>
      <c r="T248" s="365"/>
      <c r="U248" s="365"/>
      <c r="V248" s="365"/>
      <c r="W248" s="365"/>
      <c r="X248" s="365"/>
      <c r="Y248" s="365"/>
      <c r="Z248" s="365"/>
      <c r="AA248" s="365"/>
    </row>
    <row r="249">
      <c r="A249" s="365"/>
      <c r="B249" s="365"/>
      <c r="C249" s="365"/>
      <c r="D249" s="365"/>
      <c r="E249" s="365"/>
      <c r="F249" s="380"/>
      <c r="G249" s="365"/>
      <c r="H249" s="365"/>
      <c r="I249" s="365"/>
      <c r="J249" s="365"/>
      <c r="K249" s="365"/>
      <c r="L249" s="365"/>
      <c r="M249" s="365"/>
      <c r="N249" s="365"/>
      <c r="O249" s="365"/>
      <c r="P249" s="365"/>
      <c r="Q249" s="365"/>
      <c r="R249" s="365"/>
      <c r="S249" s="365"/>
      <c r="T249" s="365"/>
      <c r="U249" s="365"/>
      <c r="V249" s="365"/>
      <c r="W249" s="365"/>
      <c r="X249" s="365"/>
      <c r="Y249" s="365"/>
      <c r="Z249" s="365"/>
      <c r="AA249" s="365"/>
    </row>
    <row r="250">
      <c r="A250" s="365"/>
      <c r="B250" s="365"/>
      <c r="C250" s="365"/>
      <c r="D250" s="365"/>
      <c r="E250" s="365"/>
      <c r="F250" s="380"/>
      <c r="G250" s="365"/>
      <c r="H250" s="365"/>
      <c r="I250" s="365"/>
      <c r="J250" s="365"/>
      <c r="K250" s="365"/>
      <c r="L250" s="365"/>
      <c r="M250" s="365"/>
      <c r="N250" s="365"/>
      <c r="O250" s="365"/>
      <c r="P250" s="365"/>
      <c r="Q250" s="365"/>
      <c r="R250" s="365"/>
      <c r="S250" s="365"/>
      <c r="T250" s="365"/>
      <c r="U250" s="365"/>
      <c r="V250" s="365"/>
      <c r="W250" s="365"/>
      <c r="X250" s="365"/>
      <c r="Y250" s="365"/>
      <c r="Z250" s="365"/>
      <c r="AA250" s="365"/>
    </row>
    <row r="251">
      <c r="A251" s="365"/>
      <c r="B251" s="365"/>
      <c r="C251" s="365"/>
      <c r="D251" s="365"/>
      <c r="E251" s="365"/>
      <c r="F251" s="380"/>
      <c r="G251" s="365"/>
      <c r="H251" s="365"/>
      <c r="I251" s="365"/>
      <c r="J251" s="365"/>
      <c r="K251" s="365"/>
      <c r="L251" s="365"/>
      <c r="M251" s="365"/>
      <c r="N251" s="365"/>
      <c r="O251" s="365"/>
      <c r="P251" s="365"/>
      <c r="Q251" s="365"/>
      <c r="R251" s="365"/>
      <c r="S251" s="365"/>
      <c r="T251" s="365"/>
      <c r="U251" s="365"/>
      <c r="V251" s="365"/>
      <c r="W251" s="365"/>
      <c r="X251" s="365"/>
      <c r="Y251" s="365"/>
      <c r="Z251" s="365"/>
      <c r="AA251" s="365"/>
    </row>
    <row r="252">
      <c r="A252" s="365"/>
      <c r="B252" s="365"/>
      <c r="C252" s="365"/>
      <c r="D252" s="365"/>
      <c r="E252" s="365"/>
      <c r="F252" s="380"/>
      <c r="G252" s="365"/>
      <c r="H252" s="365"/>
      <c r="I252" s="365"/>
      <c r="J252" s="365"/>
      <c r="K252" s="365"/>
      <c r="L252" s="365"/>
      <c r="M252" s="365"/>
      <c r="N252" s="365"/>
      <c r="O252" s="365"/>
      <c r="P252" s="365"/>
      <c r="Q252" s="365"/>
      <c r="R252" s="365"/>
      <c r="S252" s="365"/>
      <c r="T252" s="365"/>
      <c r="U252" s="365"/>
      <c r="V252" s="365"/>
      <c r="W252" s="365"/>
      <c r="X252" s="365"/>
      <c r="Y252" s="365"/>
      <c r="Z252" s="365"/>
      <c r="AA252" s="365"/>
    </row>
    <row r="253">
      <c r="A253" s="365"/>
      <c r="B253" s="365"/>
      <c r="C253" s="365"/>
      <c r="D253" s="365"/>
      <c r="E253" s="365"/>
      <c r="F253" s="380"/>
      <c r="G253" s="365"/>
      <c r="H253" s="365"/>
      <c r="I253" s="365"/>
      <c r="J253" s="365"/>
      <c r="K253" s="365"/>
      <c r="L253" s="365"/>
      <c r="M253" s="365"/>
      <c r="N253" s="365"/>
      <c r="O253" s="365"/>
      <c r="P253" s="365"/>
      <c r="Q253" s="365"/>
      <c r="R253" s="365"/>
      <c r="S253" s="365"/>
      <c r="T253" s="365"/>
      <c r="U253" s="365"/>
      <c r="V253" s="365"/>
      <c r="W253" s="365"/>
      <c r="X253" s="365"/>
      <c r="Y253" s="365"/>
      <c r="Z253" s="365"/>
      <c r="AA253" s="365"/>
    </row>
    <row r="254">
      <c r="A254" s="365"/>
      <c r="B254" s="365"/>
      <c r="C254" s="365"/>
      <c r="D254" s="365"/>
      <c r="E254" s="365"/>
      <c r="F254" s="380"/>
      <c r="G254" s="365"/>
      <c r="H254" s="365"/>
      <c r="I254" s="365"/>
      <c r="J254" s="365"/>
      <c r="K254" s="365"/>
      <c r="L254" s="365"/>
      <c r="M254" s="365"/>
      <c r="N254" s="365"/>
      <c r="O254" s="365"/>
      <c r="P254" s="365"/>
      <c r="Q254" s="365"/>
      <c r="R254" s="365"/>
      <c r="S254" s="365"/>
      <c r="T254" s="365"/>
      <c r="U254" s="365"/>
      <c r="V254" s="365"/>
      <c r="W254" s="365"/>
      <c r="X254" s="365"/>
      <c r="Y254" s="365"/>
      <c r="Z254" s="365"/>
      <c r="AA254" s="365"/>
    </row>
    <row r="255">
      <c r="A255" s="365"/>
      <c r="B255" s="365"/>
      <c r="C255" s="365"/>
      <c r="D255" s="365"/>
      <c r="E255" s="365"/>
      <c r="F255" s="380"/>
      <c r="G255" s="365"/>
      <c r="H255" s="365"/>
      <c r="I255" s="365"/>
      <c r="J255" s="365"/>
      <c r="K255" s="365"/>
      <c r="L255" s="365"/>
      <c r="M255" s="365"/>
      <c r="N255" s="365"/>
      <c r="O255" s="365"/>
      <c r="P255" s="365"/>
      <c r="Q255" s="365"/>
      <c r="R255" s="365"/>
      <c r="S255" s="365"/>
      <c r="T255" s="365"/>
      <c r="U255" s="365"/>
      <c r="V255" s="365"/>
      <c r="W255" s="365"/>
      <c r="X255" s="365"/>
      <c r="Y255" s="365"/>
      <c r="Z255" s="365"/>
      <c r="AA255" s="365"/>
    </row>
    <row r="256">
      <c r="A256" s="365"/>
      <c r="B256" s="365"/>
      <c r="C256" s="365"/>
      <c r="D256" s="365"/>
      <c r="E256" s="365"/>
      <c r="F256" s="380"/>
      <c r="G256" s="365"/>
      <c r="H256" s="365"/>
      <c r="I256" s="365"/>
      <c r="J256" s="365"/>
      <c r="K256" s="365"/>
      <c r="L256" s="365"/>
      <c r="M256" s="365"/>
      <c r="N256" s="365"/>
      <c r="O256" s="365"/>
      <c r="P256" s="365"/>
      <c r="Q256" s="365"/>
      <c r="R256" s="365"/>
      <c r="S256" s="365"/>
      <c r="T256" s="365"/>
      <c r="U256" s="365"/>
      <c r="V256" s="365"/>
      <c r="W256" s="365"/>
      <c r="X256" s="365"/>
      <c r="Y256" s="365"/>
      <c r="Z256" s="365"/>
      <c r="AA256" s="365"/>
    </row>
    <row r="257">
      <c r="A257" s="365"/>
      <c r="B257" s="365"/>
      <c r="C257" s="365"/>
      <c r="D257" s="365"/>
      <c r="E257" s="365"/>
      <c r="F257" s="380"/>
      <c r="G257" s="365"/>
      <c r="H257" s="365"/>
      <c r="I257" s="365"/>
      <c r="J257" s="365"/>
      <c r="K257" s="365"/>
      <c r="L257" s="365"/>
      <c r="M257" s="365"/>
      <c r="N257" s="365"/>
      <c r="O257" s="365"/>
      <c r="P257" s="365"/>
      <c r="Q257" s="365"/>
      <c r="R257" s="365"/>
      <c r="S257" s="365"/>
      <c r="T257" s="365"/>
      <c r="U257" s="365"/>
      <c r="V257" s="365"/>
      <c r="W257" s="365"/>
      <c r="X257" s="365"/>
      <c r="Y257" s="365"/>
      <c r="Z257" s="365"/>
      <c r="AA257" s="365"/>
    </row>
    <row r="258">
      <c r="A258" s="365"/>
      <c r="B258" s="365"/>
      <c r="C258" s="365"/>
      <c r="D258" s="365"/>
      <c r="E258" s="365"/>
      <c r="F258" s="380"/>
      <c r="G258" s="365"/>
      <c r="H258" s="365"/>
      <c r="I258" s="365"/>
      <c r="J258" s="365"/>
      <c r="K258" s="365"/>
      <c r="L258" s="365"/>
      <c r="M258" s="365"/>
      <c r="N258" s="365"/>
      <c r="O258" s="365"/>
      <c r="P258" s="365"/>
      <c r="Q258" s="365"/>
      <c r="R258" s="365"/>
      <c r="S258" s="365"/>
      <c r="T258" s="365"/>
      <c r="U258" s="365"/>
      <c r="V258" s="365"/>
      <c r="W258" s="365"/>
      <c r="X258" s="365"/>
      <c r="Y258" s="365"/>
      <c r="Z258" s="365"/>
      <c r="AA258" s="365"/>
    </row>
    <row r="259">
      <c r="A259" s="365"/>
      <c r="B259" s="365"/>
      <c r="C259" s="365"/>
      <c r="D259" s="365"/>
      <c r="E259" s="365"/>
      <c r="F259" s="380"/>
      <c r="G259" s="365"/>
      <c r="H259" s="365"/>
      <c r="I259" s="365"/>
      <c r="J259" s="365"/>
      <c r="K259" s="365"/>
      <c r="L259" s="365"/>
      <c r="M259" s="365"/>
      <c r="N259" s="365"/>
      <c r="O259" s="365"/>
      <c r="P259" s="365"/>
      <c r="Q259" s="365"/>
      <c r="R259" s="365"/>
      <c r="S259" s="365"/>
      <c r="T259" s="365"/>
      <c r="U259" s="365"/>
      <c r="V259" s="365"/>
      <c r="W259" s="365"/>
      <c r="X259" s="365"/>
      <c r="Y259" s="365"/>
      <c r="Z259" s="365"/>
      <c r="AA259" s="365"/>
    </row>
    <row r="260">
      <c r="A260" s="365"/>
      <c r="B260" s="365"/>
      <c r="C260" s="365"/>
      <c r="D260" s="365"/>
      <c r="E260" s="365"/>
      <c r="F260" s="380"/>
      <c r="G260" s="365"/>
      <c r="H260" s="365"/>
      <c r="I260" s="365"/>
      <c r="J260" s="365"/>
      <c r="K260" s="365"/>
      <c r="L260" s="365"/>
      <c r="M260" s="365"/>
      <c r="N260" s="365"/>
      <c r="O260" s="365"/>
      <c r="P260" s="365"/>
      <c r="Q260" s="365"/>
      <c r="R260" s="365"/>
      <c r="S260" s="365"/>
      <c r="T260" s="365"/>
      <c r="U260" s="365"/>
      <c r="V260" s="365"/>
      <c r="W260" s="365"/>
      <c r="X260" s="365"/>
      <c r="Y260" s="365"/>
      <c r="Z260" s="365"/>
      <c r="AA260" s="365"/>
    </row>
    <row r="261">
      <c r="A261" s="365"/>
      <c r="B261" s="365"/>
      <c r="C261" s="365"/>
      <c r="D261" s="365"/>
      <c r="E261" s="365"/>
      <c r="F261" s="380"/>
      <c r="G261" s="365"/>
      <c r="H261" s="365"/>
      <c r="I261" s="365"/>
      <c r="J261" s="365"/>
      <c r="K261" s="365"/>
      <c r="L261" s="365"/>
      <c r="M261" s="365"/>
      <c r="N261" s="365"/>
      <c r="O261" s="365"/>
      <c r="P261" s="365"/>
      <c r="Q261" s="365"/>
      <c r="R261" s="365"/>
      <c r="S261" s="365"/>
      <c r="T261" s="365"/>
      <c r="U261" s="365"/>
      <c r="V261" s="365"/>
      <c r="W261" s="365"/>
      <c r="X261" s="365"/>
      <c r="Y261" s="365"/>
      <c r="Z261" s="365"/>
      <c r="AA261" s="365"/>
    </row>
    <row r="262">
      <c r="A262" s="365"/>
      <c r="B262" s="365"/>
      <c r="C262" s="365"/>
      <c r="D262" s="365"/>
      <c r="E262" s="365"/>
      <c r="F262" s="380"/>
      <c r="G262" s="365"/>
      <c r="H262" s="365"/>
      <c r="I262" s="365"/>
      <c r="J262" s="365"/>
      <c r="K262" s="365"/>
      <c r="L262" s="365"/>
      <c r="M262" s="365"/>
      <c r="N262" s="365"/>
      <c r="O262" s="365"/>
      <c r="P262" s="365"/>
      <c r="Q262" s="365"/>
      <c r="R262" s="365"/>
      <c r="S262" s="365"/>
      <c r="T262" s="365"/>
      <c r="U262" s="365"/>
      <c r="V262" s="365"/>
      <c r="W262" s="365"/>
      <c r="X262" s="365"/>
      <c r="Y262" s="365"/>
      <c r="Z262" s="365"/>
      <c r="AA262" s="365"/>
    </row>
    <row r="263">
      <c r="A263" s="365"/>
      <c r="B263" s="365"/>
      <c r="C263" s="365"/>
      <c r="D263" s="365"/>
      <c r="E263" s="365"/>
      <c r="F263" s="380"/>
      <c r="G263" s="365"/>
      <c r="H263" s="365"/>
      <c r="I263" s="365"/>
      <c r="J263" s="365"/>
      <c r="K263" s="365"/>
      <c r="L263" s="365"/>
      <c r="M263" s="365"/>
      <c r="N263" s="365"/>
      <c r="O263" s="365"/>
      <c r="P263" s="365"/>
      <c r="Q263" s="365"/>
      <c r="R263" s="365"/>
      <c r="S263" s="365"/>
      <c r="T263" s="365"/>
      <c r="U263" s="365"/>
      <c r="V263" s="365"/>
      <c r="W263" s="365"/>
      <c r="X263" s="365"/>
      <c r="Y263" s="365"/>
      <c r="Z263" s="365"/>
      <c r="AA263" s="365"/>
    </row>
    <row r="264">
      <c r="A264" s="365"/>
      <c r="B264" s="365"/>
      <c r="C264" s="365"/>
      <c r="D264" s="365"/>
      <c r="E264" s="365"/>
      <c r="F264" s="380"/>
      <c r="G264" s="365"/>
      <c r="H264" s="365"/>
      <c r="I264" s="365"/>
      <c r="J264" s="365"/>
      <c r="K264" s="365"/>
      <c r="L264" s="365"/>
      <c r="M264" s="365"/>
      <c r="N264" s="365"/>
      <c r="O264" s="365"/>
      <c r="P264" s="365"/>
      <c r="Q264" s="365"/>
      <c r="R264" s="365"/>
      <c r="S264" s="365"/>
      <c r="T264" s="365"/>
      <c r="U264" s="365"/>
      <c r="V264" s="365"/>
      <c r="W264" s="365"/>
      <c r="X264" s="365"/>
      <c r="Y264" s="365"/>
      <c r="Z264" s="365"/>
      <c r="AA264" s="365"/>
    </row>
    <row r="265">
      <c r="A265" s="365"/>
      <c r="B265" s="365"/>
      <c r="C265" s="365"/>
      <c r="D265" s="365"/>
      <c r="E265" s="365"/>
      <c r="F265" s="380"/>
      <c r="G265" s="365"/>
      <c r="H265" s="365"/>
      <c r="I265" s="365"/>
      <c r="J265" s="365"/>
      <c r="K265" s="365"/>
      <c r="L265" s="365"/>
      <c r="M265" s="365"/>
      <c r="N265" s="365"/>
      <c r="O265" s="365"/>
      <c r="P265" s="365"/>
      <c r="Q265" s="365"/>
      <c r="R265" s="365"/>
      <c r="S265" s="365"/>
      <c r="T265" s="365"/>
      <c r="U265" s="365"/>
      <c r="V265" s="365"/>
      <c r="W265" s="365"/>
      <c r="X265" s="365"/>
      <c r="Y265" s="365"/>
      <c r="Z265" s="365"/>
      <c r="AA265" s="365"/>
    </row>
    <row r="266">
      <c r="A266" s="365"/>
      <c r="B266" s="365"/>
      <c r="C266" s="365"/>
      <c r="D266" s="365"/>
      <c r="E266" s="365"/>
      <c r="F266" s="380"/>
      <c r="G266" s="365"/>
      <c r="H266" s="365"/>
      <c r="I266" s="365"/>
      <c r="J266" s="365"/>
      <c r="K266" s="365"/>
      <c r="L266" s="365"/>
      <c r="M266" s="365"/>
      <c r="N266" s="365"/>
      <c r="O266" s="365"/>
      <c r="P266" s="365"/>
      <c r="Q266" s="365"/>
      <c r="R266" s="365"/>
      <c r="S266" s="365"/>
      <c r="T266" s="365"/>
      <c r="U266" s="365"/>
      <c r="V266" s="365"/>
      <c r="W266" s="365"/>
      <c r="X266" s="365"/>
      <c r="Y266" s="365"/>
      <c r="Z266" s="365"/>
      <c r="AA266" s="365"/>
    </row>
    <row r="267">
      <c r="A267" s="365"/>
      <c r="B267" s="365"/>
      <c r="C267" s="365"/>
      <c r="D267" s="365"/>
      <c r="E267" s="365"/>
      <c r="F267" s="380"/>
      <c r="G267" s="365"/>
      <c r="H267" s="365"/>
      <c r="I267" s="365"/>
      <c r="J267" s="365"/>
      <c r="K267" s="365"/>
      <c r="L267" s="365"/>
      <c r="M267" s="365"/>
      <c r="N267" s="365"/>
      <c r="O267" s="365"/>
      <c r="P267" s="365"/>
      <c r="Q267" s="365"/>
      <c r="R267" s="365"/>
      <c r="S267" s="365"/>
      <c r="T267" s="365"/>
      <c r="U267" s="365"/>
      <c r="V267" s="365"/>
      <c r="W267" s="365"/>
      <c r="X267" s="365"/>
      <c r="Y267" s="365"/>
      <c r="Z267" s="365"/>
      <c r="AA267" s="365"/>
    </row>
    <row r="268">
      <c r="A268" s="365"/>
      <c r="B268" s="365"/>
      <c r="C268" s="365"/>
      <c r="D268" s="365"/>
      <c r="E268" s="365"/>
      <c r="F268" s="380"/>
      <c r="G268" s="365"/>
      <c r="H268" s="365"/>
      <c r="I268" s="365"/>
      <c r="J268" s="365"/>
      <c r="K268" s="365"/>
      <c r="L268" s="365"/>
      <c r="M268" s="365"/>
      <c r="N268" s="365"/>
      <c r="O268" s="365"/>
      <c r="P268" s="365"/>
      <c r="Q268" s="365"/>
      <c r="R268" s="365"/>
      <c r="S268" s="365"/>
      <c r="T268" s="365"/>
      <c r="U268" s="365"/>
      <c r="V268" s="365"/>
      <c r="W268" s="365"/>
      <c r="X268" s="365"/>
      <c r="Y268" s="365"/>
      <c r="Z268" s="365"/>
      <c r="AA268" s="365"/>
    </row>
    <row r="269">
      <c r="A269" s="365"/>
      <c r="B269" s="365"/>
      <c r="C269" s="365"/>
      <c r="D269" s="365"/>
      <c r="E269" s="365"/>
      <c r="F269" s="380"/>
      <c r="G269" s="365"/>
      <c r="H269" s="365"/>
      <c r="I269" s="365"/>
      <c r="J269" s="365"/>
      <c r="K269" s="365"/>
      <c r="L269" s="365"/>
      <c r="M269" s="365"/>
      <c r="N269" s="365"/>
      <c r="O269" s="365"/>
      <c r="P269" s="365"/>
      <c r="Q269" s="365"/>
      <c r="R269" s="365"/>
      <c r="S269" s="365"/>
      <c r="T269" s="365"/>
      <c r="U269" s="365"/>
      <c r="V269" s="365"/>
      <c r="W269" s="365"/>
      <c r="X269" s="365"/>
      <c r="Y269" s="365"/>
      <c r="Z269" s="365"/>
      <c r="AA269" s="365"/>
    </row>
    <row r="270">
      <c r="A270" s="365"/>
      <c r="B270" s="365"/>
      <c r="C270" s="365"/>
      <c r="D270" s="365"/>
      <c r="E270" s="365"/>
      <c r="F270" s="380"/>
      <c r="G270" s="365"/>
      <c r="H270" s="365"/>
      <c r="I270" s="365"/>
      <c r="J270" s="365"/>
      <c r="K270" s="365"/>
      <c r="L270" s="365"/>
      <c r="M270" s="365"/>
      <c r="N270" s="365"/>
      <c r="O270" s="365"/>
      <c r="P270" s="365"/>
      <c r="Q270" s="365"/>
      <c r="R270" s="365"/>
      <c r="S270" s="365"/>
      <c r="T270" s="365"/>
      <c r="U270" s="365"/>
      <c r="V270" s="365"/>
      <c r="W270" s="365"/>
      <c r="X270" s="365"/>
      <c r="Y270" s="365"/>
      <c r="Z270" s="365"/>
      <c r="AA270" s="365"/>
    </row>
    <row r="271">
      <c r="A271" s="365"/>
      <c r="B271" s="365"/>
      <c r="C271" s="365"/>
      <c r="D271" s="365"/>
      <c r="E271" s="365"/>
      <c r="F271" s="380"/>
      <c r="G271" s="365"/>
      <c r="H271" s="365"/>
      <c r="I271" s="365"/>
      <c r="J271" s="365"/>
      <c r="K271" s="365"/>
      <c r="L271" s="365"/>
      <c r="M271" s="365"/>
      <c r="N271" s="365"/>
      <c r="O271" s="365"/>
      <c r="P271" s="365"/>
      <c r="Q271" s="365"/>
      <c r="R271" s="365"/>
      <c r="S271" s="365"/>
      <c r="T271" s="365"/>
      <c r="U271" s="365"/>
      <c r="V271" s="365"/>
      <c r="W271" s="365"/>
      <c r="X271" s="365"/>
      <c r="Y271" s="365"/>
      <c r="Z271" s="365"/>
      <c r="AA271" s="365"/>
    </row>
    <row r="272">
      <c r="A272" s="365"/>
      <c r="B272" s="365"/>
      <c r="C272" s="365"/>
      <c r="D272" s="365"/>
      <c r="E272" s="365"/>
      <c r="F272" s="380"/>
      <c r="G272" s="365"/>
      <c r="H272" s="365"/>
      <c r="I272" s="365"/>
      <c r="J272" s="365"/>
      <c r="K272" s="365"/>
      <c r="L272" s="365"/>
      <c r="M272" s="365"/>
      <c r="N272" s="365"/>
      <c r="O272" s="365"/>
      <c r="P272" s="365"/>
      <c r="Q272" s="365"/>
      <c r="R272" s="365"/>
      <c r="S272" s="365"/>
      <c r="T272" s="365"/>
      <c r="U272" s="365"/>
      <c r="V272" s="365"/>
      <c r="W272" s="365"/>
      <c r="X272" s="365"/>
      <c r="Y272" s="365"/>
      <c r="Z272" s="365"/>
      <c r="AA272" s="365"/>
    </row>
    <row r="273">
      <c r="A273" s="365"/>
      <c r="B273" s="365"/>
      <c r="C273" s="365"/>
      <c r="D273" s="365"/>
      <c r="E273" s="365"/>
      <c r="F273" s="380"/>
      <c r="G273" s="365"/>
      <c r="H273" s="365"/>
      <c r="I273" s="365"/>
      <c r="J273" s="365"/>
      <c r="K273" s="365"/>
      <c r="L273" s="365"/>
      <c r="M273" s="365"/>
      <c r="N273" s="365"/>
      <c r="O273" s="365"/>
      <c r="P273" s="365"/>
      <c r="Q273" s="365"/>
      <c r="R273" s="365"/>
      <c r="S273" s="365"/>
      <c r="T273" s="365"/>
      <c r="U273" s="365"/>
      <c r="V273" s="365"/>
      <c r="W273" s="365"/>
      <c r="X273" s="365"/>
      <c r="Y273" s="365"/>
      <c r="Z273" s="365"/>
      <c r="AA273" s="365"/>
    </row>
    <row r="274">
      <c r="A274" s="365"/>
      <c r="B274" s="365"/>
      <c r="C274" s="365"/>
      <c r="D274" s="365"/>
      <c r="E274" s="365"/>
      <c r="F274" s="380"/>
      <c r="G274" s="365"/>
      <c r="H274" s="365"/>
      <c r="I274" s="365"/>
      <c r="J274" s="365"/>
      <c r="K274" s="365"/>
      <c r="L274" s="365"/>
      <c r="M274" s="365"/>
      <c r="N274" s="365"/>
      <c r="O274" s="365"/>
      <c r="P274" s="365"/>
      <c r="Q274" s="365"/>
      <c r="R274" s="365"/>
      <c r="S274" s="365"/>
      <c r="T274" s="365"/>
      <c r="U274" s="365"/>
      <c r="V274" s="365"/>
      <c r="W274" s="365"/>
      <c r="X274" s="365"/>
      <c r="Y274" s="365"/>
      <c r="Z274" s="365"/>
      <c r="AA274" s="365"/>
    </row>
    <row r="275">
      <c r="A275" s="365"/>
      <c r="B275" s="365"/>
      <c r="C275" s="365"/>
      <c r="D275" s="365"/>
      <c r="E275" s="365"/>
      <c r="F275" s="380"/>
      <c r="G275" s="365"/>
      <c r="H275" s="365"/>
      <c r="I275" s="365"/>
      <c r="J275" s="365"/>
      <c r="K275" s="365"/>
      <c r="L275" s="365"/>
      <c r="M275" s="365"/>
      <c r="N275" s="365"/>
      <c r="O275" s="365"/>
      <c r="P275" s="365"/>
      <c r="Q275" s="365"/>
      <c r="R275" s="365"/>
      <c r="S275" s="365"/>
      <c r="T275" s="365"/>
      <c r="U275" s="365"/>
      <c r="V275" s="365"/>
      <c r="W275" s="365"/>
      <c r="X275" s="365"/>
      <c r="Y275" s="365"/>
      <c r="Z275" s="365"/>
      <c r="AA275" s="365"/>
    </row>
    <row r="276">
      <c r="A276" s="365"/>
      <c r="B276" s="365"/>
      <c r="C276" s="365"/>
      <c r="D276" s="365"/>
      <c r="E276" s="365"/>
      <c r="F276" s="380"/>
      <c r="G276" s="365"/>
      <c r="H276" s="365"/>
      <c r="I276" s="365"/>
      <c r="J276" s="365"/>
      <c r="K276" s="365"/>
      <c r="L276" s="365"/>
      <c r="M276" s="365"/>
      <c r="N276" s="365"/>
      <c r="O276" s="365"/>
      <c r="P276" s="365"/>
      <c r="Q276" s="365"/>
      <c r="R276" s="365"/>
      <c r="S276" s="365"/>
      <c r="T276" s="365"/>
      <c r="U276" s="365"/>
      <c r="V276" s="365"/>
      <c r="W276" s="365"/>
      <c r="X276" s="365"/>
      <c r="Y276" s="365"/>
      <c r="Z276" s="365"/>
      <c r="AA276" s="365"/>
    </row>
    <row r="277">
      <c r="A277" s="365"/>
      <c r="B277" s="365"/>
      <c r="C277" s="365"/>
      <c r="D277" s="365"/>
      <c r="E277" s="365"/>
      <c r="F277" s="380"/>
      <c r="G277" s="365"/>
      <c r="H277" s="365"/>
      <c r="I277" s="365"/>
      <c r="J277" s="365"/>
      <c r="K277" s="365"/>
      <c r="L277" s="365"/>
      <c r="M277" s="365"/>
      <c r="N277" s="365"/>
      <c r="O277" s="365"/>
      <c r="P277" s="365"/>
      <c r="Q277" s="365"/>
      <c r="R277" s="365"/>
      <c r="S277" s="365"/>
      <c r="T277" s="365"/>
      <c r="U277" s="365"/>
      <c r="V277" s="365"/>
      <c r="W277" s="365"/>
      <c r="X277" s="365"/>
      <c r="Y277" s="365"/>
      <c r="Z277" s="365"/>
      <c r="AA277" s="365"/>
    </row>
    <row r="278">
      <c r="A278" s="365"/>
      <c r="B278" s="365"/>
      <c r="C278" s="365"/>
      <c r="D278" s="365"/>
      <c r="E278" s="365"/>
      <c r="F278" s="380"/>
      <c r="G278" s="365"/>
      <c r="H278" s="365"/>
      <c r="I278" s="365"/>
      <c r="J278" s="365"/>
      <c r="K278" s="365"/>
      <c r="L278" s="365"/>
      <c r="M278" s="365"/>
      <c r="N278" s="365"/>
      <c r="O278" s="365"/>
      <c r="P278" s="365"/>
      <c r="Q278" s="365"/>
      <c r="R278" s="365"/>
      <c r="S278" s="365"/>
      <c r="T278" s="365"/>
      <c r="U278" s="365"/>
      <c r="V278" s="365"/>
      <c r="W278" s="365"/>
      <c r="X278" s="365"/>
      <c r="Y278" s="365"/>
      <c r="Z278" s="365"/>
      <c r="AA278" s="365"/>
    </row>
    <row r="279">
      <c r="A279" s="365"/>
      <c r="B279" s="365"/>
      <c r="C279" s="365"/>
      <c r="D279" s="365"/>
      <c r="E279" s="365"/>
      <c r="F279" s="380"/>
      <c r="G279" s="365"/>
      <c r="H279" s="365"/>
      <c r="I279" s="365"/>
      <c r="J279" s="365"/>
      <c r="K279" s="365"/>
      <c r="L279" s="365"/>
      <c r="M279" s="365"/>
      <c r="N279" s="365"/>
      <c r="O279" s="365"/>
      <c r="P279" s="365"/>
      <c r="Q279" s="365"/>
      <c r="R279" s="365"/>
      <c r="S279" s="365"/>
      <c r="T279" s="365"/>
      <c r="U279" s="365"/>
      <c r="V279" s="365"/>
      <c r="W279" s="365"/>
      <c r="X279" s="365"/>
      <c r="Y279" s="365"/>
      <c r="Z279" s="365"/>
      <c r="AA279" s="365"/>
    </row>
    <row r="280">
      <c r="A280" s="365"/>
      <c r="B280" s="365"/>
      <c r="C280" s="365"/>
      <c r="D280" s="365"/>
      <c r="E280" s="365"/>
      <c r="F280" s="380"/>
      <c r="G280" s="365"/>
      <c r="H280" s="365"/>
      <c r="I280" s="365"/>
      <c r="J280" s="365"/>
      <c r="K280" s="365"/>
      <c r="L280" s="365"/>
      <c r="M280" s="365"/>
      <c r="N280" s="365"/>
      <c r="O280" s="365"/>
      <c r="P280" s="365"/>
      <c r="Q280" s="365"/>
      <c r="R280" s="365"/>
      <c r="S280" s="365"/>
      <c r="T280" s="365"/>
      <c r="U280" s="365"/>
      <c r="V280" s="365"/>
      <c r="W280" s="365"/>
      <c r="X280" s="365"/>
      <c r="Y280" s="365"/>
      <c r="Z280" s="365"/>
      <c r="AA280" s="365"/>
    </row>
    <row r="281">
      <c r="A281" s="365"/>
      <c r="B281" s="365"/>
      <c r="C281" s="365"/>
      <c r="D281" s="365"/>
      <c r="E281" s="365"/>
      <c r="F281" s="380"/>
      <c r="G281" s="365"/>
      <c r="H281" s="365"/>
      <c r="I281" s="365"/>
      <c r="J281" s="365"/>
      <c r="K281" s="365"/>
      <c r="L281" s="365"/>
      <c r="M281" s="365"/>
      <c r="N281" s="365"/>
      <c r="O281" s="365"/>
      <c r="P281" s="365"/>
      <c r="Q281" s="365"/>
      <c r="R281" s="365"/>
      <c r="S281" s="365"/>
      <c r="T281" s="365"/>
      <c r="U281" s="365"/>
      <c r="V281" s="365"/>
      <c r="W281" s="365"/>
      <c r="X281" s="365"/>
      <c r="Y281" s="365"/>
      <c r="Z281" s="365"/>
      <c r="AA281" s="365"/>
    </row>
    <row r="282">
      <c r="A282" s="365"/>
      <c r="B282" s="365"/>
      <c r="C282" s="365"/>
      <c r="D282" s="365"/>
      <c r="E282" s="365"/>
      <c r="F282" s="380"/>
      <c r="G282" s="365"/>
      <c r="H282" s="365"/>
      <c r="I282" s="365"/>
      <c r="J282" s="365"/>
      <c r="K282" s="365"/>
      <c r="L282" s="365"/>
      <c r="M282" s="365"/>
      <c r="N282" s="365"/>
      <c r="O282" s="365"/>
      <c r="P282" s="365"/>
      <c r="Q282" s="365"/>
      <c r="R282" s="365"/>
      <c r="S282" s="365"/>
      <c r="T282" s="365"/>
      <c r="U282" s="365"/>
      <c r="V282" s="365"/>
      <c r="W282" s="365"/>
      <c r="X282" s="365"/>
      <c r="Y282" s="365"/>
      <c r="Z282" s="365"/>
      <c r="AA282" s="365"/>
    </row>
    <row r="283">
      <c r="A283" s="365"/>
      <c r="B283" s="365"/>
      <c r="C283" s="365"/>
      <c r="D283" s="365"/>
      <c r="E283" s="365"/>
      <c r="F283" s="380"/>
      <c r="G283" s="365"/>
      <c r="H283" s="365"/>
      <c r="I283" s="365"/>
      <c r="J283" s="365"/>
      <c r="K283" s="365"/>
      <c r="L283" s="365"/>
      <c r="M283" s="365"/>
      <c r="N283" s="365"/>
      <c r="O283" s="365"/>
      <c r="P283" s="365"/>
      <c r="Q283" s="365"/>
      <c r="R283" s="365"/>
      <c r="S283" s="365"/>
      <c r="T283" s="365"/>
      <c r="U283" s="365"/>
      <c r="V283" s="365"/>
      <c r="W283" s="365"/>
      <c r="X283" s="365"/>
      <c r="Y283" s="365"/>
      <c r="Z283" s="365"/>
      <c r="AA283" s="365"/>
    </row>
    <row r="284">
      <c r="A284" s="365"/>
      <c r="B284" s="365"/>
      <c r="C284" s="365"/>
      <c r="D284" s="365"/>
      <c r="E284" s="365"/>
      <c r="F284" s="380"/>
      <c r="G284" s="365"/>
      <c r="H284" s="365"/>
      <c r="I284" s="365"/>
      <c r="J284" s="365"/>
      <c r="K284" s="365"/>
      <c r="L284" s="365"/>
      <c r="M284" s="365"/>
      <c r="N284" s="365"/>
      <c r="O284" s="365"/>
      <c r="P284" s="365"/>
      <c r="Q284" s="365"/>
      <c r="R284" s="365"/>
      <c r="S284" s="365"/>
      <c r="T284" s="365"/>
      <c r="U284" s="365"/>
      <c r="V284" s="365"/>
      <c r="W284" s="365"/>
      <c r="X284" s="365"/>
      <c r="Y284" s="365"/>
      <c r="Z284" s="365"/>
      <c r="AA284" s="365"/>
    </row>
    <row r="285">
      <c r="A285" s="365"/>
      <c r="B285" s="365"/>
      <c r="C285" s="365"/>
      <c r="D285" s="365"/>
      <c r="E285" s="365"/>
      <c r="F285" s="380"/>
      <c r="G285" s="365"/>
      <c r="H285" s="365"/>
      <c r="I285" s="365"/>
      <c r="J285" s="365"/>
      <c r="K285" s="365"/>
      <c r="L285" s="365"/>
      <c r="M285" s="365"/>
      <c r="N285" s="365"/>
      <c r="O285" s="365"/>
      <c r="P285" s="365"/>
      <c r="Q285" s="365"/>
      <c r="R285" s="365"/>
      <c r="S285" s="365"/>
      <c r="T285" s="365"/>
      <c r="U285" s="365"/>
      <c r="V285" s="365"/>
      <c r="W285" s="365"/>
      <c r="X285" s="365"/>
      <c r="Y285" s="365"/>
      <c r="Z285" s="365"/>
      <c r="AA285" s="365"/>
    </row>
    <row r="286">
      <c r="A286" s="365"/>
      <c r="B286" s="365"/>
      <c r="C286" s="365"/>
      <c r="D286" s="365"/>
      <c r="E286" s="365"/>
      <c r="F286" s="380"/>
      <c r="G286" s="365"/>
      <c r="H286" s="365"/>
      <c r="I286" s="365"/>
      <c r="J286" s="365"/>
      <c r="K286" s="365"/>
      <c r="L286" s="365"/>
      <c r="M286" s="365"/>
      <c r="N286" s="365"/>
      <c r="O286" s="365"/>
      <c r="P286" s="365"/>
      <c r="Q286" s="365"/>
      <c r="R286" s="365"/>
      <c r="S286" s="365"/>
      <c r="T286" s="365"/>
      <c r="U286" s="365"/>
      <c r="V286" s="365"/>
      <c r="W286" s="365"/>
      <c r="X286" s="365"/>
      <c r="Y286" s="365"/>
      <c r="Z286" s="365"/>
      <c r="AA286" s="365"/>
    </row>
    <row r="287">
      <c r="A287" s="365"/>
      <c r="B287" s="365"/>
      <c r="C287" s="365"/>
      <c r="D287" s="365"/>
      <c r="E287" s="365"/>
      <c r="F287" s="380"/>
      <c r="G287" s="365"/>
      <c r="H287" s="365"/>
      <c r="I287" s="365"/>
      <c r="J287" s="365"/>
      <c r="K287" s="365"/>
      <c r="L287" s="365"/>
      <c r="M287" s="365"/>
      <c r="N287" s="365"/>
      <c r="O287" s="365"/>
      <c r="P287" s="365"/>
      <c r="Q287" s="365"/>
      <c r="R287" s="365"/>
      <c r="S287" s="365"/>
      <c r="T287" s="365"/>
      <c r="U287" s="365"/>
      <c r="V287" s="365"/>
      <c r="W287" s="365"/>
      <c r="X287" s="365"/>
      <c r="Y287" s="365"/>
      <c r="Z287" s="365"/>
      <c r="AA287" s="365"/>
    </row>
    <row r="288">
      <c r="A288" s="365"/>
      <c r="B288" s="365"/>
      <c r="C288" s="365"/>
      <c r="D288" s="365"/>
      <c r="E288" s="365"/>
      <c r="F288" s="380"/>
      <c r="G288" s="365"/>
      <c r="H288" s="365"/>
      <c r="I288" s="365"/>
      <c r="J288" s="365"/>
      <c r="K288" s="365"/>
      <c r="L288" s="365"/>
      <c r="M288" s="365"/>
      <c r="N288" s="365"/>
      <c r="O288" s="365"/>
      <c r="P288" s="365"/>
      <c r="Q288" s="365"/>
      <c r="R288" s="365"/>
      <c r="S288" s="365"/>
      <c r="T288" s="365"/>
      <c r="U288" s="365"/>
      <c r="V288" s="365"/>
      <c r="W288" s="365"/>
      <c r="X288" s="365"/>
      <c r="Y288" s="365"/>
      <c r="Z288" s="365"/>
      <c r="AA288" s="365"/>
    </row>
    <row r="289">
      <c r="A289" s="365"/>
      <c r="B289" s="365"/>
      <c r="C289" s="365"/>
      <c r="D289" s="365"/>
      <c r="E289" s="365"/>
      <c r="F289" s="380"/>
      <c r="G289" s="365"/>
      <c r="H289" s="365"/>
      <c r="I289" s="365"/>
      <c r="J289" s="365"/>
      <c r="K289" s="365"/>
      <c r="L289" s="365"/>
      <c r="M289" s="365"/>
      <c r="N289" s="365"/>
      <c r="O289" s="365"/>
      <c r="P289" s="365"/>
      <c r="Q289" s="365"/>
      <c r="R289" s="365"/>
      <c r="S289" s="365"/>
      <c r="T289" s="365"/>
      <c r="U289" s="365"/>
      <c r="V289" s="365"/>
      <c r="W289" s="365"/>
      <c r="X289" s="365"/>
      <c r="Y289" s="365"/>
      <c r="Z289" s="365"/>
      <c r="AA289" s="365"/>
    </row>
    <row r="290">
      <c r="A290" s="365"/>
      <c r="B290" s="365"/>
      <c r="C290" s="365"/>
      <c r="D290" s="365"/>
      <c r="E290" s="365"/>
      <c r="F290" s="380"/>
      <c r="G290" s="365"/>
      <c r="H290" s="365"/>
      <c r="I290" s="365"/>
      <c r="J290" s="365"/>
      <c r="K290" s="365"/>
      <c r="L290" s="365"/>
      <c r="M290" s="365"/>
      <c r="N290" s="365"/>
      <c r="O290" s="365"/>
      <c r="P290" s="365"/>
      <c r="Q290" s="365"/>
      <c r="R290" s="365"/>
      <c r="S290" s="365"/>
      <c r="T290" s="365"/>
      <c r="U290" s="365"/>
      <c r="V290" s="365"/>
      <c r="W290" s="365"/>
      <c r="X290" s="365"/>
      <c r="Y290" s="365"/>
      <c r="Z290" s="365"/>
      <c r="AA290" s="365"/>
    </row>
    <row r="291">
      <c r="A291" s="365"/>
      <c r="B291" s="365"/>
      <c r="C291" s="365"/>
      <c r="D291" s="365"/>
      <c r="E291" s="365"/>
      <c r="F291" s="380"/>
      <c r="G291" s="365"/>
      <c r="H291" s="365"/>
      <c r="I291" s="365"/>
      <c r="J291" s="365"/>
      <c r="K291" s="365"/>
      <c r="L291" s="365"/>
      <c r="M291" s="365"/>
      <c r="N291" s="365"/>
      <c r="O291" s="365"/>
      <c r="P291" s="365"/>
      <c r="Q291" s="365"/>
      <c r="R291" s="365"/>
      <c r="S291" s="365"/>
      <c r="T291" s="365"/>
      <c r="U291" s="365"/>
      <c r="V291" s="365"/>
      <c r="W291" s="365"/>
      <c r="X291" s="365"/>
      <c r="Y291" s="365"/>
      <c r="Z291" s="365"/>
      <c r="AA291" s="365"/>
    </row>
    <row r="292">
      <c r="A292" s="365"/>
      <c r="B292" s="365"/>
      <c r="C292" s="365"/>
      <c r="D292" s="365"/>
      <c r="E292" s="365"/>
      <c r="F292" s="380"/>
      <c r="G292" s="365"/>
      <c r="H292" s="365"/>
      <c r="I292" s="365"/>
      <c r="J292" s="365"/>
      <c r="K292" s="365"/>
      <c r="L292" s="365"/>
      <c r="M292" s="365"/>
      <c r="N292" s="365"/>
      <c r="O292" s="365"/>
      <c r="P292" s="365"/>
      <c r="Q292" s="365"/>
      <c r="R292" s="365"/>
      <c r="S292" s="365"/>
      <c r="T292" s="365"/>
      <c r="U292" s="365"/>
      <c r="V292" s="365"/>
      <c r="W292" s="365"/>
      <c r="X292" s="365"/>
      <c r="Y292" s="365"/>
      <c r="Z292" s="365"/>
      <c r="AA292" s="365"/>
    </row>
    <row r="293">
      <c r="A293" s="365"/>
      <c r="B293" s="365"/>
      <c r="C293" s="365"/>
      <c r="D293" s="365"/>
      <c r="E293" s="365"/>
      <c r="F293" s="380"/>
      <c r="G293" s="365"/>
      <c r="H293" s="365"/>
      <c r="I293" s="365"/>
      <c r="J293" s="365"/>
      <c r="K293" s="365"/>
      <c r="L293" s="365"/>
      <c r="M293" s="365"/>
      <c r="N293" s="365"/>
      <c r="O293" s="365"/>
      <c r="P293" s="365"/>
      <c r="Q293" s="365"/>
      <c r="R293" s="365"/>
      <c r="S293" s="365"/>
      <c r="T293" s="365"/>
      <c r="U293" s="365"/>
      <c r="V293" s="365"/>
      <c r="W293" s="365"/>
      <c r="X293" s="365"/>
      <c r="Y293" s="365"/>
      <c r="Z293" s="365"/>
      <c r="AA293" s="365"/>
    </row>
    <row r="294">
      <c r="A294" s="365"/>
      <c r="B294" s="365"/>
      <c r="C294" s="365"/>
      <c r="D294" s="365"/>
      <c r="E294" s="365"/>
      <c r="F294" s="380"/>
      <c r="G294" s="365"/>
      <c r="H294" s="365"/>
      <c r="I294" s="365"/>
      <c r="J294" s="365"/>
      <c r="K294" s="365"/>
      <c r="L294" s="365"/>
      <c r="M294" s="365"/>
      <c r="N294" s="365"/>
      <c r="O294" s="365"/>
      <c r="P294" s="365"/>
      <c r="Q294" s="365"/>
      <c r="R294" s="365"/>
      <c r="S294" s="365"/>
      <c r="T294" s="365"/>
      <c r="U294" s="365"/>
      <c r="V294" s="365"/>
      <c r="W294" s="365"/>
      <c r="X294" s="365"/>
      <c r="Y294" s="365"/>
      <c r="Z294" s="365"/>
      <c r="AA294" s="365"/>
    </row>
    <row r="295">
      <c r="A295" s="365"/>
      <c r="B295" s="365"/>
      <c r="C295" s="365"/>
      <c r="D295" s="365"/>
      <c r="E295" s="365"/>
      <c r="F295" s="380"/>
      <c r="G295" s="365"/>
      <c r="H295" s="365"/>
      <c r="I295" s="365"/>
      <c r="J295" s="365"/>
      <c r="K295" s="365"/>
      <c r="L295" s="365"/>
      <c r="M295" s="365"/>
      <c r="N295" s="365"/>
      <c r="O295" s="365"/>
      <c r="P295" s="365"/>
      <c r="Q295" s="365"/>
      <c r="R295" s="365"/>
      <c r="S295" s="365"/>
      <c r="T295" s="365"/>
      <c r="U295" s="365"/>
      <c r="V295" s="365"/>
      <c r="W295" s="365"/>
      <c r="X295" s="365"/>
      <c r="Y295" s="365"/>
      <c r="Z295" s="365"/>
      <c r="AA295" s="365"/>
    </row>
    <row r="296">
      <c r="A296" s="365"/>
      <c r="B296" s="365"/>
      <c r="C296" s="365"/>
      <c r="D296" s="365"/>
      <c r="E296" s="365"/>
      <c r="F296" s="380"/>
      <c r="G296" s="365"/>
      <c r="H296" s="365"/>
      <c r="I296" s="365"/>
      <c r="J296" s="365"/>
      <c r="K296" s="365"/>
      <c r="L296" s="365"/>
      <c r="M296" s="365"/>
      <c r="N296" s="365"/>
      <c r="O296" s="365"/>
      <c r="P296" s="365"/>
      <c r="Q296" s="365"/>
      <c r="R296" s="365"/>
      <c r="S296" s="365"/>
      <c r="T296" s="365"/>
      <c r="U296" s="365"/>
      <c r="V296" s="365"/>
      <c r="W296" s="365"/>
      <c r="X296" s="365"/>
      <c r="Y296" s="365"/>
      <c r="Z296" s="365"/>
      <c r="AA296" s="365"/>
    </row>
    <row r="297">
      <c r="A297" s="365"/>
      <c r="B297" s="365"/>
      <c r="C297" s="365"/>
      <c r="D297" s="365"/>
      <c r="E297" s="365"/>
      <c r="F297" s="380"/>
      <c r="G297" s="365"/>
      <c r="H297" s="365"/>
      <c r="I297" s="365"/>
      <c r="J297" s="365"/>
      <c r="K297" s="365"/>
      <c r="L297" s="365"/>
      <c r="M297" s="365"/>
      <c r="N297" s="365"/>
      <c r="O297" s="365"/>
      <c r="P297" s="365"/>
      <c r="Q297" s="365"/>
      <c r="R297" s="365"/>
      <c r="S297" s="365"/>
      <c r="T297" s="365"/>
      <c r="U297" s="365"/>
      <c r="V297" s="365"/>
      <c r="W297" s="365"/>
      <c r="X297" s="365"/>
      <c r="Y297" s="365"/>
      <c r="Z297" s="365"/>
      <c r="AA297" s="365"/>
    </row>
    <row r="298">
      <c r="A298" s="365"/>
      <c r="B298" s="365"/>
      <c r="C298" s="365"/>
      <c r="D298" s="365"/>
      <c r="E298" s="365"/>
      <c r="F298" s="380"/>
      <c r="G298" s="365"/>
      <c r="H298" s="365"/>
      <c r="I298" s="365"/>
      <c r="J298" s="365"/>
      <c r="K298" s="365"/>
      <c r="L298" s="365"/>
      <c r="M298" s="365"/>
      <c r="N298" s="365"/>
      <c r="O298" s="365"/>
      <c r="P298" s="365"/>
      <c r="Q298" s="365"/>
      <c r="R298" s="365"/>
      <c r="S298" s="365"/>
      <c r="T298" s="365"/>
      <c r="U298" s="365"/>
      <c r="V298" s="365"/>
      <c r="W298" s="365"/>
      <c r="X298" s="365"/>
      <c r="Y298" s="365"/>
      <c r="Z298" s="365"/>
      <c r="AA298" s="365"/>
    </row>
    <row r="299">
      <c r="A299" s="365"/>
      <c r="B299" s="365"/>
      <c r="C299" s="365"/>
      <c r="D299" s="365"/>
      <c r="E299" s="365"/>
      <c r="F299" s="380"/>
      <c r="G299" s="365"/>
      <c r="H299" s="365"/>
      <c r="I299" s="365"/>
      <c r="J299" s="365"/>
      <c r="K299" s="365"/>
      <c r="L299" s="365"/>
      <c r="M299" s="365"/>
      <c r="N299" s="365"/>
      <c r="O299" s="365"/>
      <c r="P299" s="365"/>
      <c r="Q299" s="365"/>
      <c r="R299" s="365"/>
      <c r="S299" s="365"/>
      <c r="T299" s="365"/>
      <c r="U299" s="365"/>
      <c r="V299" s="365"/>
      <c r="W299" s="365"/>
      <c r="X299" s="365"/>
      <c r="Y299" s="365"/>
      <c r="Z299" s="365"/>
      <c r="AA299" s="365"/>
    </row>
    <row r="300">
      <c r="A300" s="365"/>
      <c r="B300" s="365"/>
      <c r="C300" s="365"/>
      <c r="D300" s="365"/>
      <c r="E300" s="365"/>
      <c r="F300" s="380"/>
      <c r="G300" s="365"/>
      <c r="H300" s="365"/>
      <c r="I300" s="365"/>
      <c r="J300" s="365"/>
      <c r="K300" s="365"/>
      <c r="L300" s="365"/>
      <c r="M300" s="365"/>
      <c r="N300" s="365"/>
      <c r="O300" s="365"/>
      <c r="P300" s="365"/>
      <c r="Q300" s="365"/>
      <c r="R300" s="365"/>
      <c r="S300" s="365"/>
      <c r="T300" s="365"/>
      <c r="U300" s="365"/>
      <c r="V300" s="365"/>
      <c r="W300" s="365"/>
      <c r="X300" s="365"/>
      <c r="Y300" s="365"/>
      <c r="Z300" s="365"/>
      <c r="AA300" s="365"/>
    </row>
    <row r="301">
      <c r="A301" s="365"/>
      <c r="B301" s="365"/>
      <c r="C301" s="365"/>
      <c r="D301" s="365"/>
      <c r="E301" s="365"/>
      <c r="F301" s="380"/>
      <c r="G301" s="365"/>
      <c r="H301" s="365"/>
      <c r="I301" s="365"/>
      <c r="J301" s="365"/>
      <c r="K301" s="365"/>
      <c r="L301" s="365"/>
      <c r="M301" s="365"/>
      <c r="N301" s="365"/>
      <c r="O301" s="365"/>
      <c r="P301" s="365"/>
      <c r="Q301" s="365"/>
      <c r="R301" s="365"/>
      <c r="S301" s="365"/>
      <c r="T301" s="365"/>
      <c r="U301" s="365"/>
      <c r="V301" s="365"/>
      <c r="W301" s="365"/>
      <c r="X301" s="365"/>
      <c r="Y301" s="365"/>
      <c r="Z301" s="365"/>
      <c r="AA301" s="365"/>
    </row>
    <row r="302">
      <c r="A302" s="365"/>
      <c r="B302" s="365"/>
      <c r="C302" s="365"/>
      <c r="D302" s="365"/>
      <c r="E302" s="365"/>
      <c r="F302" s="380"/>
      <c r="G302" s="365"/>
      <c r="H302" s="365"/>
      <c r="I302" s="365"/>
      <c r="J302" s="365"/>
      <c r="K302" s="365"/>
      <c r="L302" s="365"/>
      <c r="M302" s="365"/>
      <c r="N302" s="365"/>
      <c r="O302" s="365"/>
      <c r="P302" s="365"/>
      <c r="Q302" s="365"/>
      <c r="R302" s="365"/>
      <c r="S302" s="365"/>
      <c r="T302" s="365"/>
      <c r="U302" s="365"/>
      <c r="V302" s="365"/>
      <c r="W302" s="365"/>
      <c r="X302" s="365"/>
      <c r="Y302" s="365"/>
      <c r="Z302" s="365"/>
      <c r="AA302" s="365"/>
    </row>
    <row r="303">
      <c r="A303" s="365"/>
      <c r="B303" s="365"/>
      <c r="C303" s="365"/>
      <c r="D303" s="365"/>
      <c r="E303" s="365"/>
      <c r="F303" s="380"/>
      <c r="G303" s="365"/>
      <c r="H303" s="365"/>
      <c r="I303" s="365"/>
      <c r="J303" s="365"/>
      <c r="K303" s="365"/>
      <c r="L303" s="365"/>
      <c r="M303" s="365"/>
      <c r="N303" s="365"/>
      <c r="O303" s="365"/>
      <c r="P303" s="365"/>
      <c r="Q303" s="365"/>
      <c r="R303" s="365"/>
      <c r="S303" s="365"/>
      <c r="T303" s="365"/>
      <c r="U303" s="365"/>
      <c r="V303" s="365"/>
      <c r="W303" s="365"/>
      <c r="X303" s="365"/>
      <c r="Y303" s="365"/>
      <c r="Z303" s="365"/>
      <c r="AA303" s="365"/>
    </row>
    <row r="304">
      <c r="A304" s="365"/>
      <c r="B304" s="365"/>
      <c r="C304" s="365"/>
      <c r="D304" s="365"/>
      <c r="E304" s="365"/>
      <c r="F304" s="380"/>
      <c r="G304" s="365"/>
      <c r="H304" s="365"/>
      <c r="I304" s="365"/>
      <c r="J304" s="365"/>
      <c r="K304" s="365"/>
      <c r="L304" s="365"/>
      <c r="M304" s="365"/>
      <c r="N304" s="365"/>
      <c r="O304" s="365"/>
      <c r="P304" s="365"/>
      <c r="Q304" s="365"/>
      <c r="R304" s="365"/>
      <c r="S304" s="365"/>
      <c r="T304" s="365"/>
      <c r="U304" s="365"/>
      <c r="V304" s="365"/>
      <c r="W304" s="365"/>
      <c r="X304" s="365"/>
      <c r="Y304" s="365"/>
      <c r="Z304" s="365"/>
      <c r="AA304" s="365"/>
    </row>
    <row r="305">
      <c r="A305" s="365"/>
      <c r="B305" s="365"/>
      <c r="C305" s="365"/>
      <c r="D305" s="365"/>
      <c r="E305" s="365"/>
      <c r="F305" s="380"/>
      <c r="G305" s="365"/>
      <c r="H305" s="365"/>
      <c r="I305" s="365"/>
      <c r="J305" s="365"/>
      <c r="K305" s="365"/>
      <c r="L305" s="365"/>
      <c r="M305" s="365"/>
      <c r="N305" s="365"/>
      <c r="O305" s="365"/>
      <c r="P305" s="365"/>
      <c r="Q305" s="365"/>
      <c r="R305" s="365"/>
      <c r="S305" s="365"/>
      <c r="T305" s="365"/>
      <c r="U305" s="365"/>
      <c r="V305" s="365"/>
      <c r="W305" s="365"/>
      <c r="X305" s="365"/>
      <c r="Y305" s="365"/>
      <c r="Z305" s="365"/>
      <c r="AA305" s="365"/>
    </row>
    <row r="306">
      <c r="A306" s="365"/>
      <c r="B306" s="365"/>
      <c r="C306" s="365"/>
      <c r="D306" s="365"/>
      <c r="E306" s="365"/>
      <c r="F306" s="380"/>
      <c r="G306" s="365"/>
      <c r="H306" s="365"/>
      <c r="I306" s="365"/>
      <c r="J306" s="365"/>
      <c r="K306" s="365"/>
      <c r="L306" s="365"/>
      <c r="M306" s="365"/>
      <c r="N306" s="365"/>
      <c r="O306" s="365"/>
      <c r="P306" s="365"/>
      <c r="Q306" s="365"/>
      <c r="R306" s="365"/>
      <c r="S306" s="365"/>
      <c r="T306" s="365"/>
      <c r="U306" s="365"/>
      <c r="V306" s="365"/>
      <c r="W306" s="365"/>
      <c r="X306" s="365"/>
      <c r="Y306" s="365"/>
      <c r="Z306" s="365"/>
      <c r="AA306" s="365"/>
    </row>
    <row r="307">
      <c r="A307" s="365"/>
      <c r="B307" s="365"/>
      <c r="C307" s="365"/>
      <c r="D307" s="365"/>
      <c r="E307" s="365"/>
      <c r="F307" s="380"/>
      <c r="G307" s="365"/>
      <c r="H307" s="365"/>
      <c r="I307" s="365"/>
      <c r="J307" s="365"/>
      <c r="K307" s="365"/>
      <c r="L307" s="365"/>
      <c r="M307" s="365"/>
      <c r="N307" s="365"/>
      <c r="O307" s="365"/>
      <c r="P307" s="365"/>
      <c r="Q307" s="365"/>
      <c r="R307" s="365"/>
      <c r="S307" s="365"/>
      <c r="T307" s="365"/>
      <c r="U307" s="365"/>
      <c r="V307" s="365"/>
      <c r="W307" s="365"/>
      <c r="X307" s="365"/>
      <c r="Y307" s="365"/>
      <c r="Z307" s="365"/>
      <c r="AA307" s="365"/>
    </row>
    <row r="308">
      <c r="A308" s="365"/>
      <c r="B308" s="365"/>
      <c r="C308" s="365"/>
      <c r="D308" s="365"/>
      <c r="E308" s="365"/>
      <c r="F308" s="380"/>
      <c r="G308" s="365"/>
      <c r="H308" s="365"/>
      <c r="I308" s="365"/>
      <c r="J308" s="365"/>
      <c r="K308" s="365"/>
      <c r="L308" s="365"/>
      <c r="M308" s="365"/>
      <c r="N308" s="365"/>
      <c r="O308" s="365"/>
      <c r="P308" s="365"/>
      <c r="Q308" s="365"/>
      <c r="R308" s="365"/>
      <c r="S308" s="365"/>
      <c r="T308" s="365"/>
      <c r="U308" s="365"/>
      <c r="V308" s="365"/>
      <c r="W308" s="365"/>
      <c r="X308" s="365"/>
      <c r="Y308" s="365"/>
      <c r="Z308" s="365"/>
      <c r="AA308" s="365"/>
    </row>
    <row r="309">
      <c r="A309" s="365"/>
      <c r="B309" s="365"/>
      <c r="C309" s="365"/>
      <c r="D309" s="365"/>
      <c r="E309" s="365"/>
      <c r="F309" s="380"/>
      <c r="G309" s="365"/>
      <c r="H309" s="365"/>
      <c r="I309" s="365"/>
      <c r="J309" s="365"/>
      <c r="K309" s="365"/>
      <c r="L309" s="365"/>
      <c r="M309" s="365"/>
      <c r="N309" s="365"/>
      <c r="O309" s="365"/>
      <c r="P309" s="365"/>
      <c r="Q309" s="365"/>
      <c r="R309" s="365"/>
      <c r="S309" s="365"/>
      <c r="T309" s="365"/>
      <c r="U309" s="365"/>
      <c r="V309" s="365"/>
      <c r="W309" s="365"/>
      <c r="X309" s="365"/>
      <c r="Y309" s="365"/>
      <c r="Z309" s="365"/>
      <c r="AA309" s="365"/>
    </row>
    <row r="310">
      <c r="A310" s="365"/>
      <c r="B310" s="365"/>
      <c r="C310" s="365"/>
      <c r="D310" s="365"/>
      <c r="E310" s="365"/>
      <c r="F310" s="380"/>
      <c r="G310" s="365"/>
      <c r="H310" s="365"/>
      <c r="I310" s="365"/>
      <c r="J310" s="365"/>
      <c r="K310" s="365"/>
      <c r="L310" s="365"/>
      <c r="M310" s="365"/>
      <c r="N310" s="365"/>
      <c r="O310" s="365"/>
      <c r="P310" s="365"/>
      <c r="Q310" s="365"/>
      <c r="R310" s="365"/>
      <c r="S310" s="365"/>
      <c r="T310" s="365"/>
      <c r="U310" s="365"/>
      <c r="V310" s="365"/>
      <c r="W310" s="365"/>
      <c r="X310" s="365"/>
      <c r="Y310" s="365"/>
      <c r="Z310" s="365"/>
      <c r="AA310" s="365"/>
    </row>
    <row r="311">
      <c r="A311" s="365"/>
      <c r="B311" s="365"/>
      <c r="C311" s="365"/>
      <c r="D311" s="365"/>
      <c r="E311" s="365"/>
      <c r="F311" s="380"/>
      <c r="G311" s="365"/>
      <c r="H311" s="365"/>
      <c r="I311" s="365"/>
      <c r="J311" s="365"/>
      <c r="K311" s="365"/>
      <c r="L311" s="365"/>
      <c r="M311" s="365"/>
      <c r="N311" s="365"/>
      <c r="O311" s="365"/>
      <c r="P311" s="365"/>
      <c r="Q311" s="365"/>
      <c r="R311" s="365"/>
      <c r="S311" s="365"/>
      <c r="T311" s="365"/>
      <c r="U311" s="365"/>
      <c r="V311" s="365"/>
      <c r="W311" s="365"/>
      <c r="X311" s="365"/>
      <c r="Y311" s="365"/>
      <c r="Z311" s="365"/>
      <c r="AA311" s="365"/>
    </row>
    <row r="312">
      <c r="A312" s="365"/>
      <c r="B312" s="365"/>
      <c r="C312" s="365"/>
      <c r="D312" s="365"/>
      <c r="E312" s="365"/>
      <c r="F312" s="380"/>
      <c r="G312" s="365"/>
      <c r="H312" s="365"/>
      <c r="I312" s="365"/>
      <c r="J312" s="365"/>
      <c r="K312" s="365"/>
      <c r="L312" s="365"/>
      <c r="M312" s="365"/>
      <c r="N312" s="365"/>
      <c r="O312" s="365"/>
      <c r="P312" s="365"/>
      <c r="Q312" s="365"/>
      <c r="R312" s="365"/>
      <c r="S312" s="365"/>
      <c r="T312" s="365"/>
      <c r="U312" s="365"/>
      <c r="V312" s="365"/>
      <c r="W312" s="365"/>
      <c r="X312" s="365"/>
      <c r="Y312" s="365"/>
      <c r="Z312" s="365"/>
      <c r="AA312" s="365"/>
    </row>
    <row r="313">
      <c r="A313" s="365"/>
      <c r="B313" s="365"/>
      <c r="C313" s="365"/>
      <c r="D313" s="365"/>
      <c r="E313" s="365"/>
      <c r="F313" s="380"/>
      <c r="G313" s="365"/>
      <c r="H313" s="365"/>
      <c r="I313" s="365"/>
      <c r="J313" s="365"/>
      <c r="K313" s="365"/>
      <c r="L313" s="365"/>
      <c r="M313" s="365"/>
      <c r="N313" s="365"/>
      <c r="O313" s="365"/>
      <c r="P313" s="365"/>
      <c r="Q313" s="365"/>
      <c r="R313" s="365"/>
      <c r="S313" s="365"/>
      <c r="T313" s="365"/>
      <c r="U313" s="365"/>
      <c r="V313" s="365"/>
      <c r="W313" s="365"/>
      <c r="X313" s="365"/>
      <c r="Y313" s="365"/>
      <c r="Z313" s="365"/>
      <c r="AA313" s="365"/>
    </row>
    <row r="314">
      <c r="A314" s="365"/>
      <c r="B314" s="365"/>
      <c r="C314" s="365"/>
      <c r="D314" s="365"/>
      <c r="E314" s="365"/>
      <c r="F314" s="380"/>
      <c r="G314" s="365"/>
      <c r="H314" s="365"/>
      <c r="I314" s="365"/>
      <c r="J314" s="365"/>
      <c r="K314" s="365"/>
      <c r="L314" s="365"/>
      <c r="M314" s="365"/>
      <c r="N314" s="365"/>
      <c r="O314" s="365"/>
      <c r="P314" s="365"/>
      <c r="Q314" s="365"/>
      <c r="R314" s="365"/>
      <c r="S314" s="365"/>
      <c r="T314" s="365"/>
      <c r="U314" s="365"/>
      <c r="V314" s="365"/>
      <c r="W314" s="365"/>
      <c r="X314" s="365"/>
      <c r="Y314" s="365"/>
      <c r="Z314" s="365"/>
      <c r="AA314" s="365"/>
    </row>
    <row r="315">
      <c r="A315" s="365"/>
      <c r="B315" s="365"/>
      <c r="C315" s="365"/>
      <c r="D315" s="365"/>
      <c r="E315" s="365"/>
      <c r="F315" s="380"/>
      <c r="G315" s="365"/>
      <c r="H315" s="365"/>
      <c r="I315" s="365"/>
      <c r="J315" s="365"/>
      <c r="K315" s="365"/>
      <c r="L315" s="365"/>
      <c r="M315" s="365"/>
      <c r="N315" s="365"/>
      <c r="O315" s="365"/>
      <c r="P315" s="365"/>
      <c r="Q315" s="365"/>
      <c r="R315" s="365"/>
      <c r="S315" s="365"/>
      <c r="T315" s="365"/>
      <c r="U315" s="365"/>
      <c r="V315" s="365"/>
      <c r="W315" s="365"/>
      <c r="X315" s="365"/>
      <c r="Y315" s="365"/>
      <c r="Z315" s="365"/>
      <c r="AA315" s="365"/>
    </row>
    <row r="316">
      <c r="A316" s="365"/>
      <c r="B316" s="365"/>
      <c r="C316" s="365"/>
      <c r="D316" s="365"/>
      <c r="E316" s="365"/>
      <c r="F316" s="380"/>
      <c r="G316" s="365"/>
      <c r="H316" s="365"/>
      <c r="I316" s="365"/>
      <c r="J316" s="365"/>
      <c r="K316" s="365"/>
      <c r="L316" s="365"/>
      <c r="M316" s="365"/>
      <c r="N316" s="365"/>
      <c r="O316" s="365"/>
      <c r="P316" s="365"/>
      <c r="Q316" s="365"/>
      <c r="R316" s="365"/>
      <c r="S316" s="365"/>
      <c r="T316" s="365"/>
      <c r="U316" s="365"/>
      <c r="V316" s="365"/>
      <c r="W316" s="365"/>
      <c r="X316" s="365"/>
      <c r="Y316" s="365"/>
      <c r="Z316" s="365"/>
      <c r="AA316" s="365"/>
    </row>
    <row r="317">
      <c r="A317" s="365"/>
      <c r="B317" s="365"/>
      <c r="C317" s="365"/>
      <c r="D317" s="365"/>
      <c r="E317" s="365"/>
      <c r="F317" s="380"/>
      <c r="G317" s="365"/>
      <c r="H317" s="365"/>
      <c r="I317" s="365"/>
      <c r="J317" s="365"/>
      <c r="K317" s="365"/>
      <c r="L317" s="365"/>
      <c r="M317" s="365"/>
      <c r="N317" s="365"/>
      <c r="O317" s="365"/>
      <c r="P317" s="365"/>
      <c r="Q317" s="365"/>
      <c r="R317" s="365"/>
      <c r="S317" s="365"/>
      <c r="T317" s="365"/>
      <c r="U317" s="365"/>
      <c r="V317" s="365"/>
      <c r="W317" s="365"/>
      <c r="X317" s="365"/>
      <c r="Y317" s="365"/>
      <c r="Z317" s="365"/>
      <c r="AA317" s="365"/>
    </row>
    <row r="318">
      <c r="A318" s="365"/>
      <c r="B318" s="365"/>
      <c r="C318" s="365"/>
      <c r="D318" s="365"/>
      <c r="E318" s="365"/>
      <c r="F318" s="380"/>
      <c r="G318" s="365"/>
      <c r="H318" s="365"/>
      <c r="I318" s="365"/>
      <c r="J318" s="365"/>
      <c r="K318" s="365"/>
      <c r="L318" s="365"/>
      <c r="M318" s="365"/>
      <c r="N318" s="365"/>
      <c r="O318" s="365"/>
      <c r="P318" s="365"/>
      <c r="Q318" s="365"/>
      <c r="R318" s="365"/>
      <c r="S318" s="365"/>
      <c r="T318" s="365"/>
      <c r="U318" s="365"/>
      <c r="V318" s="365"/>
      <c r="W318" s="365"/>
      <c r="X318" s="365"/>
      <c r="Y318" s="365"/>
      <c r="Z318" s="365"/>
      <c r="AA318" s="365"/>
    </row>
    <row r="319">
      <c r="A319" s="365"/>
      <c r="B319" s="365"/>
      <c r="C319" s="365"/>
      <c r="D319" s="365"/>
      <c r="E319" s="365"/>
      <c r="F319" s="380"/>
      <c r="G319" s="365"/>
      <c r="H319" s="365"/>
      <c r="I319" s="365"/>
      <c r="J319" s="365"/>
      <c r="K319" s="365"/>
      <c r="L319" s="365"/>
      <c r="M319" s="365"/>
      <c r="N319" s="365"/>
      <c r="O319" s="365"/>
      <c r="P319" s="365"/>
      <c r="Q319" s="365"/>
      <c r="R319" s="365"/>
      <c r="S319" s="365"/>
      <c r="T319" s="365"/>
      <c r="U319" s="365"/>
      <c r="V319" s="365"/>
      <c r="W319" s="365"/>
      <c r="X319" s="365"/>
      <c r="Y319" s="365"/>
      <c r="Z319" s="365"/>
      <c r="AA319" s="365"/>
    </row>
    <row r="320">
      <c r="A320" s="365"/>
      <c r="B320" s="365"/>
      <c r="C320" s="365"/>
      <c r="D320" s="365"/>
      <c r="E320" s="365"/>
      <c r="F320" s="380"/>
      <c r="G320" s="365"/>
      <c r="H320" s="365"/>
      <c r="I320" s="365"/>
      <c r="J320" s="365"/>
      <c r="K320" s="365"/>
      <c r="L320" s="365"/>
      <c r="M320" s="365"/>
      <c r="N320" s="365"/>
      <c r="O320" s="365"/>
      <c r="P320" s="365"/>
      <c r="Q320" s="365"/>
      <c r="R320" s="365"/>
      <c r="S320" s="365"/>
      <c r="T320" s="365"/>
      <c r="U320" s="365"/>
      <c r="V320" s="365"/>
      <c r="W320" s="365"/>
      <c r="X320" s="365"/>
      <c r="Y320" s="365"/>
      <c r="Z320" s="365"/>
      <c r="AA320" s="365"/>
    </row>
    <row r="321">
      <c r="A321" s="365"/>
      <c r="B321" s="365"/>
      <c r="C321" s="365"/>
      <c r="D321" s="365"/>
      <c r="E321" s="365"/>
      <c r="F321" s="380"/>
      <c r="G321" s="365"/>
      <c r="H321" s="365"/>
      <c r="I321" s="365"/>
      <c r="J321" s="365"/>
      <c r="K321" s="365"/>
      <c r="L321" s="365"/>
      <c r="M321" s="365"/>
      <c r="N321" s="365"/>
      <c r="O321" s="365"/>
      <c r="P321" s="365"/>
      <c r="Q321" s="365"/>
      <c r="R321" s="365"/>
      <c r="S321" s="365"/>
      <c r="T321" s="365"/>
      <c r="U321" s="365"/>
      <c r="V321" s="365"/>
      <c r="W321" s="365"/>
      <c r="X321" s="365"/>
      <c r="Y321" s="365"/>
      <c r="Z321" s="365"/>
      <c r="AA321" s="365"/>
    </row>
    <row r="322">
      <c r="A322" s="365"/>
      <c r="B322" s="365"/>
      <c r="C322" s="365"/>
      <c r="D322" s="365"/>
      <c r="E322" s="365"/>
      <c r="F322" s="380"/>
      <c r="G322" s="365"/>
      <c r="H322" s="365"/>
      <c r="I322" s="365"/>
      <c r="J322" s="365"/>
      <c r="K322" s="365"/>
      <c r="L322" s="365"/>
      <c r="M322" s="365"/>
      <c r="N322" s="365"/>
      <c r="O322" s="365"/>
      <c r="P322" s="365"/>
      <c r="Q322" s="365"/>
      <c r="R322" s="365"/>
      <c r="S322" s="365"/>
      <c r="T322" s="365"/>
      <c r="U322" s="365"/>
      <c r="V322" s="365"/>
      <c r="W322" s="365"/>
      <c r="X322" s="365"/>
      <c r="Y322" s="365"/>
      <c r="Z322" s="365"/>
      <c r="AA322" s="365"/>
    </row>
    <row r="323">
      <c r="A323" s="365"/>
      <c r="B323" s="365"/>
      <c r="C323" s="365"/>
      <c r="D323" s="365"/>
      <c r="E323" s="365"/>
      <c r="F323" s="380"/>
      <c r="G323" s="365"/>
      <c r="H323" s="365"/>
      <c r="I323" s="365"/>
      <c r="J323" s="365"/>
      <c r="K323" s="365"/>
      <c r="L323" s="365"/>
      <c r="M323" s="365"/>
      <c r="N323" s="365"/>
      <c r="O323" s="365"/>
      <c r="P323" s="365"/>
      <c r="Q323" s="365"/>
      <c r="R323" s="365"/>
      <c r="S323" s="365"/>
      <c r="T323" s="365"/>
      <c r="U323" s="365"/>
      <c r="V323" s="365"/>
      <c r="W323" s="365"/>
      <c r="X323" s="365"/>
      <c r="Y323" s="365"/>
      <c r="Z323" s="365"/>
      <c r="AA323" s="365"/>
    </row>
    <row r="324">
      <c r="A324" s="365"/>
      <c r="B324" s="365"/>
      <c r="C324" s="365"/>
      <c r="D324" s="365"/>
      <c r="E324" s="365"/>
      <c r="F324" s="380"/>
      <c r="G324" s="365"/>
      <c r="H324" s="365"/>
      <c r="I324" s="365"/>
      <c r="J324" s="365"/>
      <c r="K324" s="365"/>
      <c r="L324" s="365"/>
      <c r="M324" s="365"/>
      <c r="N324" s="365"/>
      <c r="O324" s="365"/>
      <c r="P324" s="365"/>
      <c r="Q324" s="365"/>
      <c r="R324" s="365"/>
      <c r="S324" s="365"/>
      <c r="T324" s="365"/>
      <c r="U324" s="365"/>
      <c r="V324" s="365"/>
      <c r="W324" s="365"/>
      <c r="X324" s="365"/>
      <c r="Y324" s="365"/>
      <c r="Z324" s="365"/>
      <c r="AA324" s="365"/>
    </row>
    <row r="325">
      <c r="A325" s="365"/>
      <c r="B325" s="365"/>
      <c r="C325" s="365"/>
      <c r="D325" s="365"/>
      <c r="E325" s="365"/>
      <c r="F325" s="380"/>
      <c r="G325" s="365"/>
      <c r="H325" s="365"/>
      <c r="I325" s="365"/>
      <c r="J325" s="365"/>
      <c r="K325" s="365"/>
      <c r="L325" s="365"/>
      <c r="M325" s="365"/>
      <c r="N325" s="365"/>
      <c r="O325" s="365"/>
      <c r="P325" s="365"/>
      <c r="Q325" s="365"/>
      <c r="R325" s="365"/>
      <c r="S325" s="365"/>
      <c r="T325" s="365"/>
      <c r="U325" s="365"/>
      <c r="V325" s="365"/>
      <c r="W325" s="365"/>
      <c r="X325" s="365"/>
      <c r="Y325" s="365"/>
      <c r="Z325" s="365"/>
      <c r="AA325" s="365"/>
    </row>
    <row r="326">
      <c r="A326" s="365"/>
      <c r="B326" s="365"/>
      <c r="C326" s="365"/>
      <c r="D326" s="365"/>
      <c r="E326" s="365"/>
      <c r="F326" s="380"/>
      <c r="G326" s="365"/>
      <c r="H326" s="365"/>
      <c r="I326" s="365"/>
      <c r="J326" s="365"/>
      <c r="K326" s="365"/>
      <c r="L326" s="365"/>
      <c r="M326" s="365"/>
      <c r="N326" s="365"/>
      <c r="O326" s="365"/>
      <c r="P326" s="365"/>
      <c r="Q326" s="365"/>
      <c r="R326" s="365"/>
      <c r="S326" s="365"/>
      <c r="T326" s="365"/>
      <c r="U326" s="365"/>
      <c r="V326" s="365"/>
      <c r="W326" s="365"/>
      <c r="X326" s="365"/>
      <c r="Y326" s="365"/>
      <c r="Z326" s="365"/>
      <c r="AA326" s="365"/>
    </row>
    <row r="327">
      <c r="A327" s="365"/>
      <c r="B327" s="365"/>
      <c r="C327" s="365"/>
      <c r="D327" s="365"/>
      <c r="E327" s="365"/>
      <c r="F327" s="380"/>
      <c r="G327" s="365"/>
      <c r="H327" s="365"/>
      <c r="I327" s="365"/>
      <c r="J327" s="365"/>
      <c r="K327" s="365"/>
      <c r="L327" s="365"/>
      <c r="M327" s="365"/>
      <c r="N327" s="365"/>
      <c r="O327" s="365"/>
      <c r="P327" s="365"/>
      <c r="Q327" s="365"/>
      <c r="R327" s="365"/>
      <c r="S327" s="365"/>
      <c r="T327" s="365"/>
      <c r="U327" s="365"/>
      <c r="V327" s="365"/>
      <c r="W327" s="365"/>
      <c r="X327" s="365"/>
      <c r="Y327" s="365"/>
      <c r="Z327" s="365"/>
      <c r="AA327" s="365"/>
    </row>
    <row r="328">
      <c r="A328" s="365"/>
      <c r="B328" s="365"/>
      <c r="C328" s="365"/>
      <c r="D328" s="365"/>
      <c r="E328" s="365"/>
      <c r="F328" s="380"/>
      <c r="G328" s="365"/>
      <c r="H328" s="365"/>
      <c r="I328" s="365"/>
      <c r="J328" s="365"/>
      <c r="K328" s="365"/>
      <c r="L328" s="365"/>
      <c r="M328" s="365"/>
      <c r="N328" s="365"/>
      <c r="O328" s="365"/>
      <c r="P328" s="365"/>
      <c r="Q328" s="365"/>
      <c r="R328" s="365"/>
      <c r="S328" s="365"/>
      <c r="T328" s="365"/>
      <c r="U328" s="365"/>
      <c r="V328" s="365"/>
      <c r="W328" s="365"/>
      <c r="X328" s="365"/>
      <c r="Y328" s="365"/>
      <c r="Z328" s="365"/>
      <c r="AA328" s="365"/>
    </row>
    <row r="329">
      <c r="A329" s="365"/>
      <c r="B329" s="365"/>
      <c r="C329" s="365"/>
      <c r="D329" s="365"/>
      <c r="E329" s="365"/>
      <c r="F329" s="380"/>
      <c r="G329" s="365"/>
      <c r="H329" s="365"/>
      <c r="I329" s="365"/>
      <c r="J329" s="365"/>
      <c r="K329" s="365"/>
      <c r="L329" s="365"/>
      <c r="M329" s="365"/>
      <c r="N329" s="365"/>
      <c r="O329" s="365"/>
      <c r="P329" s="365"/>
      <c r="Q329" s="365"/>
      <c r="R329" s="365"/>
      <c r="S329" s="365"/>
      <c r="T329" s="365"/>
      <c r="U329" s="365"/>
      <c r="V329" s="365"/>
      <c r="W329" s="365"/>
      <c r="X329" s="365"/>
      <c r="Y329" s="365"/>
      <c r="Z329" s="365"/>
      <c r="AA329" s="365"/>
    </row>
    <row r="330">
      <c r="A330" s="365"/>
      <c r="B330" s="365"/>
      <c r="C330" s="365"/>
      <c r="D330" s="365"/>
      <c r="E330" s="365"/>
      <c r="F330" s="380"/>
      <c r="G330" s="365"/>
      <c r="H330" s="365"/>
      <c r="I330" s="365"/>
      <c r="J330" s="365"/>
      <c r="K330" s="365"/>
      <c r="L330" s="365"/>
      <c r="M330" s="365"/>
      <c r="N330" s="365"/>
      <c r="O330" s="365"/>
      <c r="P330" s="365"/>
      <c r="Q330" s="365"/>
      <c r="R330" s="365"/>
      <c r="S330" s="365"/>
      <c r="T330" s="365"/>
      <c r="U330" s="365"/>
      <c r="V330" s="365"/>
      <c r="W330" s="365"/>
      <c r="X330" s="365"/>
      <c r="Y330" s="365"/>
      <c r="Z330" s="365"/>
      <c r="AA330" s="365"/>
    </row>
    <row r="331">
      <c r="A331" s="365"/>
      <c r="B331" s="365"/>
      <c r="C331" s="365"/>
      <c r="D331" s="365"/>
      <c r="E331" s="365"/>
      <c r="F331" s="380"/>
      <c r="G331" s="365"/>
      <c r="H331" s="365"/>
      <c r="I331" s="365"/>
      <c r="J331" s="365"/>
      <c r="K331" s="365"/>
      <c r="L331" s="365"/>
      <c r="M331" s="365"/>
      <c r="N331" s="365"/>
      <c r="O331" s="365"/>
      <c r="P331" s="365"/>
      <c r="Q331" s="365"/>
      <c r="R331" s="365"/>
      <c r="S331" s="365"/>
      <c r="T331" s="365"/>
      <c r="U331" s="365"/>
      <c r="V331" s="365"/>
      <c r="W331" s="365"/>
      <c r="X331" s="365"/>
      <c r="Y331" s="365"/>
      <c r="Z331" s="365"/>
      <c r="AA331" s="365"/>
    </row>
    <row r="332">
      <c r="A332" s="365"/>
      <c r="B332" s="365"/>
      <c r="C332" s="365"/>
      <c r="D332" s="365"/>
      <c r="E332" s="365"/>
      <c r="F332" s="380"/>
      <c r="G332" s="365"/>
      <c r="H332" s="365"/>
      <c r="I332" s="365"/>
      <c r="J332" s="365"/>
      <c r="K332" s="365"/>
      <c r="L332" s="365"/>
      <c r="M332" s="365"/>
      <c r="N332" s="365"/>
      <c r="O332" s="365"/>
      <c r="P332" s="365"/>
      <c r="Q332" s="365"/>
      <c r="R332" s="365"/>
      <c r="S332" s="365"/>
      <c r="T332" s="365"/>
      <c r="U332" s="365"/>
      <c r="V332" s="365"/>
      <c r="W332" s="365"/>
      <c r="X332" s="365"/>
      <c r="Y332" s="365"/>
      <c r="Z332" s="365"/>
      <c r="AA332" s="365"/>
    </row>
    <row r="333">
      <c r="A333" s="365"/>
      <c r="B333" s="365"/>
      <c r="C333" s="365"/>
      <c r="D333" s="365"/>
      <c r="E333" s="365"/>
      <c r="F333" s="380"/>
      <c r="G333" s="365"/>
      <c r="H333" s="365"/>
      <c r="I333" s="365"/>
      <c r="J333" s="365"/>
      <c r="K333" s="365"/>
      <c r="L333" s="365"/>
      <c r="M333" s="365"/>
      <c r="N333" s="365"/>
      <c r="O333" s="365"/>
      <c r="P333" s="365"/>
      <c r="Q333" s="365"/>
      <c r="R333" s="365"/>
      <c r="S333" s="365"/>
      <c r="T333" s="365"/>
      <c r="U333" s="365"/>
      <c r="V333" s="365"/>
      <c r="W333" s="365"/>
      <c r="X333" s="365"/>
      <c r="Y333" s="365"/>
      <c r="Z333" s="365"/>
      <c r="AA333" s="365"/>
    </row>
    <row r="334">
      <c r="A334" s="365"/>
      <c r="B334" s="365"/>
      <c r="C334" s="365"/>
      <c r="D334" s="365"/>
      <c r="E334" s="365"/>
      <c r="F334" s="380"/>
      <c r="G334" s="365"/>
      <c r="H334" s="365"/>
      <c r="I334" s="365"/>
      <c r="J334" s="365"/>
      <c r="K334" s="365"/>
      <c r="L334" s="365"/>
      <c r="M334" s="365"/>
      <c r="N334" s="365"/>
      <c r="O334" s="365"/>
      <c r="P334" s="365"/>
      <c r="Q334" s="365"/>
      <c r="R334" s="365"/>
      <c r="S334" s="365"/>
      <c r="T334" s="365"/>
      <c r="U334" s="365"/>
      <c r="V334" s="365"/>
      <c r="W334" s="365"/>
      <c r="X334" s="365"/>
      <c r="Y334" s="365"/>
      <c r="Z334" s="365"/>
      <c r="AA334" s="365"/>
    </row>
    <row r="335">
      <c r="A335" s="365"/>
      <c r="B335" s="365"/>
      <c r="C335" s="365"/>
      <c r="D335" s="365"/>
      <c r="E335" s="365"/>
      <c r="F335" s="380"/>
      <c r="G335" s="365"/>
      <c r="H335" s="365"/>
      <c r="I335" s="365"/>
      <c r="J335" s="365"/>
      <c r="K335" s="365"/>
      <c r="L335" s="365"/>
      <c r="M335" s="365"/>
      <c r="N335" s="365"/>
      <c r="O335" s="365"/>
      <c r="P335" s="365"/>
      <c r="Q335" s="365"/>
      <c r="R335" s="365"/>
      <c r="S335" s="365"/>
      <c r="T335" s="365"/>
      <c r="U335" s="365"/>
      <c r="V335" s="365"/>
      <c r="W335" s="365"/>
      <c r="X335" s="365"/>
      <c r="Y335" s="365"/>
      <c r="Z335" s="365"/>
      <c r="AA335" s="365"/>
    </row>
    <row r="336">
      <c r="A336" s="365"/>
      <c r="B336" s="365"/>
      <c r="C336" s="365"/>
      <c r="D336" s="365"/>
      <c r="E336" s="365"/>
      <c r="F336" s="380"/>
      <c r="G336" s="365"/>
      <c r="H336" s="365"/>
      <c r="I336" s="365"/>
      <c r="J336" s="365"/>
      <c r="K336" s="365"/>
      <c r="L336" s="365"/>
      <c r="M336" s="365"/>
      <c r="N336" s="365"/>
      <c r="O336" s="365"/>
      <c r="P336" s="365"/>
      <c r="Q336" s="365"/>
      <c r="R336" s="365"/>
      <c r="S336" s="365"/>
      <c r="T336" s="365"/>
      <c r="U336" s="365"/>
      <c r="V336" s="365"/>
      <c r="W336" s="365"/>
      <c r="X336" s="365"/>
      <c r="Y336" s="365"/>
      <c r="Z336" s="365"/>
      <c r="AA336" s="365"/>
    </row>
    <row r="337">
      <c r="A337" s="365"/>
      <c r="B337" s="365"/>
      <c r="C337" s="365"/>
      <c r="D337" s="365"/>
      <c r="E337" s="365"/>
      <c r="F337" s="380"/>
      <c r="G337" s="365"/>
      <c r="H337" s="365"/>
      <c r="I337" s="365"/>
      <c r="J337" s="365"/>
      <c r="K337" s="365"/>
      <c r="L337" s="365"/>
      <c r="M337" s="365"/>
      <c r="N337" s="365"/>
      <c r="O337" s="365"/>
      <c r="P337" s="365"/>
      <c r="Q337" s="365"/>
      <c r="R337" s="365"/>
      <c r="S337" s="365"/>
      <c r="T337" s="365"/>
      <c r="U337" s="365"/>
      <c r="V337" s="365"/>
      <c r="W337" s="365"/>
      <c r="X337" s="365"/>
      <c r="Y337" s="365"/>
      <c r="Z337" s="365"/>
      <c r="AA337" s="365"/>
    </row>
    <row r="338">
      <c r="A338" s="365"/>
      <c r="B338" s="365"/>
      <c r="C338" s="365"/>
      <c r="D338" s="365"/>
      <c r="E338" s="365"/>
      <c r="F338" s="380"/>
      <c r="G338" s="365"/>
      <c r="H338" s="365"/>
      <c r="I338" s="365"/>
      <c r="J338" s="365"/>
      <c r="K338" s="365"/>
      <c r="L338" s="365"/>
      <c r="M338" s="365"/>
      <c r="N338" s="365"/>
      <c r="O338" s="365"/>
      <c r="P338" s="365"/>
      <c r="Q338" s="365"/>
      <c r="R338" s="365"/>
      <c r="S338" s="365"/>
      <c r="T338" s="365"/>
      <c r="U338" s="365"/>
      <c r="V338" s="365"/>
      <c r="W338" s="365"/>
      <c r="X338" s="365"/>
      <c r="Y338" s="365"/>
      <c r="Z338" s="365"/>
      <c r="AA338" s="365"/>
    </row>
    <row r="339">
      <c r="A339" s="365"/>
      <c r="B339" s="365"/>
      <c r="C339" s="365"/>
      <c r="D339" s="365"/>
      <c r="E339" s="365"/>
      <c r="F339" s="380"/>
      <c r="G339" s="365"/>
      <c r="H339" s="365"/>
      <c r="I339" s="365"/>
      <c r="J339" s="365"/>
      <c r="K339" s="365"/>
      <c r="L339" s="365"/>
      <c r="M339" s="365"/>
      <c r="N339" s="365"/>
      <c r="O339" s="365"/>
      <c r="P339" s="365"/>
      <c r="Q339" s="365"/>
      <c r="R339" s="365"/>
      <c r="S339" s="365"/>
      <c r="T339" s="365"/>
      <c r="U339" s="365"/>
      <c r="V339" s="365"/>
      <c r="W339" s="365"/>
      <c r="X339" s="365"/>
      <c r="Y339" s="365"/>
      <c r="Z339" s="365"/>
      <c r="AA339" s="365"/>
    </row>
    <row r="340">
      <c r="A340" s="365"/>
      <c r="B340" s="365"/>
      <c r="C340" s="365"/>
      <c r="D340" s="365"/>
      <c r="E340" s="365"/>
      <c r="F340" s="380"/>
      <c r="G340" s="365"/>
      <c r="H340" s="365"/>
      <c r="I340" s="365"/>
      <c r="J340" s="365"/>
      <c r="K340" s="365"/>
      <c r="L340" s="365"/>
      <c r="M340" s="365"/>
      <c r="N340" s="365"/>
      <c r="O340" s="365"/>
      <c r="P340" s="365"/>
      <c r="Q340" s="365"/>
      <c r="R340" s="365"/>
      <c r="S340" s="365"/>
      <c r="T340" s="365"/>
      <c r="U340" s="365"/>
      <c r="V340" s="365"/>
      <c r="W340" s="365"/>
      <c r="X340" s="365"/>
      <c r="Y340" s="365"/>
      <c r="Z340" s="365"/>
      <c r="AA340" s="365"/>
    </row>
    <row r="341">
      <c r="A341" s="365"/>
      <c r="B341" s="365"/>
      <c r="C341" s="365"/>
      <c r="D341" s="365"/>
      <c r="E341" s="365"/>
      <c r="F341" s="380"/>
      <c r="G341" s="365"/>
      <c r="H341" s="365"/>
      <c r="I341" s="365"/>
      <c r="J341" s="365"/>
      <c r="K341" s="365"/>
      <c r="L341" s="365"/>
      <c r="M341" s="365"/>
      <c r="N341" s="365"/>
      <c r="O341" s="365"/>
      <c r="P341" s="365"/>
      <c r="Q341" s="365"/>
      <c r="R341" s="365"/>
      <c r="S341" s="365"/>
      <c r="T341" s="365"/>
      <c r="U341" s="365"/>
      <c r="V341" s="365"/>
      <c r="W341" s="365"/>
      <c r="X341" s="365"/>
      <c r="Y341" s="365"/>
      <c r="Z341" s="365"/>
      <c r="AA341" s="365"/>
    </row>
    <row r="342">
      <c r="A342" s="365"/>
      <c r="B342" s="365"/>
      <c r="C342" s="365"/>
      <c r="D342" s="365"/>
      <c r="E342" s="365"/>
      <c r="F342" s="380"/>
      <c r="G342" s="365"/>
      <c r="H342" s="365"/>
      <c r="I342" s="365"/>
      <c r="J342" s="365"/>
      <c r="K342" s="365"/>
      <c r="L342" s="365"/>
      <c r="M342" s="365"/>
      <c r="N342" s="365"/>
      <c r="O342" s="365"/>
      <c r="P342" s="365"/>
      <c r="Q342" s="365"/>
      <c r="R342" s="365"/>
      <c r="S342" s="365"/>
      <c r="T342" s="365"/>
      <c r="U342" s="365"/>
      <c r="V342" s="365"/>
      <c r="W342" s="365"/>
      <c r="X342" s="365"/>
      <c r="Y342" s="365"/>
      <c r="Z342" s="365"/>
      <c r="AA342" s="365"/>
    </row>
    <row r="343">
      <c r="A343" s="365"/>
      <c r="B343" s="365"/>
      <c r="C343" s="365"/>
      <c r="D343" s="365"/>
      <c r="E343" s="365"/>
      <c r="F343" s="380"/>
      <c r="G343" s="365"/>
      <c r="H343" s="365"/>
      <c r="I343" s="365"/>
      <c r="J343" s="365"/>
      <c r="K343" s="365"/>
      <c r="L343" s="365"/>
      <c r="M343" s="365"/>
      <c r="N343" s="365"/>
      <c r="O343" s="365"/>
      <c r="P343" s="365"/>
      <c r="Q343" s="365"/>
      <c r="R343" s="365"/>
      <c r="S343" s="365"/>
      <c r="T343" s="365"/>
      <c r="U343" s="365"/>
      <c r="V343" s="365"/>
      <c r="W343" s="365"/>
      <c r="X343" s="365"/>
      <c r="Y343" s="365"/>
      <c r="Z343" s="365"/>
      <c r="AA343" s="365"/>
    </row>
    <row r="344">
      <c r="A344" s="365"/>
      <c r="B344" s="365"/>
      <c r="C344" s="365"/>
      <c r="D344" s="365"/>
      <c r="E344" s="365"/>
      <c r="F344" s="380"/>
      <c r="G344" s="365"/>
      <c r="H344" s="365"/>
      <c r="I344" s="365"/>
      <c r="J344" s="365"/>
      <c r="K344" s="365"/>
      <c r="L344" s="365"/>
      <c r="M344" s="365"/>
      <c r="N344" s="365"/>
      <c r="O344" s="365"/>
      <c r="P344" s="365"/>
      <c r="Q344" s="365"/>
      <c r="R344" s="365"/>
      <c r="S344" s="365"/>
      <c r="T344" s="365"/>
      <c r="U344" s="365"/>
      <c r="V344" s="365"/>
      <c r="W344" s="365"/>
      <c r="X344" s="365"/>
      <c r="Y344" s="365"/>
      <c r="Z344" s="365"/>
      <c r="AA344" s="365"/>
    </row>
    <row r="345">
      <c r="A345" s="365"/>
      <c r="B345" s="365"/>
      <c r="C345" s="365"/>
      <c r="D345" s="365"/>
      <c r="E345" s="365"/>
      <c r="F345" s="380"/>
      <c r="G345" s="365"/>
      <c r="H345" s="365"/>
      <c r="I345" s="365"/>
      <c r="J345" s="365"/>
      <c r="K345" s="365"/>
      <c r="L345" s="365"/>
      <c r="M345" s="365"/>
      <c r="N345" s="365"/>
      <c r="O345" s="365"/>
      <c r="P345" s="365"/>
      <c r="Q345" s="365"/>
      <c r="R345" s="365"/>
      <c r="S345" s="365"/>
      <c r="T345" s="365"/>
      <c r="U345" s="365"/>
      <c r="V345" s="365"/>
      <c r="W345" s="365"/>
      <c r="X345" s="365"/>
      <c r="Y345" s="365"/>
      <c r="Z345" s="365"/>
      <c r="AA345" s="365"/>
    </row>
    <row r="346">
      <c r="A346" s="365"/>
      <c r="B346" s="365"/>
      <c r="C346" s="365"/>
      <c r="D346" s="365"/>
      <c r="E346" s="365"/>
      <c r="F346" s="380"/>
      <c r="G346" s="365"/>
      <c r="H346" s="365"/>
      <c r="I346" s="365"/>
      <c r="J346" s="365"/>
      <c r="K346" s="365"/>
      <c r="L346" s="365"/>
      <c r="M346" s="365"/>
      <c r="N346" s="365"/>
      <c r="O346" s="365"/>
      <c r="P346" s="365"/>
      <c r="Q346" s="365"/>
      <c r="R346" s="365"/>
      <c r="S346" s="365"/>
      <c r="T346" s="365"/>
      <c r="U346" s="365"/>
      <c r="V346" s="365"/>
      <c r="W346" s="365"/>
      <c r="X346" s="365"/>
      <c r="Y346" s="365"/>
      <c r="Z346" s="365"/>
      <c r="AA346" s="365"/>
    </row>
    <row r="347">
      <c r="A347" s="365"/>
      <c r="B347" s="365"/>
      <c r="C347" s="365"/>
      <c r="D347" s="365"/>
      <c r="E347" s="365"/>
      <c r="F347" s="380"/>
      <c r="G347" s="365"/>
      <c r="H347" s="365"/>
      <c r="I347" s="365"/>
      <c r="J347" s="365"/>
      <c r="K347" s="365"/>
      <c r="L347" s="365"/>
      <c r="M347" s="365"/>
      <c r="N347" s="365"/>
      <c r="O347" s="365"/>
      <c r="P347" s="365"/>
      <c r="Q347" s="365"/>
      <c r="R347" s="365"/>
      <c r="S347" s="365"/>
      <c r="T347" s="365"/>
      <c r="U347" s="365"/>
      <c r="V347" s="365"/>
      <c r="W347" s="365"/>
      <c r="X347" s="365"/>
      <c r="Y347" s="365"/>
      <c r="Z347" s="365"/>
      <c r="AA347" s="365"/>
    </row>
    <row r="348">
      <c r="A348" s="365"/>
      <c r="B348" s="365"/>
      <c r="C348" s="365"/>
      <c r="D348" s="365"/>
      <c r="E348" s="365"/>
      <c r="F348" s="380"/>
      <c r="G348" s="365"/>
      <c r="H348" s="365"/>
      <c r="I348" s="365"/>
      <c r="J348" s="365"/>
      <c r="K348" s="365"/>
      <c r="L348" s="365"/>
      <c r="M348" s="365"/>
      <c r="N348" s="365"/>
      <c r="O348" s="365"/>
      <c r="P348" s="365"/>
      <c r="Q348" s="365"/>
      <c r="R348" s="365"/>
      <c r="S348" s="365"/>
      <c r="T348" s="365"/>
      <c r="U348" s="365"/>
      <c r="V348" s="365"/>
      <c r="W348" s="365"/>
      <c r="X348" s="365"/>
      <c r="Y348" s="365"/>
      <c r="Z348" s="365"/>
      <c r="AA348" s="365"/>
    </row>
    <row r="349">
      <c r="A349" s="365"/>
      <c r="B349" s="365"/>
      <c r="C349" s="365"/>
      <c r="D349" s="365"/>
      <c r="E349" s="365"/>
      <c r="F349" s="380"/>
      <c r="G349" s="365"/>
      <c r="H349" s="365"/>
      <c r="I349" s="365"/>
      <c r="J349" s="365"/>
      <c r="K349" s="365"/>
      <c r="L349" s="365"/>
      <c r="M349" s="365"/>
      <c r="N349" s="365"/>
      <c r="O349" s="365"/>
      <c r="P349" s="365"/>
      <c r="Q349" s="365"/>
      <c r="R349" s="365"/>
      <c r="S349" s="365"/>
      <c r="T349" s="365"/>
      <c r="U349" s="365"/>
      <c r="V349" s="365"/>
      <c r="W349" s="365"/>
      <c r="X349" s="365"/>
      <c r="Y349" s="365"/>
      <c r="Z349" s="365"/>
      <c r="AA349" s="365"/>
    </row>
    <row r="350">
      <c r="A350" s="365"/>
      <c r="B350" s="365"/>
      <c r="C350" s="365"/>
      <c r="D350" s="365"/>
      <c r="E350" s="365"/>
      <c r="F350" s="380"/>
      <c r="G350" s="365"/>
      <c r="H350" s="365"/>
      <c r="I350" s="365"/>
      <c r="J350" s="365"/>
      <c r="K350" s="365"/>
      <c r="L350" s="365"/>
      <c r="M350" s="365"/>
      <c r="N350" s="365"/>
      <c r="O350" s="365"/>
      <c r="P350" s="365"/>
      <c r="Q350" s="365"/>
      <c r="R350" s="365"/>
      <c r="S350" s="365"/>
      <c r="T350" s="365"/>
      <c r="U350" s="365"/>
      <c r="V350" s="365"/>
      <c r="W350" s="365"/>
      <c r="X350" s="365"/>
      <c r="Y350" s="365"/>
      <c r="Z350" s="365"/>
      <c r="AA350" s="365"/>
    </row>
    <row r="351">
      <c r="A351" s="365"/>
      <c r="B351" s="365"/>
      <c r="C351" s="365"/>
      <c r="D351" s="365"/>
      <c r="E351" s="365"/>
      <c r="F351" s="380"/>
      <c r="G351" s="365"/>
      <c r="H351" s="365"/>
      <c r="I351" s="365"/>
      <c r="J351" s="365"/>
      <c r="K351" s="365"/>
      <c r="L351" s="365"/>
      <c r="M351" s="365"/>
      <c r="N351" s="365"/>
      <c r="O351" s="365"/>
      <c r="P351" s="365"/>
      <c r="Q351" s="365"/>
      <c r="R351" s="365"/>
      <c r="S351" s="365"/>
      <c r="T351" s="365"/>
      <c r="U351" s="365"/>
      <c r="V351" s="365"/>
      <c r="W351" s="365"/>
      <c r="X351" s="365"/>
      <c r="Y351" s="365"/>
      <c r="Z351" s="365"/>
      <c r="AA351" s="365"/>
    </row>
    <row r="352">
      <c r="A352" s="365"/>
      <c r="B352" s="365"/>
      <c r="C352" s="365"/>
      <c r="D352" s="365"/>
      <c r="E352" s="365"/>
      <c r="F352" s="380"/>
      <c r="G352" s="365"/>
      <c r="H352" s="365"/>
      <c r="I352" s="365"/>
      <c r="J352" s="365"/>
      <c r="K352" s="365"/>
      <c r="L352" s="365"/>
      <c r="M352" s="365"/>
      <c r="N352" s="365"/>
      <c r="O352" s="365"/>
      <c r="P352" s="365"/>
      <c r="Q352" s="365"/>
      <c r="R352" s="365"/>
      <c r="S352" s="365"/>
      <c r="T352" s="365"/>
      <c r="U352" s="365"/>
      <c r="V352" s="365"/>
      <c r="W352" s="365"/>
      <c r="X352" s="365"/>
      <c r="Y352" s="365"/>
      <c r="Z352" s="365"/>
      <c r="AA352" s="365"/>
    </row>
    <row r="353">
      <c r="A353" s="365"/>
      <c r="B353" s="365"/>
      <c r="C353" s="365"/>
      <c r="D353" s="365"/>
      <c r="E353" s="365"/>
      <c r="F353" s="380"/>
      <c r="G353" s="365"/>
      <c r="H353" s="365"/>
      <c r="I353" s="365"/>
      <c r="J353" s="365"/>
      <c r="K353" s="365"/>
      <c r="L353" s="365"/>
      <c r="M353" s="365"/>
      <c r="N353" s="365"/>
      <c r="O353" s="365"/>
      <c r="P353" s="365"/>
      <c r="Q353" s="365"/>
      <c r="R353" s="365"/>
      <c r="S353" s="365"/>
      <c r="T353" s="365"/>
      <c r="U353" s="365"/>
      <c r="V353" s="365"/>
      <c r="W353" s="365"/>
      <c r="X353" s="365"/>
      <c r="Y353" s="365"/>
      <c r="Z353" s="365"/>
      <c r="AA353" s="365"/>
    </row>
    <row r="354">
      <c r="A354" s="365"/>
      <c r="B354" s="365"/>
      <c r="C354" s="365"/>
      <c r="D354" s="365"/>
      <c r="E354" s="365"/>
      <c r="F354" s="380"/>
      <c r="G354" s="365"/>
      <c r="H354" s="365"/>
      <c r="I354" s="365"/>
      <c r="J354" s="365"/>
      <c r="K354" s="365"/>
      <c r="L354" s="365"/>
      <c r="M354" s="365"/>
      <c r="N354" s="365"/>
      <c r="O354" s="365"/>
      <c r="P354" s="365"/>
      <c r="Q354" s="365"/>
      <c r="R354" s="365"/>
      <c r="S354" s="365"/>
      <c r="T354" s="365"/>
      <c r="U354" s="365"/>
      <c r="V354" s="365"/>
      <c r="W354" s="365"/>
      <c r="X354" s="365"/>
      <c r="Y354" s="365"/>
      <c r="Z354" s="365"/>
      <c r="AA354" s="365"/>
    </row>
    <row r="355">
      <c r="A355" s="365"/>
      <c r="B355" s="365"/>
      <c r="C355" s="365"/>
      <c r="D355" s="365"/>
      <c r="E355" s="365"/>
      <c r="F355" s="380"/>
      <c r="G355" s="365"/>
      <c r="H355" s="365"/>
      <c r="I355" s="365"/>
      <c r="J355" s="365"/>
      <c r="K355" s="365"/>
      <c r="L355" s="365"/>
      <c r="M355" s="365"/>
      <c r="N355" s="365"/>
      <c r="O355" s="365"/>
      <c r="P355" s="365"/>
      <c r="Q355" s="365"/>
      <c r="R355" s="365"/>
      <c r="S355" s="365"/>
      <c r="T355" s="365"/>
      <c r="U355" s="365"/>
      <c r="V355" s="365"/>
      <c r="W355" s="365"/>
      <c r="X355" s="365"/>
      <c r="Y355" s="365"/>
      <c r="Z355" s="365"/>
      <c r="AA355" s="365"/>
    </row>
    <row r="356">
      <c r="A356" s="365"/>
      <c r="B356" s="365"/>
      <c r="C356" s="365"/>
      <c r="D356" s="365"/>
      <c r="E356" s="365"/>
      <c r="F356" s="380"/>
      <c r="G356" s="365"/>
      <c r="H356" s="365"/>
      <c r="I356" s="365"/>
      <c r="J356" s="365"/>
      <c r="K356" s="365"/>
      <c r="L356" s="365"/>
      <c r="M356" s="365"/>
      <c r="N356" s="365"/>
      <c r="O356" s="365"/>
      <c r="P356" s="365"/>
      <c r="Q356" s="365"/>
      <c r="R356" s="365"/>
      <c r="S356" s="365"/>
      <c r="T356" s="365"/>
      <c r="U356" s="365"/>
      <c r="V356" s="365"/>
      <c r="W356" s="365"/>
      <c r="X356" s="365"/>
      <c r="Y356" s="365"/>
      <c r="Z356" s="365"/>
      <c r="AA356" s="365"/>
    </row>
    <row r="357">
      <c r="A357" s="365"/>
      <c r="B357" s="365"/>
      <c r="C357" s="365"/>
      <c r="D357" s="365"/>
      <c r="E357" s="365"/>
      <c r="F357" s="380"/>
      <c r="G357" s="365"/>
      <c r="H357" s="365"/>
      <c r="I357" s="365"/>
      <c r="J357" s="365"/>
      <c r="K357" s="365"/>
      <c r="L357" s="365"/>
      <c r="M357" s="365"/>
      <c r="N357" s="365"/>
      <c r="O357" s="365"/>
      <c r="P357" s="365"/>
      <c r="Q357" s="365"/>
      <c r="R357" s="365"/>
      <c r="S357" s="365"/>
      <c r="T357" s="365"/>
      <c r="U357" s="365"/>
      <c r="V357" s="365"/>
      <c r="W357" s="365"/>
      <c r="X357" s="365"/>
      <c r="Y357" s="365"/>
      <c r="Z357" s="365"/>
      <c r="AA357" s="365"/>
    </row>
    <row r="358">
      <c r="A358" s="365"/>
      <c r="B358" s="365"/>
      <c r="C358" s="365"/>
      <c r="D358" s="365"/>
      <c r="E358" s="365"/>
      <c r="F358" s="380"/>
      <c r="G358" s="365"/>
      <c r="H358" s="365"/>
      <c r="I358" s="365"/>
      <c r="J358" s="365"/>
      <c r="K358" s="365"/>
      <c r="L358" s="365"/>
      <c r="M358" s="365"/>
      <c r="N358" s="365"/>
      <c r="O358" s="365"/>
      <c r="P358" s="365"/>
      <c r="Q358" s="365"/>
      <c r="R358" s="365"/>
      <c r="S358" s="365"/>
      <c r="T358" s="365"/>
      <c r="U358" s="365"/>
      <c r="V358" s="365"/>
      <c r="W358" s="365"/>
      <c r="X358" s="365"/>
      <c r="Y358" s="365"/>
      <c r="Z358" s="365"/>
      <c r="AA358" s="365"/>
    </row>
    <row r="359">
      <c r="A359" s="365"/>
      <c r="B359" s="365"/>
      <c r="C359" s="365"/>
      <c r="D359" s="365"/>
      <c r="E359" s="365"/>
      <c r="F359" s="380"/>
      <c r="G359" s="365"/>
      <c r="H359" s="365"/>
      <c r="I359" s="365"/>
      <c r="J359" s="365"/>
      <c r="K359" s="365"/>
      <c r="L359" s="365"/>
      <c r="M359" s="365"/>
      <c r="N359" s="365"/>
      <c r="O359" s="365"/>
      <c r="P359" s="365"/>
      <c r="Q359" s="365"/>
      <c r="R359" s="365"/>
      <c r="S359" s="365"/>
      <c r="T359" s="365"/>
      <c r="U359" s="365"/>
      <c r="V359" s="365"/>
      <c r="W359" s="365"/>
      <c r="X359" s="365"/>
      <c r="Y359" s="365"/>
      <c r="Z359" s="365"/>
      <c r="AA359" s="365"/>
    </row>
    <row r="360">
      <c r="A360" s="365"/>
      <c r="B360" s="365"/>
      <c r="C360" s="365"/>
      <c r="D360" s="365"/>
      <c r="E360" s="365"/>
      <c r="F360" s="380"/>
      <c r="G360" s="365"/>
      <c r="H360" s="365"/>
      <c r="I360" s="365"/>
      <c r="J360" s="365"/>
      <c r="K360" s="365"/>
      <c r="L360" s="365"/>
      <c r="M360" s="365"/>
      <c r="N360" s="365"/>
      <c r="O360" s="365"/>
      <c r="P360" s="365"/>
      <c r="Q360" s="365"/>
      <c r="R360" s="365"/>
      <c r="S360" s="365"/>
      <c r="T360" s="365"/>
      <c r="U360" s="365"/>
      <c r="V360" s="365"/>
      <c r="W360" s="365"/>
      <c r="X360" s="365"/>
      <c r="Y360" s="365"/>
      <c r="Z360" s="365"/>
      <c r="AA360" s="365"/>
    </row>
    <row r="361">
      <c r="A361" s="365"/>
      <c r="B361" s="365"/>
      <c r="C361" s="365"/>
      <c r="D361" s="365"/>
      <c r="E361" s="365"/>
      <c r="F361" s="380"/>
      <c r="G361" s="365"/>
      <c r="H361" s="365"/>
      <c r="I361" s="365"/>
      <c r="J361" s="365"/>
      <c r="K361" s="365"/>
      <c r="L361" s="365"/>
      <c r="M361" s="365"/>
      <c r="N361" s="365"/>
      <c r="O361" s="365"/>
      <c r="P361" s="365"/>
      <c r="Q361" s="365"/>
      <c r="R361" s="365"/>
      <c r="S361" s="365"/>
      <c r="T361" s="365"/>
      <c r="U361" s="365"/>
      <c r="V361" s="365"/>
      <c r="W361" s="365"/>
      <c r="X361" s="365"/>
      <c r="Y361" s="365"/>
      <c r="Z361" s="365"/>
      <c r="AA361" s="365"/>
    </row>
    <row r="362">
      <c r="A362" s="365"/>
      <c r="B362" s="365"/>
      <c r="C362" s="365"/>
      <c r="D362" s="365"/>
      <c r="E362" s="365"/>
      <c r="F362" s="380"/>
      <c r="G362" s="365"/>
      <c r="H362" s="365"/>
      <c r="I362" s="365"/>
      <c r="J362" s="365"/>
      <c r="K362" s="365"/>
      <c r="L362" s="365"/>
      <c r="M362" s="365"/>
      <c r="N362" s="365"/>
      <c r="O362" s="365"/>
      <c r="P362" s="365"/>
      <c r="Q362" s="365"/>
      <c r="R362" s="365"/>
      <c r="S362" s="365"/>
      <c r="T362" s="365"/>
      <c r="U362" s="365"/>
      <c r="V362" s="365"/>
      <c r="W362" s="365"/>
      <c r="X362" s="365"/>
      <c r="Y362" s="365"/>
      <c r="Z362" s="365"/>
      <c r="AA362" s="365"/>
    </row>
    <row r="363">
      <c r="A363" s="365"/>
      <c r="B363" s="365"/>
      <c r="C363" s="365"/>
      <c r="D363" s="365"/>
      <c r="E363" s="365"/>
      <c r="F363" s="380"/>
      <c r="G363" s="365"/>
      <c r="H363" s="365"/>
      <c r="I363" s="365"/>
      <c r="J363" s="365"/>
      <c r="K363" s="365"/>
      <c r="L363" s="365"/>
      <c r="M363" s="365"/>
      <c r="N363" s="365"/>
      <c r="O363" s="365"/>
      <c r="P363" s="365"/>
      <c r="Q363" s="365"/>
      <c r="R363" s="365"/>
      <c r="S363" s="365"/>
      <c r="T363" s="365"/>
      <c r="U363" s="365"/>
      <c r="V363" s="365"/>
      <c r="W363" s="365"/>
      <c r="X363" s="365"/>
      <c r="Y363" s="365"/>
      <c r="Z363" s="365"/>
      <c r="AA363" s="365"/>
    </row>
    <row r="364">
      <c r="A364" s="365"/>
      <c r="B364" s="365"/>
      <c r="C364" s="365"/>
      <c r="D364" s="365"/>
      <c r="E364" s="365"/>
      <c r="F364" s="380"/>
      <c r="G364" s="365"/>
      <c r="H364" s="365"/>
      <c r="I364" s="365"/>
      <c r="J364" s="365"/>
      <c r="K364" s="365"/>
      <c r="L364" s="365"/>
      <c r="M364" s="365"/>
      <c r="N364" s="365"/>
      <c r="O364" s="365"/>
      <c r="P364" s="365"/>
      <c r="Q364" s="365"/>
      <c r="R364" s="365"/>
      <c r="S364" s="365"/>
      <c r="T364" s="365"/>
      <c r="U364" s="365"/>
      <c r="V364" s="365"/>
      <c r="W364" s="365"/>
      <c r="X364" s="365"/>
      <c r="Y364" s="365"/>
      <c r="Z364" s="365"/>
      <c r="AA364" s="365"/>
    </row>
    <row r="365">
      <c r="A365" s="365"/>
      <c r="B365" s="365"/>
      <c r="C365" s="365"/>
      <c r="D365" s="365"/>
      <c r="E365" s="365"/>
      <c r="F365" s="380"/>
      <c r="G365" s="365"/>
      <c r="H365" s="365"/>
      <c r="I365" s="365"/>
      <c r="J365" s="365"/>
      <c r="K365" s="365"/>
      <c r="L365" s="365"/>
      <c r="M365" s="365"/>
      <c r="N365" s="365"/>
      <c r="O365" s="365"/>
      <c r="P365" s="365"/>
      <c r="Q365" s="365"/>
      <c r="R365" s="365"/>
      <c r="S365" s="365"/>
      <c r="T365" s="365"/>
      <c r="U365" s="365"/>
      <c r="V365" s="365"/>
      <c r="W365" s="365"/>
      <c r="X365" s="365"/>
      <c r="Y365" s="365"/>
      <c r="Z365" s="365"/>
      <c r="AA365" s="365"/>
    </row>
    <row r="366">
      <c r="A366" s="365"/>
      <c r="B366" s="365"/>
      <c r="C366" s="365"/>
      <c r="D366" s="365"/>
      <c r="E366" s="365"/>
      <c r="F366" s="380"/>
      <c r="G366" s="365"/>
      <c r="H366" s="365"/>
      <c r="I366" s="365"/>
      <c r="J366" s="365"/>
      <c r="K366" s="365"/>
      <c r="L366" s="365"/>
      <c r="M366" s="365"/>
      <c r="N366" s="365"/>
      <c r="O366" s="365"/>
      <c r="P366" s="365"/>
      <c r="Q366" s="365"/>
      <c r="R366" s="365"/>
      <c r="S366" s="365"/>
      <c r="T366" s="365"/>
      <c r="U366" s="365"/>
      <c r="V366" s="365"/>
      <c r="W366" s="365"/>
      <c r="X366" s="365"/>
      <c r="Y366" s="365"/>
      <c r="Z366" s="365"/>
      <c r="AA366" s="365"/>
    </row>
    <row r="367">
      <c r="A367" s="365"/>
      <c r="B367" s="365"/>
      <c r="C367" s="365"/>
      <c r="D367" s="365"/>
      <c r="E367" s="365"/>
      <c r="F367" s="380"/>
      <c r="G367" s="365"/>
      <c r="H367" s="365"/>
      <c r="I367" s="365"/>
      <c r="J367" s="365"/>
      <c r="K367" s="365"/>
      <c r="L367" s="365"/>
      <c r="M367" s="365"/>
      <c r="N367" s="365"/>
      <c r="O367" s="365"/>
      <c r="P367" s="365"/>
      <c r="Q367" s="365"/>
      <c r="R367" s="365"/>
      <c r="S367" s="365"/>
      <c r="T367" s="365"/>
      <c r="U367" s="365"/>
      <c r="V367" s="365"/>
      <c r="W367" s="365"/>
      <c r="X367" s="365"/>
      <c r="Y367" s="365"/>
      <c r="Z367" s="365"/>
      <c r="AA367" s="365"/>
    </row>
    <row r="368">
      <c r="A368" s="365"/>
      <c r="B368" s="365"/>
      <c r="C368" s="365"/>
      <c r="D368" s="365"/>
      <c r="E368" s="365"/>
      <c r="F368" s="380"/>
      <c r="G368" s="365"/>
      <c r="H368" s="365"/>
      <c r="I368" s="365"/>
      <c r="J368" s="365"/>
      <c r="K368" s="365"/>
      <c r="L368" s="365"/>
      <c r="M368" s="365"/>
      <c r="N368" s="365"/>
      <c r="O368" s="365"/>
      <c r="P368" s="365"/>
      <c r="Q368" s="365"/>
      <c r="R368" s="365"/>
      <c r="S368" s="365"/>
      <c r="T368" s="365"/>
      <c r="U368" s="365"/>
      <c r="V368" s="365"/>
      <c r="W368" s="365"/>
      <c r="X368" s="365"/>
      <c r="Y368" s="365"/>
      <c r="Z368" s="365"/>
      <c r="AA368" s="365"/>
    </row>
    <row r="369">
      <c r="A369" s="365"/>
      <c r="B369" s="365"/>
      <c r="C369" s="365"/>
      <c r="D369" s="365"/>
      <c r="E369" s="365"/>
      <c r="F369" s="380"/>
      <c r="G369" s="365"/>
      <c r="H369" s="365"/>
      <c r="I369" s="365"/>
      <c r="J369" s="365"/>
      <c r="K369" s="365"/>
      <c r="L369" s="365"/>
      <c r="M369" s="365"/>
      <c r="N369" s="365"/>
      <c r="O369" s="365"/>
      <c r="P369" s="365"/>
      <c r="Q369" s="365"/>
      <c r="R369" s="365"/>
      <c r="S369" s="365"/>
      <c r="T369" s="365"/>
      <c r="U369" s="365"/>
      <c r="V369" s="365"/>
      <c r="W369" s="365"/>
      <c r="X369" s="365"/>
      <c r="Y369" s="365"/>
      <c r="Z369" s="365"/>
      <c r="AA369" s="365"/>
    </row>
    <row r="370">
      <c r="A370" s="365"/>
      <c r="B370" s="365"/>
      <c r="C370" s="365"/>
      <c r="D370" s="365"/>
      <c r="E370" s="365"/>
      <c r="F370" s="380"/>
      <c r="G370" s="365"/>
      <c r="H370" s="365"/>
      <c r="I370" s="365"/>
      <c r="J370" s="365"/>
      <c r="K370" s="365"/>
      <c r="L370" s="365"/>
      <c r="M370" s="365"/>
      <c r="N370" s="365"/>
      <c r="O370" s="365"/>
      <c r="P370" s="365"/>
      <c r="Q370" s="365"/>
      <c r="R370" s="365"/>
      <c r="S370" s="365"/>
      <c r="T370" s="365"/>
      <c r="U370" s="365"/>
      <c r="V370" s="365"/>
      <c r="W370" s="365"/>
      <c r="X370" s="365"/>
      <c r="Y370" s="365"/>
      <c r="Z370" s="365"/>
      <c r="AA370" s="365"/>
    </row>
    <row r="371">
      <c r="A371" s="365"/>
      <c r="B371" s="365"/>
      <c r="C371" s="365"/>
      <c r="D371" s="365"/>
      <c r="E371" s="365"/>
      <c r="F371" s="380"/>
      <c r="G371" s="365"/>
      <c r="H371" s="365"/>
      <c r="I371" s="365"/>
      <c r="J371" s="365"/>
      <c r="K371" s="365"/>
      <c r="L371" s="365"/>
      <c r="M371" s="365"/>
      <c r="N371" s="365"/>
      <c r="O371" s="365"/>
      <c r="P371" s="365"/>
      <c r="Q371" s="365"/>
      <c r="R371" s="365"/>
      <c r="S371" s="365"/>
      <c r="T371" s="365"/>
      <c r="U371" s="365"/>
      <c r="V371" s="365"/>
      <c r="W371" s="365"/>
      <c r="X371" s="365"/>
      <c r="Y371" s="365"/>
      <c r="Z371" s="365"/>
      <c r="AA371" s="365"/>
    </row>
    <row r="372">
      <c r="A372" s="365"/>
      <c r="B372" s="365"/>
      <c r="C372" s="365"/>
      <c r="D372" s="365"/>
      <c r="E372" s="365"/>
      <c r="F372" s="380"/>
      <c r="G372" s="365"/>
      <c r="H372" s="365"/>
      <c r="I372" s="365"/>
      <c r="J372" s="365"/>
      <c r="K372" s="365"/>
      <c r="L372" s="365"/>
      <c r="M372" s="365"/>
      <c r="N372" s="365"/>
      <c r="O372" s="365"/>
      <c r="P372" s="365"/>
      <c r="Q372" s="365"/>
      <c r="R372" s="365"/>
      <c r="S372" s="365"/>
      <c r="T372" s="365"/>
      <c r="U372" s="365"/>
      <c r="V372" s="365"/>
      <c r="W372" s="365"/>
      <c r="X372" s="365"/>
      <c r="Y372" s="365"/>
      <c r="Z372" s="365"/>
      <c r="AA372" s="365"/>
    </row>
    <row r="373">
      <c r="A373" s="365"/>
      <c r="B373" s="365"/>
      <c r="C373" s="365"/>
      <c r="D373" s="365"/>
      <c r="E373" s="365"/>
      <c r="F373" s="380"/>
      <c r="G373" s="365"/>
      <c r="H373" s="365"/>
      <c r="I373" s="365"/>
      <c r="J373" s="365"/>
      <c r="K373" s="365"/>
      <c r="L373" s="365"/>
      <c r="M373" s="365"/>
      <c r="N373" s="365"/>
      <c r="O373" s="365"/>
      <c r="P373" s="365"/>
      <c r="Q373" s="365"/>
      <c r="R373" s="365"/>
      <c r="S373" s="365"/>
      <c r="T373" s="365"/>
      <c r="U373" s="365"/>
      <c r="V373" s="365"/>
      <c r="W373" s="365"/>
      <c r="X373" s="365"/>
      <c r="Y373" s="365"/>
      <c r="Z373" s="365"/>
      <c r="AA373" s="365"/>
    </row>
    <row r="374">
      <c r="A374" s="365"/>
      <c r="B374" s="365"/>
      <c r="C374" s="365"/>
      <c r="D374" s="365"/>
      <c r="E374" s="365"/>
      <c r="F374" s="380"/>
      <c r="G374" s="365"/>
      <c r="H374" s="365"/>
      <c r="I374" s="365"/>
      <c r="J374" s="365"/>
      <c r="K374" s="365"/>
      <c r="L374" s="365"/>
      <c r="M374" s="365"/>
      <c r="N374" s="365"/>
      <c r="O374" s="365"/>
      <c r="P374" s="365"/>
      <c r="Q374" s="365"/>
      <c r="R374" s="365"/>
      <c r="S374" s="365"/>
      <c r="T374" s="365"/>
      <c r="U374" s="365"/>
      <c r="V374" s="365"/>
      <c r="W374" s="365"/>
      <c r="X374" s="365"/>
      <c r="Y374" s="365"/>
      <c r="Z374" s="365"/>
      <c r="AA374" s="365"/>
    </row>
    <row r="375">
      <c r="A375" s="365"/>
      <c r="B375" s="365"/>
      <c r="C375" s="365"/>
      <c r="D375" s="365"/>
      <c r="E375" s="365"/>
      <c r="F375" s="380"/>
      <c r="G375" s="365"/>
      <c r="H375" s="365"/>
      <c r="I375" s="365"/>
      <c r="J375" s="365"/>
      <c r="K375" s="365"/>
      <c r="L375" s="365"/>
      <c r="M375" s="365"/>
      <c r="N375" s="365"/>
      <c r="O375" s="365"/>
      <c r="P375" s="365"/>
      <c r="Q375" s="365"/>
      <c r="R375" s="365"/>
      <c r="S375" s="365"/>
      <c r="T375" s="365"/>
      <c r="U375" s="365"/>
      <c r="V375" s="365"/>
      <c r="W375" s="365"/>
      <c r="X375" s="365"/>
      <c r="Y375" s="365"/>
      <c r="Z375" s="365"/>
      <c r="AA375" s="365"/>
    </row>
    <row r="376">
      <c r="A376" s="365"/>
      <c r="B376" s="365"/>
      <c r="C376" s="365"/>
      <c r="D376" s="365"/>
      <c r="E376" s="365"/>
      <c r="F376" s="380"/>
      <c r="G376" s="365"/>
      <c r="H376" s="365"/>
      <c r="I376" s="365"/>
      <c r="J376" s="365"/>
      <c r="K376" s="365"/>
      <c r="L376" s="365"/>
      <c r="M376" s="365"/>
      <c r="N376" s="365"/>
      <c r="O376" s="365"/>
      <c r="P376" s="365"/>
      <c r="Q376" s="365"/>
      <c r="R376" s="365"/>
      <c r="S376" s="365"/>
      <c r="T376" s="365"/>
      <c r="U376" s="365"/>
      <c r="V376" s="365"/>
      <c r="W376" s="365"/>
      <c r="X376" s="365"/>
      <c r="Y376" s="365"/>
      <c r="Z376" s="365"/>
      <c r="AA376" s="365"/>
    </row>
    <row r="377">
      <c r="A377" s="365"/>
      <c r="B377" s="365"/>
      <c r="C377" s="365"/>
      <c r="D377" s="365"/>
      <c r="E377" s="365"/>
      <c r="F377" s="380"/>
      <c r="G377" s="365"/>
      <c r="H377" s="365"/>
      <c r="I377" s="365"/>
      <c r="J377" s="365"/>
      <c r="K377" s="365"/>
      <c r="L377" s="365"/>
      <c r="M377" s="365"/>
      <c r="N377" s="365"/>
      <c r="O377" s="365"/>
      <c r="P377" s="365"/>
      <c r="Q377" s="365"/>
      <c r="R377" s="365"/>
      <c r="S377" s="365"/>
      <c r="T377" s="365"/>
      <c r="U377" s="365"/>
      <c r="V377" s="365"/>
      <c r="W377" s="365"/>
      <c r="X377" s="365"/>
      <c r="Y377" s="365"/>
      <c r="Z377" s="365"/>
      <c r="AA377" s="365"/>
    </row>
    <row r="378">
      <c r="A378" s="365"/>
      <c r="B378" s="365"/>
      <c r="C378" s="365"/>
      <c r="D378" s="365"/>
      <c r="E378" s="365"/>
      <c r="F378" s="380"/>
      <c r="G378" s="365"/>
      <c r="H378" s="365"/>
      <c r="I378" s="365"/>
      <c r="J378" s="365"/>
      <c r="K378" s="365"/>
      <c r="L378" s="365"/>
      <c r="M378" s="365"/>
      <c r="N378" s="365"/>
      <c r="O378" s="365"/>
      <c r="P378" s="365"/>
      <c r="Q378" s="365"/>
      <c r="R378" s="365"/>
      <c r="S378" s="365"/>
      <c r="T378" s="365"/>
      <c r="U378" s="365"/>
      <c r="V378" s="365"/>
      <c r="W378" s="365"/>
      <c r="X378" s="365"/>
      <c r="Y378" s="365"/>
      <c r="Z378" s="365"/>
      <c r="AA378" s="365"/>
    </row>
    <row r="379">
      <c r="A379" s="365"/>
      <c r="B379" s="365"/>
      <c r="C379" s="365"/>
      <c r="D379" s="365"/>
      <c r="E379" s="365"/>
      <c r="F379" s="380"/>
      <c r="G379" s="365"/>
      <c r="H379" s="365"/>
      <c r="I379" s="365"/>
      <c r="J379" s="365"/>
      <c r="K379" s="365"/>
      <c r="L379" s="365"/>
      <c r="M379" s="365"/>
      <c r="N379" s="365"/>
      <c r="O379" s="365"/>
      <c r="P379" s="365"/>
      <c r="Q379" s="365"/>
      <c r="R379" s="365"/>
      <c r="S379" s="365"/>
      <c r="T379" s="365"/>
      <c r="U379" s="365"/>
      <c r="V379" s="365"/>
      <c r="W379" s="365"/>
      <c r="X379" s="365"/>
      <c r="Y379" s="365"/>
      <c r="Z379" s="365"/>
      <c r="AA379" s="365"/>
    </row>
    <row r="380">
      <c r="A380" s="365"/>
      <c r="B380" s="365"/>
      <c r="C380" s="365"/>
      <c r="D380" s="365"/>
      <c r="E380" s="365"/>
      <c r="F380" s="380"/>
      <c r="G380" s="365"/>
      <c r="H380" s="365"/>
      <c r="I380" s="365"/>
      <c r="J380" s="365"/>
      <c r="K380" s="365"/>
      <c r="L380" s="365"/>
      <c r="M380" s="365"/>
      <c r="N380" s="365"/>
      <c r="O380" s="365"/>
      <c r="P380" s="365"/>
      <c r="Q380" s="365"/>
      <c r="R380" s="365"/>
      <c r="S380" s="365"/>
      <c r="T380" s="365"/>
      <c r="U380" s="365"/>
      <c r="V380" s="365"/>
      <c r="W380" s="365"/>
      <c r="X380" s="365"/>
      <c r="Y380" s="365"/>
      <c r="Z380" s="365"/>
      <c r="AA380" s="365"/>
    </row>
    <row r="381">
      <c r="A381" s="365"/>
      <c r="B381" s="365"/>
      <c r="C381" s="365"/>
      <c r="D381" s="365"/>
      <c r="E381" s="365"/>
      <c r="F381" s="380"/>
      <c r="G381" s="365"/>
      <c r="H381" s="365"/>
      <c r="I381" s="365"/>
      <c r="J381" s="365"/>
      <c r="K381" s="365"/>
      <c r="L381" s="365"/>
      <c r="M381" s="365"/>
      <c r="N381" s="365"/>
      <c r="O381" s="365"/>
      <c r="P381" s="365"/>
      <c r="Q381" s="365"/>
      <c r="R381" s="365"/>
      <c r="S381" s="365"/>
      <c r="T381" s="365"/>
      <c r="U381" s="365"/>
      <c r="V381" s="365"/>
      <c r="W381" s="365"/>
      <c r="X381" s="365"/>
      <c r="Y381" s="365"/>
      <c r="Z381" s="365"/>
      <c r="AA381" s="365"/>
    </row>
    <row r="382">
      <c r="A382" s="365"/>
      <c r="B382" s="365"/>
      <c r="C382" s="365"/>
      <c r="D382" s="365"/>
      <c r="E382" s="365"/>
      <c r="F382" s="380"/>
      <c r="G382" s="365"/>
      <c r="H382" s="365"/>
      <c r="I382" s="365"/>
      <c r="J382" s="365"/>
      <c r="K382" s="365"/>
      <c r="L382" s="365"/>
      <c r="M382" s="365"/>
      <c r="N382" s="365"/>
      <c r="O382" s="365"/>
      <c r="P382" s="365"/>
      <c r="Q382" s="365"/>
      <c r="R382" s="365"/>
      <c r="S382" s="365"/>
      <c r="T382" s="365"/>
      <c r="U382" s="365"/>
      <c r="V382" s="365"/>
      <c r="W382" s="365"/>
      <c r="X382" s="365"/>
      <c r="Y382" s="365"/>
      <c r="Z382" s="365"/>
      <c r="AA382" s="365"/>
    </row>
    <row r="383">
      <c r="A383" s="365"/>
      <c r="B383" s="365"/>
      <c r="C383" s="365"/>
      <c r="D383" s="365"/>
      <c r="E383" s="365"/>
      <c r="F383" s="380"/>
      <c r="G383" s="365"/>
      <c r="H383" s="365"/>
      <c r="I383" s="365"/>
      <c r="J383" s="365"/>
      <c r="K383" s="365"/>
      <c r="L383" s="365"/>
      <c r="M383" s="365"/>
      <c r="N383" s="365"/>
      <c r="O383" s="365"/>
      <c r="P383" s="365"/>
      <c r="Q383" s="365"/>
      <c r="R383" s="365"/>
      <c r="S383" s="365"/>
      <c r="T383" s="365"/>
      <c r="U383" s="365"/>
      <c r="V383" s="365"/>
      <c r="W383" s="365"/>
      <c r="X383" s="365"/>
      <c r="Y383" s="365"/>
      <c r="Z383" s="365"/>
      <c r="AA383" s="365"/>
    </row>
    <row r="384">
      <c r="A384" s="365"/>
      <c r="B384" s="365"/>
      <c r="C384" s="365"/>
      <c r="D384" s="365"/>
      <c r="E384" s="365"/>
      <c r="F384" s="380"/>
      <c r="G384" s="365"/>
      <c r="H384" s="365"/>
      <c r="I384" s="365"/>
      <c r="J384" s="365"/>
      <c r="K384" s="365"/>
      <c r="L384" s="365"/>
      <c r="M384" s="365"/>
      <c r="N384" s="365"/>
      <c r="O384" s="365"/>
      <c r="P384" s="365"/>
      <c r="Q384" s="365"/>
      <c r="R384" s="365"/>
      <c r="S384" s="365"/>
      <c r="T384" s="365"/>
      <c r="U384" s="365"/>
      <c r="V384" s="365"/>
      <c r="W384" s="365"/>
      <c r="X384" s="365"/>
      <c r="Y384" s="365"/>
      <c r="Z384" s="365"/>
      <c r="AA384" s="365"/>
    </row>
    <row r="385">
      <c r="A385" s="365"/>
      <c r="B385" s="365"/>
      <c r="C385" s="365"/>
      <c r="D385" s="365"/>
      <c r="E385" s="365"/>
      <c r="F385" s="380"/>
      <c r="G385" s="365"/>
      <c r="H385" s="365"/>
      <c r="I385" s="365"/>
      <c r="J385" s="365"/>
      <c r="K385" s="365"/>
      <c r="L385" s="365"/>
      <c r="M385" s="365"/>
      <c r="N385" s="365"/>
      <c r="O385" s="365"/>
      <c r="P385" s="365"/>
      <c r="Q385" s="365"/>
      <c r="R385" s="365"/>
      <c r="S385" s="365"/>
      <c r="T385" s="365"/>
      <c r="U385" s="365"/>
      <c r="V385" s="365"/>
      <c r="W385" s="365"/>
      <c r="X385" s="365"/>
      <c r="Y385" s="365"/>
      <c r="Z385" s="365"/>
      <c r="AA385" s="365"/>
    </row>
    <row r="386">
      <c r="A386" s="365"/>
      <c r="B386" s="365"/>
      <c r="C386" s="365"/>
      <c r="D386" s="365"/>
      <c r="E386" s="365"/>
      <c r="F386" s="380"/>
      <c r="G386" s="365"/>
      <c r="H386" s="365"/>
      <c r="I386" s="365"/>
      <c r="J386" s="365"/>
      <c r="K386" s="365"/>
      <c r="L386" s="365"/>
      <c r="M386" s="365"/>
      <c r="N386" s="365"/>
      <c r="O386" s="365"/>
      <c r="P386" s="365"/>
      <c r="Q386" s="365"/>
      <c r="R386" s="365"/>
      <c r="S386" s="365"/>
      <c r="T386" s="365"/>
      <c r="U386" s="365"/>
      <c r="V386" s="365"/>
      <c r="W386" s="365"/>
      <c r="X386" s="365"/>
      <c r="Y386" s="365"/>
      <c r="Z386" s="365"/>
      <c r="AA386" s="365"/>
    </row>
    <row r="387">
      <c r="A387" s="365"/>
      <c r="B387" s="365"/>
      <c r="C387" s="365"/>
      <c r="D387" s="365"/>
      <c r="E387" s="365"/>
      <c r="F387" s="380"/>
      <c r="G387" s="365"/>
      <c r="H387" s="365"/>
      <c r="I387" s="365"/>
      <c r="J387" s="365"/>
      <c r="K387" s="365"/>
      <c r="L387" s="365"/>
      <c r="M387" s="365"/>
      <c r="N387" s="365"/>
      <c r="O387" s="365"/>
      <c r="P387" s="365"/>
      <c r="Q387" s="365"/>
      <c r="R387" s="365"/>
      <c r="S387" s="365"/>
      <c r="T387" s="365"/>
      <c r="U387" s="365"/>
      <c r="V387" s="365"/>
      <c r="W387" s="365"/>
      <c r="X387" s="365"/>
      <c r="Y387" s="365"/>
      <c r="Z387" s="365"/>
      <c r="AA387" s="365"/>
    </row>
    <row r="388">
      <c r="A388" s="365"/>
      <c r="B388" s="365"/>
      <c r="C388" s="365"/>
      <c r="D388" s="365"/>
      <c r="E388" s="365"/>
      <c r="F388" s="380"/>
      <c r="G388" s="365"/>
      <c r="H388" s="365"/>
      <c r="I388" s="365"/>
      <c r="J388" s="365"/>
      <c r="K388" s="365"/>
      <c r="L388" s="365"/>
      <c r="M388" s="365"/>
      <c r="N388" s="365"/>
      <c r="O388" s="365"/>
      <c r="P388" s="365"/>
      <c r="Q388" s="365"/>
      <c r="R388" s="365"/>
      <c r="S388" s="365"/>
      <c r="T388" s="365"/>
      <c r="U388" s="365"/>
      <c r="V388" s="365"/>
      <c r="W388" s="365"/>
      <c r="X388" s="365"/>
      <c r="Y388" s="365"/>
      <c r="Z388" s="365"/>
      <c r="AA388" s="365"/>
    </row>
    <row r="389">
      <c r="A389" s="365"/>
      <c r="B389" s="365"/>
      <c r="C389" s="365"/>
      <c r="D389" s="365"/>
      <c r="E389" s="365"/>
      <c r="F389" s="380"/>
      <c r="G389" s="365"/>
      <c r="H389" s="365"/>
      <c r="I389" s="365"/>
      <c r="J389" s="365"/>
      <c r="K389" s="365"/>
      <c r="L389" s="365"/>
      <c r="M389" s="365"/>
      <c r="N389" s="365"/>
      <c r="O389" s="365"/>
      <c r="P389" s="365"/>
      <c r="Q389" s="365"/>
      <c r="R389" s="365"/>
      <c r="S389" s="365"/>
      <c r="T389" s="365"/>
      <c r="U389" s="365"/>
      <c r="V389" s="365"/>
      <c r="W389" s="365"/>
      <c r="X389" s="365"/>
      <c r="Y389" s="365"/>
      <c r="Z389" s="365"/>
      <c r="AA389" s="365"/>
    </row>
    <row r="390">
      <c r="A390" s="365"/>
      <c r="B390" s="365"/>
      <c r="C390" s="365"/>
      <c r="D390" s="365"/>
      <c r="E390" s="365"/>
      <c r="F390" s="380"/>
      <c r="G390" s="365"/>
      <c r="H390" s="365"/>
      <c r="I390" s="365"/>
      <c r="J390" s="365"/>
      <c r="K390" s="365"/>
      <c r="L390" s="365"/>
      <c r="M390" s="365"/>
      <c r="N390" s="365"/>
      <c r="O390" s="365"/>
      <c r="P390" s="365"/>
      <c r="Q390" s="365"/>
      <c r="R390" s="365"/>
      <c r="S390" s="365"/>
      <c r="T390" s="365"/>
      <c r="U390" s="365"/>
      <c r="V390" s="365"/>
      <c r="W390" s="365"/>
      <c r="X390" s="365"/>
      <c r="Y390" s="365"/>
      <c r="Z390" s="365"/>
      <c r="AA390" s="365"/>
    </row>
    <row r="391">
      <c r="A391" s="365"/>
      <c r="B391" s="365"/>
      <c r="C391" s="365"/>
      <c r="D391" s="365"/>
      <c r="E391" s="365"/>
      <c r="F391" s="380"/>
      <c r="G391" s="365"/>
      <c r="H391" s="365"/>
      <c r="I391" s="365"/>
      <c r="J391" s="365"/>
      <c r="K391" s="365"/>
      <c r="L391" s="365"/>
      <c r="M391" s="365"/>
      <c r="N391" s="365"/>
      <c r="O391" s="365"/>
      <c r="P391" s="365"/>
      <c r="Q391" s="365"/>
      <c r="R391" s="365"/>
      <c r="S391" s="365"/>
      <c r="T391" s="365"/>
      <c r="U391" s="365"/>
      <c r="V391" s="365"/>
      <c r="W391" s="365"/>
      <c r="X391" s="365"/>
      <c r="Y391" s="365"/>
      <c r="Z391" s="365"/>
      <c r="AA391" s="365"/>
    </row>
    <row r="392">
      <c r="A392" s="365"/>
      <c r="B392" s="365"/>
      <c r="C392" s="365"/>
      <c r="D392" s="365"/>
      <c r="E392" s="365"/>
      <c r="F392" s="380"/>
      <c r="G392" s="365"/>
      <c r="H392" s="365"/>
      <c r="I392" s="365"/>
      <c r="J392" s="365"/>
      <c r="K392" s="365"/>
      <c r="L392" s="365"/>
      <c r="M392" s="365"/>
      <c r="N392" s="365"/>
      <c r="O392" s="365"/>
      <c r="P392" s="365"/>
      <c r="Q392" s="365"/>
      <c r="R392" s="365"/>
      <c r="S392" s="365"/>
      <c r="T392" s="365"/>
      <c r="U392" s="365"/>
      <c r="V392" s="365"/>
      <c r="W392" s="365"/>
      <c r="X392" s="365"/>
      <c r="Y392" s="365"/>
      <c r="Z392" s="365"/>
      <c r="AA392" s="365"/>
    </row>
    <row r="393">
      <c r="A393" s="365"/>
      <c r="B393" s="365"/>
      <c r="C393" s="365"/>
      <c r="D393" s="365"/>
      <c r="E393" s="365"/>
      <c r="F393" s="380"/>
      <c r="G393" s="365"/>
      <c r="H393" s="365"/>
      <c r="I393" s="365"/>
      <c r="J393" s="365"/>
      <c r="K393" s="365"/>
      <c r="L393" s="365"/>
      <c r="M393" s="365"/>
      <c r="N393" s="365"/>
      <c r="O393" s="365"/>
      <c r="P393" s="365"/>
      <c r="Q393" s="365"/>
      <c r="R393" s="365"/>
      <c r="S393" s="365"/>
      <c r="T393" s="365"/>
      <c r="U393" s="365"/>
      <c r="V393" s="365"/>
      <c r="W393" s="365"/>
      <c r="X393" s="365"/>
      <c r="Y393" s="365"/>
      <c r="Z393" s="365"/>
      <c r="AA393" s="365"/>
    </row>
    <row r="394">
      <c r="A394" s="365"/>
      <c r="B394" s="365"/>
      <c r="C394" s="365"/>
      <c r="D394" s="365"/>
      <c r="E394" s="365"/>
      <c r="F394" s="380"/>
      <c r="G394" s="365"/>
      <c r="H394" s="365"/>
      <c r="I394" s="365"/>
      <c r="J394" s="365"/>
      <c r="K394" s="365"/>
      <c r="L394" s="365"/>
      <c r="M394" s="365"/>
      <c r="N394" s="365"/>
      <c r="O394" s="365"/>
      <c r="P394" s="365"/>
      <c r="Q394" s="365"/>
      <c r="R394" s="365"/>
      <c r="S394" s="365"/>
      <c r="T394" s="365"/>
      <c r="U394" s="365"/>
      <c r="V394" s="365"/>
      <c r="W394" s="365"/>
      <c r="X394" s="365"/>
      <c r="Y394" s="365"/>
      <c r="Z394" s="365"/>
      <c r="AA394" s="365"/>
    </row>
    <row r="395">
      <c r="A395" s="365"/>
      <c r="B395" s="365"/>
      <c r="C395" s="365"/>
      <c r="D395" s="365"/>
      <c r="E395" s="365"/>
      <c r="F395" s="380"/>
      <c r="G395" s="365"/>
      <c r="H395" s="365"/>
      <c r="I395" s="365"/>
      <c r="J395" s="365"/>
      <c r="K395" s="365"/>
      <c r="L395" s="365"/>
      <c r="M395" s="365"/>
      <c r="N395" s="365"/>
      <c r="O395" s="365"/>
      <c r="P395" s="365"/>
      <c r="Q395" s="365"/>
      <c r="R395" s="365"/>
      <c r="S395" s="365"/>
      <c r="T395" s="365"/>
      <c r="U395" s="365"/>
      <c r="V395" s="365"/>
      <c r="W395" s="365"/>
      <c r="X395" s="365"/>
      <c r="Y395" s="365"/>
      <c r="Z395" s="365"/>
      <c r="AA395" s="365"/>
    </row>
    <row r="396">
      <c r="A396" s="365"/>
      <c r="B396" s="365"/>
      <c r="C396" s="365"/>
      <c r="D396" s="365"/>
      <c r="E396" s="365"/>
      <c r="F396" s="380"/>
      <c r="G396" s="365"/>
      <c r="H396" s="365"/>
      <c r="I396" s="365"/>
      <c r="J396" s="365"/>
      <c r="K396" s="365"/>
      <c r="L396" s="365"/>
      <c r="M396" s="365"/>
      <c r="N396" s="365"/>
      <c r="O396" s="365"/>
      <c r="P396" s="365"/>
      <c r="Q396" s="365"/>
      <c r="R396" s="365"/>
      <c r="S396" s="365"/>
      <c r="T396" s="365"/>
      <c r="U396" s="365"/>
      <c r="V396" s="365"/>
      <c r="W396" s="365"/>
      <c r="X396" s="365"/>
      <c r="Y396" s="365"/>
      <c r="Z396" s="365"/>
      <c r="AA396" s="365"/>
    </row>
    <row r="397">
      <c r="A397" s="365"/>
      <c r="B397" s="365"/>
      <c r="C397" s="365"/>
      <c r="D397" s="365"/>
      <c r="E397" s="365"/>
      <c r="F397" s="380"/>
      <c r="G397" s="365"/>
      <c r="H397" s="365"/>
      <c r="I397" s="365"/>
      <c r="J397" s="365"/>
      <c r="K397" s="365"/>
      <c r="L397" s="365"/>
      <c r="M397" s="365"/>
      <c r="N397" s="365"/>
      <c r="O397" s="365"/>
      <c r="P397" s="365"/>
      <c r="Q397" s="365"/>
      <c r="R397" s="365"/>
      <c r="S397" s="365"/>
      <c r="T397" s="365"/>
      <c r="U397" s="365"/>
      <c r="V397" s="365"/>
      <c r="W397" s="365"/>
      <c r="X397" s="365"/>
      <c r="Y397" s="365"/>
      <c r="Z397" s="365"/>
      <c r="AA397" s="365"/>
    </row>
    <row r="398">
      <c r="A398" s="365"/>
      <c r="B398" s="365"/>
      <c r="C398" s="365"/>
      <c r="D398" s="365"/>
      <c r="E398" s="365"/>
      <c r="F398" s="380"/>
      <c r="G398" s="365"/>
      <c r="H398" s="365"/>
      <c r="I398" s="365"/>
      <c r="J398" s="365"/>
      <c r="K398" s="365"/>
      <c r="L398" s="365"/>
      <c r="M398" s="365"/>
      <c r="N398" s="365"/>
      <c r="O398" s="365"/>
      <c r="P398" s="365"/>
      <c r="Q398" s="365"/>
      <c r="R398" s="365"/>
      <c r="S398" s="365"/>
      <c r="T398" s="365"/>
      <c r="U398" s="365"/>
      <c r="V398" s="365"/>
      <c r="W398" s="365"/>
      <c r="X398" s="365"/>
      <c r="Y398" s="365"/>
      <c r="Z398" s="365"/>
      <c r="AA398" s="365"/>
    </row>
    <row r="399">
      <c r="A399" s="365"/>
      <c r="B399" s="365"/>
      <c r="C399" s="365"/>
      <c r="D399" s="365"/>
      <c r="E399" s="365"/>
      <c r="F399" s="380"/>
      <c r="G399" s="365"/>
      <c r="H399" s="365"/>
      <c r="I399" s="365"/>
      <c r="J399" s="365"/>
      <c r="K399" s="365"/>
      <c r="L399" s="365"/>
      <c r="M399" s="365"/>
      <c r="N399" s="365"/>
      <c r="O399" s="365"/>
      <c r="P399" s="365"/>
      <c r="Q399" s="365"/>
      <c r="R399" s="365"/>
      <c r="S399" s="365"/>
      <c r="T399" s="365"/>
      <c r="U399" s="365"/>
      <c r="V399" s="365"/>
      <c r="W399" s="365"/>
      <c r="X399" s="365"/>
      <c r="Y399" s="365"/>
      <c r="Z399" s="365"/>
      <c r="AA399" s="365"/>
    </row>
    <row r="400">
      <c r="A400" s="365"/>
      <c r="B400" s="365"/>
      <c r="C400" s="365"/>
      <c r="D400" s="365"/>
      <c r="E400" s="365"/>
      <c r="F400" s="380"/>
      <c r="G400" s="365"/>
      <c r="H400" s="365"/>
      <c r="I400" s="365"/>
      <c r="J400" s="365"/>
      <c r="K400" s="365"/>
      <c r="L400" s="365"/>
      <c r="M400" s="365"/>
      <c r="N400" s="365"/>
      <c r="O400" s="365"/>
      <c r="P400" s="365"/>
      <c r="Q400" s="365"/>
      <c r="R400" s="365"/>
      <c r="S400" s="365"/>
      <c r="T400" s="365"/>
      <c r="U400" s="365"/>
      <c r="V400" s="365"/>
      <c r="W400" s="365"/>
      <c r="X400" s="365"/>
      <c r="Y400" s="365"/>
      <c r="Z400" s="365"/>
      <c r="AA400" s="365"/>
    </row>
    <row r="401">
      <c r="A401" s="365"/>
      <c r="B401" s="365"/>
      <c r="C401" s="365"/>
      <c r="D401" s="365"/>
      <c r="E401" s="365"/>
      <c r="F401" s="380"/>
      <c r="G401" s="365"/>
      <c r="H401" s="365"/>
      <c r="I401" s="365"/>
      <c r="J401" s="365"/>
      <c r="K401" s="365"/>
      <c r="L401" s="365"/>
      <c r="M401" s="365"/>
      <c r="N401" s="365"/>
      <c r="O401" s="365"/>
      <c r="P401" s="365"/>
      <c r="Q401" s="365"/>
      <c r="R401" s="365"/>
      <c r="S401" s="365"/>
      <c r="T401" s="365"/>
      <c r="U401" s="365"/>
      <c r="V401" s="365"/>
      <c r="W401" s="365"/>
      <c r="X401" s="365"/>
      <c r="Y401" s="365"/>
      <c r="Z401" s="365"/>
      <c r="AA401" s="365"/>
    </row>
    <row r="402">
      <c r="A402" s="365"/>
      <c r="B402" s="365"/>
      <c r="C402" s="365"/>
      <c r="D402" s="365"/>
      <c r="E402" s="365"/>
      <c r="F402" s="380"/>
      <c r="G402" s="365"/>
      <c r="H402" s="365"/>
      <c r="I402" s="365"/>
      <c r="J402" s="365"/>
      <c r="K402" s="365"/>
      <c r="L402" s="365"/>
      <c r="M402" s="365"/>
      <c r="N402" s="365"/>
      <c r="O402" s="365"/>
      <c r="P402" s="365"/>
      <c r="Q402" s="365"/>
      <c r="R402" s="365"/>
      <c r="S402" s="365"/>
      <c r="T402" s="365"/>
      <c r="U402" s="365"/>
      <c r="V402" s="365"/>
      <c r="W402" s="365"/>
      <c r="X402" s="365"/>
      <c r="Y402" s="365"/>
      <c r="Z402" s="365"/>
      <c r="AA402" s="365"/>
    </row>
    <row r="403">
      <c r="A403" s="365"/>
      <c r="B403" s="365"/>
      <c r="C403" s="365"/>
      <c r="D403" s="365"/>
      <c r="E403" s="365"/>
      <c r="F403" s="380"/>
      <c r="G403" s="365"/>
      <c r="H403" s="365"/>
      <c r="I403" s="365"/>
      <c r="J403" s="365"/>
      <c r="K403" s="365"/>
      <c r="L403" s="365"/>
      <c r="M403" s="365"/>
      <c r="N403" s="365"/>
      <c r="O403" s="365"/>
      <c r="P403" s="365"/>
      <c r="Q403" s="365"/>
      <c r="R403" s="365"/>
      <c r="S403" s="365"/>
      <c r="T403" s="365"/>
      <c r="U403" s="365"/>
      <c r="V403" s="365"/>
      <c r="W403" s="365"/>
      <c r="X403" s="365"/>
      <c r="Y403" s="365"/>
      <c r="Z403" s="365"/>
      <c r="AA403" s="365"/>
    </row>
    <row r="404">
      <c r="A404" s="365"/>
      <c r="B404" s="365"/>
      <c r="C404" s="365"/>
      <c r="D404" s="365"/>
      <c r="E404" s="365"/>
      <c r="F404" s="380"/>
      <c r="G404" s="365"/>
      <c r="H404" s="365"/>
      <c r="I404" s="365"/>
      <c r="J404" s="365"/>
      <c r="K404" s="365"/>
      <c r="L404" s="365"/>
      <c r="M404" s="365"/>
      <c r="N404" s="365"/>
      <c r="O404" s="365"/>
      <c r="P404" s="365"/>
      <c r="Q404" s="365"/>
      <c r="R404" s="365"/>
      <c r="S404" s="365"/>
      <c r="T404" s="365"/>
      <c r="U404" s="365"/>
      <c r="V404" s="365"/>
      <c r="W404" s="365"/>
      <c r="X404" s="365"/>
      <c r="Y404" s="365"/>
      <c r="Z404" s="365"/>
      <c r="AA404" s="365"/>
    </row>
    <row r="405">
      <c r="A405" s="365"/>
      <c r="B405" s="365"/>
      <c r="C405" s="365"/>
      <c r="D405" s="365"/>
      <c r="E405" s="365"/>
      <c r="F405" s="380"/>
      <c r="G405" s="365"/>
      <c r="H405" s="365"/>
      <c r="I405" s="365"/>
      <c r="J405" s="365"/>
      <c r="K405" s="365"/>
      <c r="L405" s="365"/>
      <c r="M405" s="365"/>
      <c r="N405" s="365"/>
      <c r="O405" s="365"/>
      <c r="P405" s="365"/>
      <c r="Q405" s="365"/>
      <c r="R405" s="365"/>
      <c r="S405" s="365"/>
      <c r="T405" s="365"/>
      <c r="U405" s="365"/>
      <c r="V405" s="365"/>
      <c r="W405" s="365"/>
      <c r="X405" s="365"/>
      <c r="Y405" s="365"/>
      <c r="Z405" s="365"/>
      <c r="AA405" s="365"/>
    </row>
    <row r="406">
      <c r="A406" s="365"/>
      <c r="B406" s="365"/>
      <c r="C406" s="365"/>
      <c r="D406" s="365"/>
      <c r="E406" s="365"/>
      <c r="F406" s="380"/>
      <c r="G406" s="365"/>
      <c r="H406" s="365"/>
      <c r="I406" s="365"/>
      <c r="J406" s="365"/>
      <c r="K406" s="365"/>
      <c r="L406" s="365"/>
      <c r="M406" s="365"/>
      <c r="N406" s="365"/>
      <c r="O406" s="365"/>
      <c r="P406" s="365"/>
      <c r="Q406" s="365"/>
      <c r="R406" s="365"/>
      <c r="S406" s="365"/>
      <c r="T406" s="365"/>
      <c r="U406" s="365"/>
      <c r="V406" s="365"/>
      <c r="W406" s="365"/>
      <c r="X406" s="365"/>
      <c r="Y406" s="365"/>
      <c r="Z406" s="365"/>
      <c r="AA406" s="365"/>
    </row>
    <row r="407">
      <c r="A407" s="365"/>
      <c r="B407" s="365"/>
      <c r="C407" s="365"/>
      <c r="D407" s="365"/>
      <c r="E407" s="365"/>
      <c r="F407" s="380"/>
      <c r="G407" s="365"/>
      <c r="H407" s="365"/>
      <c r="I407" s="365"/>
      <c r="J407" s="365"/>
      <c r="K407" s="365"/>
      <c r="L407" s="365"/>
      <c r="M407" s="365"/>
      <c r="N407" s="365"/>
      <c r="O407" s="365"/>
      <c r="P407" s="365"/>
      <c r="Q407" s="365"/>
      <c r="R407" s="365"/>
      <c r="S407" s="365"/>
      <c r="T407" s="365"/>
      <c r="U407" s="365"/>
      <c r="V407" s="365"/>
      <c r="W407" s="365"/>
      <c r="X407" s="365"/>
      <c r="Y407" s="365"/>
      <c r="Z407" s="365"/>
      <c r="AA407" s="365"/>
    </row>
    <row r="408">
      <c r="A408" s="365"/>
      <c r="B408" s="365"/>
      <c r="C408" s="365"/>
      <c r="D408" s="365"/>
      <c r="E408" s="365"/>
      <c r="F408" s="380"/>
      <c r="G408" s="365"/>
      <c r="H408" s="365"/>
      <c r="I408" s="365"/>
      <c r="J408" s="365"/>
      <c r="K408" s="365"/>
      <c r="L408" s="365"/>
      <c r="M408" s="365"/>
      <c r="N408" s="365"/>
      <c r="O408" s="365"/>
      <c r="P408" s="365"/>
      <c r="Q408" s="365"/>
      <c r="R408" s="365"/>
      <c r="S408" s="365"/>
      <c r="T408" s="365"/>
      <c r="U408" s="365"/>
      <c r="V408" s="365"/>
      <c r="W408" s="365"/>
      <c r="X408" s="365"/>
      <c r="Y408" s="365"/>
      <c r="Z408" s="365"/>
      <c r="AA408" s="365"/>
    </row>
    <row r="409">
      <c r="A409" s="365"/>
      <c r="B409" s="365"/>
      <c r="C409" s="365"/>
      <c r="D409" s="365"/>
      <c r="E409" s="365"/>
      <c r="F409" s="380"/>
      <c r="G409" s="365"/>
      <c r="H409" s="365"/>
      <c r="I409" s="365"/>
      <c r="J409" s="365"/>
      <c r="K409" s="365"/>
      <c r="L409" s="365"/>
      <c r="M409" s="365"/>
      <c r="N409" s="365"/>
      <c r="O409" s="365"/>
      <c r="P409" s="365"/>
      <c r="Q409" s="365"/>
      <c r="R409" s="365"/>
      <c r="S409" s="365"/>
      <c r="T409" s="365"/>
      <c r="U409" s="365"/>
      <c r="V409" s="365"/>
      <c r="W409" s="365"/>
      <c r="X409" s="365"/>
      <c r="Y409" s="365"/>
      <c r="Z409" s="365"/>
      <c r="AA409" s="365"/>
    </row>
    <row r="410">
      <c r="A410" s="365"/>
      <c r="B410" s="365"/>
      <c r="C410" s="365"/>
      <c r="D410" s="365"/>
      <c r="E410" s="365"/>
      <c r="F410" s="380"/>
      <c r="G410" s="365"/>
      <c r="H410" s="365"/>
      <c r="I410" s="365"/>
      <c r="J410" s="365"/>
      <c r="K410" s="365"/>
      <c r="L410" s="365"/>
      <c r="M410" s="365"/>
      <c r="N410" s="365"/>
      <c r="O410" s="365"/>
      <c r="P410" s="365"/>
      <c r="Q410" s="365"/>
      <c r="R410" s="365"/>
      <c r="S410" s="365"/>
      <c r="T410" s="365"/>
      <c r="U410" s="365"/>
      <c r="V410" s="365"/>
      <c r="W410" s="365"/>
      <c r="X410" s="365"/>
      <c r="Y410" s="365"/>
      <c r="Z410" s="365"/>
      <c r="AA410" s="365"/>
    </row>
    <row r="411">
      <c r="A411" s="365"/>
      <c r="B411" s="365"/>
      <c r="C411" s="365"/>
      <c r="D411" s="365"/>
      <c r="E411" s="365"/>
      <c r="F411" s="380"/>
      <c r="G411" s="365"/>
      <c r="H411" s="365"/>
      <c r="I411" s="365"/>
      <c r="J411" s="365"/>
      <c r="K411" s="365"/>
      <c r="L411" s="365"/>
      <c r="M411" s="365"/>
      <c r="N411" s="365"/>
      <c r="O411" s="365"/>
      <c r="P411" s="365"/>
      <c r="Q411" s="365"/>
      <c r="R411" s="365"/>
      <c r="S411" s="365"/>
      <c r="T411" s="365"/>
      <c r="U411" s="365"/>
      <c r="V411" s="365"/>
      <c r="W411" s="365"/>
      <c r="X411" s="365"/>
      <c r="Y411" s="365"/>
      <c r="Z411" s="365"/>
      <c r="AA411" s="365"/>
    </row>
    <row r="412">
      <c r="A412" s="365"/>
      <c r="B412" s="365"/>
      <c r="C412" s="365"/>
      <c r="D412" s="365"/>
      <c r="E412" s="365"/>
      <c r="F412" s="380"/>
      <c r="G412" s="365"/>
      <c r="H412" s="365"/>
      <c r="I412" s="365"/>
      <c r="J412" s="365"/>
      <c r="K412" s="365"/>
      <c r="L412" s="365"/>
      <c r="M412" s="365"/>
      <c r="N412" s="365"/>
      <c r="O412" s="365"/>
      <c r="P412" s="365"/>
      <c r="Q412" s="365"/>
      <c r="R412" s="365"/>
      <c r="S412" s="365"/>
      <c r="T412" s="365"/>
      <c r="U412" s="365"/>
      <c r="V412" s="365"/>
      <c r="W412" s="365"/>
      <c r="X412" s="365"/>
      <c r="Y412" s="365"/>
      <c r="Z412" s="365"/>
      <c r="AA412" s="365"/>
    </row>
    <row r="413">
      <c r="A413" s="365"/>
      <c r="B413" s="365"/>
      <c r="C413" s="365"/>
      <c r="D413" s="365"/>
      <c r="E413" s="365"/>
      <c r="F413" s="380"/>
      <c r="G413" s="365"/>
      <c r="H413" s="365"/>
      <c r="I413" s="365"/>
      <c r="J413" s="365"/>
      <c r="K413" s="365"/>
      <c r="L413" s="365"/>
      <c r="M413" s="365"/>
      <c r="N413" s="365"/>
      <c r="O413" s="365"/>
      <c r="P413" s="365"/>
      <c r="Q413" s="365"/>
      <c r="R413" s="365"/>
      <c r="S413" s="365"/>
      <c r="T413" s="365"/>
      <c r="U413" s="365"/>
      <c r="V413" s="365"/>
      <c r="W413" s="365"/>
      <c r="X413" s="365"/>
      <c r="Y413" s="365"/>
      <c r="Z413" s="365"/>
      <c r="AA413" s="365"/>
    </row>
    <row r="414">
      <c r="A414" s="365"/>
      <c r="B414" s="365"/>
      <c r="C414" s="365"/>
      <c r="D414" s="365"/>
      <c r="E414" s="365"/>
      <c r="F414" s="380"/>
      <c r="G414" s="365"/>
      <c r="H414" s="365"/>
      <c r="I414" s="365"/>
      <c r="J414" s="365"/>
      <c r="K414" s="365"/>
      <c r="L414" s="365"/>
      <c r="M414" s="365"/>
      <c r="N414" s="365"/>
      <c r="O414" s="365"/>
      <c r="P414" s="365"/>
      <c r="Q414" s="365"/>
      <c r="R414" s="365"/>
      <c r="S414" s="365"/>
      <c r="T414" s="365"/>
      <c r="U414" s="365"/>
      <c r="V414" s="365"/>
      <c r="W414" s="365"/>
      <c r="X414" s="365"/>
      <c r="Y414" s="365"/>
      <c r="Z414" s="365"/>
      <c r="AA414" s="365"/>
    </row>
    <row r="415">
      <c r="A415" s="365"/>
      <c r="B415" s="365"/>
      <c r="C415" s="365"/>
      <c r="D415" s="365"/>
      <c r="E415" s="365"/>
      <c r="F415" s="380"/>
      <c r="G415" s="365"/>
      <c r="H415" s="365"/>
      <c r="I415" s="365"/>
      <c r="J415" s="365"/>
      <c r="K415" s="365"/>
      <c r="L415" s="365"/>
      <c r="M415" s="365"/>
      <c r="N415" s="365"/>
      <c r="O415" s="365"/>
      <c r="P415" s="365"/>
      <c r="Q415" s="365"/>
      <c r="R415" s="365"/>
      <c r="S415" s="365"/>
      <c r="T415" s="365"/>
      <c r="U415" s="365"/>
      <c r="V415" s="365"/>
      <c r="W415" s="365"/>
      <c r="X415" s="365"/>
      <c r="Y415" s="365"/>
      <c r="Z415" s="365"/>
      <c r="AA415" s="365"/>
    </row>
    <row r="416">
      <c r="A416" s="365"/>
      <c r="B416" s="365"/>
      <c r="C416" s="365"/>
      <c r="D416" s="365"/>
      <c r="E416" s="365"/>
      <c r="F416" s="380"/>
      <c r="G416" s="365"/>
      <c r="H416" s="365"/>
      <c r="I416" s="365"/>
      <c r="J416" s="365"/>
      <c r="K416" s="365"/>
      <c r="L416" s="365"/>
      <c r="M416" s="365"/>
      <c r="N416" s="365"/>
      <c r="O416" s="365"/>
      <c r="P416" s="365"/>
      <c r="Q416" s="365"/>
      <c r="R416" s="365"/>
      <c r="S416" s="365"/>
      <c r="T416" s="365"/>
      <c r="U416" s="365"/>
      <c r="V416" s="365"/>
      <c r="W416" s="365"/>
      <c r="X416" s="365"/>
      <c r="Y416" s="365"/>
      <c r="Z416" s="365"/>
      <c r="AA416" s="365"/>
    </row>
    <row r="417">
      <c r="A417" s="365"/>
      <c r="B417" s="365"/>
      <c r="C417" s="365"/>
      <c r="D417" s="365"/>
      <c r="E417" s="365"/>
      <c r="F417" s="380"/>
      <c r="G417" s="365"/>
      <c r="H417" s="365"/>
      <c r="I417" s="365"/>
      <c r="J417" s="365"/>
      <c r="K417" s="365"/>
      <c r="L417" s="365"/>
      <c r="M417" s="365"/>
      <c r="N417" s="365"/>
      <c r="O417" s="365"/>
      <c r="P417" s="365"/>
      <c r="Q417" s="365"/>
      <c r="R417" s="365"/>
      <c r="S417" s="365"/>
      <c r="T417" s="365"/>
      <c r="U417" s="365"/>
      <c r="V417" s="365"/>
      <c r="W417" s="365"/>
      <c r="X417" s="365"/>
      <c r="Y417" s="365"/>
      <c r="Z417" s="365"/>
      <c r="AA417" s="365"/>
    </row>
    <row r="418">
      <c r="A418" s="365"/>
      <c r="B418" s="365"/>
      <c r="C418" s="365"/>
      <c r="D418" s="365"/>
      <c r="E418" s="365"/>
      <c r="F418" s="380"/>
      <c r="G418" s="365"/>
      <c r="H418" s="365"/>
      <c r="I418" s="365"/>
      <c r="J418" s="365"/>
      <c r="K418" s="365"/>
      <c r="L418" s="365"/>
      <c r="M418" s="365"/>
      <c r="N418" s="365"/>
      <c r="O418" s="365"/>
      <c r="P418" s="365"/>
      <c r="Q418" s="365"/>
      <c r="R418" s="365"/>
      <c r="S418" s="365"/>
      <c r="T418" s="365"/>
      <c r="U418" s="365"/>
      <c r="V418" s="365"/>
      <c r="W418" s="365"/>
      <c r="X418" s="365"/>
      <c r="Y418" s="365"/>
      <c r="Z418" s="365"/>
      <c r="AA418" s="365"/>
    </row>
    <row r="419">
      <c r="A419" s="365"/>
      <c r="B419" s="365"/>
      <c r="C419" s="365"/>
      <c r="D419" s="365"/>
      <c r="E419" s="365"/>
      <c r="F419" s="380"/>
      <c r="G419" s="365"/>
      <c r="H419" s="365"/>
      <c r="I419" s="365"/>
      <c r="J419" s="365"/>
      <c r="K419" s="365"/>
      <c r="L419" s="365"/>
      <c r="M419" s="365"/>
      <c r="N419" s="365"/>
      <c r="O419" s="365"/>
      <c r="P419" s="365"/>
      <c r="Q419" s="365"/>
      <c r="R419" s="365"/>
      <c r="S419" s="365"/>
      <c r="T419" s="365"/>
      <c r="U419" s="365"/>
      <c r="V419" s="365"/>
      <c r="W419" s="365"/>
      <c r="X419" s="365"/>
      <c r="Y419" s="365"/>
      <c r="Z419" s="365"/>
      <c r="AA419" s="365"/>
    </row>
    <row r="420">
      <c r="A420" s="365"/>
      <c r="B420" s="365"/>
      <c r="C420" s="365"/>
      <c r="D420" s="365"/>
      <c r="E420" s="365"/>
      <c r="F420" s="380"/>
      <c r="G420" s="365"/>
      <c r="H420" s="365"/>
      <c r="I420" s="365"/>
      <c r="J420" s="365"/>
      <c r="K420" s="365"/>
      <c r="L420" s="365"/>
      <c r="M420" s="365"/>
      <c r="N420" s="365"/>
      <c r="O420" s="365"/>
      <c r="P420" s="365"/>
      <c r="Q420" s="365"/>
      <c r="R420" s="365"/>
      <c r="S420" s="365"/>
      <c r="T420" s="365"/>
      <c r="U420" s="365"/>
      <c r="V420" s="365"/>
      <c r="W420" s="365"/>
      <c r="X420" s="365"/>
      <c r="Y420" s="365"/>
      <c r="Z420" s="365"/>
      <c r="AA420" s="365"/>
    </row>
    <row r="421">
      <c r="A421" s="365"/>
      <c r="B421" s="365"/>
      <c r="C421" s="365"/>
      <c r="D421" s="365"/>
      <c r="E421" s="365"/>
      <c r="F421" s="380"/>
      <c r="G421" s="365"/>
      <c r="H421" s="365"/>
      <c r="I421" s="365"/>
      <c r="J421" s="365"/>
      <c r="K421" s="365"/>
      <c r="L421" s="365"/>
      <c r="M421" s="365"/>
      <c r="N421" s="365"/>
      <c r="O421" s="365"/>
      <c r="P421" s="365"/>
      <c r="Q421" s="365"/>
      <c r="R421" s="365"/>
      <c r="S421" s="365"/>
      <c r="T421" s="365"/>
      <c r="U421" s="365"/>
      <c r="V421" s="365"/>
      <c r="W421" s="365"/>
      <c r="X421" s="365"/>
      <c r="Y421" s="365"/>
      <c r="Z421" s="365"/>
      <c r="AA421" s="365"/>
    </row>
    <row r="422">
      <c r="A422" s="365"/>
      <c r="B422" s="365"/>
      <c r="C422" s="365"/>
      <c r="D422" s="365"/>
      <c r="E422" s="365"/>
      <c r="F422" s="380"/>
      <c r="G422" s="365"/>
      <c r="H422" s="365"/>
      <c r="I422" s="365"/>
      <c r="J422" s="365"/>
      <c r="K422" s="365"/>
      <c r="L422" s="365"/>
      <c r="M422" s="365"/>
      <c r="N422" s="365"/>
      <c r="O422" s="365"/>
      <c r="P422" s="365"/>
      <c r="Q422" s="365"/>
      <c r="R422" s="365"/>
      <c r="S422" s="365"/>
      <c r="T422" s="365"/>
      <c r="U422" s="365"/>
      <c r="V422" s="365"/>
      <c r="W422" s="365"/>
      <c r="X422" s="365"/>
      <c r="Y422" s="365"/>
      <c r="Z422" s="365"/>
      <c r="AA422" s="365"/>
    </row>
    <row r="423">
      <c r="A423" s="365"/>
      <c r="B423" s="365"/>
      <c r="C423" s="365"/>
      <c r="D423" s="365"/>
      <c r="E423" s="365"/>
      <c r="F423" s="380"/>
      <c r="G423" s="365"/>
      <c r="H423" s="365"/>
      <c r="I423" s="365"/>
      <c r="J423" s="365"/>
      <c r="K423" s="365"/>
      <c r="L423" s="365"/>
      <c r="M423" s="365"/>
      <c r="N423" s="365"/>
      <c r="O423" s="365"/>
      <c r="P423" s="365"/>
      <c r="Q423" s="365"/>
      <c r="R423" s="365"/>
      <c r="S423" s="365"/>
      <c r="T423" s="365"/>
      <c r="U423" s="365"/>
      <c r="V423" s="365"/>
      <c r="W423" s="365"/>
      <c r="X423" s="365"/>
      <c r="Y423" s="365"/>
      <c r="Z423" s="365"/>
      <c r="AA423" s="365"/>
    </row>
    <row r="424">
      <c r="A424" s="365"/>
      <c r="B424" s="365"/>
      <c r="C424" s="365"/>
      <c r="D424" s="365"/>
      <c r="E424" s="365"/>
      <c r="F424" s="380"/>
      <c r="G424" s="365"/>
      <c r="H424" s="365"/>
      <c r="I424" s="365"/>
      <c r="J424" s="365"/>
      <c r="K424" s="365"/>
      <c r="L424" s="365"/>
      <c r="M424" s="365"/>
      <c r="N424" s="365"/>
      <c r="O424" s="365"/>
      <c r="P424" s="365"/>
      <c r="Q424" s="365"/>
      <c r="R424" s="365"/>
      <c r="S424" s="365"/>
      <c r="T424" s="365"/>
      <c r="U424" s="365"/>
      <c r="V424" s="365"/>
      <c r="W424" s="365"/>
      <c r="X424" s="365"/>
      <c r="Y424" s="365"/>
      <c r="Z424" s="365"/>
      <c r="AA424" s="365"/>
    </row>
    <row r="425">
      <c r="A425" s="365"/>
      <c r="B425" s="365"/>
      <c r="C425" s="365"/>
      <c r="D425" s="365"/>
      <c r="E425" s="365"/>
      <c r="F425" s="380"/>
      <c r="G425" s="365"/>
      <c r="H425" s="365"/>
      <c r="I425" s="365"/>
      <c r="J425" s="365"/>
      <c r="K425" s="365"/>
      <c r="L425" s="365"/>
      <c r="M425" s="365"/>
      <c r="N425" s="365"/>
      <c r="O425" s="365"/>
      <c r="P425" s="365"/>
      <c r="Q425" s="365"/>
      <c r="R425" s="365"/>
      <c r="S425" s="365"/>
      <c r="T425" s="365"/>
      <c r="U425" s="365"/>
      <c r="V425" s="365"/>
      <c r="W425" s="365"/>
      <c r="X425" s="365"/>
      <c r="Y425" s="365"/>
      <c r="Z425" s="365"/>
      <c r="AA425" s="365"/>
    </row>
    <row r="426">
      <c r="A426" s="365"/>
      <c r="B426" s="365"/>
      <c r="C426" s="365"/>
      <c r="D426" s="365"/>
      <c r="E426" s="365"/>
      <c r="F426" s="380"/>
      <c r="G426" s="365"/>
      <c r="H426" s="365"/>
      <c r="I426" s="365"/>
      <c r="J426" s="365"/>
      <c r="K426" s="365"/>
      <c r="L426" s="365"/>
      <c r="M426" s="365"/>
      <c r="N426" s="365"/>
      <c r="O426" s="365"/>
      <c r="P426" s="365"/>
      <c r="Q426" s="365"/>
      <c r="R426" s="365"/>
      <c r="S426" s="365"/>
      <c r="T426" s="365"/>
      <c r="U426" s="365"/>
      <c r="V426" s="365"/>
      <c r="W426" s="365"/>
      <c r="X426" s="365"/>
      <c r="Y426" s="365"/>
      <c r="Z426" s="365"/>
      <c r="AA426" s="365"/>
    </row>
    <row r="427">
      <c r="A427" s="365"/>
      <c r="B427" s="365"/>
      <c r="C427" s="365"/>
      <c r="D427" s="365"/>
      <c r="E427" s="365"/>
      <c r="F427" s="380"/>
      <c r="G427" s="365"/>
      <c r="H427" s="365"/>
      <c r="I427" s="365"/>
      <c r="J427" s="365"/>
      <c r="K427" s="365"/>
      <c r="L427" s="365"/>
      <c r="M427" s="365"/>
      <c r="N427" s="365"/>
      <c r="O427" s="365"/>
      <c r="P427" s="365"/>
      <c r="Q427" s="365"/>
      <c r="R427" s="365"/>
      <c r="S427" s="365"/>
      <c r="T427" s="365"/>
      <c r="U427" s="365"/>
      <c r="V427" s="365"/>
      <c r="W427" s="365"/>
      <c r="X427" s="365"/>
      <c r="Y427" s="365"/>
      <c r="Z427" s="365"/>
      <c r="AA427" s="365"/>
    </row>
    <row r="428">
      <c r="A428" s="365"/>
      <c r="B428" s="365"/>
      <c r="C428" s="365"/>
      <c r="D428" s="365"/>
      <c r="E428" s="365"/>
      <c r="F428" s="380"/>
      <c r="G428" s="365"/>
      <c r="H428" s="365"/>
      <c r="I428" s="365"/>
      <c r="J428" s="365"/>
      <c r="K428" s="365"/>
      <c r="L428" s="365"/>
      <c r="M428" s="365"/>
      <c r="N428" s="365"/>
      <c r="O428" s="365"/>
      <c r="P428" s="365"/>
      <c r="Q428" s="365"/>
      <c r="R428" s="365"/>
      <c r="S428" s="365"/>
      <c r="T428" s="365"/>
      <c r="U428" s="365"/>
      <c r="V428" s="365"/>
      <c r="W428" s="365"/>
      <c r="X428" s="365"/>
      <c r="Y428" s="365"/>
      <c r="Z428" s="365"/>
      <c r="AA428" s="365"/>
    </row>
    <row r="429">
      <c r="A429" s="365"/>
      <c r="B429" s="365"/>
      <c r="C429" s="365"/>
      <c r="D429" s="365"/>
      <c r="E429" s="365"/>
      <c r="F429" s="380"/>
      <c r="G429" s="365"/>
      <c r="H429" s="365"/>
      <c r="I429" s="365"/>
      <c r="J429" s="365"/>
      <c r="K429" s="365"/>
      <c r="L429" s="365"/>
      <c r="M429" s="365"/>
      <c r="N429" s="365"/>
      <c r="O429" s="365"/>
      <c r="P429" s="365"/>
      <c r="Q429" s="365"/>
      <c r="R429" s="365"/>
      <c r="S429" s="365"/>
      <c r="T429" s="365"/>
      <c r="U429" s="365"/>
      <c r="V429" s="365"/>
      <c r="W429" s="365"/>
      <c r="X429" s="365"/>
      <c r="Y429" s="365"/>
      <c r="Z429" s="365"/>
      <c r="AA429" s="365"/>
    </row>
    <row r="430">
      <c r="A430" s="365"/>
      <c r="B430" s="365"/>
      <c r="C430" s="365"/>
      <c r="D430" s="365"/>
      <c r="E430" s="365"/>
      <c r="F430" s="380"/>
      <c r="G430" s="365"/>
      <c r="H430" s="365"/>
      <c r="I430" s="365"/>
      <c r="J430" s="365"/>
      <c r="K430" s="365"/>
      <c r="L430" s="365"/>
      <c r="M430" s="365"/>
      <c r="N430" s="365"/>
      <c r="O430" s="365"/>
      <c r="P430" s="365"/>
      <c r="Q430" s="365"/>
      <c r="R430" s="365"/>
      <c r="S430" s="365"/>
      <c r="T430" s="365"/>
      <c r="U430" s="365"/>
      <c r="V430" s="365"/>
      <c r="W430" s="365"/>
      <c r="X430" s="365"/>
      <c r="Y430" s="365"/>
      <c r="Z430" s="365"/>
      <c r="AA430" s="365"/>
    </row>
    <row r="431">
      <c r="A431" s="365"/>
      <c r="B431" s="365"/>
      <c r="C431" s="365"/>
      <c r="D431" s="365"/>
      <c r="E431" s="365"/>
      <c r="F431" s="380"/>
      <c r="G431" s="365"/>
      <c r="H431" s="365"/>
      <c r="I431" s="365"/>
      <c r="J431" s="365"/>
      <c r="K431" s="365"/>
      <c r="L431" s="365"/>
      <c r="M431" s="365"/>
      <c r="N431" s="365"/>
      <c r="O431" s="365"/>
      <c r="P431" s="365"/>
      <c r="Q431" s="365"/>
      <c r="R431" s="365"/>
      <c r="S431" s="365"/>
      <c r="T431" s="365"/>
      <c r="U431" s="365"/>
      <c r="V431" s="365"/>
      <c r="W431" s="365"/>
      <c r="X431" s="365"/>
      <c r="Y431" s="365"/>
      <c r="Z431" s="365"/>
      <c r="AA431" s="365"/>
    </row>
    <row r="432">
      <c r="A432" s="365"/>
      <c r="B432" s="365"/>
      <c r="C432" s="365"/>
      <c r="D432" s="365"/>
      <c r="E432" s="365"/>
      <c r="F432" s="380"/>
      <c r="G432" s="365"/>
      <c r="H432" s="365"/>
      <c r="I432" s="365"/>
      <c r="J432" s="365"/>
      <c r="K432" s="365"/>
      <c r="L432" s="365"/>
      <c r="M432" s="365"/>
      <c r="N432" s="365"/>
      <c r="O432" s="365"/>
      <c r="P432" s="365"/>
      <c r="Q432" s="365"/>
      <c r="R432" s="365"/>
      <c r="S432" s="365"/>
      <c r="T432" s="365"/>
      <c r="U432" s="365"/>
      <c r="V432" s="365"/>
      <c r="W432" s="365"/>
      <c r="X432" s="365"/>
      <c r="Y432" s="365"/>
      <c r="Z432" s="365"/>
      <c r="AA432" s="365"/>
    </row>
    <row r="433">
      <c r="A433" s="365"/>
      <c r="B433" s="365"/>
      <c r="C433" s="365"/>
      <c r="D433" s="365"/>
      <c r="E433" s="365"/>
      <c r="F433" s="380"/>
      <c r="G433" s="365"/>
      <c r="H433" s="365"/>
      <c r="I433" s="365"/>
      <c r="J433" s="365"/>
      <c r="K433" s="365"/>
      <c r="L433" s="365"/>
      <c r="M433" s="365"/>
      <c r="N433" s="365"/>
      <c r="O433" s="365"/>
      <c r="P433" s="365"/>
      <c r="Q433" s="365"/>
      <c r="R433" s="365"/>
      <c r="S433" s="365"/>
      <c r="T433" s="365"/>
      <c r="U433" s="365"/>
      <c r="V433" s="365"/>
      <c r="W433" s="365"/>
      <c r="X433" s="365"/>
      <c r="Y433" s="365"/>
      <c r="Z433" s="365"/>
      <c r="AA433" s="365"/>
    </row>
    <row r="434">
      <c r="A434" s="365"/>
      <c r="B434" s="365"/>
      <c r="C434" s="365"/>
      <c r="D434" s="365"/>
      <c r="E434" s="365"/>
      <c r="F434" s="380"/>
      <c r="G434" s="365"/>
      <c r="H434" s="365"/>
      <c r="I434" s="365"/>
      <c r="J434" s="365"/>
      <c r="K434" s="365"/>
      <c r="L434" s="365"/>
      <c r="M434" s="365"/>
      <c r="N434" s="365"/>
      <c r="O434" s="365"/>
      <c r="P434" s="365"/>
      <c r="Q434" s="365"/>
      <c r="R434" s="365"/>
      <c r="S434" s="365"/>
      <c r="T434" s="365"/>
      <c r="U434" s="365"/>
      <c r="V434" s="365"/>
      <c r="W434" s="365"/>
      <c r="X434" s="365"/>
      <c r="Y434" s="365"/>
      <c r="Z434" s="365"/>
      <c r="AA434" s="365"/>
    </row>
    <row r="435">
      <c r="A435" s="365"/>
      <c r="B435" s="365"/>
      <c r="C435" s="365"/>
      <c r="D435" s="365"/>
      <c r="E435" s="365"/>
      <c r="F435" s="380"/>
      <c r="G435" s="365"/>
      <c r="H435" s="365"/>
      <c r="I435" s="365"/>
      <c r="J435" s="365"/>
      <c r="K435" s="365"/>
      <c r="L435" s="365"/>
      <c r="M435" s="365"/>
      <c r="N435" s="365"/>
      <c r="O435" s="365"/>
      <c r="P435" s="365"/>
      <c r="Q435" s="365"/>
      <c r="R435" s="365"/>
      <c r="S435" s="365"/>
      <c r="T435" s="365"/>
      <c r="U435" s="365"/>
      <c r="V435" s="365"/>
      <c r="W435" s="365"/>
      <c r="X435" s="365"/>
      <c r="Y435" s="365"/>
      <c r="Z435" s="365"/>
      <c r="AA435" s="365"/>
    </row>
    <row r="436">
      <c r="A436" s="365"/>
      <c r="B436" s="365"/>
      <c r="C436" s="365"/>
      <c r="D436" s="365"/>
      <c r="E436" s="365"/>
      <c r="F436" s="380"/>
      <c r="G436" s="365"/>
      <c r="H436" s="365"/>
      <c r="I436" s="365"/>
      <c r="J436" s="365"/>
      <c r="K436" s="365"/>
      <c r="L436" s="365"/>
      <c r="M436" s="365"/>
      <c r="N436" s="365"/>
      <c r="O436" s="365"/>
      <c r="P436" s="365"/>
      <c r="Q436" s="365"/>
      <c r="R436" s="365"/>
      <c r="S436" s="365"/>
      <c r="T436" s="365"/>
      <c r="U436" s="365"/>
      <c r="V436" s="365"/>
      <c r="W436" s="365"/>
      <c r="X436" s="365"/>
      <c r="Y436" s="365"/>
      <c r="Z436" s="365"/>
      <c r="AA436" s="365"/>
    </row>
    <row r="437">
      <c r="A437" s="365"/>
      <c r="B437" s="365"/>
      <c r="C437" s="365"/>
      <c r="D437" s="365"/>
      <c r="E437" s="365"/>
      <c r="F437" s="380"/>
      <c r="G437" s="365"/>
      <c r="H437" s="365"/>
      <c r="I437" s="365"/>
      <c r="J437" s="365"/>
      <c r="K437" s="365"/>
      <c r="L437" s="365"/>
      <c r="M437" s="365"/>
      <c r="N437" s="365"/>
      <c r="O437" s="365"/>
      <c r="P437" s="365"/>
      <c r="Q437" s="365"/>
      <c r="R437" s="365"/>
      <c r="S437" s="365"/>
      <c r="T437" s="365"/>
      <c r="U437" s="365"/>
      <c r="V437" s="365"/>
      <c r="W437" s="365"/>
      <c r="X437" s="365"/>
      <c r="Y437" s="365"/>
      <c r="Z437" s="365"/>
      <c r="AA437" s="365"/>
    </row>
    <row r="438">
      <c r="A438" s="365"/>
      <c r="B438" s="365"/>
      <c r="C438" s="365"/>
      <c r="D438" s="365"/>
      <c r="E438" s="365"/>
      <c r="F438" s="380"/>
      <c r="G438" s="365"/>
      <c r="H438" s="365"/>
      <c r="I438" s="365"/>
      <c r="J438" s="365"/>
      <c r="K438" s="365"/>
      <c r="L438" s="365"/>
      <c r="M438" s="365"/>
      <c r="N438" s="365"/>
      <c r="O438" s="365"/>
      <c r="P438" s="365"/>
      <c r="Q438" s="365"/>
      <c r="R438" s="365"/>
      <c r="S438" s="365"/>
      <c r="T438" s="365"/>
      <c r="U438" s="365"/>
      <c r="V438" s="365"/>
      <c r="W438" s="365"/>
      <c r="X438" s="365"/>
      <c r="Y438" s="365"/>
      <c r="Z438" s="365"/>
      <c r="AA438" s="365"/>
    </row>
    <row r="439">
      <c r="A439" s="365"/>
      <c r="B439" s="365"/>
      <c r="C439" s="365"/>
      <c r="D439" s="365"/>
      <c r="E439" s="365"/>
      <c r="F439" s="380"/>
      <c r="G439" s="365"/>
      <c r="H439" s="365"/>
      <c r="I439" s="365"/>
      <c r="J439" s="365"/>
      <c r="K439" s="365"/>
      <c r="L439" s="365"/>
      <c r="M439" s="365"/>
      <c r="N439" s="365"/>
      <c r="O439" s="365"/>
      <c r="P439" s="365"/>
      <c r="Q439" s="365"/>
      <c r="R439" s="365"/>
      <c r="S439" s="365"/>
      <c r="T439" s="365"/>
      <c r="U439" s="365"/>
      <c r="V439" s="365"/>
      <c r="W439" s="365"/>
      <c r="X439" s="365"/>
      <c r="Y439" s="365"/>
      <c r="Z439" s="365"/>
      <c r="AA439" s="365"/>
    </row>
    <row r="440">
      <c r="A440" s="365"/>
      <c r="B440" s="365"/>
      <c r="C440" s="365"/>
      <c r="D440" s="365"/>
      <c r="E440" s="365"/>
      <c r="F440" s="380"/>
      <c r="G440" s="365"/>
      <c r="H440" s="365"/>
      <c r="I440" s="365"/>
      <c r="J440" s="365"/>
      <c r="K440" s="365"/>
      <c r="L440" s="365"/>
      <c r="M440" s="365"/>
      <c r="N440" s="365"/>
      <c r="O440" s="365"/>
      <c r="P440" s="365"/>
      <c r="Q440" s="365"/>
      <c r="R440" s="365"/>
      <c r="S440" s="365"/>
      <c r="T440" s="365"/>
      <c r="U440" s="365"/>
      <c r="V440" s="365"/>
      <c r="W440" s="365"/>
      <c r="X440" s="365"/>
      <c r="Y440" s="365"/>
      <c r="Z440" s="365"/>
      <c r="AA440" s="365"/>
    </row>
    <row r="441">
      <c r="A441" s="365"/>
      <c r="B441" s="365"/>
      <c r="C441" s="365"/>
      <c r="D441" s="365"/>
      <c r="E441" s="365"/>
      <c r="F441" s="380"/>
      <c r="G441" s="365"/>
      <c r="H441" s="365"/>
      <c r="I441" s="365"/>
      <c r="J441" s="365"/>
      <c r="K441" s="365"/>
      <c r="L441" s="365"/>
      <c r="M441" s="365"/>
      <c r="N441" s="365"/>
      <c r="O441" s="365"/>
      <c r="P441" s="365"/>
      <c r="Q441" s="365"/>
      <c r="R441" s="365"/>
      <c r="S441" s="365"/>
      <c r="T441" s="365"/>
      <c r="U441" s="365"/>
      <c r="V441" s="365"/>
      <c r="W441" s="365"/>
      <c r="X441" s="365"/>
      <c r="Y441" s="365"/>
      <c r="Z441" s="365"/>
      <c r="AA441" s="365"/>
    </row>
    <row r="442">
      <c r="A442" s="365"/>
      <c r="B442" s="365"/>
      <c r="C442" s="365"/>
      <c r="D442" s="365"/>
      <c r="E442" s="365"/>
      <c r="F442" s="380"/>
      <c r="G442" s="365"/>
      <c r="H442" s="365"/>
      <c r="I442" s="365"/>
      <c r="J442" s="365"/>
      <c r="K442" s="365"/>
      <c r="L442" s="365"/>
      <c r="M442" s="365"/>
      <c r="N442" s="365"/>
      <c r="O442" s="365"/>
      <c r="P442" s="365"/>
      <c r="Q442" s="365"/>
      <c r="R442" s="365"/>
      <c r="S442" s="365"/>
      <c r="T442" s="365"/>
      <c r="U442" s="365"/>
      <c r="V442" s="365"/>
      <c r="W442" s="365"/>
      <c r="X442" s="365"/>
      <c r="Y442" s="365"/>
      <c r="Z442" s="365"/>
      <c r="AA442" s="365"/>
    </row>
    <row r="443">
      <c r="A443" s="365"/>
      <c r="B443" s="365"/>
      <c r="C443" s="365"/>
      <c r="D443" s="365"/>
      <c r="E443" s="365"/>
      <c r="F443" s="380"/>
      <c r="G443" s="365"/>
      <c r="H443" s="365"/>
      <c r="I443" s="365"/>
      <c r="J443" s="365"/>
      <c r="K443" s="365"/>
      <c r="L443" s="365"/>
      <c r="M443" s="365"/>
      <c r="N443" s="365"/>
      <c r="O443" s="365"/>
      <c r="P443" s="365"/>
      <c r="Q443" s="365"/>
      <c r="R443" s="365"/>
      <c r="S443" s="365"/>
      <c r="T443" s="365"/>
      <c r="U443" s="365"/>
      <c r="V443" s="365"/>
      <c r="W443" s="365"/>
      <c r="X443" s="365"/>
      <c r="Y443" s="365"/>
      <c r="Z443" s="365"/>
      <c r="AA443" s="365"/>
    </row>
    <row r="444">
      <c r="A444" s="365"/>
      <c r="B444" s="365"/>
      <c r="C444" s="365"/>
      <c r="D444" s="365"/>
      <c r="E444" s="365"/>
      <c r="F444" s="380"/>
      <c r="G444" s="365"/>
      <c r="H444" s="365"/>
      <c r="I444" s="365"/>
      <c r="J444" s="365"/>
      <c r="K444" s="365"/>
      <c r="L444" s="365"/>
      <c r="M444" s="365"/>
      <c r="N444" s="365"/>
      <c r="O444" s="365"/>
      <c r="P444" s="365"/>
      <c r="Q444" s="365"/>
      <c r="R444" s="365"/>
      <c r="S444" s="365"/>
      <c r="T444" s="365"/>
      <c r="U444" s="365"/>
      <c r="V444" s="365"/>
      <c r="W444" s="365"/>
      <c r="X444" s="365"/>
      <c r="Y444" s="365"/>
      <c r="Z444" s="365"/>
      <c r="AA444" s="365"/>
    </row>
    <row r="445">
      <c r="A445" s="365"/>
      <c r="B445" s="365"/>
      <c r="C445" s="365"/>
      <c r="D445" s="365"/>
      <c r="E445" s="365"/>
      <c r="F445" s="380"/>
      <c r="G445" s="365"/>
      <c r="H445" s="365"/>
      <c r="I445" s="365"/>
      <c r="J445" s="365"/>
      <c r="K445" s="365"/>
      <c r="L445" s="365"/>
      <c r="M445" s="365"/>
      <c r="N445" s="365"/>
      <c r="O445" s="365"/>
      <c r="P445" s="365"/>
      <c r="Q445" s="365"/>
      <c r="R445" s="365"/>
      <c r="S445" s="365"/>
      <c r="T445" s="365"/>
      <c r="U445" s="365"/>
      <c r="V445" s="365"/>
      <c r="W445" s="365"/>
      <c r="X445" s="365"/>
      <c r="Y445" s="365"/>
      <c r="Z445" s="365"/>
      <c r="AA445" s="365"/>
    </row>
    <row r="446">
      <c r="A446" s="365"/>
      <c r="B446" s="365"/>
      <c r="C446" s="365"/>
      <c r="D446" s="365"/>
      <c r="E446" s="365"/>
      <c r="F446" s="380"/>
      <c r="G446" s="365"/>
      <c r="H446" s="365"/>
      <c r="I446" s="365"/>
      <c r="J446" s="365"/>
      <c r="K446" s="365"/>
      <c r="L446" s="365"/>
      <c r="M446" s="365"/>
      <c r="N446" s="365"/>
      <c r="O446" s="365"/>
      <c r="P446" s="365"/>
      <c r="Q446" s="365"/>
      <c r="R446" s="365"/>
      <c r="S446" s="365"/>
      <c r="T446" s="365"/>
      <c r="U446" s="365"/>
      <c r="V446" s="365"/>
      <c r="W446" s="365"/>
      <c r="X446" s="365"/>
      <c r="Y446" s="365"/>
      <c r="Z446" s="365"/>
      <c r="AA446" s="365"/>
    </row>
    <row r="447">
      <c r="A447" s="365"/>
      <c r="B447" s="365"/>
      <c r="C447" s="365"/>
      <c r="D447" s="365"/>
      <c r="E447" s="365"/>
      <c r="F447" s="380"/>
      <c r="G447" s="365"/>
      <c r="H447" s="365"/>
      <c r="I447" s="365"/>
      <c r="J447" s="365"/>
      <c r="K447" s="365"/>
      <c r="L447" s="365"/>
      <c r="M447" s="365"/>
      <c r="N447" s="365"/>
      <c r="O447" s="365"/>
      <c r="P447" s="365"/>
      <c r="Q447" s="365"/>
      <c r="R447" s="365"/>
      <c r="S447" s="365"/>
      <c r="T447" s="365"/>
      <c r="U447" s="365"/>
      <c r="V447" s="365"/>
      <c r="W447" s="365"/>
      <c r="X447" s="365"/>
      <c r="Y447" s="365"/>
      <c r="Z447" s="365"/>
      <c r="AA447" s="365"/>
    </row>
    <row r="448">
      <c r="A448" s="365"/>
      <c r="B448" s="365"/>
      <c r="C448" s="365"/>
      <c r="D448" s="365"/>
      <c r="E448" s="365"/>
      <c r="F448" s="380"/>
      <c r="G448" s="365"/>
      <c r="H448" s="365"/>
      <c r="I448" s="365"/>
      <c r="J448" s="365"/>
      <c r="K448" s="365"/>
      <c r="L448" s="365"/>
      <c r="M448" s="365"/>
      <c r="N448" s="365"/>
      <c r="O448" s="365"/>
      <c r="P448" s="365"/>
      <c r="Q448" s="365"/>
      <c r="R448" s="365"/>
      <c r="S448" s="365"/>
      <c r="T448" s="365"/>
      <c r="U448" s="365"/>
      <c r="V448" s="365"/>
      <c r="W448" s="365"/>
      <c r="X448" s="365"/>
      <c r="Y448" s="365"/>
      <c r="Z448" s="365"/>
      <c r="AA448" s="365"/>
    </row>
    <row r="449">
      <c r="A449" s="365"/>
      <c r="B449" s="365"/>
      <c r="C449" s="365"/>
      <c r="D449" s="365"/>
      <c r="E449" s="365"/>
      <c r="F449" s="380"/>
      <c r="G449" s="365"/>
      <c r="H449" s="365"/>
      <c r="I449" s="365"/>
      <c r="J449" s="365"/>
      <c r="K449" s="365"/>
      <c r="L449" s="365"/>
      <c r="M449" s="365"/>
      <c r="N449" s="365"/>
      <c r="O449" s="365"/>
      <c r="P449" s="365"/>
      <c r="Q449" s="365"/>
      <c r="R449" s="365"/>
      <c r="S449" s="365"/>
      <c r="T449" s="365"/>
      <c r="U449" s="365"/>
      <c r="V449" s="365"/>
      <c r="W449" s="365"/>
      <c r="X449" s="365"/>
      <c r="Y449" s="365"/>
      <c r="Z449" s="365"/>
      <c r="AA449" s="365"/>
    </row>
    <row r="450">
      <c r="A450" s="365"/>
      <c r="B450" s="365"/>
      <c r="C450" s="365"/>
      <c r="D450" s="365"/>
      <c r="E450" s="365"/>
      <c r="F450" s="380"/>
      <c r="G450" s="365"/>
      <c r="H450" s="365"/>
      <c r="I450" s="365"/>
      <c r="J450" s="365"/>
      <c r="K450" s="365"/>
      <c r="L450" s="365"/>
      <c r="M450" s="365"/>
      <c r="N450" s="365"/>
      <c r="O450" s="365"/>
      <c r="P450" s="365"/>
      <c r="Q450" s="365"/>
      <c r="R450" s="365"/>
      <c r="S450" s="365"/>
      <c r="T450" s="365"/>
      <c r="U450" s="365"/>
      <c r="V450" s="365"/>
      <c r="W450" s="365"/>
      <c r="X450" s="365"/>
      <c r="Y450" s="365"/>
      <c r="Z450" s="365"/>
      <c r="AA450" s="365"/>
    </row>
    <row r="451">
      <c r="A451" s="365"/>
      <c r="B451" s="365"/>
      <c r="C451" s="365"/>
      <c r="D451" s="365"/>
      <c r="E451" s="365"/>
      <c r="F451" s="380"/>
      <c r="G451" s="365"/>
      <c r="H451" s="365"/>
      <c r="I451" s="365"/>
      <c r="J451" s="365"/>
      <c r="K451" s="365"/>
      <c r="L451" s="365"/>
      <c r="M451" s="365"/>
      <c r="N451" s="365"/>
      <c r="O451" s="365"/>
      <c r="P451" s="365"/>
      <c r="Q451" s="365"/>
      <c r="R451" s="365"/>
      <c r="S451" s="365"/>
      <c r="T451" s="365"/>
      <c r="U451" s="365"/>
      <c r="V451" s="365"/>
      <c r="W451" s="365"/>
      <c r="X451" s="365"/>
      <c r="Y451" s="365"/>
      <c r="Z451" s="365"/>
      <c r="AA451" s="365"/>
    </row>
    <row r="452">
      <c r="A452" s="365"/>
      <c r="B452" s="365"/>
      <c r="C452" s="365"/>
      <c r="D452" s="365"/>
      <c r="E452" s="365"/>
      <c r="F452" s="380"/>
      <c r="G452" s="365"/>
      <c r="H452" s="365"/>
      <c r="I452" s="365"/>
      <c r="J452" s="365"/>
      <c r="K452" s="365"/>
      <c r="L452" s="365"/>
      <c r="M452" s="365"/>
      <c r="N452" s="365"/>
      <c r="O452" s="365"/>
      <c r="P452" s="365"/>
      <c r="Q452" s="365"/>
      <c r="R452" s="365"/>
      <c r="S452" s="365"/>
      <c r="T452" s="365"/>
      <c r="U452" s="365"/>
      <c r="V452" s="365"/>
      <c r="W452" s="365"/>
      <c r="X452" s="365"/>
      <c r="Y452" s="365"/>
      <c r="Z452" s="365"/>
      <c r="AA452" s="365"/>
    </row>
    <row r="453">
      <c r="A453" s="365"/>
      <c r="B453" s="365"/>
      <c r="C453" s="365"/>
      <c r="D453" s="365"/>
      <c r="E453" s="365"/>
      <c r="F453" s="380"/>
      <c r="G453" s="365"/>
      <c r="H453" s="365"/>
      <c r="I453" s="365"/>
      <c r="J453" s="365"/>
      <c r="K453" s="365"/>
      <c r="L453" s="365"/>
      <c r="M453" s="365"/>
      <c r="N453" s="365"/>
      <c r="O453" s="365"/>
      <c r="P453" s="365"/>
      <c r="Q453" s="365"/>
      <c r="R453" s="365"/>
      <c r="S453" s="365"/>
      <c r="T453" s="365"/>
      <c r="U453" s="365"/>
      <c r="V453" s="365"/>
      <c r="W453" s="365"/>
      <c r="X453" s="365"/>
      <c r="Y453" s="365"/>
      <c r="Z453" s="365"/>
      <c r="AA453" s="365"/>
    </row>
    <row r="454">
      <c r="A454" s="365"/>
      <c r="B454" s="365"/>
      <c r="C454" s="365"/>
      <c r="D454" s="365"/>
      <c r="E454" s="365"/>
      <c r="F454" s="380"/>
      <c r="G454" s="365"/>
      <c r="H454" s="365"/>
      <c r="I454" s="365"/>
      <c r="J454" s="365"/>
      <c r="K454" s="365"/>
      <c r="L454" s="365"/>
      <c r="M454" s="365"/>
      <c r="N454" s="365"/>
      <c r="O454" s="365"/>
      <c r="P454" s="365"/>
      <c r="Q454" s="365"/>
      <c r="R454" s="365"/>
      <c r="S454" s="365"/>
      <c r="T454" s="365"/>
      <c r="U454" s="365"/>
      <c r="V454" s="365"/>
      <c r="W454" s="365"/>
      <c r="X454" s="365"/>
      <c r="Y454" s="365"/>
      <c r="Z454" s="365"/>
      <c r="AA454" s="365"/>
    </row>
    <row r="455">
      <c r="A455" s="365"/>
      <c r="B455" s="365"/>
      <c r="C455" s="365"/>
      <c r="D455" s="365"/>
      <c r="E455" s="365"/>
      <c r="F455" s="380"/>
      <c r="G455" s="365"/>
      <c r="H455" s="365"/>
      <c r="I455" s="365"/>
      <c r="J455" s="365"/>
      <c r="K455" s="365"/>
      <c r="L455" s="365"/>
      <c r="M455" s="365"/>
      <c r="N455" s="365"/>
      <c r="O455" s="365"/>
      <c r="P455" s="365"/>
      <c r="Q455" s="365"/>
      <c r="R455" s="365"/>
      <c r="S455" s="365"/>
      <c r="T455" s="365"/>
      <c r="U455" s="365"/>
      <c r="V455" s="365"/>
      <c r="W455" s="365"/>
      <c r="X455" s="365"/>
      <c r="Y455" s="365"/>
      <c r="Z455" s="365"/>
      <c r="AA455" s="365"/>
    </row>
    <row r="456">
      <c r="A456" s="365"/>
      <c r="B456" s="365"/>
      <c r="C456" s="365"/>
      <c r="D456" s="365"/>
      <c r="E456" s="365"/>
      <c r="F456" s="380"/>
      <c r="G456" s="365"/>
      <c r="H456" s="365"/>
      <c r="I456" s="365"/>
      <c r="J456" s="365"/>
      <c r="K456" s="365"/>
      <c r="L456" s="365"/>
      <c r="M456" s="365"/>
      <c r="N456" s="365"/>
      <c r="O456" s="365"/>
      <c r="P456" s="365"/>
      <c r="Q456" s="365"/>
      <c r="R456" s="365"/>
      <c r="S456" s="365"/>
      <c r="T456" s="365"/>
      <c r="U456" s="365"/>
      <c r="V456" s="365"/>
      <c r="W456" s="365"/>
      <c r="X456" s="365"/>
      <c r="Y456" s="365"/>
      <c r="Z456" s="365"/>
      <c r="AA456" s="365"/>
    </row>
    <row r="457">
      <c r="A457" s="365"/>
      <c r="B457" s="365"/>
      <c r="C457" s="365"/>
      <c r="D457" s="365"/>
      <c r="E457" s="365"/>
      <c r="F457" s="380"/>
      <c r="G457" s="365"/>
      <c r="H457" s="365"/>
      <c r="I457" s="365"/>
      <c r="J457" s="365"/>
      <c r="K457" s="365"/>
      <c r="L457" s="365"/>
      <c r="M457" s="365"/>
      <c r="N457" s="365"/>
      <c r="O457" s="365"/>
      <c r="P457" s="365"/>
      <c r="Q457" s="365"/>
      <c r="R457" s="365"/>
      <c r="S457" s="365"/>
      <c r="T457" s="365"/>
      <c r="U457" s="365"/>
      <c r="V457" s="365"/>
      <c r="W457" s="365"/>
      <c r="X457" s="365"/>
      <c r="Y457" s="365"/>
      <c r="Z457" s="365"/>
      <c r="AA457" s="365"/>
    </row>
    <row r="458">
      <c r="A458" s="365"/>
      <c r="B458" s="365"/>
      <c r="C458" s="365"/>
      <c r="D458" s="365"/>
      <c r="E458" s="365"/>
      <c r="F458" s="380"/>
      <c r="G458" s="365"/>
      <c r="H458" s="365"/>
      <c r="I458" s="365"/>
      <c r="J458" s="365"/>
      <c r="K458" s="365"/>
      <c r="L458" s="365"/>
      <c r="M458" s="365"/>
      <c r="N458" s="365"/>
      <c r="O458" s="365"/>
      <c r="P458" s="365"/>
      <c r="Q458" s="365"/>
      <c r="R458" s="365"/>
      <c r="S458" s="365"/>
      <c r="T458" s="365"/>
      <c r="U458" s="365"/>
      <c r="V458" s="365"/>
      <c r="W458" s="365"/>
      <c r="X458" s="365"/>
      <c r="Y458" s="365"/>
      <c r="Z458" s="365"/>
      <c r="AA458" s="365"/>
    </row>
    <row r="459">
      <c r="A459" s="365"/>
      <c r="B459" s="365"/>
      <c r="C459" s="365"/>
      <c r="D459" s="365"/>
      <c r="E459" s="365"/>
      <c r="F459" s="380"/>
      <c r="G459" s="365"/>
      <c r="H459" s="365"/>
      <c r="I459" s="365"/>
      <c r="J459" s="365"/>
      <c r="K459" s="365"/>
      <c r="L459" s="365"/>
      <c r="M459" s="365"/>
      <c r="N459" s="365"/>
      <c r="O459" s="365"/>
      <c r="P459" s="365"/>
      <c r="Q459" s="365"/>
      <c r="R459" s="365"/>
      <c r="S459" s="365"/>
      <c r="T459" s="365"/>
      <c r="U459" s="365"/>
      <c r="V459" s="365"/>
      <c r="W459" s="365"/>
      <c r="X459" s="365"/>
      <c r="Y459" s="365"/>
      <c r="Z459" s="365"/>
      <c r="AA459" s="365"/>
    </row>
    <row r="460">
      <c r="A460" s="365"/>
      <c r="B460" s="365"/>
      <c r="C460" s="365"/>
      <c r="D460" s="365"/>
      <c r="E460" s="365"/>
      <c r="F460" s="380"/>
      <c r="G460" s="365"/>
      <c r="H460" s="365"/>
      <c r="I460" s="365"/>
      <c r="J460" s="365"/>
      <c r="K460" s="365"/>
      <c r="L460" s="365"/>
      <c r="M460" s="365"/>
      <c r="N460" s="365"/>
      <c r="O460" s="365"/>
      <c r="P460" s="365"/>
      <c r="Q460" s="365"/>
      <c r="R460" s="365"/>
      <c r="S460" s="365"/>
      <c r="T460" s="365"/>
      <c r="U460" s="365"/>
      <c r="V460" s="365"/>
      <c r="W460" s="365"/>
      <c r="X460" s="365"/>
      <c r="Y460" s="365"/>
      <c r="Z460" s="365"/>
      <c r="AA460" s="365"/>
    </row>
    <row r="461">
      <c r="A461" s="365"/>
      <c r="B461" s="365"/>
      <c r="C461" s="365"/>
      <c r="D461" s="365"/>
      <c r="E461" s="365"/>
      <c r="F461" s="380"/>
      <c r="G461" s="365"/>
      <c r="H461" s="365"/>
      <c r="I461" s="365"/>
      <c r="J461" s="365"/>
      <c r="K461" s="365"/>
      <c r="L461" s="365"/>
      <c r="M461" s="365"/>
      <c r="N461" s="365"/>
      <c r="O461" s="365"/>
      <c r="P461" s="365"/>
      <c r="Q461" s="365"/>
      <c r="R461" s="365"/>
      <c r="S461" s="365"/>
      <c r="T461" s="365"/>
      <c r="U461" s="365"/>
      <c r="V461" s="365"/>
      <c r="W461" s="365"/>
      <c r="X461" s="365"/>
      <c r="Y461" s="365"/>
      <c r="Z461" s="365"/>
      <c r="AA461" s="365"/>
    </row>
    <row r="462">
      <c r="A462" s="365"/>
      <c r="B462" s="365"/>
      <c r="C462" s="365"/>
      <c r="D462" s="365"/>
      <c r="E462" s="365"/>
      <c r="F462" s="380"/>
      <c r="G462" s="365"/>
      <c r="H462" s="365"/>
      <c r="I462" s="365"/>
      <c r="J462" s="365"/>
      <c r="K462" s="365"/>
      <c r="L462" s="365"/>
      <c r="M462" s="365"/>
      <c r="N462" s="365"/>
      <c r="O462" s="365"/>
      <c r="P462" s="365"/>
      <c r="Q462" s="365"/>
      <c r="R462" s="365"/>
      <c r="S462" s="365"/>
      <c r="T462" s="365"/>
      <c r="U462" s="365"/>
      <c r="V462" s="365"/>
      <c r="W462" s="365"/>
      <c r="X462" s="365"/>
      <c r="Y462" s="365"/>
      <c r="Z462" s="365"/>
      <c r="AA462" s="365"/>
    </row>
    <row r="463">
      <c r="A463" s="365"/>
      <c r="B463" s="365"/>
      <c r="C463" s="365"/>
      <c r="D463" s="365"/>
      <c r="E463" s="365"/>
      <c r="F463" s="380"/>
      <c r="G463" s="365"/>
      <c r="H463" s="365"/>
      <c r="I463" s="365"/>
      <c r="J463" s="365"/>
      <c r="K463" s="365"/>
      <c r="L463" s="365"/>
      <c r="M463" s="365"/>
      <c r="N463" s="365"/>
      <c r="O463" s="365"/>
      <c r="P463" s="365"/>
      <c r="Q463" s="365"/>
      <c r="R463" s="365"/>
      <c r="S463" s="365"/>
      <c r="T463" s="365"/>
      <c r="U463" s="365"/>
      <c r="V463" s="365"/>
      <c r="W463" s="365"/>
      <c r="X463" s="365"/>
      <c r="Y463" s="365"/>
      <c r="Z463" s="365"/>
      <c r="AA463" s="365"/>
    </row>
    <row r="464">
      <c r="A464" s="365"/>
      <c r="B464" s="365"/>
      <c r="C464" s="365"/>
      <c r="D464" s="365"/>
      <c r="E464" s="365"/>
      <c r="F464" s="380"/>
      <c r="G464" s="365"/>
      <c r="H464" s="365"/>
      <c r="I464" s="365"/>
      <c r="J464" s="365"/>
      <c r="K464" s="365"/>
      <c r="L464" s="365"/>
      <c r="M464" s="365"/>
      <c r="N464" s="365"/>
      <c r="O464" s="365"/>
      <c r="P464" s="365"/>
      <c r="Q464" s="365"/>
      <c r="R464" s="365"/>
      <c r="S464" s="365"/>
      <c r="T464" s="365"/>
      <c r="U464" s="365"/>
      <c r="V464" s="365"/>
      <c r="W464" s="365"/>
      <c r="X464" s="365"/>
      <c r="Y464" s="365"/>
      <c r="Z464" s="365"/>
      <c r="AA464" s="365"/>
    </row>
    <row r="465">
      <c r="A465" s="365"/>
      <c r="B465" s="365"/>
      <c r="C465" s="365"/>
      <c r="D465" s="365"/>
      <c r="E465" s="365"/>
      <c r="F465" s="380"/>
      <c r="G465" s="365"/>
      <c r="H465" s="365"/>
      <c r="I465" s="365"/>
      <c r="J465" s="365"/>
      <c r="K465" s="365"/>
      <c r="L465" s="365"/>
      <c r="M465" s="365"/>
      <c r="N465" s="365"/>
      <c r="O465" s="365"/>
      <c r="P465" s="365"/>
      <c r="Q465" s="365"/>
      <c r="R465" s="365"/>
      <c r="S465" s="365"/>
      <c r="T465" s="365"/>
      <c r="U465" s="365"/>
      <c r="V465" s="365"/>
      <c r="W465" s="365"/>
      <c r="X465" s="365"/>
      <c r="Y465" s="365"/>
      <c r="Z465" s="365"/>
      <c r="AA465" s="365"/>
    </row>
    <row r="466">
      <c r="A466" s="365"/>
      <c r="B466" s="365"/>
      <c r="C466" s="365"/>
      <c r="D466" s="365"/>
      <c r="E466" s="365"/>
      <c r="F466" s="380"/>
      <c r="G466" s="365"/>
      <c r="H466" s="365"/>
      <c r="I466" s="365"/>
      <c r="J466" s="365"/>
      <c r="K466" s="365"/>
      <c r="L466" s="365"/>
      <c r="M466" s="365"/>
      <c r="N466" s="365"/>
      <c r="O466" s="365"/>
      <c r="P466" s="365"/>
      <c r="Q466" s="365"/>
      <c r="R466" s="365"/>
      <c r="S466" s="365"/>
      <c r="T466" s="365"/>
      <c r="U466" s="365"/>
      <c r="V466" s="365"/>
      <c r="W466" s="365"/>
      <c r="X466" s="365"/>
      <c r="Y466" s="365"/>
      <c r="Z466" s="365"/>
      <c r="AA466" s="365"/>
    </row>
    <row r="467">
      <c r="A467" s="365"/>
      <c r="B467" s="365"/>
      <c r="C467" s="365"/>
      <c r="D467" s="365"/>
      <c r="E467" s="365"/>
      <c r="F467" s="380"/>
      <c r="G467" s="365"/>
      <c r="H467" s="365"/>
      <c r="I467" s="365"/>
      <c r="J467" s="365"/>
      <c r="K467" s="365"/>
      <c r="L467" s="365"/>
      <c r="M467" s="365"/>
      <c r="N467" s="365"/>
      <c r="O467" s="365"/>
      <c r="P467" s="365"/>
      <c r="Q467" s="365"/>
      <c r="R467" s="365"/>
      <c r="S467" s="365"/>
      <c r="T467" s="365"/>
      <c r="U467" s="365"/>
      <c r="V467" s="365"/>
      <c r="W467" s="365"/>
      <c r="X467" s="365"/>
      <c r="Y467" s="365"/>
      <c r="Z467" s="365"/>
      <c r="AA467" s="365"/>
    </row>
    <row r="468">
      <c r="A468" s="365"/>
      <c r="B468" s="365"/>
      <c r="C468" s="365"/>
      <c r="D468" s="365"/>
      <c r="E468" s="365"/>
      <c r="F468" s="380"/>
      <c r="G468" s="365"/>
      <c r="H468" s="365"/>
      <c r="I468" s="365"/>
      <c r="J468" s="365"/>
      <c r="K468" s="365"/>
      <c r="L468" s="365"/>
      <c r="M468" s="365"/>
      <c r="N468" s="365"/>
      <c r="O468" s="365"/>
      <c r="P468" s="365"/>
      <c r="Q468" s="365"/>
      <c r="R468" s="365"/>
      <c r="S468" s="365"/>
      <c r="T468" s="365"/>
      <c r="U468" s="365"/>
      <c r="V468" s="365"/>
      <c r="W468" s="365"/>
      <c r="X468" s="365"/>
      <c r="Y468" s="365"/>
      <c r="Z468" s="365"/>
      <c r="AA468" s="365"/>
    </row>
    <row r="469">
      <c r="A469" s="365"/>
      <c r="B469" s="365"/>
      <c r="C469" s="365"/>
      <c r="D469" s="365"/>
      <c r="E469" s="365"/>
      <c r="F469" s="380"/>
      <c r="G469" s="365"/>
      <c r="H469" s="365"/>
      <c r="I469" s="365"/>
      <c r="J469" s="365"/>
      <c r="K469" s="365"/>
      <c r="L469" s="365"/>
      <c r="M469" s="365"/>
      <c r="N469" s="365"/>
      <c r="O469" s="365"/>
      <c r="P469" s="365"/>
      <c r="Q469" s="365"/>
      <c r="R469" s="365"/>
      <c r="S469" s="365"/>
      <c r="T469" s="365"/>
      <c r="U469" s="365"/>
      <c r="V469" s="365"/>
      <c r="W469" s="365"/>
      <c r="X469" s="365"/>
      <c r="Y469" s="365"/>
      <c r="Z469" s="365"/>
      <c r="AA469" s="365"/>
    </row>
    <row r="470">
      <c r="A470" s="365"/>
      <c r="B470" s="365"/>
      <c r="C470" s="365"/>
      <c r="D470" s="365"/>
      <c r="E470" s="365"/>
      <c r="F470" s="380"/>
      <c r="G470" s="365"/>
      <c r="H470" s="365"/>
      <c r="I470" s="365"/>
      <c r="J470" s="365"/>
      <c r="K470" s="365"/>
      <c r="L470" s="365"/>
      <c r="M470" s="365"/>
      <c r="N470" s="365"/>
      <c r="O470" s="365"/>
      <c r="P470" s="365"/>
      <c r="Q470" s="365"/>
      <c r="R470" s="365"/>
      <c r="S470" s="365"/>
      <c r="T470" s="365"/>
      <c r="U470" s="365"/>
      <c r="V470" s="365"/>
      <c r="W470" s="365"/>
      <c r="X470" s="365"/>
      <c r="Y470" s="365"/>
      <c r="Z470" s="365"/>
      <c r="AA470" s="365"/>
    </row>
    <row r="471">
      <c r="A471" s="365"/>
      <c r="B471" s="365"/>
      <c r="C471" s="365"/>
      <c r="D471" s="365"/>
      <c r="E471" s="365"/>
      <c r="F471" s="380"/>
      <c r="G471" s="365"/>
      <c r="H471" s="365"/>
      <c r="I471" s="365"/>
      <c r="J471" s="365"/>
      <c r="K471" s="365"/>
      <c r="L471" s="365"/>
      <c r="M471" s="365"/>
      <c r="N471" s="365"/>
      <c r="O471" s="365"/>
      <c r="P471" s="365"/>
      <c r="Q471" s="365"/>
      <c r="R471" s="365"/>
      <c r="S471" s="365"/>
      <c r="T471" s="365"/>
      <c r="U471" s="365"/>
      <c r="V471" s="365"/>
      <c r="W471" s="365"/>
      <c r="X471" s="365"/>
      <c r="Y471" s="365"/>
      <c r="Z471" s="365"/>
      <c r="AA471" s="365"/>
    </row>
    <row r="472">
      <c r="A472" s="365"/>
      <c r="B472" s="365"/>
      <c r="C472" s="365"/>
      <c r="D472" s="365"/>
      <c r="E472" s="365"/>
      <c r="F472" s="380"/>
      <c r="G472" s="365"/>
      <c r="H472" s="365"/>
      <c r="I472" s="365"/>
      <c r="J472" s="365"/>
      <c r="K472" s="365"/>
      <c r="L472" s="365"/>
      <c r="M472" s="365"/>
      <c r="N472" s="365"/>
      <c r="O472" s="365"/>
      <c r="P472" s="365"/>
      <c r="Q472" s="365"/>
      <c r="R472" s="365"/>
      <c r="S472" s="365"/>
      <c r="T472" s="365"/>
      <c r="U472" s="365"/>
      <c r="V472" s="365"/>
      <c r="W472" s="365"/>
      <c r="X472" s="365"/>
      <c r="Y472" s="365"/>
      <c r="Z472" s="365"/>
      <c r="AA472" s="365"/>
    </row>
    <row r="473">
      <c r="A473" s="365"/>
      <c r="B473" s="365"/>
      <c r="C473" s="365"/>
      <c r="D473" s="365"/>
      <c r="E473" s="365"/>
      <c r="F473" s="380"/>
      <c r="G473" s="365"/>
      <c r="H473" s="365"/>
      <c r="I473" s="365"/>
      <c r="J473" s="365"/>
      <c r="K473" s="365"/>
      <c r="L473" s="365"/>
      <c r="M473" s="365"/>
      <c r="N473" s="365"/>
      <c r="O473" s="365"/>
      <c r="P473" s="365"/>
      <c r="Q473" s="365"/>
      <c r="R473" s="365"/>
      <c r="S473" s="365"/>
      <c r="T473" s="365"/>
      <c r="U473" s="365"/>
      <c r="V473" s="365"/>
      <c r="W473" s="365"/>
      <c r="X473" s="365"/>
      <c r="Y473" s="365"/>
      <c r="Z473" s="365"/>
      <c r="AA473" s="365"/>
    </row>
    <row r="474">
      <c r="A474" s="365"/>
      <c r="B474" s="365"/>
      <c r="C474" s="365"/>
      <c r="D474" s="365"/>
      <c r="E474" s="365"/>
      <c r="F474" s="380"/>
      <c r="G474" s="365"/>
      <c r="H474" s="365"/>
      <c r="I474" s="365"/>
      <c r="J474" s="365"/>
      <c r="K474" s="365"/>
      <c r="L474" s="365"/>
      <c r="M474" s="365"/>
      <c r="N474" s="365"/>
      <c r="O474" s="365"/>
      <c r="P474" s="365"/>
      <c r="Q474" s="365"/>
      <c r="R474" s="365"/>
      <c r="S474" s="365"/>
      <c r="T474" s="365"/>
      <c r="U474" s="365"/>
      <c r="V474" s="365"/>
      <c r="W474" s="365"/>
      <c r="X474" s="365"/>
      <c r="Y474" s="365"/>
      <c r="Z474" s="365"/>
      <c r="AA474" s="365"/>
    </row>
    <row r="475">
      <c r="A475" s="365"/>
      <c r="B475" s="365"/>
      <c r="C475" s="365"/>
      <c r="D475" s="365"/>
      <c r="E475" s="365"/>
      <c r="F475" s="380"/>
      <c r="G475" s="365"/>
      <c r="H475" s="365"/>
      <c r="I475" s="365"/>
      <c r="J475" s="365"/>
      <c r="K475" s="365"/>
      <c r="L475" s="365"/>
      <c r="M475" s="365"/>
      <c r="N475" s="365"/>
      <c r="O475" s="365"/>
      <c r="P475" s="365"/>
      <c r="Q475" s="365"/>
      <c r="R475" s="365"/>
      <c r="S475" s="365"/>
      <c r="T475" s="365"/>
      <c r="U475" s="365"/>
      <c r="V475" s="365"/>
      <c r="W475" s="365"/>
      <c r="X475" s="365"/>
      <c r="Y475" s="365"/>
      <c r="Z475" s="365"/>
      <c r="AA475" s="365"/>
    </row>
    <row r="476">
      <c r="A476" s="365"/>
      <c r="B476" s="365"/>
      <c r="C476" s="365"/>
      <c r="D476" s="365"/>
      <c r="E476" s="365"/>
      <c r="F476" s="380"/>
      <c r="G476" s="365"/>
      <c r="H476" s="365"/>
      <c r="I476" s="365"/>
      <c r="J476" s="365"/>
      <c r="K476" s="365"/>
      <c r="L476" s="365"/>
      <c r="M476" s="365"/>
      <c r="N476" s="365"/>
      <c r="O476" s="365"/>
      <c r="P476" s="365"/>
      <c r="Q476" s="365"/>
      <c r="R476" s="365"/>
      <c r="S476" s="365"/>
      <c r="T476" s="365"/>
      <c r="U476" s="365"/>
      <c r="V476" s="365"/>
      <c r="W476" s="365"/>
      <c r="X476" s="365"/>
      <c r="Y476" s="365"/>
      <c r="Z476" s="365"/>
      <c r="AA476" s="365"/>
    </row>
    <row r="477">
      <c r="A477" s="365"/>
      <c r="B477" s="365"/>
      <c r="C477" s="365"/>
      <c r="D477" s="365"/>
      <c r="E477" s="365"/>
      <c r="F477" s="380"/>
      <c r="G477" s="365"/>
      <c r="H477" s="365"/>
      <c r="I477" s="365"/>
      <c r="J477" s="365"/>
      <c r="K477" s="365"/>
      <c r="L477" s="365"/>
      <c r="M477" s="365"/>
      <c r="N477" s="365"/>
      <c r="O477" s="365"/>
      <c r="P477" s="365"/>
      <c r="Q477" s="365"/>
      <c r="R477" s="365"/>
      <c r="S477" s="365"/>
      <c r="T477" s="365"/>
      <c r="U477" s="365"/>
      <c r="V477" s="365"/>
      <c r="W477" s="365"/>
      <c r="X477" s="365"/>
      <c r="Y477" s="365"/>
      <c r="Z477" s="365"/>
      <c r="AA477" s="365"/>
    </row>
    <row r="478">
      <c r="A478" s="365"/>
      <c r="B478" s="365"/>
      <c r="C478" s="365"/>
      <c r="D478" s="365"/>
      <c r="E478" s="365"/>
      <c r="F478" s="380"/>
      <c r="G478" s="365"/>
      <c r="H478" s="365"/>
      <c r="I478" s="365"/>
      <c r="J478" s="365"/>
      <c r="K478" s="365"/>
      <c r="L478" s="365"/>
      <c r="M478" s="365"/>
      <c r="N478" s="365"/>
      <c r="O478" s="365"/>
      <c r="P478" s="365"/>
      <c r="Q478" s="365"/>
      <c r="R478" s="365"/>
      <c r="S478" s="365"/>
      <c r="T478" s="365"/>
      <c r="U478" s="365"/>
      <c r="V478" s="365"/>
      <c r="W478" s="365"/>
      <c r="X478" s="365"/>
      <c r="Y478" s="365"/>
      <c r="Z478" s="365"/>
      <c r="AA478" s="365"/>
    </row>
    <row r="479">
      <c r="A479" s="365"/>
      <c r="B479" s="365"/>
      <c r="C479" s="365"/>
      <c r="D479" s="365"/>
      <c r="E479" s="365"/>
      <c r="F479" s="380"/>
      <c r="G479" s="365"/>
      <c r="H479" s="365"/>
      <c r="I479" s="365"/>
      <c r="J479" s="365"/>
      <c r="K479" s="365"/>
      <c r="L479" s="365"/>
      <c r="M479" s="365"/>
      <c r="N479" s="365"/>
      <c r="O479" s="365"/>
      <c r="P479" s="365"/>
      <c r="Q479" s="365"/>
      <c r="R479" s="365"/>
      <c r="S479" s="365"/>
      <c r="T479" s="365"/>
      <c r="U479" s="365"/>
      <c r="V479" s="365"/>
      <c r="W479" s="365"/>
      <c r="X479" s="365"/>
      <c r="Y479" s="365"/>
      <c r="Z479" s="365"/>
      <c r="AA479" s="365"/>
    </row>
    <row r="480">
      <c r="A480" s="365"/>
      <c r="B480" s="365"/>
      <c r="C480" s="365"/>
      <c r="D480" s="365"/>
      <c r="E480" s="365"/>
      <c r="F480" s="380"/>
      <c r="G480" s="365"/>
      <c r="H480" s="365"/>
      <c r="I480" s="365"/>
      <c r="J480" s="365"/>
      <c r="K480" s="365"/>
      <c r="L480" s="365"/>
      <c r="M480" s="365"/>
      <c r="N480" s="365"/>
      <c r="O480" s="365"/>
      <c r="P480" s="365"/>
      <c r="Q480" s="365"/>
      <c r="R480" s="365"/>
      <c r="S480" s="365"/>
      <c r="T480" s="365"/>
      <c r="U480" s="365"/>
      <c r="V480" s="365"/>
      <c r="W480" s="365"/>
      <c r="X480" s="365"/>
      <c r="Y480" s="365"/>
      <c r="Z480" s="365"/>
      <c r="AA480" s="365"/>
    </row>
    <row r="481">
      <c r="A481" s="365"/>
      <c r="B481" s="365"/>
      <c r="C481" s="365"/>
      <c r="D481" s="365"/>
      <c r="E481" s="365"/>
      <c r="F481" s="380"/>
      <c r="G481" s="365"/>
      <c r="H481" s="365"/>
      <c r="I481" s="365"/>
      <c r="J481" s="365"/>
      <c r="K481" s="365"/>
      <c r="L481" s="365"/>
      <c r="M481" s="365"/>
      <c r="N481" s="365"/>
      <c r="O481" s="365"/>
      <c r="P481" s="365"/>
      <c r="Q481" s="365"/>
      <c r="R481" s="365"/>
      <c r="S481" s="365"/>
      <c r="T481" s="365"/>
      <c r="U481" s="365"/>
      <c r="V481" s="365"/>
      <c r="W481" s="365"/>
      <c r="X481" s="365"/>
      <c r="Y481" s="365"/>
      <c r="Z481" s="365"/>
      <c r="AA481" s="365"/>
    </row>
    <row r="482">
      <c r="A482" s="365"/>
      <c r="B482" s="365"/>
      <c r="C482" s="365"/>
      <c r="D482" s="365"/>
      <c r="E482" s="365"/>
      <c r="F482" s="380"/>
      <c r="G482" s="365"/>
      <c r="H482" s="365"/>
      <c r="I482" s="365"/>
      <c r="J482" s="365"/>
      <c r="K482" s="365"/>
      <c r="L482" s="365"/>
      <c r="M482" s="365"/>
      <c r="N482" s="365"/>
      <c r="O482" s="365"/>
      <c r="P482" s="365"/>
      <c r="Q482" s="365"/>
      <c r="R482" s="365"/>
      <c r="S482" s="365"/>
      <c r="T482" s="365"/>
      <c r="U482" s="365"/>
      <c r="V482" s="365"/>
      <c r="W482" s="365"/>
      <c r="X482" s="365"/>
      <c r="Y482" s="365"/>
      <c r="Z482" s="365"/>
      <c r="AA482" s="365"/>
    </row>
    <row r="483">
      <c r="A483" s="365"/>
      <c r="B483" s="365"/>
      <c r="C483" s="365"/>
      <c r="D483" s="365"/>
      <c r="E483" s="365"/>
      <c r="F483" s="380"/>
      <c r="G483" s="365"/>
      <c r="H483" s="365"/>
      <c r="I483" s="365"/>
      <c r="J483" s="365"/>
      <c r="K483" s="365"/>
      <c r="L483" s="365"/>
      <c r="M483" s="365"/>
      <c r="N483" s="365"/>
      <c r="O483" s="365"/>
      <c r="P483" s="365"/>
      <c r="Q483" s="365"/>
      <c r="R483" s="365"/>
      <c r="S483" s="365"/>
      <c r="T483" s="365"/>
      <c r="U483" s="365"/>
      <c r="V483" s="365"/>
      <c r="W483" s="365"/>
      <c r="X483" s="365"/>
      <c r="Y483" s="365"/>
      <c r="Z483" s="365"/>
      <c r="AA483" s="365"/>
    </row>
    <row r="484">
      <c r="A484" s="365"/>
      <c r="B484" s="365"/>
      <c r="C484" s="365"/>
      <c r="D484" s="365"/>
      <c r="E484" s="365"/>
      <c r="F484" s="380"/>
      <c r="G484" s="365"/>
      <c r="H484" s="365"/>
      <c r="I484" s="365"/>
      <c r="J484" s="365"/>
      <c r="K484" s="365"/>
      <c r="L484" s="365"/>
      <c r="M484" s="365"/>
      <c r="N484" s="365"/>
      <c r="O484" s="365"/>
      <c r="P484" s="365"/>
      <c r="Q484" s="365"/>
      <c r="R484" s="365"/>
      <c r="S484" s="365"/>
      <c r="T484" s="365"/>
      <c r="U484" s="365"/>
      <c r="V484" s="365"/>
      <c r="W484" s="365"/>
      <c r="X484" s="365"/>
      <c r="Y484" s="365"/>
      <c r="Z484" s="365"/>
      <c r="AA484" s="365"/>
    </row>
    <row r="485">
      <c r="A485" s="365"/>
      <c r="B485" s="365"/>
      <c r="C485" s="365"/>
      <c r="D485" s="365"/>
      <c r="E485" s="365"/>
      <c r="F485" s="380"/>
      <c r="G485" s="365"/>
      <c r="H485" s="365"/>
      <c r="I485" s="365"/>
      <c r="J485" s="365"/>
      <c r="K485" s="365"/>
      <c r="L485" s="365"/>
      <c r="M485" s="365"/>
      <c r="N485" s="365"/>
      <c r="O485" s="365"/>
      <c r="P485" s="365"/>
      <c r="Q485" s="365"/>
      <c r="R485" s="365"/>
      <c r="S485" s="365"/>
      <c r="T485" s="365"/>
      <c r="U485" s="365"/>
      <c r="V485" s="365"/>
      <c r="W485" s="365"/>
      <c r="X485" s="365"/>
      <c r="Y485" s="365"/>
      <c r="Z485" s="365"/>
      <c r="AA485" s="365"/>
    </row>
    <row r="486">
      <c r="A486" s="365"/>
      <c r="B486" s="365"/>
      <c r="C486" s="365"/>
      <c r="D486" s="365"/>
      <c r="E486" s="365"/>
      <c r="F486" s="380"/>
      <c r="G486" s="365"/>
      <c r="H486" s="365"/>
      <c r="I486" s="365"/>
      <c r="J486" s="365"/>
      <c r="K486" s="365"/>
      <c r="L486" s="365"/>
      <c r="M486" s="365"/>
      <c r="N486" s="365"/>
      <c r="O486" s="365"/>
      <c r="P486" s="365"/>
      <c r="Q486" s="365"/>
      <c r="R486" s="365"/>
      <c r="S486" s="365"/>
      <c r="T486" s="365"/>
      <c r="U486" s="365"/>
      <c r="V486" s="365"/>
      <c r="W486" s="365"/>
      <c r="X486" s="365"/>
      <c r="Y486" s="365"/>
      <c r="Z486" s="365"/>
      <c r="AA486" s="365"/>
    </row>
    <row r="487">
      <c r="A487" s="365"/>
      <c r="B487" s="365"/>
      <c r="C487" s="365"/>
      <c r="D487" s="365"/>
      <c r="E487" s="365"/>
      <c r="F487" s="380"/>
      <c r="G487" s="365"/>
      <c r="H487" s="365"/>
      <c r="I487" s="365"/>
      <c r="J487" s="365"/>
      <c r="K487" s="365"/>
      <c r="L487" s="365"/>
      <c r="M487" s="365"/>
      <c r="N487" s="365"/>
      <c r="O487" s="365"/>
      <c r="P487" s="365"/>
      <c r="Q487" s="365"/>
      <c r="R487" s="365"/>
      <c r="S487" s="365"/>
      <c r="T487" s="365"/>
      <c r="U487" s="365"/>
      <c r="V487" s="365"/>
      <c r="W487" s="365"/>
      <c r="X487" s="365"/>
      <c r="Y487" s="365"/>
      <c r="Z487" s="365"/>
      <c r="AA487" s="365"/>
    </row>
    <row r="488">
      <c r="A488" s="365"/>
      <c r="B488" s="365"/>
      <c r="C488" s="365"/>
      <c r="D488" s="365"/>
      <c r="E488" s="365"/>
      <c r="F488" s="380"/>
      <c r="G488" s="365"/>
      <c r="H488" s="365"/>
      <c r="I488" s="365"/>
      <c r="J488" s="365"/>
      <c r="K488" s="365"/>
      <c r="L488" s="365"/>
      <c r="M488" s="365"/>
      <c r="N488" s="365"/>
      <c r="O488" s="365"/>
      <c r="P488" s="365"/>
      <c r="Q488" s="365"/>
      <c r="R488" s="365"/>
      <c r="S488" s="365"/>
      <c r="T488" s="365"/>
      <c r="U488" s="365"/>
      <c r="V488" s="365"/>
      <c r="W488" s="365"/>
      <c r="X488" s="365"/>
      <c r="Y488" s="365"/>
      <c r="Z488" s="365"/>
      <c r="AA488" s="365"/>
    </row>
    <row r="489">
      <c r="A489" s="365"/>
      <c r="B489" s="365"/>
      <c r="C489" s="365"/>
      <c r="D489" s="365"/>
      <c r="E489" s="365"/>
      <c r="F489" s="380"/>
      <c r="G489" s="365"/>
      <c r="H489" s="365"/>
      <c r="I489" s="365"/>
      <c r="J489" s="365"/>
      <c r="K489" s="365"/>
      <c r="L489" s="365"/>
      <c r="M489" s="365"/>
      <c r="N489" s="365"/>
      <c r="O489" s="365"/>
      <c r="P489" s="365"/>
      <c r="Q489" s="365"/>
      <c r="R489" s="365"/>
      <c r="S489" s="365"/>
      <c r="T489" s="365"/>
      <c r="U489" s="365"/>
      <c r="V489" s="365"/>
      <c r="W489" s="365"/>
      <c r="X489" s="365"/>
      <c r="Y489" s="365"/>
      <c r="Z489" s="365"/>
      <c r="AA489" s="365"/>
    </row>
    <row r="490">
      <c r="A490" s="365"/>
      <c r="B490" s="365"/>
      <c r="C490" s="365"/>
      <c r="D490" s="365"/>
      <c r="E490" s="365"/>
      <c r="F490" s="380"/>
      <c r="G490" s="365"/>
      <c r="H490" s="365"/>
      <c r="I490" s="365"/>
      <c r="J490" s="365"/>
      <c r="K490" s="365"/>
      <c r="L490" s="365"/>
      <c r="M490" s="365"/>
      <c r="N490" s="365"/>
      <c r="O490" s="365"/>
      <c r="P490" s="365"/>
      <c r="Q490" s="365"/>
      <c r="R490" s="365"/>
      <c r="S490" s="365"/>
      <c r="T490" s="365"/>
      <c r="U490" s="365"/>
      <c r="V490" s="365"/>
      <c r="W490" s="365"/>
      <c r="X490" s="365"/>
      <c r="Y490" s="365"/>
      <c r="Z490" s="365"/>
      <c r="AA490" s="365"/>
    </row>
    <row r="491">
      <c r="A491" s="365"/>
      <c r="B491" s="365"/>
      <c r="C491" s="365"/>
      <c r="D491" s="365"/>
      <c r="E491" s="365"/>
      <c r="F491" s="380"/>
      <c r="G491" s="365"/>
      <c r="H491" s="365"/>
      <c r="I491" s="365"/>
      <c r="J491" s="365"/>
      <c r="K491" s="365"/>
      <c r="L491" s="365"/>
      <c r="M491" s="365"/>
      <c r="N491" s="365"/>
      <c r="O491" s="365"/>
      <c r="P491" s="365"/>
      <c r="Q491" s="365"/>
      <c r="R491" s="365"/>
      <c r="S491" s="365"/>
      <c r="T491" s="365"/>
      <c r="U491" s="365"/>
      <c r="V491" s="365"/>
      <c r="W491" s="365"/>
      <c r="X491" s="365"/>
      <c r="Y491" s="365"/>
      <c r="Z491" s="365"/>
      <c r="AA491" s="365"/>
    </row>
    <row r="492">
      <c r="A492" s="365"/>
      <c r="B492" s="365"/>
      <c r="C492" s="365"/>
      <c r="D492" s="365"/>
      <c r="E492" s="365"/>
      <c r="F492" s="380"/>
      <c r="G492" s="365"/>
      <c r="H492" s="365"/>
      <c r="I492" s="365"/>
      <c r="J492" s="365"/>
      <c r="K492" s="365"/>
      <c r="L492" s="365"/>
      <c r="M492" s="365"/>
      <c r="N492" s="365"/>
      <c r="O492" s="365"/>
      <c r="P492" s="365"/>
      <c r="Q492" s="365"/>
      <c r="R492" s="365"/>
      <c r="S492" s="365"/>
      <c r="T492" s="365"/>
      <c r="U492" s="365"/>
      <c r="V492" s="365"/>
      <c r="W492" s="365"/>
      <c r="X492" s="365"/>
      <c r="Y492" s="365"/>
      <c r="Z492" s="365"/>
      <c r="AA492" s="365"/>
    </row>
    <row r="493">
      <c r="A493" s="365"/>
      <c r="B493" s="365"/>
      <c r="C493" s="365"/>
      <c r="D493" s="365"/>
      <c r="E493" s="365"/>
      <c r="F493" s="380"/>
      <c r="G493" s="365"/>
      <c r="H493" s="365"/>
      <c r="I493" s="365"/>
      <c r="J493" s="365"/>
      <c r="K493" s="365"/>
      <c r="L493" s="365"/>
      <c r="M493" s="365"/>
      <c r="N493" s="365"/>
      <c r="O493" s="365"/>
      <c r="P493" s="365"/>
      <c r="Q493" s="365"/>
      <c r="R493" s="365"/>
      <c r="S493" s="365"/>
      <c r="T493" s="365"/>
      <c r="U493" s="365"/>
      <c r="V493" s="365"/>
      <c r="W493" s="365"/>
      <c r="X493" s="365"/>
      <c r="Y493" s="365"/>
      <c r="Z493" s="365"/>
      <c r="AA493" s="365"/>
    </row>
    <row r="494">
      <c r="A494" s="365"/>
      <c r="B494" s="365"/>
      <c r="C494" s="365"/>
      <c r="D494" s="365"/>
      <c r="E494" s="365"/>
      <c r="F494" s="380"/>
      <c r="G494" s="365"/>
      <c r="H494" s="365"/>
      <c r="I494" s="365"/>
      <c r="J494" s="365"/>
      <c r="K494" s="365"/>
      <c r="L494" s="365"/>
      <c r="M494" s="365"/>
      <c r="N494" s="365"/>
      <c r="O494" s="365"/>
      <c r="P494" s="365"/>
      <c r="Q494" s="365"/>
      <c r="R494" s="365"/>
      <c r="S494" s="365"/>
      <c r="T494" s="365"/>
      <c r="U494" s="365"/>
      <c r="V494" s="365"/>
      <c r="W494" s="365"/>
      <c r="X494" s="365"/>
      <c r="Y494" s="365"/>
      <c r="Z494" s="365"/>
      <c r="AA494" s="365"/>
    </row>
    <row r="495">
      <c r="A495" s="365"/>
      <c r="B495" s="365"/>
      <c r="C495" s="365"/>
      <c r="D495" s="365"/>
      <c r="E495" s="365"/>
      <c r="F495" s="380"/>
      <c r="G495" s="365"/>
      <c r="H495" s="365"/>
      <c r="I495" s="365"/>
      <c r="J495" s="365"/>
      <c r="K495" s="365"/>
      <c r="L495" s="365"/>
      <c r="M495" s="365"/>
      <c r="N495" s="365"/>
      <c r="O495" s="365"/>
      <c r="P495" s="365"/>
      <c r="Q495" s="365"/>
      <c r="R495" s="365"/>
      <c r="S495" s="365"/>
      <c r="T495" s="365"/>
      <c r="U495" s="365"/>
      <c r="V495" s="365"/>
      <c r="W495" s="365"/>
      <c r="X495" s="365"/>
      <c r="Y495" s="365"/>
      <c r="Z495" s="365"/>
      <c r="AA495" s="365"/>
    </row>
    <row r="496">
      <c r="A496" s="365"/>
      <c r="B496" s="365"/>
      <c r="C496" s="365"/>
      <c r="D496" s="365"/>
      <c r="E496" s="365"/>
      <c r="F496" s="380"/>
      <c r="G496" s="365"/>
      <c r="H496" s="365"/>
      <c r="I496" s="365"/>
      <c r="J496" s="365"/>
      <c r="K496" s="365"/>
      <c r="L496" s="365"/>
      <c r="M496" s="365"/>
      <c r="N496" s="365"/>
      <c r="O496" s="365"/>
      <c r="P496" s="365"/>
      <c r="Q496" s="365"/>
      <c r="R496" s="365"/>
      <c r="S496" s="365"/>
      <c r="T496" s="365"/>
      <c r="U496" s="365"/>
      <c r="V496" s="365"/>
      <c r="W496" s="365"/>
      <c r="X496" s="365"/>
      <c r="Y496" s="365"/>
      <c r="Z496" s="365"/>
      <c r="AA496" s="365"/>
    </row>
    <row r="497">
      <c r="A497" s="365"/>
      <c r="B497" s="365"/>
      <c r="C497" s="365"/>
      <c r="D497" s="365"/>
      <c r="E497" s="365"/>
      <c r="F497" s="380"/>
      <c r="G497" s="365"/>
      <c r="H497" s="365"/>
      <c r="I497" s="365"/>
      <c r="J497" s="365"/>
      <c r="K497" s="365"/>
      <c r="L497" s="365"/>
      <c r="M497" s="365"/>
      <c r="N497" s="365"/>
      <c r="O497" s="365"/>
      <c r="P497" s="365"/>
      <c r="Q497" s="365"/>
      <c r="R497" s="365"/>
      <c r="S497" s="365"/>
      <c r="T497" s="365"/>
      <c r="U497" s="365"/>
      <c r="V497" s="365"/>
      <c r="W497" s="365"/>
      <c r="X497" s="365"/>
      <c r="Y497" s="365"/>
      <c r="Z497" s="365"/>
      <c r="AA497" s="365"/>
    </row>
    <row r="498">
      <c r="A498" s="365"/>
      <c r="B498" s="365"/>
      <c r="C498" s="365"/>
      <c r="D498" s="365"/>
      <c r="E498" s="365"/>
      <c r="F498" s="380"/>
      <c r="G498" s="365"/>
      <c r="H498" s="365"/>
      <c r="I498" s="365"/>
      <c r="J498" s="365"/>
      <c r="K498" s="365"/>
      <c r="L498" s="365"/>
      <c r="M498" s="365"/>
      <c r="N498" s="365"/>
      <c r="O498" s="365"/>
      <c r="P498" s="365"/>
      <c r="Q498" s="365"/>
      <c r="R498" s="365"/>
      <c r="S498" s="365"/>
      <c r="T498" s="365"/>
      <c r="U498" s="365"/>
      <c r="V498" s="365"/>
      <c r="W498" s="365"/>
      <c r="X498" s="365"/>
      <c r="Y498" s="365"/>
      <c r="Z498" s="365"/>
      <c r="AA498" s="365"/>
    </row>
    <row r="499">
      <c r="A499" s="365"/>
      <c r="B499" s="365"/>
      <c r="C499" s="365"/>
      <c r="D499" s="365"/>
      <c r="E499" s="365"/>
      <c r="F499" s="380"/>
      <c r="G499" s="365"/>
      <c r="H499" s="365"/>
      <c r="I499" s="365"/>
      <c r="J499" s="365"/>
      <c r="K499" s="365"/>
      <c r="L499" s="365"/>
      <c r="M499" s="365"/>
      <c r="N499" s="365"/>
      <c r="O499" s="365"/>
      <c r="P499" s="365"/>
      <c r="Q499" s="365"/>
      <c r="R499" s="365"/>
      <c r="S499" s="365"/>
      <c r="T499" s="365"/>
      <c r="U499" s="365"/>
      <c r="V499" s="365"/>
      <c r="W499" s="365"/>
      <c r="X499" s="365"/>
      <c r="Y499" s="365"/>
      <c r="Z499" s="365"/>
      <c r="AA499" s="365"/>
    </row>
    <row r="500">
      <c r="A500" s="365"/>
      <c r="B500" s="365"/>
      <c r="C500" s="365"/>
      <c r="D500" s="365"/>
      <c r="E500" s="365"/>
      <c r="F500" s="380"/>
      <c r="G500" s="365"/>
      <c r="H500" s="365"/>
      <c r="I500" s="365"/>
      <c r="J500" s="365"/>
      <c r="K500" s="365"/>
      <c r="L500" s="365"/>
      <c r="M500" s="365"/>
      <c r="N500" s="365"/>
      <c r="O500" s="365"/>
      <c r="P500" s="365"/>
      <c r="Q500" s="365"/>
      <c r="R500" s="365"/>
      <c r="S500" s="365"/>
      <c r="T500" s="365"/>
      <c r="U500" s="365"/>
      <c r="V500" s="365"/>
      <c r="W500" s="365"/>
      <c r="X500" s="365"/>
      <c r="Y500" s="365"/>
      <c r="Z500" s="365"/>
      <c r="AA500" s="365"/>
    </row>
    <row r="501">
      <c r="A501" s="365"/>
      <c r="B501" s="365"/>
      <c r="C501" s="365"/>
      <c r="D501" s="365"/>
      <c r="E501" s="365"/>
      <c r="F501" s="380"/>
      <c r="G501" s="365"/>
      <c r="H501" s="365"/>
      <c r="I501" s="365"/>
      <c r="J501" s="365"/>
      <c r="K501" s="365"/>
      <c r="L501" s="365"/>
      <c r="M501" s="365"/>
      <c r="N501" s="365"/>
      <c r="O501" s="365"/>
      <c r="P501" s="365"/>
      <c r="Q501" s="365"/>
      <c r="R501" s="365"/>
      <c r="S501" s="365"/>
      <c r="T501" s="365"/>
      <c r="U501" s="365"/>
      <c r="V501" s="365"/>
      <c r="W501" s="365"/>
      <c r="X501" s="365"/>
      <c r="Y501" s="365"/>
      <c r="Z501" s="365"/>
      <c r="AA501" s="365"/>
    </row>
    <row r="502">
      <c r="A502" s="365"/>
      <c r="B502" s="365"/>
      <c r="C502" s="365"/>
      <c r="D502" s="365"/>
      <c r="E502" s="365"/>
      <c r="F502" s="380"/>
      <c r="G502" s="365"/>
      <c r="H502" s="365"/>
      <c r="I502" s="365"/>
      <c r="J502" s="365"/>
      <c r="K502" s="365"/>
      <c r="L502" s="365"/>
      <c r="M502" s="365"/>
      <c r="N502" s="365"/>
      <c r="O502" s="365"/>
      <c r="P502" s="365"/>
      <c r="Q502" s="365"/>
      <c r="R502" s="365"/>
      <c r="S502" s="365"/>
      <c r="T502" s="365"/>
      <c r="U502" s="365"/>
      <c r="V502" s="365"/>
      <c r="W502" s="365"/>
      <c r="X502" s="365"/>
      <c r="Y502" s="365"/>
      <c r="Z502" s="365"/>
      <c r="AA502" s="365"/>
    </row>
    <row r="503">
      <c r="A503" s="365"/>
      <c r="B503" s="365"/>
      <c r="C503" s="365"/>
      <c r="D503" s="365"/>
      <c r="E503" s="365"/>
      <c r="F503" s="380"/>
      <c r="G503" s="365"/>
      <c r="H503" s="365"/>
      <c r="I503" s="365"/>
      <c r="J503" s="365"/>
      <c r="K503" s="365"/>
      <c r="L503" s="365"/>
      <c r="M503" s="365"/>
      <c r="N503" s="365"/>
      <c r="O503" s="365"/>
      <c r="P503" s="365"/>
      <c r="Q503" s="365"/>
      <c r="R503" s="365"/>
      <c r="S503" s="365"/>
      <c r="T503" s="365"/>
      <c r="U503" s="365"/>
      <c r="V503" s="365"/>
      <c r="W503" s="365"/>
      <c r="X503" s="365"/>
      <c r="Y503" s="365"/>
      <c r="Z503" s="365"/>
      <c r="AA503" s="365"/>
    </row>
    <row r="504">
      <c r="A504" s="365"/>
      <c r="B504" s="365"/>
      <c r="C504" s="365"/>
      <c r="D504" s="365"/>
      <c r="E504" s="365"/>
      <c r="F504" s="380"/>
      <c r="G504" s="365"/>
      <c r="H504" s="365"/>
      <c r="I504" s="365"/>
      <c r="J504" s="365"/>
      <c r="K504" s="365"/>
      <c r="L504" s="365"/>
      <c r="M504" s="365"/>
      <c r="N504" s="365"/>
      <c r="O504" s="365"/>
      <c r="P504" s="365"/>
      <c r="Q504" s="365"/>
      <c r="R504" s="365"/>
      <c r="S504" s="365"/>
      <c r="T504" s="365"/>
      <c r="U504" s="365"/>
      <c r="V504" s="365"/>
      <c r="W504" s="365"/>
      <c r="X504" s="365"/>
      <c r="Y504" s="365"/>
      <c r="Z504" s="365"/>
      <c r="AA504" s="365"/>
    </row>
    <row r="505">
      <c r="A505" s="365"/>
      <c r="B505" s="365"/>
      <c r="C505" s="365"/>
      <c r="D505" s="365"/>
      <c r="E505" s="365"/>
      <c r="F505" s="380"/>
      <c r="G505" s="365"/>
      <c r="H505" s="365"/>
      <c r="I505" s="365"/>
      <c r="J505" s="365"/>
      <c r="K505" s="365"/>
      <c r="L505" s="365"/>
      <c r="M505" s="365"/>
      <c r="N505" s="365"/>
      <c r="O505" s="365"/>
      <c r="P505" s="365"/>
      <c r="Q505" s="365"/>
      <c r="R505" s="365"/>
      <c r="S505" s="365"/>
      <c r="T505" s="365"/>
      <c r="U505" s="365"/>
      <c r="V505" s="365"/>
      <c r="W505" s="365"/>
      <c r="X505" s="365"/>
      <c r="Y505" s="365"/>
      <c r="Z505" s="365"/>
      <c r="AA505" s="365"/>
    </row>
    <row r="506">
      <c r="A506" s="365"/>
      <c r="B506" s="365"/>
      <c r="C506" s="365"/>
      <c r="D506" s="365"/>
      <c r="E506" s="365"/>
      <c r="F506" s="380"/>
      <c r="G506" s="365"/>
      <c r="H506" s="365"/>
      <c r="I506" s="365"/>
      <c r="J506" s="365"/>
      <c r="K506" s="365"/>
      <c r="L506" s="365"/>
      <c r="M506" s="365"/>
      <c r="N506" s="365"/>
      <c r="O506" s="365"/>
      <c r="P506" s="365"/>
      <c r="Q506" s="365"/>
      <c r="R506" s="365"/>
      <c r="S506" s="365"/>
      <c r="T506" s="365"/>
      <c r="U506" s="365"/>
      <c r="V506" s="365"/>
      <c r="W506" s="365"/>
      <c r="X506" s="365"/>
      <c r="Y506" s="365"/>
      <c r="Z506" s="365"/>
      <c r="AA506" s="365"/>
    </row>
    <row r="507">
      <c r="A507" s="365"/>
      <c r="B507" s="365"/>
      <c r="C507" s="365"/>
      <c r="D507" s="365"/>
      <c r="E507" s="365"/>
      <c r="F507" s="380"/>
      <c r="G507" s="365"/>
      <c r="H507" s="365"/>
      <c r="I507" s="365"/>
      <c r="J507" s="365"/>
      <c r="K507" s="365"/>
      <c r="L507" s="365"/>
      <c r="M507" s="365"/>
      <c r="N507" s="365"/>
      <c r="O507" s="365"/>
      <c r="P507" s="365"/>
      <c r="Q507" s="365"/>
      <c r="R507" s="365"/>
      <c r="S507" s="365"/>
      <c r="T507" s="365"/>
      <c r="U507" s="365"/>
      <c r="V507" s="365"/>
      <c r="W507" s="365"/>
      <c r="X507" s="365"/>
      <c r="Y507" s="365"/>
      <c r="Z507" s="365"/>
      <c r="AA507" s="365"/>
    </row>
    <row r="508">
      <c r="A508" s="365"/>
      <c r="B508" s="365"/>
      <c r="C508" s="365"/>
      <c r="D508" s="365"/>
      <c r="E508" s="365"/>
      <c r="F508" s="380"/>
      <c r="G508" s="365"/>
      <c r="H508" s="365"/>
      <c r="I508" s="365"/>
      <c r="J508" s="365"/>
      <c r="K508" s="365"/>
      <c r="L508" s="365"/>
      <c r="M508" s="365"/>
      <c r="N508" s="365"/>
      <c r="O508" s="365"/>
      <c r="P508" s="365"/>
      <c r="Q508" s="365"/>
      <c r="R508" s="365"/>
      <c r="S508" s="365"/>
      <c r="T508" s="365"/>
      <c r="U508" s="365"/>
      <c r="V508" s="365"/>
      <c r="W508" s="365"/>
      <c r="X508" s="365"/>
      <c r="Y508" s="365"/>
      <c r="Z508" s="365"/>
      <c r="AA508" s="365"/>
    </row>
    <row r="509">
      <c r="A509" s="365"/>
      <c r="B509" s="365"/>
      <c r="C509" s="365"/>
      <c r="D509" s="365"/>
      <c r="E509" s="365"/>
      <c r="F509" s="380"/>
      <c r="G509" s="365"/>
      <c r="H509" s="365"/>
      <c r="I509" s="365"/>
      <c r="J509" s="365"/>
      <c r="K509" s="365"/>
      <c r="L509" s="365"/>
      <c r="M509" s="365"/>
      <c r="N509" s="365"/>
      <c r="O509" s="365"/>
      <c r="P509" s="365"/>
      <c r="Q509" s="365"/>
      <c r="R509" s="365"/>
      <c r="S509" s="365"/>
      <c r="T509" s="365"/>
      <c r="U509" s="365"/>
      <c r="V509" s="365"/>
      <c r="W509" s="365"/>
      <c r="X509" s="365"/>
      <c r="Y509" s="365"/>
      <c r="Z509" s="365"/>
      <c r="AA509" s="365"/>
    </row>
    <row r="510">
      <c r="A510" s="365"/>
      <c r="B510" s="365"/>
      <c r="C510" s="365"/>
      <c r="D510" s="365"/>
      <c r="E510" s="365"/>
      <c r="F510" s="380"/>
      <c r="G510" s="365"/>
      <c r="H510" s="365"/>
      <c r="I510" s="365"/>
      <c r="J510" s="365"/>
      <c r="K510" s="365"/>
      <c r="L510" s="365"/>
      <c r="M510" s="365"/>
      <c r="N510" s="365"/>
      <c r="O510" s="365"/>
      <c r="P510" s="365"/>
      <c r="Q510" s="365"/>
      <c r="R510" s="365"/>
      <c r="S510" s="365"/>
      <c r="T510" s="365"/>
      <c r="U510" s="365"/>
      <c r="V510" s="365"/>
      <c r="W510" s="365"/>
      <c r="X510" s="365"/>
      <c r="Y510" s="365"/>
      <c r="Z510" s="365"/>
      <c r="AA510" s="365"/>
    </row>
    <row r="511">
      <c r="A511" s="365"/>
      <c r="B511" s="365"/>
      <c r="C511" s="365"/>
      <c r="D511" s="365"/>
      <c r="E511" s="365"/>
      <c r="F511" s="380"/>
      <c r="G511" s="365"/>
      <c r="H511" s="365"/>
      <c r="I511" s="365"/>
      <c r="J511" s="365"/>
      <c r="K511" s="365"/>
      <c r="L511" s="365"/>
      <c r="M511" s="365"/>
      <c r="N511" s="365"/>
      <c r="O511" s="365"/>
      <c r="P511" s="365"/>
      <c r="Q511" s="365"/>
      <c r="R511" s="365"/>
      <c r="S511" s="365"/>
      <c r="T511" s="365"/>
      <c r="U511" s="365"/>
      <c r="V511" s="365"/>
      <c r="W511" s="365"/>
      <c r="X511" s="365"/>
      <c r="Y511" s="365"/>
      <c r="Z511" s="365"/>
      <c r="AA511" s="365"/>
    </row>
    <row r="512">
      <c r="A512" s="365"/>
      <c r="B512" s="365"/>
      <c r="C512" s="365"/>
      <c r="D512" s="365"/>
      <c r="E512" s="365"/>
      <c r="F512" s="380"/>
      <c r="G512" s="365"/>
      <c r="H512" s="365"/>
      <c r="I512" s="365"/>
      <c r="J512" s="365"/>
      <c r="K512" s="365"/>
      <c r="L512" s="365"/>
      <c r="M512" s="365"/>
      <c r="N512" s="365"/>
      <c r="O512" s="365"/>
      <c r="P512" s="365"/>
      <c r="Q512" s="365"/>
      <c r="R512" s="365"/>
      <c r="S512" s="365"/>
      <c r="T512" s="365"/>
      <c r="U512" s="365"/>
      <c r="V512" s="365"/>
      <c r="W512" s="365"/>
      <c r="X512" s="365"/>
      <c r="Y512" s="365"/>
      <c r="Z512" s="365"/>
      <c r="AA512" s="365"/>
    </row>
    <row r="513">
      <c r="A513" s="365"/>
      <c r="B513" s="365"/>
      <c r="C513" s="365"/>
      <c r="D513" s="365"/>
      <c r="E513" s="365"/>
      <c r="F513" s="380"/>
      <c r="G513" s="365"/>
      <c r="H513" s="365"/>
      <c r="I513" s="365"/>
      <c r="J513" s="365"/>
      <c r="K513" s="365"/>
      <c r="L513" s="365"/>
      <c r="M513" s="365"/>
      <c r="N513" s="365"/>
      <c r="O513" s="365"/>
      <c r="P513" s="365"/>
      <c r="Q513" s="365"/>
      <c r="R513" s="365"/>
      <c r="S513" s="365"/>
      <c r="T513" s="365"/>
      <c r="U513" s="365"/>
      <c r="V513" s="365"/>
      <c r="W513" s="365"/>
      <c r="X513" s="365"/>
      <c r="Y513" s="365"/>
      <c r="Z513" s="365"/>
      <c r="AA513" s="365"/>
    </row>
    <row r="514">
      <c r="A514" s="365"/>
      <c r="B514" s="365"/>
      <c r="C514" s="365"/>
      <c r="D514" s="365"/>
      <c r="E514" s="365"/>
      <c r="F514" s="380"/>
      <c r="G514" s="365"/>
      <c r="H514" s="365"/>
      <c r="I514" s="365"/>
      <c r="J514" s="365"/>
      <c r="K514" s="365"/>
      <c r="L514" s="365"/>
      <c r="M514" s="365"/>
      <c r="N514" s="365"/>
      <c r="O514" s="365"/>
      <c r="P514" s="365"/>
      <c r="Q514" s="365"/>
      <c r="R514" s="365"/>
      <c r="S514" s="365"/>
      <c r="T514" s="365"/>
      <c r="U514" s="365"/>
      <c r="V514" s="365"/>
      <c r="W514" s="365"/>
      <c r="X514" s="365"/>
      <c r="Y514" s="365"/>
      <c r="Z514" s="365"/>
      <c r="AA514" s="365"/>
    </row>
    <row r="515">
      <c r="A515" s="365"/>
      <c r="B515" s="365"/>
      <c r="C515" s="365"/>
      <c r="D515" s="365"/>
      <c r="E515" s="365"/>
      <c r="F515" s="380"/>
      <c r="G515" s="365"/>
      <c r="H515" s="365"/>
      <c r="I515" s="365"/>
      <c r="J515" s="365"/>
      <c r="K515" s="365"/>
      <c r="L515" s="365"/>
      <c r="M515" s="365"/>
      <c r="N515" s="365"/>
      <c r="O515" s="365"/>
      <c r="P515" s="365"/>
      <c r="Q515" s="365"/>
      <c r="R515" s="365"/>
      <c r="S515" s="365"/>
      <c r="T515" s="365"/>
      <c r="U515" s="365"/>
      <c r="V515" s="365"/>
      <c r="W515" s="365"/>
      <c r="X515" s="365"/>
      <c r="Y515" s="365"/>
      <c r="Z515" s="365"/>
      <c r="AA515" s="365"/>
    </row>
    <row r="516">
      <c r="A516" s="365"/>
      <c r="B516" s="365"/>
      <c r="C516" s="365"/>
      <c r="D516" s="365"/>
      <c r="E516" s="365"/>
      <c r="F516" s="380"/>
      <c r="G516" s="365"/>
      <c r="H516" s="365"/>
      <c r="I516" s="365"/>
      <c r="J516" s="365"/>
      <c r="K516" s="365"/>
      <c r="L516" s="365"/>
      <c r="M516" s="365"/>
      <c r="N516" s="365"/>
      <c r="O516" s="365"/>
      <c r="P516" s="365"/>
      <c r="Q516" s="365"/>
      <c r="R516" s="365"/>
      <c r="S516" s="365"/>
      <c r="T516" s="365"/>
      <c r="U516" s="365"/>
      <c r="V516" s="365"/>
      <c r="W516" s="365"/>
      <c r="X516" s="365"/>
      <c r="Y516" s="365"/>
      <c r="Z516" s="365"/>
      <c r="AA516" s="365"/>
    </row>
    <row r="517">
      <c r="A517" s="365"/>
      <c r="B517" s="365"/>
      <c r="C517" s="365"/>
      <c r="D517" s="365"/>
      <c r="E517" s="365"/>
      <c r="F517" s="380"/>
      <c r="G517" s="365"/>
      <c r="H517" s="365"/>
      <c r="I517" s="365"/>
      <c r="J517" s="365"/>
      <c r="K517" s="365"/>
      <c r="L517" s="365"/>
      <c r="M517" s="365"/>
      <c r="N517" s="365"/>
      <c r="O517" s="365"/>
      <c r="P517" s="365"/>
      <c r="Q517" s="365"/>
      <c r="R517" s="365"/>
      <c r="S517" s="365"/>
      <c r="T517" s="365"/>
      <c r="U517" s="365"/>
      <c r="V517" s="365"/>
      <c r="W517" s="365"/>
      <c r="X517" s="365"/>
      <c r="Y517" s="365"/>
      <c r="Z517" s="365"/>
      <c r="AA517" s="365"/>
    </row>
    <row r="518">
      <c r="A518" s="365"/>
      <c r="B518" s="365"/>
      <c r="C518" s="365"/>
      <c r="D518" s="365"/>
      <c r="E518" s="365"/>
      <c r="F518" s="380"/>
      <c r="G518" s="365"/>
      <c r="H518" s="365"/>
      <c r="I518" s="365"/>
      <c r="J518" s="365"/>
      <c r="K518" s="365"/>
      <c r="L518" s="365"/>
      <c r="M518" s="365"/>
      <c r="N518" s="365"/>
      <c r="O518" s="365"/>
      <c r="P518" s="365"/>
      <c r="Q518" s="365"/>
      <c r="R518" s="365"/>
      <c r="S518" s="365"/>
      <c r="T518" s="365"/>
      <c r="U518" s="365"/>
      <c r="V518" s="365"/>
      <c r="W518" s="365"/>
      <c r="X518" s="365"/>
      <c r="Y518" s="365"/>
      <c r="Z518" s="365"/>
      <c r="AA518" s="365"/>
    </row>
    <row r="519">
      <c r="A519" s="365"/>
      <c r="B519" s="365"/>
      <c r="C519" s="365"/>
      <c r="D519" s="365"/>
      <c r="E519" s="365"/>
      <c r="F519" s="380"/>
      <c r="G519" s="365"/>
      <c r="H519" s="365"/>
      <c r="I519" s="365"/>
      <c r="J519" s="365"/>
      <c r="K519" s="365"/>
      <c r="L519" s="365"/>
      <c r="M519" s="365"/>
      <c r="N519" s="365"/>
      <c r="O519" s="365"/>
      <c r="P519" s="365"/>
      <c r="Q519" s="365"/>
      <c r="R519" s="365"/>
      <c r="S519" s="365"/>
      <c r="T519" s="365"/>
      <c r="U519" s="365"/>
      <c r="V519" s="365"/>
      <c r="W519" s="365"/>
      <c r="X519" s="365"/>
      <c r="Y519" s="365"/>
      <c r="Z519" s="365"/>
      <c r="AA519" s="365"/>
    </row>
    <row r="520">
      <c r="A520" s="365"/>
      <c r="B520" s="365"/>
      <c r="C520" s="365"/>
      <c r="D520" s="365"/>
      <c r="E520" s="365"/>
      <c r="F520" s="380"/>
      <c r="G520" s="365"/>
      <c r="H520" s="365"/>
      <c r="I520" s="365"/>
      <c r="J520" s="365"/>
      <c r="K520" s="365"/>
      <c r="L520" s="365"/>
      <c r="M520" s="365"/>
      <c r="N520" s="365"/>
      <c r="O520" s="365"/>
      <c r="P520" s="365"/>
      <c r="Q520" s="365"/>
      <c r="R520" s="365"/>
      <c r="S520" s="365"/>
      <c r="T520" s="365"/>
      <c r="U520" s="365"/>
      <c r="V520" s="365"/>
      <c r="W520" s="365"/>
      <c r="X520" s="365"/>
      <c r="Y520" s="365"/>
      <c r="Z520" s="365"/>
      <c r="AA520" s="365"/>
    </row>
    <row r="521">
      <c r="A521" s="365"/>
      <c r="B521" s="365"/>
      <c r="C521" s="365"/>
      <c r="D521" s="365"/>
      <c r="E521" s="365"/>
      <c r="F521" s="380"/>
      <c r="G521" s="365"/>
      <c r="H521" s="365"/>
      <c r="I521" s="365"/>
      <c r="J521" s="365"/>
      <c r="K521" s="365"/>
      <c r="L521" s="365"/>
      <c r="M521" s="365"/>
      <c r="N521" s="365"/>
      <c r="O521" s="365"/>
      <c r="P521" s="365"/>
      <c r="Q521" s="365"/>
      <c r="R521" s="365"/>
      <c r="S521" s="365"/>
      <c r="T521" s="365"/>
      <c r="U521" s="365"/>
      <c r="V521" s="365"/>
      <c r="W521" s="365"/>
      <c r="X521" s="365"/>
      <c r="Y521" s="365"/>
      <c r="Z521" s="365"/>
      <c r="AA521" s="365"/>
    </row>
    <row r="522">
      <c r="A522" s="365"/>
      <c r="B522" s="365"/>
      <c r="C522" s="365"/>
      <c r="D522" s="365"/>
      <c r="E522" s="365"/>
      <c r="F522" s="380"/>
      <c r="G522" s="365"/>
      <c r="H522" s="365"/>
      <c r="I522" s="365"/>
      <c r="J522" s="365"/>
      <c r="K522" s="365"/>
      <c r="L522" s="365"/>
      <c r="M522" s="365"/>
      <c r="N522" s="365"/>
      <c r="O522" s="365"/>
      <c r="P522" s="365"/>
      <c r="Q522" s="365"/>
      <c r="R522" s="365"/>
      <c r="S522" s="365"/>
      <c r="T522" s="365"/>
      <c r="U522" s="365"/>
      <c r="V522" s="365"/>
      <c r="W522" s="365"/>
      <c r="X522" s="365"/>
      <c r="Y522" s="365"/>
      <c r="Z522" s="365"/>
      <c r="AA522" s="365"/>
    </row>
    <row r="523">
      <c r="A523" s="365"/>
      <c r="B523" s="365"/>
      <c r="C523" s="365"/>
      <c r="D523" s="365"/>
      <c r="E523" s="365"/>
      <c r="F523" s="380"/>
      <c r="G523" s="365"/>
      <c r="H523" s="365"/>
      <c r="I523" s="365"/>
      <c r="J523" s="365"/>
      <c r="K523" s="365"/>
      <c r="L523" s="365"/>
      <c r="M523" s="365"/>
      <c r="N523" s="365"/>
      <c r="O523" s="365"/>
      <c r="P523" s="365"/>
      <c r="Q523" s="365"/>
      <c r="R523" s="365"/>
      <c r="S523" s="365"/>
      <c r="T523" s="365"/>
      <c r="U523" s="365"/>
      <c r="V523" s="365"/>
      <c r="W523" s="365"/>
      <c r="X523" s="365"/>
      <c r="Y523" s="365"/>
      <c r="Z523" s="365"/>
      <c r="AA523" s="365"/>
    </row>
    <row r="524">
      <c r="A524" s="365"/>
      <c r="B524" s="365"/>
      <c r="C524" s="365"/>
      <c r="D524" s="365"/>
      <c r="E524" s="365"/>
      <c r="F524" s="380"/>
      <c r="G524" s="365"/>
      <c r="H524" s="365"/>
      <c r="I524" s="365"/>
      <c r="J524" s="365"/>
      <c r="K524" s="365"/>
      <c r="L524" s="365"/>
      <c r="M524" s="365"/>
      <c r="N524" s="365"/>
      <c r="O524" s="365"/>
      <c r="P524" s="365"/>
      <c r="Q524" s="365"/>
      <c r="R524" s="365"/>
      <c r="S524" s="365"/>
      <c r="T524" s="365"/>
      <c r="U524" s="365"/>
      <c r="V524" s="365"/>
      <c r="W524" s="365"/>
      <c r="X524" s="365"/>
      <c r="Y524" s="365"/>
      <c r="Z524" s="365"/>
      <c r="AA524" s="365"/>
    </row>
    <row r="525">
      <c r="A525" s="365"/>
      <c r="B525" s="365"/>
      <c r="C525" s="365"/>
      <c r="D525" s="365"/>
      <c r="E525" s="365"/>
      <c r="F525" s="380"/>
      <c r="G525" s="365"/>
      <c r="H525" s="365"/>
      <c r="I525" s="365"/>
      <c r="J525" s="365"/>
      <c r="K525" s="365"/>
      <c r="L525" s="365"/>
      <c r="M525" s="365"/>
      <c r="N525" s="365"/>
      <c r="O525" s="365"/>
      <c r="P525" s="365"/>
      <c r="Q525" s="365"/>
      <c r="R525" s="365"/>
      <c r="S525" s="365"/>
      <c r="T525" s="365"/>
      <c r="U525" s="365"/>
      <c r="V525" s="365"/>
      <c r="W525" s="365"/>
      <c r="X525" s="365"/>
      <c r="Y525" s="365"/>
      <c r="Z525" s="365"/>
      <c r="AA525" s="365"/>
    </row>
    <row r="526">
      <c r="A526" s="365"/>
      <c r="B526" s="365"/>
      <c r="C526" s="365"/>
      <c r="D526" s="365"/>
      <c r="E526" s="365"/>
      <c r="F526" s="380"/>
      <c r="G526" s="365"/>
      <c r="H526" s="365"/>
      <c r="I526" s="365"/>
      <c r="J526" s="365"/>
      <c r="K526" s="365"/>
      <c r="L526" s="365"/>
      <c r="M526" s="365"/>
      <c r="N526" s="365"/>
      <c r="O526" s="365"/>
      <c r="P526" s="365"/>
      <c r="Q526" s="365"/>
      <c r="R526" s="365"/>
      <c r="S526" s="365"/>
      <c r="T526" s="365"/>
      <c r="U526" s="365"/>
      <c r="V526" s="365"/>
      <c r="W526" s="365"/>
      <c r="X526" s="365"/>
      <c r="Y526" s="365"/>
      <c r="Z526" s="365"/>
      <c r="AA526" s="365"/>
    </row>
    <row r="527">
      <c r="A527" s="365"/>
      <c r="B527" s="365"/>
      <c r="C527" s="365"/>
      <c r="D527" s="365"/>
      <c r="E527" s="365"/>
      <c r="F527" s="380"/>
      <c r="G527" s="365"/>
      <c r="H527" s="365"/>
      <c r="I527" s="365"/>
      <c r="J527" s="365"/>
      <c r="K527" s="365"/>
      <c r="L527" s="365"/>
      <c r="M527" s="365"/>
      <c r="N527" s="365"/>
      <c r="O527" s="365"/>
      <c r="P527" s="365"/>
      <c r="Q527" s="365"/>
      <c r="R527" s="365"/>
      <c r="S527" s="365"/>
      <c r="T527" s="365"/>
      <c r="U527" s="365"/>
      <c r="V527" s="365"/>
      <c r="W527" s="365"/>
      <c r="X527" s="365"/>
      <c r="Y527" s="365"/>
      <c r="Z527" s="365"/>
      <c r="AA527" s="365"/>
    </row>
    <row r="528">
      <c r="A528" s="365"/>
      <c r="B528" s="365"/>
      <c r="C528" s="365"/>
      <c r="D528" s="365"/>
      <c r="E528" s="365"/>
      <c r="F528" s="380"/>
      <c r="G528" s="365"/>
      <c r="H528" s="365"/>
      <c r="I528" s="365"/>
      <c r="J528" s="365"/>
      <c r="K528" s="365"/>
      <c r="L528" s="365"/>
      <c r="M528" s="365"/>
      <c r="N528" s="365"/>
      <c r="O528" s="365"/>
      <c r="P528" s="365"/>
      <c r="Q528" s="365"/>
      <c r="R528" s="365"/>
      <c r="S528" s="365"/>
      <c r="T528" s="365"/>
      <c r="U528" s="365"/>
      <c r="V528" s="365"/>
      <c r="W528" s="365"/>
      <c r="X528" s="365"/>
      <c r="Y528" s="365"/>
      <c r="Z528" s="365"/>
      <c r="AA528" s="365"/>
    </row>
    <row r="529">
      <c r="A529" s="365"/>
      <c r="B529" s="365"/>
      <c r="C529" s="365"/>
      <c r="D529" s="365"/>
      <c r="E529" s="365"/>
      <c r="F529" s="380"/>
      <c r="G529" s="365"/>
      <c r="H529" s="365"/>
      <c r="I529" s="365"/>
      <c r="J529" s="365"/>
      <c r="K529" s="365"/>
      <c r="L529" s="365"/>
      <c r="M529" s="365"/>
      <c r="N529" s="365"/>
      <c r="O529" s="365"/>
      <c r="P529" s="365"/>
      <c r="Q529" s="365"/>
      <c r="R529" s="365"/>
      <c r="S529" s="365"/>
      <c r="T529" s="365"/>
      <c r="U529" s="365"/>
      <c r="V529" s="365"/>
      <c r="W529" s="365"/>
      <c r="X529" s="365"/>
      <c r="Y529" s="365"/>
      <c r="Z529" s="365"/>
      <c r="AA529" s="365"/>
    </row>
    <row r="530">
      <c r="A530" s="365"/>
      <c r="B530" s="365"/>
      <c r="C530" s="365"/>
      <c r="D530" s="365"/>
      <c r="E530" s="365"/>
      <c r="F530" s="380"/>
      <c r="G530" s="365"/>
      <c r="H530" s="365"/>
      <c r="I530" s="365"/>
      <c r="J530" s="365"/>
      <c r="K530" s="365"/>
      <c r="L530" s="365"/>
      <c r="M530" s="365"/>
      <c r="N530" s="365"/>
      <c r="O530" s="365"/>
      <c r="P530" s="365"/>
      <c r="Q530" s="365"/>
      <c r="R530" s="365"/>
      <c r="S530" s="365"/>
      <c r="T530" s="365"/>
      <c r="U530" s="365"/>
      <c r="V530" s="365"/>
      <c r="W530" s="365"/>
      <c r="X530" s="365"/>
      <c r="Y530" s="365"/>
      <c r="Z530" s="365"/>
      <c r="AA530" s="365"/>
    </row>
    <row r="531">
      <c r="A531" s="365"/>
      <c r="B531" s="365"/>
      <c r="C531" s="365"/>
      <c r="D531" s="365"/>
      <c r="E531" s="365"/>
      <c r="F531" s="380"/>
      <c r="G531" s="365"/>
      <c r="H531" s="365"/>
      <c r="I531" s="365"/>
      <c r="J531" s="365"/>
      <c r="K531" s="365"/>
      <c r="L531" s="365"/>
      <c r="M531" s="365"/>
      <c r="N531" s="365"/>
      <c r="O531" s="365"/>
      <c r="P531" s="365"/>
      <c r="Q531" s="365"/>
      <c r="R531" s="365"/>
      <c r="S531" s="365"/>
      <c r="T531" s="365"/>
      <c r="U531" s="365"/>
      <c r="V531" s="365"/>
      <c r="W531" s="365"/>
      <c r="X531" s="365"/>
      <c r="Y531" s="365"/>
      <c r="Z531" s="365"/>
      <c r="AA531" s="365"/>
    </row>
    <row r="532">
      <c r="A532" s="365"/>
      <c r="B532" s="365"/>
      <c r="C532" s="365"/>
      <c r="D532" s="365"/>
      <c r="E532" s="365"/>
      <c r="F532" s="380"/>
      <c r="G532" s="365"/>
      <c r="H532" s="365"/>
      <c r="I532" s="365"/>
      <c r="J532" s="365"/>
      <c r="K532" s="365"/>
      <c r="L532" s="365"/>
      <c r="M532" s="365"/>
      <c r="N532" s="365"/>
      <c r="O532" s="365"/>
      <c r="P532" s="365"/>
      <c r="Q532" s="365"/>
      <c r="R532" s="365"/>
      <c r="S532" s="365"/>
      <c r="T532" s="365"/>
      <c r="U532" s="365"/>
      <c r="V532" s="365"/>
      <c r="W532" s="365"/>
      <c r="X532" s="365"/>
      <c r="Y532" s="365"/>
      <c r="Z532" s="365"/>
      <c r="AA532" s="365"/>
    </row>
    <row r="533">
      <c r="A533" s="365"/>
      <c r="B533" s="365"/>
      <c r="C533" s="365"/>
      <c r="D533" s="365"/>
      <c r="E533" s="365"/>
      <c r="F533" s="380"/>
      <c r="G533" s="365"/>
      <c r="H533" s="365"/>
      <c r="I533" s="365"/>
      <c r="J533" s="365"/>
      <c r="K533" s="365"/>
      <c r="L533" s="365"/>
      <c r="M533" s="365"/>
      <c r="N533" s="365"/>
      <c r="O533" s="365"/>
      <c r="P533" s="365"/>
      <c r="Q533" s="365"/>
      <c r="R533" s="365"/>
      <c r="S533" s="365"/>
      <c r="T533" s="365"/>
      <c r="U533" s="365"/>
      <c r="V533" s="365"/>
      <c r="W533" s="365"/>
      <c r="X533" s="365"/>
      <c r="Y533" s="365"/>
      <c r="Z533" s="365"/>
      <c r="AA533" s="365"/>
    </row>
    <row r="534">
      <c r="A534" s="365"/>
      <c r="B534" s="365"/>
      <c r="C534" s="365"/>
      <c r="D534" s="365"/>
      <c r="E534" s="365"/>
      <c r="F534" s="380"/>
      <c r="G534" s="365"/>
      <c r="H534" s="365"/>
      <c r="I534" s="365"/>
      <c r="J534" s="365"/>
      <c r="K534" s="365"/>
      <c r="L534" s="365"/>
      <c r="M534" s="365"/>
      <c r="N534" s="365"/>
      <c r="O534" s="365"/>
      <c r="P534" s="365"/>
      <c r="Q534" s="365"/>
      <c r="R534" s="365"/>
      <c r="S534" s="365"/>
      <c r="T534" s="365"/>
      <c r="U534" s="365"/>
      <c r="V534" s="365"/>
      <c r="W534" s="365"/>
      <c r="X534" s="365"/>
      <c r="Y534" s="365"/>
      <c r="Z534" s="365"/>
      <c r="AA534" s="365"/>
    </row>
    <row r="535">
      <c r="A535" s="365"/>
      <c r="B535" s="365"/>
      <c r="C535" s="365"/>
      <c r="D535" s="365"/>
      <c r="E535" s="365"/>
      <c r="F535" s="380"/>
      <c r="G535" s="365"/>
      <c r="H535" s="365"/>
      <c r="I535" s="365"/>
      <c r="J535" s="365"/>
      <c r="K535" s="365"/>
      <c r="L535" s="365"/>
      <c r="M535" s="365"/>
      <c r="N535" s="365"/>
      <c r="O535" s="365"/>
      <c r="P535" s="365"/>
      <c r="Q535" s="365"/>
      <c r="R535" s="365"/>
      <c r="S535" s="365"/>
      <c r="T535" s="365"/>
      <c r="U535" s="365"/>
      <c r="V535" s="365"/>
      <c r="W535" s="365"/>
      <c r="X535" s="365"/>
      <c r="Y535" s="365"/>
      <c r="Z535" s="365"/>
      <c r="AA535" s="365"/>
    </row>
    <row r="536">
      <c r="A536" s="365"/>
      <c r="B536" s="365"/>
      <c r="C536" s="365"/>
      <c r="D536" s="365"/>
      <c r="E536" s="365"/>
      <c r="F536" s="380"/>
      <c r="G536" s="365"/>
      <c r="H536" s="365"/>
      <c r="I536" s="365"/>
      <c r="J536" s="365"/>
      <c r="K536" s="365"/>
      <c r="L536" s="365"/>
      <c r="M536" s="365"/>
      <c r="N536" s="365"/>
      <c r="O536" s="365"/>
      <c r="P536" s="365"/>
      <c r="Q536" s="365"/>
      <c r="R536" s="365"/>
      <c r="S536" s="365"/>
      <c r="T536" s="365"/>
      <c r="U536" s="365"/>
      <c r="V536" s="365"/>
      <c r="W536" s="365"/>
      <c r="X536" s="365"/>
      <c r="Y536" s="365"/>
      <c r="Z536" s="365"/>
      <c r="AA536" s="365"/>
    </row>
    <row r="537">
      <c r="A537" s="365"/>
      <c r="B537" s="365"/>
      <c r="C537" s="365"/>
      <c r="D537" s="365"/>
      <c r="E537" s="365"/>
      <c r="F537" s="380"/>
      <c r="G537" s="365"/>
      <c r="H537" s="365"/>
      <c r="I537" s="365"/>
      <c r="J537" s="365"/>
      <c r="K537" s="365"/>
      <c r="L537" s="365"/>
      <c r="M537" s="365"/>
      <c r="N537" s="365"/>
      <c r="O537" s="365"/>
      <c r="P537" s="365"/>
      <c r="Q537" s="365"/>
      <c r="R537" s="365"/>
      <c r="S537" s="365"/>
      <c r="T537" s="365"/>
      <c r="U537" s="365"/>
      <c r="V537" s="365"/>
      <c r="W537" s="365"/>
      <c r="X537" s="365"/>
      <c r="Y537" s="365"/>
      <c r="Z537" s="365"/>
      <c r="AA537" s="365"/>
    </row>
    <row r="538">
      <c r="A538" s="365"/>
      <c r="B538" s="365"/>
      <c r="C538" s="365"/>
      <c r="D538" s="365"/>
      <c r="E538" s="365"/>
      <c r="F538" s="380"/>
      <c r="G538" s="365"/>
      <c r="H538" s="365"/>
      <c r="I538" s="365"/>
      <c r="J538" s="365"/>
      <c r="K538" s="365"/>
      <c r="L538" s="365"/>
      <c r="M538" s="365"/>
      <c r="N538" s="365"/>
      <c r="O538" s="365"/>
      <c r="P538" s="365"/>
      <c r="Q538" s="365"/>
      <c r="R538" s="365"/>
      <c r="S538" s="365"/>
      <c r="T538" s="365"/>
      <c r="U538" s="365"/>
      <c r="V538" s="365"/>
      <c r="W538" s="365"/>
      <c r="X538" s="365"/>
      <c r="Y538" s="365"/>
      <c r="Z538" s="365"/>
      <c r="AA538" s="365"/>
    </row>
    <row r="539">
      <c r="A539" s="365"/>
      <c r="B539" s="365"/>
      <c r="C539" s="365"/>
      <c r="D539" s="365"/>
      <c r="E539" s="365"/>
      <c r="F539" s="380"/>
      <c r="G539" s="365"/>
      <c r="H539" s="365"/>
      <c r="I539" s="365"/>
      <c r="J539" s="365"/>
      <c r="K539" s="365"/>
      <c r="L539" s="365"/>
      <c r="M539" s="365"/>
      <c r="N539" s="365"/>
      <c r="O539" s="365"/>
      <c r="P539" s="365"/>
      <c r="Q539" s="365"/>
      <c r="R539" s="365"/>
      <c r="S539" s="365"/>
      <c r="T539" s="365"/>
      <c r="U539" s="365"/>
      <c r="V539" s="365"/>
      <c r="W539" s="365"/>
      <c r="X539" s="365"/>
      <c r="Y539" s="365"/>
      <c r="Z539" s="365"/>
      <c r="AA539" s="365"/>
    </row>
    <row r="540">
      <c r="A540" s="365"/>
      <c r="B540" s="365"/>
      <c r="C540" s="365"/>
      <c r="D540" s="365"/>
      <c r="E540" s="365"/>
      <c r="F540" s="380"/>
      <c r="G540" s="365"/>
      <c r="H540" s="365"/>
      <c r="I540" s="365"/>
      <c r="J540" s="365"/>
      <c r="K540" s="365"/>
      <c r="L540" s="365"/>
      <c r="M540" s="365"/>
      <c r="N540" s="365"/>
      <c r="O540" s="365"/>
      <c r="P540" s="365"/>
      <c r="Q540" s="365"/>
      <c r="R540" s="365"/>
      <c r="S540" s="365"/>
      <c r="T540" s="365"/>
      <c r="U540" s="365"/>
      <c r="V540" s="365"/>
      <c r="W540" s="365"/>
      <c r="X540" s="365"/>
      <c r="Y540" s="365"/>
      <c r="Z540" s="365"/>
      <c r="AA540" s="365"/>
    </row>
    <row r="541">
      <c r="A541" s="365"/>
      <c r="B541" s="365"/>
      <c r="C541" s="365"/>
      <c r="D541" s="365"/>
      <c r="E541" s="365"/>
      <c r="F541" s="380"/>
      <c r="G541" s="365"/>
      <c r="H541" s="365"/>
      <c r="I541" s="365"/>
      <c r="J541" s="365"/>
      <c r="K541" s="365"/>
      <c r="L541" s="365"/>
      <c r="M541" s="365"/>
      <c r="N541" s="365"/>
      <c r="O541" s="365"/>
      <c r="P541" s="365"/>
      <c r="Q541" s="365"/>
      <c r="R541" s="365"/>
      <c r="S541" s="365"/>
      <c r="T541" s="365"/>
      <c r="U541" s="365"/>
      <c r="V541" s="365"/>
      <c r="W541" s="365"/>
      <c r="X541" s="365"/>
      <c r="Y541" s="365"/>
      <c r="Z541" s="365"/>
      <c r="AA541" s="365"/>
    </row>
    <row r="542">
      <c r="A542" s="365"/>
      <c r="B542" s="365"/>
      <c r="C542" s="365"/>
      <c r="D542" s="365"/>
      <c r="E542" s="365"/>
      <c r="F542" s="380"/>
      <c r="G542" s="365"/>
      <c r="H542" s="365"/>
      <c r="I542" s="365"/>
      <c r="J542" s="365"/>
      <c r="K542" s="365"/>
      <c r="L542" s="365"/>
      <c r="M542" s="365"/>
      <c r="N542" s="365"/>
      <c r="O542" s="365"/>
      <c r="P542" s="365"/>
      <c r="Q542" s="365"/>
      <c r="R542" s="365"/>
      <c r="S542" s="365"/>
      <c r="T542" s="365"/>
      <c r="U542" s="365"/>
      <c r="V542" s="365"/>
      <c r="W542" s="365"/>
      <c r="X542" s="365"/>
      <c r="Y542" s="365"/>
      <c r="Z542" s="365"/>
      <c r="AA542" s="365"/>
    </row>
    <row r="543">
      <c r="A543" s="365"/>
      <c r="B543" s="365"/>
      <c r="C543" s="365"/>
      <c r="D543" s="365"/>
      <c r="E543" s="365"/>
      <c r="F543" s="380"/>
      <c r="G543" s="365"/>
      <c r="H543" s="365"/>
      <c r="I543" s="365"/>
      <c r="J543" s="365"/>
      <c r="K543" s="365"/>
      <c r="L543" s="365"/>
      <c r="M543" s="365"/>
      <c r="N543" s="365"/>
      <c r="O543" s="365"/>
      <c r="P543" s="365"/>
      <c r="Q543" s="365"/>
      <c r="R543" s="365"/>
      <c r="S543" s="365"/>
      <c r="T543" s="365"/>
      <c r="U543" s="365"/>
      <c r="V543" s="365"/>
      <c r="W543" s="365"/>
      <c r="X543" s="365"/>
      <c r="Y543" s="365"/>
      <c r="Z543" s="365"/>
      <c r="AA543" s="365"/>
    </row>
    <row r="544">
      <c r="A544" s="365"/>
      <c r="B544" s="365"/>
      <c r="C544" s="365"/>
      <c r="D544" s="365"/>
      <c r="E544" s="365"/>
      <c r="F544" s="380"/>
      <c r="G544" s="365"/>
      <c r="H544" s="365"/>
      <c r="I544" s="365"/>
      <c r="J544" s="365"/>
      <c r="K544" s="365"/>
      <c r="L544" s="365"/>
      <c r="M544" s="365"/>
      <c r="N544" s="365"/>
      <c r="O544" s="365"/>
      <c r="P544" s="365"/>
      <c r="Q544" s="365"/>
      <c r="R544" s="365"/>
      <c r="S544" s="365"/>
      <c r="T544" s="365"/>
      <c r="U544" s="365"/>
      <c r="V544" s="365"/>
      <c r="W544" s="365"/>
      <c r="X544" s="365"/>
      <c r="Y544" s="365"/>
      <c r="Z544" s="365"/>
      <c r="AA544" s="365"/>
    </row>
    <row r="545">
      <c r="A545" s="365"/>
      <c r="B545" s="365"/>
      <c r="C545" s="365"/>
      <c r="D545" s="365"/>
      <c r="E545" s="365"/>
      <c r="F545" s="380"/>
      <c r="G545" s="365"/>
      <c r="H545" s="365"/>
      <c r="I545" s="365"/>
      <c r="J545" s="365"/>
      <c r="K545" s="365"/>
      <c r="L545" s="365"/>
      <c r="M545" s="365"/>
      <c r="N545" s="365"/>
      <c r="O545" s="365"/>
      <c r="P545" s="365"/>
      <c r="Q545" s="365"/>
      <c r="R545" s="365"/>
      <c r="S545" s="365"/>
      <c r="T545" s="365"/>
      <c r="U545" s="365"/>
      <c r="V545" s="365"/>
      <c r="W545" s="365"/>
      <c r="X545" s="365"/>
      <c r="Y545" s="365"/>
      <c r="Z545" s="365"/>
      <c r="AA545" s="365"/>
    </row>
    <row r="546">
      <c r="A546" s="365"/>
      <c r="B546" s="365"/>
      <c r="C546" s="365"/>
      <c r="D546" s="365"/>
      <c r="E546" s="365"/>
      <c r="F546" s="380"/>
      <c r="G546" s="365"/>
      <c r="H546" s="365"/>
      <c r="I546" s="365"/>
      <c r="J546" s="365"/>
      <c r="K546" s="365"/>
      <c r="L546" s="365"/>
      <c r="M546" s="365"/>
      <c r="N546" s="365"/>
      <c r="O546" s="365"/>
      <c r="P546" s="365"/>
      <c r="Q546" s="365"/>
      <c r="R546" s="365"/>
      <c r="S546" s="365"/>
      <c r="T546" s="365"/>
      <c r="U546" s="365"/>
      <c r="V546" s="365"/>
      <c r="W546" s="365"/>
      <c r="X546" s="365"/>
      <c r="Y546" s="365"/>
      <c r="Z546" s="365"/>
      <c r="AA546" s="365"/>
    </row>
    <row r="547">
      <c r="A547" s="365"/>
      <c r="B547" s="365"/>
      <c r="C547" s="365"/>
      <c r="D547" s="365"/>
      <c r="E547" s="365"/>
      <c r="F547" s="380"/>
      <c r="G547" s="365"/>
      <c r="H547" s="365"/>
      <c r="I547" s="365"/>
      <c r="J547" s="365"/>
      <c r="K547" s="365"/>
      <c r="L547" s="365"/>
      <c r="M547" s="365"/>
      <c r="N547" s="365"/>
      <c r="O547" s="365"/>
      <c r="P547" s="365"/>
      <c r="Q547" s="365"/>
      <c r="R547" s="365"/>
      <c r="S547" s="365"/>
      <c r="T547" s="365"/>
      <c r="U547" s="365"/>
      <c r="V547" s="365"/>
      <c r="W547" s="365"/>
      <c r="X547" s="365"/>
      <c r="Y547" s="365"/>
      <c r="Z547" s="365"/>
      <c r="AA547" s="365"/>
    </row>
    <row r="548">
      <c r="A548" s="365"/>
      <c r="B548" s="365"/>
      <c r="C548" s="365"/>
      <c r="D548" s="365"/>
      <c r="E548" s="365"/>
      <c r="F548" s="380"/>
      <c r="G548" s="365"/>
      <c r="H548" s="365"/>
      <c r="I548" s="365"/>
      <c r="J548" s="365"/>
      <c r="K548" s="365"/>
      <c r="L548" s="365"/>
      <c r="M548" s="365"/>
      <c r="N548" s="365"/>
      <c r="O548" s="365"/>
      <c r="P548" s="365"/>
      <c r="Q548" s="365"/>
      <c r="R548" s="365"/>
      <c r="S548" s="365"/>
      <c r="T548" s="365"/>
      <c r="U548" s="365"/>
      <c r="V548" s="365"/>
      <c r="W548" s="365"/>
      <c r="X548" s="365"/>
      <c r="Y548" s="365"/>
      <c r="Z548" s="365"/>
      <c r="AA548" s="365"/>
    </row>
    <row r="549">
      <c r="A549" s="365"/>
      <c r="B549" s="365"/>
      <c r="C549" s="365"/>
      <c r="D549" s="365"/>
      <c r="E549" s="365"/>
      <c r="F549" s="380"/>
      <c r="G549" s="365"/>
      <c r="H549" s="365"/>
      <c r="I549" s="365"/>
      <c r="J549" s="365"/>
      <c r="K549" s="365"/>
      <c r="L549" s="365"/>
      <c r="M549" s="365"/>
      <c r="N549" s="365"/>
      <c r="O549" s="365"/>
      <c r="P549" s="365"/>
      <c r="Q549" s="365"/>
      <c r="R549" s="365"/>
      <c r="S549" s="365"/>
      <c r="T549" s="365"/>
      <c r="U549" s="365"/>
      <c r="V549" s="365"/>
      <c r="W549" s="365"/>
      <c r="X549" s="365"/>
      <c r="Y549" s="365"/>
      <c r="Z549" s="365"/>
      <c r="AA549" s="365"/>
    </row>
    <row r="550">
      <c r="A550" s="365"/>
      <c r="B550" s="365"/>
      <c r="C550" s="365"/>
      <c r="D550" s="365"/>
      <c r="E550" s="365"/>
      <c r="F550" s="380"/>
      <c r="G550" s="365"/>
      <c r="H550" s="365"/>
      <c r="I550" s="365"/>
      <c r="J550" s="365"/>
      <c r="K550" s="365"/>
      <c r="L550" s="365"/>
      <c r="M550" s="365"/>
      <c r="N550" s="365"/>
      <c r="O550" s="365"/>
      <c r="P550" s="365"/>
      <c r="Q550" s="365"/>
      <c r="R550" s="365"/>
      <c r="S550" s="365"/>
      <c r="T550" s="365"/>
      <c r="U550" s="365"/>
      <c r="V550" s="365"/>
      <c r="W550" s="365"/>
      <c r="X550" s="365"/>
      <c r="Y550" s="365"/>
      <c r="Z550" s="365"/>
      <c r="AA550" s="365"/>
    </row>
    <row r="551">
      <c r="A551" s="365"/>
      <c r="B551" s="365"/>
      <c r="C551" s="365"/>
      <c r="D551" s="365"/>
      <c r="E551" s="365"/>
      <c r="F551" s="380"/>
      <c r="G551" s="365"/>
      <c r="H551" s="365"/>
      <c r="I551" s="365"/>
      <c r="J551" s="365"/>
      <c r="K551" s="365"/>
      <c r="L551" s="365"/>
      <c r="M551" s="365"/>
      <c r="N551" s="365"/>
      <c r="O551" s="365"/>
      <c r="P551" s="365"/>
      <c r="Q551" s="365"/>
      <c r="R551" s="365"/>
      <c r="S551" s="365"/>
      <c r="T551" s="365"/>
      <c r="U551" s="365"/>
      <c r="V551" s="365"/>
      <c r="W551" s="365"/>
      <c r="X551" s="365"/>
      <c r="Y551" s="365"/>
      <c r="Z551" s="365"/>
      <c r="AA551" s="365"/>
    </row>
    <row r="552">
      <c r="A552" s="365"/>
      <c r="B552" s="365"/>
      <c r="C552" s="365"/>
      <c r="D552" s="365"/>
      <c r="E552" s="365"/>
      <c r="F552" s="380"/>
      <c r="G552" s="365"/>
      <c r="H552" s="365"/>
      <c r="I552" s="365"/>
      <c r="J552" s="365"/>
      <c r="K552" s="365"/>
      <c r="L552" s="365"/>
      <c r="M552" s="365"/>
      <c r="N552" s="365"/>
      <c r="O552" s="365"/>
      <c r="P552" s="365"/>
      <c r="Q552" s="365"/>
      <c r="R552" s="365"/>
      <c r="S552" s="365"/>
      <c r="T552" s="365"/>
      <c r="U552" s="365"/>
      <c r="V552" s="365"/>
      <c r="W552" s="365"/>
      <c r="X552" s="365"/>
      <c r="Y552" s="365"/>
      <c r="Z552" s="365"/>
      <c r="AA552" s="365"/>
    </row>
    <row r="553">
      <c r="A553" s="365"/>
      <c r="B553" s="365"/>
      <c r="C553" s="365"/>
      <c r="D553" s="365"/>
      <c r="E553" s="365"/>
      <c r="F553" s="380"/>
      <c r="G553" s="365"/>
      <c r="H553" s="365"/>
      <c r="I553" s="365"/>
      <c r="J553" s="365"/>
      <c r="K553" s="365"/>
      <c r="L553" s="365"/>
      <c r="M553" s="365"/>
      <c r="N553" s="365"/>
      <c r="O553" s="365"/>
      <c r="P553" s="365"/>
      <c r="Q553" s="365"/>
      <c r="R553" s="365"/>
      <c r="S553" s="365"/>
      <c r="T553" s="365"/>
      <c r="U553" s="365"/>
      <c r="V553" s="365"/>
      <c r="W553" s="365"/>
      <c r="X553" s="365"/>
      <c r="Y553" s="365"/>
      <c r="Z553" s="365"/>
      <c r="AA553" s="365"/>
    </row>
    <row r="554">
      <c r="A554" s="365"/>
      <c r="B554" s="365"/>
      <c r="C554" s="365"/>
      <c r="D554" s="365"/>
      <c r="E554" s="365"/>
      <c r="F554" s="380"/>
      <c r="G554" s="365"/>
      <c r="H554" s="365"/>
      <c r="I554" s="365"/>
      <c r="J554" s="365"/>
      <c r="K554" s="365"/>
      <c r="L554" s="365"/>
      <c r="M554" s="365"/>
      <c r="N554" s="365"/>
      <c r="O554" s="365"/>
      <c r="P554" s="365"/>
      <c r="Q554" s="365"/>
      <c r="R554" s="365"/>
      <c r="S554" s="365"/>
      <c r="T554" s="365"/>
      <c r="U554" s="365"/>
      <c r="V554" s="365"/>
      <c r="W554" s="365"/>
      <c r="X554" s="365"/>
      <c r="Y554" s="365"/>
      <c r="Z554" s="365"/>
      <c r="AA554" s="365"/>
    </row>
    <row r="555">
      <c r="A555" s="365"/>
      <c r="B555" s="365"/>
      <c r="C555" s="365"/>
      <c r="D555" s="365"/>
      <c r="E555" s="365"/>
      <c r="F555" s="380"/>
      <c r="G555" s="365"/>
      <c r="H555" s="365"/>
      <c r="I555" s="365"/>
      <c r="J555" s="365"/>
      <c r="K555" s="365"/>
      <c r="L555" s="365"/>
      <c r="M555" s="365"/>
      <c r="N555" s="365"/>
      <c r="O555" s="365"/>
      <c r="P555" s="365"/>
      <c r="Q555" s="365"/>
      <c r="R555" s="365"/>
      <c r="S555" s="365"/>
      <c r="T555" s="365"/>
      <c r="U555" s="365"/>
      <c r="V555" s="365"/>
      <c r="W555" s="365"/>
      <c r="X555" s="365"/>
      <c r="Y555" s="365"/>
      <c r="Z555" s="365"/>
      <c r="AA555" s="365"/>
    </row>
    <row r="556">
      <c r="A556" s="365"/>
      <c r="B556" s="365"/>
      <c r="C556" s="365"/>
      <c r="D556" s="365"/>
      <c r="E556" s="365"/>
      <c r="F556" s="380"/>
      <c r="G556" s="365"/>
      <c r="H556" s="365"/>
      <c r="I556" s="365"/>
      <c r="J556" s="365"/>
      <c r="K556" s="365"/>
      <c r="L556" s="365"/>
      <c r="M556" s="365"/>
      <c r="N556" s="365"/>
      <c r="O556" s="365"/>
      <c r="P556" s="365"/>
      <c r="Q556" s="365"/>
      <c r="R556" s="365"/>
      <c r="S556" s="365"/>
      <c r="T556" s="365"/>
      <c r="U556" s="365"/>
      <c r="V556" s="365"/>
      <c r="W556" s="365"/>
      <c r="X556" s="365"/>
      <c r="Y556" s="365"/>
      <c r="Z556" s="365"/>
      <c r="AA556" s="365"/>
    </row>
    <row r="557">
      <c r="A557" s="365"/>
      <c r="B557" s="365"/>
      <c r="C557" s="365"/>
      <c r="D557" s="365"/>
      <c r="E557" s="365"/>
      <c r="F557" s="380"/>
      <c r="G557" s="365"/>
      <c r="H557" s="365"/>
      <c r="I557" s="365"/>
      <c r="J557" s="365"/>
      <c r="K557" s="365"/>
      <c r="L557" s="365"/>
      <c r="M557" s="365"/>
      <c r="N557" s="365"/>
      <c r="O557" s="365"/>
      <c r="P557" s="365"/>
      <c r="Q557" s="365"/>
      <c r="R557" s="365"/>
      <c r="S557" s="365"/>
      <c r="T557" s="365"/>
      <c r="U557" s="365"/>
      <c r="V557" s="365"/>
      <c r="W557" s="365"/>
      <c r="X557" s="365"/>
      <c r="Y557" s="365"/>
      <c r="Z557" s="365"/>
      <c r="AA557" s="365"/>
    </row>
    <row r="558">
      <c r="A558" s="365"/>
      <c r="B558" s="365"/>
      <c r="C558" s="365"/>
      <c r="D558" s="365"/>
      <c r="E558" s="365"/>
      <c r="F558" s="380"/>
      <c r="G558" s="365"/>
      <c r="H558" s="365"/>
      <c r="I558" s="365"/>
      <c r="J558" s="365"/>
      <c r="K558" s="365"/>
      <c r="L558" s="365"/>
      <c r="M558" s="365"/>
      <c r="N558" s="365"/>
      <c r="O558" s="365"/>
      <c r="P558" s="365"/>
      <c r="Q558" s="365"/>
      <c r="R558" s="365"/>
      <c r="S558" s="365"/>
      <c r="T558" s="365"/>
      <c r="U558" s="365"/>
      <c r="V558" s="365"/>
      <c r="W558" s="365"/>
      <c r="X558" s="365"/>
      <c r="Y558" s="365"/>
      <c r="Z558" s="365"/>
      <c r="AA558" s="365"/>
    </row>
    <row r="559">
      <c r="A559" s="365"/>
      <c r="B559" s="365"/>
      <c r="C559" s="365"/>
      <c r="D559" s="365"/>
      <c r="E559" s="365"/>
      <c r="F559" s="380"/>
      <c r="G559" s="365"/>
      <c r="H559" s="365"/>
      <c r="I559" s="365"/>
      <c r="J559" s="365"/>
      <c r="K559" s="365"/>
      <c r="L559" s="365"/>
      <c r="M559" s="365"/>
      <c r="N559" s="365"/>
      <c r="O559" s="365"/>
      <c r="P559" s="365"/>
      <c r="Q559" s="365"/>
      <c r="R559" s="365"/>
      <c r="S559" s="365"/>
      <c r="T559" s="365"/>
      <c r="U559" s="365"/>
      <c r="V559" s="365"/>
      <c r="W559" s="365"/>
      <c r="X559" s="365"/>
      <c r="Y559" s="365"/>
      <c r="Z559" s="365"/>
      <c r="AA559" s="365"/>
    </row>
    <row r="560">
      <c r="A560" s="365"/>
      <c r="B560" s="365"/>
      <c r="C560" s="365"/>
      <c r="D560" s="365"/>
      <c r="E560" s="365"/>
      <c r="F560" s="380"/>
      <c r="G560" s="365"/>
      <c r="H560" s="365"/>
      <c r="I560" s="365"/>
      <c r="J560" s="365"/>
      <c r="K560" s="365"/>
      <c r="L560" s="365"/>
      <c r="M560" s="365"/>
      <c r="N560" s="365"/>
      <c r="O560" s="365"/>
      <c r="P560" s="365"/>
      <c r="Q560" s="365"/>
      <c r="R560" s="365"/>
      <c r="S560" s="365"/>
      <c r="T560" s="365"/>
      <c r="U560" s="365"/>
      <c r="V560" s="365"/>
      <c r="W560" s="365"/>
      <c r="X560" s="365"/>
      <c r="Y560" s="365"/>
      <c r="Z560" s="365"/>
      <c r="AA560" s="365"/>
    </row>
    <row r="561">
      <c r="A561" s="365"/>
      <c r="B561" s="365"/>
      <c r="C561" s="365"/>
      <c r="D561" s="365"/>
      <c r="E561" s="365"/>
      <c r="F561" s="380"/>
      <c r="G561" s="365"/>
      <c r="H561" s="365"/>
      <c r="I561" s="365"/>
      <c r="J561" s="365"/>
      <c r="K561" s="365"/>
      <c r="L561" s="365"/>
      <c r="M561" s="365"/>
      <c r="N561" s="365"/>
      <c r="O561" s="365"/>
      <c r="P561" s="365"/>
      <c r="Q561" s="365"/>
      <c r="R561" s="365"/>
      <c r="S561" s="365"/>
      <c r="T561" s="365"/>
      <c r="U561" s="365"/>
      <c r="V561" s="365"/>
      <c r="W561" s="365"/>
      <c r="X561" s="365"/>
      <c r="Y561" s="365"/>
      <c r="Z561" s="365"/>
      <c r="AA561" s="365"/>
    </row>
    <row r="562">
      <c r="A562" s="365"/>
      <c r="B562" s="365"/>
      <c r="C562" s="365"/>
      <c r="D562" s="365"/>
      <c r="E562" s="365"/>
      <c r="F562" s="380"/>
      <c r="G562" s="365"/>
      <c r="H562" s="365"/>
      <c r="I562" s="365"/>
      <c r="J562" s="365"/>
      <c r="K562" s="365"/>
      <c r="L562" s="365"/>
      <c r="M562" s="365"/>
      <c r="N562" s="365"/>
      <c r="O562" s="365"/>
      <c r="P562" s="365"/>
      <c r="Q562" s="365"/>
      <c r="R562" s="365"/>
      <c r="S562" s="365"/>
      <c r="T562" s="365"/>
      <c r="U562" s="365"/>
      <c r="V562" s="365"/>
      <c r="W562" s="365"/>
      <c r="X562" s="365"/>
      <c r="Y562" s="365"/>
      <c r="Z562" s="365"/>
      <c r="AA562" s="365"/>
    </row>
    <row r="563">
      <c r="A563" s="365"/>
      <c r="B563" s="365"/>
      <c r="C563" s="365"/>
      <c r="D563" s="365"/>
      <c r="E563" s="365"/>
      <c r="F563" s="380"/>
      <c r="G563" s="365"/>
      <c r="H563" s="365"/>
      <c r="I563" s="365"/>
      <c r="J563" s="365"/>
      <c r="K563" s="365"/>
      <c r="L563" s="365"/>
      <c r="M563" s="365"/>
      <c r="N563" s="365"/>
      <c r="O563" s="365"/>
      <c r="P563" s="365"/>
      <c r="Q563" s="365"/>
      <c r="R563" s="365"/>
      <c r="S563" s="365"/>
      <c r="T563" s="365"/>
      <c r="U563" s="365"/>
      <c r="V563" s="365"/>
      <c r="W563" s="365"/>
      <c r="X563" s="365"/>
      <c r="Y563" s="365"/>
      <c r="Z563" s="365"/>
      <c r="AA563" s="365"/>
    </row>
    <row r="564">
      <c r="A564" s="365"/>
      <c r="B564" s="365"/>
      <c r="C564" s="365"/>
      <c r="D564" s="365"/>
      <c r="E564" s="365"/>
      <c r="F564" s="380"/>
      <c r="G564" s="365"/>
      <c r="H564" s="365"/>
      <c r="I564" s="365"/>
      <c r="J564" s="365"/>
      <c r="K564" s="365"/>
      <c r="L564" s="365"/>
      <c r="M564" s="365"/>
      <c r="N564" s="365"/>
      <c r="O564" s="365"/>
      <c r="P564" s="365"/>
      <c r="Q564" s="365"/>
      <c r="R564" s="365"/>
      <c r="S564" s="365"/>
      <c r="T564" s="365"/>
      <c r="U564" s="365"/>
      <c r="V564" s="365"/>
      <c r="W564" s="365"/>
      <c r="X564" s="365"/>
      <c r="Y564" s="365"/>
      <c r="Z564" s="365"/>
      <c r="AA564" s="365"/>
    </row>
    <row r="565">
      <c r="A565" s="365"/>
      <c r="B565" s="365"/>
      <c r="C565" s="365"/>
      <c r="D565" s="365"/>
      <c r="E565" s="365"/>
      <c r="F565" s="380"/>
      <c r="G565" s="365"/>
      <c r="H565" s="365"/>
      <c r="I565" s="365"/>
      <c r="J565" s="365"/>
      <c r="K565" s="365"/>
      <c r="L565" s="365"/>
      <c r="M565" s="365"/>
      <c r="N565" s="365"/>
      <c r="O565" s="365"/>
      <c r="P565" s="365"/>
      <c r="Q565" s="365"/>
      <c r="R565" s="365"/>
      <c r="S565" s="365"/>
      <c r="T565" s="365"/>
      <c r="U565" s="365"/>
      <c r="V565" s="365"/>
      <c r="W565" s="365"/>
      <c r="X565" s="365"/>
      <c r="Y565" s="365"/>
      <c r="Z565" s="365"/>
      <c r="AA565" s="365"/>
    </row>
    <row r="566">
      <c r="A566" s="365"/>
      <c r="B566" s="365"/>
      <c r="C566" s="365"/>
      <c r="D566" s="365"/>
      <c r="E566" s="365"/>
      <c r="F566" s="380"/>
      <c r="G566" s="365"/>
      <c r="H566" s="365"/>
      <c r="I566" s="365"/>
      <c r="J566" s="365"/>
      <c r="K566" s="365"/>
      <c r="L566" s="365"/>
      <c r="M566" s="365"/>
      <c r="N566" s="365"/>
      <c r="O566" s="365"/>
      <c r="P566" s="365"/>
      <c r="Q566" s="365"/>
      <c r="R566" s="365"/>
      <c r="S566" s="365"/>
      <c r="T566" s="365"/>
      <c r="U566" s="365"/>
      <c r="V566" s="365"/>
      <c r="W566" s="365"/>
      <c r="X566" s="365"/>
      <c r="Y566" s="365"/>
      <c r="Z566" s="365"/>
      <c r="AA566" s="365"/>
    </row>
    <row r="567">
      <c r="A567" s="365"/>
      <c r="B567" s="365"/>
      <c r="C567" s="365"/>
      <c r="D567" s="365"/>
      <c r="E567" s="365"/>
      <c r="F567" s="380"/>
      <c r="G567" s="365"/>
      <c r="H567" s="365"/>
      <c r="I567" s="365"/>
      <c r="J567" s="365"/>
      <c r="K567" s="365"/>
      <c r="L567" s="365"/>
      <c r="M567" s="365"/>
      <c r="N567" s="365"/>
      <c r="O567" s="365"/>
      <c r="P567" s="365"/>
      <c r="Q567" s="365"/>
      <c r="R567" s="365"/>
      <c r="S567" s="365"/>
      <c r="T567" s="365"/>
      <c r="U567" s="365"/>
      <c r="V567" s="365"/>
      <c r="W567" s="365"/>
      <c r="X567" s="365"/>
      <c r="Y567" s="365"/>
      <c r="Z567" s="365"/>
      <c r="AA567" s="365"/>
    </row>
    <row r="568">
      <c r="A568" s="365"/>
      <c r="B568" s="365"/>
      <c r="C568" s="365"/>
      <c r="D568" s="365"/>
      <c r="E568" s="365"/>
      <c r="F568" s="380"/>
      <c r="G568" s="365"/>
      <c r="H568" s="365"/>
      <c r="I568" s="365"/>
      <c r="J568" s="365"/>
      <c r="K568" s="365"/>
      <c r="L568" s="365"/>
      <c r="M568" s="365"/>
      <c r="N568" s="365"/>
      <c r="O568" s="365"/>
      <c r="P568" s="365"/>
      <c r="Q568" s="365"/>
      <c r="R568" s="365"/>
      <c r="S568" s="365"/>
      <c r="T568" s="365"/>
      <c r="U568" s="365"/>
      <c r="V568" s="365"/>
      <c r="W568" s="365"/>
      <c r="X568" s="365"/>
      <c r="Y568" s="365"/>
      <c r="Z568" s="365"/>
      <c r="AA568" s="365"/>
    </row>
    <row r="569">
      <c r="A569" s="365"/>
      <c r="B569" s="365"/>
      <c r="C569" s="365"/>
      <c r="D569" s="365"/>
      <c r="E569" s="365"/>
      <c r="F569" s="380"/>
      <c r="G569" s="365"/>
      <c r="H569" s="365"/>
      <c r="I569" s="365"/>
      <c r="J569" s="365"/>
      <c r="K569" s="365"/>
      <c r="L569" s="365"/>
      <c r="M569" s="365"/>
      <c r="N569" s="365"/>
      <c r="O569" s="365"/>
      <c r="P569" s="365"/>
      <c r="Q569" s="365"/>
      <c r="R569" s="365"/>
      <c r="S569" s="365"/>
      <c r="T569" s="365"/>
      <c r="U569" s="365"/>
      <c r="V569" s="365"/>
      <c r="W569" s="365"/>
      <c r="X569" s="365"/>
      <c r="Y569" s="365"/>
      <c r="Z569" s="365"/>
      <c r="AA569" s="365"/>
    </row>
    <row r="570">
      <c r="A570" s="365"/>
      <c r="B570" s="365"/>
      <c r="C570" s="365"/>
      <c r="D570" s="365"/>
      <c r="E570" s="365"/>
      <c r="F570" s="380"/>
      <c r="G570" s="365"/>
      <c r="H570" s="365"/>
      <c r="I570" s="365"/>
      <c r="J570" s="365"/>
      <c r="K570" s="365"/>
      <c r="L570" s="365"/>
      <c r="M570" s="365"/>
      <c r="N570" s="365"/>
      <c r="O570" s="365"/>
      <c r="P570" s="365"/>
      <c r="Q570" s="365"/>
      <c r="R570" s="365"/>
      <c r="S570" s="365"/>
      <c r="T570" s="365"/>
      <c r="U570" s="365"/>
      <c r="V570" s="365"/>
      <c r="W570" s="365"/>
      <c r="X570" s="365"/>
      <c r="Y570" s="365"/>
      <c r="Z570" s="365"/>
      <c r="AA570" s="365"/>
    </row>
    <row r="571">
      <c r="A571" s="365"/>
      <c r="B571" s="365"/>
      <c r="C571" s="365"/>
      <c r="D571" s="365"/>
      <c r="E571" s="365"/>
      <c r="F571" s="380"/>
      <c r="G571" s="365"/>
      <c r="H571" s="365"/>
      <c r="I571" s="365"/>
      <c r="J571" s="365"/>
      <c r="K571" s="365"/>
      <c r="L571" s="365"/>
      <c r="M571" s="365"/>
      <c r="N571" s="365"/>
      <c r="O571" s="365"/>
      <c r="P571" s="365"/>
      <c r="Q571" s="365"/>
      <c r="R571" s="365"/>
      <c r="S571" s="365"/>
      <c r="T571" s="365"/>
      <c r="U571" s="365"/>
      <c r="V571" s="365"/>
      <c r="W571" s="365"/>
      <c r="X571" s="365"/>
      <c r="Y571" s="365"/>
      <c r="Z571" s="365"/>
      <c r="AA571" s="365"/>
    </row>
    <row r="572">
      <c r="A572" s="365"/>
      <c r="B572" s="365"/>
      <c r="C572" s="365"/>
      <c r="D572" s="365"/>
      <c r="E572" s="365"/>
      <c r="F572" s="380"/>
      <c r="G572" s="365"/>
      <c r="H572" s="365"/>
      <c r="I572" s="365"/>
      <c r="J572" s="365"/>
      <c r="K572" s="365"/>
      <c r="L572" s="365"/>
      <c r="M572" s="365"/>
      <c r="N572" s="365"/>
      <c r="O572" s="365"/>
      <c r="P572" s="365"/>
      <c r="Q572" s="365"/>
      <c r="R572" s="365"/>
      <c r="S572" s="365"/>
      <c r="T572" s="365"/>
      <c r="U572" s="365"/>
      <c r="V572" s="365"/>
      <c r="W572" s="365"/>
      <c r="X572" s="365"/>
      <c r="Y572" s="365"/>
      <c r="Z572" s="365"/>
      <c r="AA572" s="365"/>
    </row>
    <row r="573">
      <c r="A573" s="365"/>
      <c r="B573" s="365"/>
      <c r="C573" s="365"/>
      <c r="D573" s="365"/>
      <c r="E573" s="365"/>
      <c r="F573" s="380"/>
      <c r="G573" s="365"/>
      <c r="H573" s="365"/>
      <c r="I573" s="365"/>
      <c r="J573" s="365"/>
      <c r="K573" s="365"/>
      <c r="L573" s="365"/>
      <c r="M573" s="365"/>
      <c r="N573" s="365"/>
      <c r="O573" s="365"/>
      <c r="P573" s="365"/>
      <c r="Q573" s="365"/>
      <c r="R573" s="365"/>
      <c r="S573" s="365"/>
      <c r="T573" s="365"/>
      <c r="U573" s="365"/>
      <c r="V573" s="365"/>
      <c r="W573" s="365"/>
      <c r="X573" s="365"/>
      <c r="Y573" s="365"/>
      <c r="Z573" s="365"/>
      <c r="AA573" s="365"/>
    </row>
    <row r="574">
      <c r="A574" s="365"/>
      <c r="B574" s="365"/>
      <c r="C574" s="365"/>
      <c r="D574" s="365"/>
      <c r="E574" s="365"/>
      <c r="F574" s="380"/>
      <c r="G574" s="365"/>
      <c r="H574" s="365"/>
      <c r="I574" s="365"/>
      <c r="J574" s="365"/>
      <c r="K574" s="365"/>
      <c r="L574" s="365"/>
      <c r="M574" s="365"/>
      <c r="N574" s="365"/>
      <c r="O574" s="365"/>
      <c r="P574" s="365"/>
      <c r="Q574" s="365"/>
      <c r="R574" s="365"/>
      <c r="S574" s="365"/>
      <c r="T574" s="365"/>
      <c r="U574" s="365"/>
      <c r="V574" s="365"/>
      <c r="W574" s="365"/>
      <c r="X574" s="365"/>
      <c r="Y574" s="365"/>
      <c r="Z574" s="365"/>
      <c r="AA574" s="365"/>
    </row>
    <row r="575">
      <c r="A575" s="365"/>
      <c r="B575" s="365"/>
      <c r="C575" s="365"/>
      <c r="D575" s="365"/>
      <c r="E575" s="365"/>
      <c r="F575" s="380"/>
      <c r="G575" s="365"/>
      <c r="H575" s="365"/>
      <c r="I575" s="365"/>
      <c r="J575" s="365"/>
      <c r="K575" s="365"/>
      <c r="L575" s="365"/>
      <c r="M575" s="365"/>
      <c r="N575" s="365"/>
      <c r="O575" s="365"/>
      <c r="P575" s="365"/>
      <c r="Q575" s="365"/>
      <c r="R575" s="365"/>
      <c r="S575" s="365"/>
      <c r="T575" s="365"/>
      <c r="U575" s="365"/>
      <c r="V575" s="365"/>
      <c r="W575" s="365"/>
      <c r="X575" s="365"/>
      <c r="Y575" s="365"/>
      <c r="Z575" s="365"/>
      <c r="AA575" s="365"/>
    </row>
    <row r="576">
      <c r="A576" s="365"/>
      <c r="B576" s="365"/>
      <c r="C576" s="365"/>
      <c r="D576" s="365"/>
      <c r="E576" s="365"/>
      <c r="F576" s="380"/>
      <c r="G576" s="365"/>
      <c r="H576" s="365"/>
      <c r="I576" s="365"/>
      <c r="J576" s="365"/>
      <c r="K576" s="365"/>
      <c r="L576" s="365"/>
      <c r="M576" s="365"/>
      <c r="N576" s="365"/>
      <c r="O576" s="365"/>
      <c r="P576" s="365"/>
      <c r="Q576" s="365"/>
      <c r="R576" s="365"/>
      <c r="S576" s="365"/>
      <c r="T576" s="365"/>
      <c r="U576" s="365"/>
      <c r="V576" s="365"/>
      <c r="W576" s="365"/>
      <c r="X576" s="365"/>
      <c r="Y576" s="365"/>
      <c r="Z576" s="365"/>
      <c r="AA576" s="365"/>
    </row>
    <row r="577">
      <c r="A577" s="365"/>
      <c r="B577" s="365"/>
      <c r="C577" s="365"/>
      <c r="D577" s="365"/>
      <c r="E577" s="365"/>
      <c r="F577" s="380"/>
      <c r="G577" s="365"/>
      <c r="H577" s="365"/>
      <c r="I577" s="365"/>
      <c r="J577" s="365"/>
      <c r="K577" s="365"/>
      <c r="L577" s="365"/>
      <c r="M577" s="365"/>
      <c r="N577" s="365"/>
      <c r="O577" s="365"/>
      <c r="P577" s="365"/>
      <c r="Q577" s="365"/>
      <c r="R577" s="365"/>
      <c r="S577" s="365"/>
      <c r="T577" s="365"/>
      <c r="U577" s="365"/>
      <c r="V577" s="365"/>
      <c r="W577" s="365"/>
      <c r="X577" s="365"/>
      <c r="Y577" s="365"/>
      <c r="Z577" s="365"/>
      <c r="AA577" s="365"/>
    </row>
    <row r="578">
      <c r="A578" s="365"/>
      <c r="B578" s="365"/>
      <c r="C578" s="365"/>
      <c r="D578" s="365"/>
      <c r="E578" s="365"/>
      <c r="F578" s="380"/>
      <c r="G578" s="365"/>
      <c r="H578" s="365"/>
      <c r="I578" s="365"/>
      <c r="J578" s="365"/>
      <c r="K578" s="365"/>
      <c r="L578" s="365"/>
      <c r="M578" s="365"/>
      <c r="N578" s="365"/>
      <c r="O578" s="365"/>
      <c r="P578" s="365"/>
      <c r="Q578" s="365"/>
      <c r="R578" s="365"/>
      <c r="S578" s="365"/>
      <c r="T578" s="365"/>
      <c r="U578" s="365"/>
      <c r="V578" s="365"/>
      <c r="W578" s="365"/>
      <c r="X578" s="365"/>
      <c r="Y578" s="365"/>
      <c r="Z578" s="365"/>
      <c r="AA578" s="365"/>
    </row>
    <row r="579">
      <c r="A579" s="365"/>
      <c r="B579" s="365"/>
      <c r="C579" s="365"/>
      <c r="D579" s="365"/>
      <c r="E579" s="365"/>
      <c r="F579" s="380"/>
      <c r="G579" s="365"/>
      <c r="H579" s="365"/>
      <c r="I579" s="365"/>
      <c r="J579" s="365"/>
      <c r="K579" s="365"/>
      <c r="L579" s="365"/>
      <c r="M579" s="365"/>
      <c r="N579" s="365"/>
      <c r="O579" s="365"/>
      <c r="P579" s="365"/>
      <c r="Q579" s="365"/>
      <c r="R579" s="365"/>
      <c r="S579" s="365"/>
      <c r="T579" s="365"/>
      <c r="U579" s="365"/>
      <c r="V579" s="365"/>
      <c r="W579" s="365"/>
      <c r="X579" s="365"/>
      <c r="Y579" s="365"/>
      <c r="Z579" s="365"/>
      <c r="AA579" s="365"/>
    </row>
    <row r="580">
      <c r="A580" s="365"/>
      <c r="B580" s="365"/>
      <c r="C580" s="365"/>
      <c r="D580" s="365"/>
      <c r="E580" s="365"/>
      <c r="F580" s="380"/>
      <c r="G580" s="365"/>
      <c r="H580" s="365"/>
      <c r="I580" s="365"/>
      <c r="J580" s="365"/>
      <c r="K580" s="365"/>
      <c r="L580" s="365"/>
      <c r="M580" s="365"/>
      <c r="N580" s="365"/>
      <c r="O580" s="365"/>
      <c r="P580" s="365"/>
      <c r="Q580" s="365"/>
      <c r="R580" s="365"/>
      <c r="S580" s="365"/>
      <c r="T580" s="365"/>
      <c r="U580" s="365"/>
      <c r="V580" s="365"/>
      <c r="W580" s="365"/>
      <c r="X580" s="365"/>
      <c r="Y580" s="365"/>
      <c r="Z580" s="365"/>
      <c r="AA580" s="365"/>
    </row>
    <row r="581">
      <c r="A581" s="365"/>
      <c r="B581" s="365"/>
      <c r="C581" s="365"/>
      <c r="D581" s="365"/>
      <c r="E581" s="365"/>
      <c r="F581" s="380"/>
      <c r="G581" s="365"/>
      <c r="H581" s="365"/>
      <c r="I581" s="365"/>
      <c r="J581" s="365"/>
      <c r="K581" s="365"/>
      <c r="L581" s="365"/>
      <c r="M581" s="365"/>
      <c r="N581" s="365"/>
      <c r="O581" s="365"/>
      <c r="P581" s="365"/>
      <c r="Q581" s="365"/>
      <c r="R581" s="365"/>
      <c r="S581" s="365"/>
      <c r="T581" s="365"/>
      <c r="U581" s="365"/>
      <c r="V581" s="365"/>
      <c r="W581" s="365"/>
      <c r="X581" s="365"/>
      <c r="Y581" s="365"/>
      <c r="Z581" s="365"/>
      <c r="AA581" s="365"/>
    </row>
    <row r="582">
      <c r="A582" s="365"/>
      <c r="B582" s="365"/>
      <c r="C582" s="365"/>
      <c r="D582" s="365"/>
      <c r="E582" s="365"/>
      <c r="F582" s="380"/>
      <c r="G582" s="365"/>
      <c r="H582" s="365"/>
      <c r="I582" s="365"/>
      <c r="J582" s="365"/>
      <c r="K582" s="365"/>
      <c r="L582" s="365"/>
      <c r="M582" s="365"/>
      <c r="N582" s="365"/>
      <c r="O582" s="365"/>
      <c r="P582" s="365"/>
      <c r="Q582" s="365"/>
      <c r="R582" s="365"/>
      <c r="S582" s="365"/>
      <c r="T582" s="365"/>
      <c r="U582" s="365"/>
      <c r="V582" s="365"/>
      <c r="W582" s="365"/>
      <c r="X582" s="365"/>
      <c r="Y582" s="365"/>
      <c r="Z582" s="365"/>
      <c r="AA582" s="365"/>
    </row>
    <row r="583">
      <c r="A583" s="365"/>
      <c r="B583" s="365"/>
      <c r="C583" s="365"/>
      <c r="D583" s="365"/>
      <c r="E583" s="365"/>
      <c r="F583" s="380"/>
      <c r="G583" s="365"/>
      <c r="H583" s="365"/>
      <c r="I583" s="365"/>
      <c r="J583" s="365"/>
      <c r="K583" s="365"/>
      <c r="L583" s="365"/>
      <c r="M583" s="365"/>
      <c r="N583" s="365"/>
      <c r="O583" s="365"/>
      <c r="P583" s="365"/>
      <c r="Q583" s="365"/>
      <c r="R583" s="365"/>
      <c r="S583" s="365"/>
      <c r="T583" s="365"/>
      <c r="U583" s="365"/>
      <c r="V583" s="365"/>
      <c r="W583" s="365"/>
      <c r="X583" s="365"/>
      <c r="Y583" s="365"/>
      <c r="Z583" s="365"/>
      <c r="AA583" s="365"/>
    </row>
    <row r="584">
      <c r="A584" s="365"/>
      <c r="B584" s="365"/>
      <c r="C584" s="365"/>
      <c r="D584" s="365"/>
      <c r="E584" s="365"/>
      <c r="F584" s="380"/>
      <c r="G584" s="365"/>
      <c r="H584" s="365"/>
      <c r="I584" s="365"/>
      <c r="J584" s="365"/>
      <c r="K584" s="365"/>
      <c r="L584" s="365"/>
      <c r="M584" s="365"/>
      <c r="N584" s="365"/>
      <c r="O584" s="365"/>
      <c r="P584" s="365"/>
      <c r="Q584" s="365"/>
      <c r="R584" s="365"/>
      <c r="S584" s="365"/>
      <c r="T584" s="365"/>
      <c r="U584" s="365"/>
      <c r="V584" s="365"/>
      <c r="W584" s="365"/>
      <c r="X584" s="365"/>
      <c r="Y584" s="365"/>
      <c r="Z584" s="365"/>
      <c r="AA584" s="365"/>
    </row>
    <row r="585">
      <c r="A585" s="365"/>
      <c r="B585" s="365"/>
      <c r="C585" s="365"/>
      <c r="D585" s="365"/>
      <c r="E585" s="365"/>
      <c r="F585" s="380"/>
      <c r="G585" s="365"/>
      <c r="H585" s="365"/>
      <c r="I585" s="365"/>
      <c r="J585" s="365"/>
      <c r="K585" s="365"/>
      <c r="L585" s="365"/>
      <c r="M585" s="365"/>
      <c r="N585" s="365"/>
      <c r="O585" s="365"/>
      <c r="P585" s="365"/>
      <c r="Q585" s="365"/>
      <c r="R585" s="365"/>
      <c r="S585" s="365"/>
      <c r="T585" s="365"/>
      <c r="U585" s="365"/>
      <c r="V585" s="365"/>
      <c r="W585" s="365"/>
      <c r="X585" s="365"/>
      <c r="Y585" s="365"/>
      <c r="Z585" s="365"/>
      <c r="AA585" s="365"/>
    </row>
    <row r="586">
      <c r="A586" s="365"/>
      <c r="B586" s="365"/>
      <c r="C586" s="365"/>
      <c r="D586" s="365"/>
      <c r="E586" s="365"/>
      <c r="F586" s="380"/>
      <c r="G586" s="365"/>
      <c r="H586" s="365"/>
      <c r="I586" s="365"/>
      <c r="J586" s="365"/>
      <c r="K586" s="365"/>
      <c r="L586" s="365"/>
      <c r="M586" s="365"/>
      <c r="N586" s="365"/>
      <c r="O586" s="365"/>
      <c r="P586" s="365"/>
      <c r="Q586" s="365"/>
      <c r="R586" s="365"/>
      <c r="S586" s="365"/>
      <c r="T586" s="365"/>
      <c r="U586" s="365"/>
      <c r="V586" s="365"/>
      <c r="W586" s="365"/>
      <c r="X586" s="365"/>
      <c r="Y586" s="365"/>
      <c r="Z586" s="365"/>
      <c r="AA586" s="365"/>
    </row>
    <row r="587">
      <c r="A587" s="365"/>
      <c r="B587" s="365"/>
      <c r="C587" s="365"/>
      <c r="D587" s="365"/>
      <c r="E587" s="365"/>
      <c r="F587" s="380"/>
      <c r="G587" s="365"/>
      <c r="H587" s="365"/>
      <c r="I587" s="365"/>
      <c r="J587" s="365"/>
      <c r="K587" s="365"/>
      <c r="L587" s="365"/>
      <c r="M587" s="365"/>
      <c r="N587" s="365"/>
      <c r="O587" s="365"/>
      <c r="P587" s="365"/>
      <c r="Q587" s="365"/>
      <c r="R587" s="365"/>
      <c r="S587" s="365"/>
      <c r="T587" s="365"/>
      <c r="U587" s="365"/>
      <c r="V587" s="365"/>
      <c r="W587" s="365"/>
      <c r="X587" s="365"/>
      <c r="Y587" s="365"/>
      <c r="Z587" s="365"/>
      <c r="AA587" s="365"/>
    </row>
    <row r="588">
      <c r="A588" s="365"/>
      <c r="B588" s="365"/>
      <c r="C588" s="365"/>
      <c r="D588" s="365"/>
      <c r="E588" s="365"/>
      <c r="F588" s="380"/>
      <c r="G588" s="365"/>
      <c r="H588" s="365"/>
      <c r="I588" s="365"/>
      <c r="J588" s="365"/>
      <c r="K588" s="365"/>
      <c r="L588" s="365"/>
      <c r="M588" s="365"/>
      <c r="N588" s="365"/>
      <c r="O588" s="365"/>
      <c r="P588" s="365"/>
      <c r="Q588" s="365"/>
      <c r="R588" s="365"/>
      <c r="S588" s="365"/>
      <c r="T588" s="365"/>
      <c r="U588" s="365"/>
      <c r="V588" s="365"/>
      <c r="W588" s="365"/>
      <c r="X588" s="365"/>
      <c r="Y588" s="365"/>
      <c r="Z588" s="365"/>
      <c r="AA588" s="365"/>
    </row>
    <row r="589">
      <c r="A589" s="365"/>
      <c r="B589" s="365"/>
      <c r="C589" s="365"/>
      <c r="D589" s="365"/>
      <c r="E589" s="365"/>
      <c r="F589" s="380"/>
      <c r="G589" s="365"/>
      <c r="H589" s="365"/>
      <c r="I589" s="365"/>
      <c r="J589" s="365"/>
      <c r="K589" s="365"/>
      <c r="L589" s="365"/>
      <c r="M589" s="365"/>
      <c r="N589" s="365"/>
      <c r="O589" s="365"/>
      <c r="P589" s="365"/>
      <c r="Q589" s="365"/>
      <c r="R589" s="365"/>
      <c r="S589" s="365"/>
      <c r="T589" s="365"/>
      <c r="U589" s="365"/>
      <c r="V589" s="365"/>
      <c r="W589" s="365"/>
      <c r="X589" s="365"/>
      <c r="Y589" s="365"/>
      <c r="Z589" s="365"/>
      <c r="AA589" s="365"/>
    </row>
    <row r="590">
      <c r="A590" s="365"/>
      <c r="B590" s="365"/>
      <c r="C590" s="365"/>
      <c r="D590" s="365"/>
      <c r="E590" s="365"/>
      <c r="F590" s="380"/>
      <c r="G590" s="365"/>
      <c r="H590" s="365"/>
      <c r="I590" s="365"/>
      <c r="J590" s="365"/>
      <c r="K590" s="365"/>
      <c r="L590" s="365"/>
      <c r="M590" s="365"/>
      <c r="N590" s="365"/>
      <c r="O590" s="365"/>
      <c r="P590" s="365"/>
      <c r="Q590" s="365"/>
      <c r="R590" s="365"/>
      <c r="S590" s="365"/>
      <c r="T590" s="365"/>
      <c r="U590" s="365"/>
      <c r="V590" s="365"/>
      <c r="W590" s="365"/>
      <c r="X590" s="365"/>
      <c r="Y590" s="365"/>
      <c r="Z590" s="365"/>
      <c r="AA590" s="365"/>
    </row>
    <row r="591">
      <c r="A591" s="365"/>
      <c r="B591" s="365"/>
      <c r="C591" s="365"/>
      <c r="D591" s="365"/>
      <c r="E591" s="365"/>
      <c r="F591" s="380"/>
      <c r="G591" s="365"/>
      <c r="H591" s="365"/>
      <c r="I591" s="365"/>
      <c r="J591" s="365"/>
      <c r="K591" s="365"/>
      <c r="L591" s="365"/>
      <c r="M591" s="365"/>
      <c r="N591" s="365"/>
      <c r="O591" s="365"/>
      <c r="P591" s="365"/>
      <c r="Q591" s="365"/>
      <c r="R591" s="365"/>
      <c r="S591" s="365"/>
      <c r="T591" s="365"/>
      <c r="U591" s="365"/>
      <c r="V591" s="365"/>
      <c r="W591" s="365"/>
      <c r="X591" s="365"/>
      <c r="Y591" s="365"/>
      <c r="Z591" s="365"/>
      <c r="AA591" s="365"/>
    </row>
    <row r="592">
      <c r="A592" s="365"/>
      <c r="B592" s="365"/>
      <c r="C592" s="365"/>
      <c r="D592" s="365"/>
      <c r="E592" s="365"/>
      <c r="F592" s="380"/>
      <c r="G592" s="365"/>
      <c r="H592" s="365"/>
      <c r="I592" s="365"/>
      <c r="J592" s="365"/>
      <c r="K592" s="365"/>
      <c r="L592" s="365"/>
      <c r="M592" s="365"/>
      <c r="N592" s="365"/>
      <c r="O592" s="365"/>
      <c r="P592" s="365"/>
      <c r="Q592" s="365"/>
      <c r="R592" s="365"/>
      <c r="S592" s="365"/>
      <c r="T592" s="365"/>
      <c r="U592" s="365"/>
      <c r="V592" s="365"/>
      <c r="W592" s="365"/>
      <c r="X592" s="365"/>
      <c r="Y592" s="365"/>
      <c r="Z592" s="365"/>
      <c r="AA592" s="365"/>
    </row>
    <row r="593">
      <c r="A593" s="365"/>
      <c r="B593" s="365"/>
      <c r="C593" s="365"/>
      <c r="D593" s="365"/>
      <c r="E593" s="365"/>
      <c r="F593" s="380"/>
      <c r="G593" s="365"/>
      <c r="H593" s="365"/>
      <c r="I593" s="365"/>
      <c r="J593" s="365"/>
      <c r="K593" s="365"/>
      <c r="L593" s="365"/>
      <c r="M593" s="365"/>
      <c r="N593" s="365"/>
      <c r="O593" s="365"/>
      <c r="P593" s="365"/>
      <c r="Q593" s="365"/>
      <c r="R593" s="365"/>
      <c r="S593" s="365"/>
      <c r="T593" s="365"/>
      <c r="U593" s="365"/>
      <c r="V593" s="365"/>
      <c r="W593" s="365"/>
      <c r="X593" s="365"/>
      <c r="Y593" s="365"/>
      <c r="Z593" s="365"/>
      <c r="AA593" s="365"/>
    </row>
    <row r="594">
      <c r="A594" s="365"/>
      <c r="B594" s="365"/>
      <c r="C594" s="365"/>
      <c r="D594" s="365"/>
      <c r="E594" s="365"/>
      <c r="F594" s="380"/>
      <c r="G594" s="365"/>
      <c r="H594" s="365"/>
      <c r="I594" s="365"/>
      <c r="J594" s="365"/>
      <c r="K594" s="365"/>
      <c r="L594" s="365"/>
      <c r="M594" s="365"/>
      <c r="N594" s="365"/>
      <c r="O594" s="365"/>
      <c r="P594" s="365"/>
      <c r="Q594" s="365"/>
      <c r="R594" s="365"/>
      <c r="S594" s="365"/>
      <c r="T594" s="365"/>
      <c r="U594" s="365"/>
      <c r="V594" s="365"/>
      <c r="W594" s="365"/>
      <c r="X594" s="365"/>
      <c r="Y594" s="365"/>
      <c r="Z594" s="365"/>
      <c r="AA594" s="365"/>
    </row>
    <row r="595">
      <c r="A595" s="365"/>
      <c r="B595" s="365"/>
      <c r="C595" s="365"/>
      <c r="D595" s="365"/>
      <c r="E595" s="365"/>
      <c r="F595" s="380"/>
      <c r="G595" s="365"/>
      <c r="H595" s="365"/>
      <c r="I595" s="365"/>
      <c r="J595" s="365"/>
      <c r="K595" s="365"/>
      <c r="L595" s="365"/>
      <c r="M595" s="365"/>
      <c r="N595" s="365"/>
      <c r="O595" s="365"/>
      <c r="P595" s="365"/>
      <c r="Q595" s="365"/>
      <c r="R595" s="365"/>
      <c r="S595" s="365"/>
      <c r="T595" s="365"/>
      <c r="U595" s="365"/>
      <c r="V595" s="365"/>
      <c r="W595" s="365"/>
      <c r="X595" s="365"/>
      <c r="Y595" s="365"/>
      <c r="Z595" s="365"/>
      <c r="AA595" s="365"/>
    </row>
    <row r="596">
      <c r="A596" s="365"/>
      <c r="B596" s="365"/>
      <c r="C596" s="365"/>
      <c r="D596" s="365"/>
      <c r="E596" s="365"/>
      <c r="F596" s="380"/>
      <c r="G596" s="365"/>
      <c r="H596" s="365"/>
      <c r="I596" s="365"/>
      <c r="J596" s="365"/>
      <c r="K596" s="365"/>
      <c r="L596" s="365"/>
      <c r="M596" s="365"/>
      <c r="N596" s="365"/>
      <c r="O596" s="365"/>
      <c r="P596" s="365"/>
      <c r="Q596" s="365"/>
      <c r="R596" s="365"/>
      <c r="S596" s="365"/>
      <c r="T596" s="365"/>
      <c r="U596" s="365"/>
      <c r="V596" s="365"/>
      <c r="W596" s="365"/>
      <c r="X596" s="365"/>
      <c r="Y596" s="365"/>
      <c r="Z596" s="365"/>
      <c r="AA596" s="365"/>
    </row>
    <row r="597">
      <c r="A597" s="365"/>
      <c r="B597" s="365"/>
      <c r="C597" s="365"/>
      <c r="D597" s="365"/>
      <c r="E597" s="365"/>
      <c r="F597" s="380"/>
      <c r="G597" s="365"/>
      <c r="H597" s="365"/>
      <c r="I597" s="365"/>
      <c r="J597" s="365"/>
      <c r="K597" s="365"/>
      <c r="L597" s="365"/>
      <c r="M597" s="365"/>
      <c r="N597" s="365"/>
      <c r="O597" s="365"/>
      <c r="P597" s="365"/>
      <c r="Q597" s="365"/>
      <c r="R597" s="365"/>
      <c r="S597" s="365"/>
      <c r="T597" s="365"/>
      <c r="U597" s="365"/>
      <c r="V597" s="365"/>
      <c r="W597" s="365"/>
      <c r="X597" s="365"/>
      <c r="Y597" s="365"/>
      <c r="Z597" s="365"/>
      <c r="AA597" s="365"/>
    </row>
    <row r="598">
      <c r="A598" s="365"/>
      <c r="B598" s="365"/>
      <c r="C598" s="365"/>
      <c r="D598" s="365"/>
      <c r="E598" s="365"/>
      <c r="F598" s="380"/>
      <c r="G598" s="365"/>
      <c r="H598" s="365"/>
      <c r="I598" s="365"/>
      <c r="J598" s="365"/>
      <c r="K598" s="365"/>
      <c r="L598" s="365"/>
      <c r="M598" s="365"/>
      <c r="N598" s="365"/>
      <c r="O598" s="365"/>
      <c r="P598" s="365"/>
      <c r="Q598" s="365"/>
      <c r="R598" s="365"/>
      <c r="S598" s="365"/>
      <c r="T598" s="365"/>
      <c r="U598" s="365"/>
      <c r="V598" s="365"/>
      <c r="W598" s="365"/>
      <c r="X598" s="365"/>
      <c r="Y598" s="365"/>
      <c r="Z598" s="365"/>
      <c r="AA598" s="365"/>
    </row>
    <row r="599">
      <c r="A599" s="365"/>
      <c r="B599" s="365"/>
      <c r="C599" s="365"/>
      <c r="D599" s="365"/>
      <c r="E599" s="365"/>
      <c r="F599" s="380"/>
      <c r="G599" s="365"/>
      <c r="H599" s="365"/>
      <c r="I599" s="365"/>
      <c r="J599" s="365"/>
      <c r="K599" s="365"/>
      <c r="L599" s="365"/>
      <c r="M599" s="365"/>
      <c r="N599" s="365"/>
      <c r="O599" s="365"/>
      <c r="P599" s="365"/>
      <c r="Q599" s="365"/>
      <c r="R599" s="365"/>
      <c r="S599" s="365"/>
      <c r="T599" s="365"/>
      <c r="U599" s="365"/>
      <c r="V599" s="365"/>
      <c r="W599" s="365"/>
      <c r="X599" s="365"/>
      <c r="Y599" s="365"/>
      <c r="Z599" s="365"/>
      <c r="AA599" s="365"/>
    </row>
    <row r="600">
      <c r="A600" s="365"/>
      <c r="B600" s="365"/>
      <c r="C600" s="365"/>
      <c r="D600" s="365"/>
      <c r="E600" s="365"/>
      <c r="F600" s="380"/>
      <c r="G600" s="365"/>
      <c r="H600" s="365"/>
      <c r="I600" s="365"/>
      <c r="J600" s="365"/>
      <c r="K600" s="365"/>
      <c r="L600" s="365"/>
      <c r="M600" s="365"/>
      <c r="N600" s="365"/>
      <c r="O600" s="365"/>
      <c r="P600" s="365"/>
      <c r="Q600" s="365"/>
      <c r="R600" s="365"/>
      <c r="S600" s="365"/>
      <c r="T600" s="365"/>
      <c r="U600" s="365"/>
      <c r="V600" s="365"/>
      <c r="W600" s="365"/>
      <c r="X600" s="365"/>
      <c r="Y600" s="365"/>
      <c r="Z600" s="365"/>
      <c r="AA600" s="365"/>
    </row>
    <row r="601">
      <c r="A601" s="365"/>
      <c r="B601" s="365"/>
      <c r="C601" s="365"/>
      <c r="D601" s="365"/>
      <c r="E601" s="365"/>
      <c r="F601" s="380"/>
      <c r="G601" s="365"/>
      <c r="H601" s="365"/>
      <c r="I601" s="365"/>
      <c r="J601" s="365"/>
      <c r="K601" s="365"/>
      <c r="L601" s="365"/>
      <c r="M601" s="365"/>
      <c r="N601" s="365"/>
      <c r="O601" s="365"/>
      <c r="P601" s="365"/>
      <c r="Q601" s="365"/>
      <c r="R601" s="365"/>
      <c r="S601" s="365"/>
      <c r="T601" s="365"/>
      <c r="U601" s="365"/>
      <c r="V601" s="365"/>
      <c r="W601" s="365"/>
      <c r="X601" s="365"/>
      <c r="Y601" s="365"/>
      <c r="Z601" s="365"/>
      <c r="AA601" s="365"/>
    </row>
    <row r="602">
      <c r="A602" s="365"/>
      <c r="B602" s="365"/>
      <c r="C602" s="365"/>
      <c r="D602" s="365"/>
      <c r="E602" s="365"/>
      <c r="F602" s="380"/>
      <c r="G602" s="365"/>
      <c r="H602" s="365"/>
      <c r="I602" s="365"/>
      <c r="J602" s="365"/>
      <c r="K602" s="365"/>
      <c r="L602" s="365"/>
      <c r="M602" s="365"/>
      <c r="N602" s="365"/>
      <c r="O602" s="365"/>
      <c r="P602" s="365"/>
      <c r="Q602" s="365"/>
      <c r="R602" s="365"/>
      <c r="S602" s="365"/>
      <c r="T602" s="365"/>
      <c r="U602" s="365"/>
      <c r="V602" s="365"/>
      <c r="W602" s="365"/>
      <c r="X602" s="365"/>
      <c r="Y602" s="365"/>
      <c r="Z602" s="365"/>
      <c r="AA602" s="365"/>
    </row>
    <row r="603">
      <c r="A603" s="365"/>
      <c r="B603" s="365"/>
      <c r="C603" s="365"/>
      <c r="D603" s="365"/>
      <c r="E603" s="365"/>
      <c r="F603" s="380"/>
      <c r="G603" s="365"/>
      <c r="H603" s="365"/>
      <c r="I603" s="365"/>
      <c r="J603" s="365"/>
      <c r="K603" s="365"/>
      <c r="L603" s="365"/>
      <c r="M603" s="365"/>
      <c r="N603" s="365"/>
      <c r="O603" s="365"/>
      <c r="P603" s="365"/>
      <c r="Q603" s="365"/>
      <c r="R603" s="365"/>
      <c r="S603" s="365"/>
      <c r="T603" s="365"/>
      <c r="U603" s="365"/>
      <c r="V603" s="365"/>
      <c r="W603" s="365"/>
      <c r="X603" s="365"/>
      <c r="Y603" s="365"/>
      <c r="Z603" s="365"/>
      <c r="AA603" s="365"/>
    </row>
    <row r="604">
      <c r="A604" s="365"/>
      <c r="B604" s="365"/>
      <c r="C604" s="365"/>
      <c r="D604" s="365"/>
      <c r="E604" s="365"/>
      <c r="F604" s="380"/>
      <c r="G604" s="365"/>
      <c r="H604" s="365"/>
      <c r="I604" s="365"/>
      <c r="J604" s="365"/>
      <c r="K604" s="365"/>
      <c r="L604" s="365"/>
      <c r="M604" s="365"/>
      <c r="N604" s="365"/>
      <c r="O604" s="365"/>
      <c r="P604" s="365"/>
      <c r="Q604" s="365"/>
      <c r="R604" s="365"/>
      <c r="S604" s="365"/>
      <c r="T604" s="365"/>
      <c r="U604" s="365"/>
      <c r="V604" s="365"/>
      <c r="W604" s="365"/>
      <c r="X604" s="365"/>
      <c r="Y604" s="365"/>
      <c r="Z604" s="365"/>
      <c r="AA604" s="365"/>
    </row>
    <row r="605">
      <c r="A605" s="365"/>
      <c r="B605" s="365"/>
      <c r="C605" s="365"/>
      <c r="D605" s="365"/>
      <c r="E605" s="365"/>
      <c r="F605" s="380"/>
      <c r="G605" s="365"/>
      <c r="H605" s="365"/>
      <c r="I605" s="365"/>
      <c r="J605" s="365"/>
      <c r="K605" s="365"/>
      <c r="L605" s="365"/>
      <c r="M605" s="365"/>
      <c r="N605" s="365"/>
      <c r="O605" s="365"/>
      <c r="P605" s="365"/>
      <c r="Q605" s="365"/>
      <c r="R605" s="365"/>
      <c r="S605" s="365"/>
      <c r="T605" s="365"/>
      <c r="U605" s="365"/>
      <c r="V605" s="365"/>
      <c r="W605" s="365"/>
      <c r="X605" s="365"/>
      <c r="Y605" s="365"/>
      <c r="Z605" s="365"/>
      <c r="AA605" s="365"/>
    </row>
    <row r="606">
      <c r="A606" s="365"/>
      <c r="B606" s="365"/>
      <c r="C606" s="365"/>
      <c r="D606" s="365"/>
      <c r="E606" s="365"/>
      <c r="F606" s="380"/>
      <c r="G606" s="365"/>
      <c r="H606" s="365"/>
      <c r="I606" s="365"/>
      <c r="J606" s="365"/>
      <c r="K606" s="365"/>
      <c r="L606" s="365"/>
      <c r="M606" s="365"/>
      <c r="N606" s="365"/>
      <c r="O606" s="365"/>
      <c r="P606" s="365"/>
      <c r="Q606" s="365"/>
      <c r="R606" s="365"/>
      <c r="S606" s="365"/>
      <c r="T606" s="365"/>
      <c r="U606" s="365"/>
      <c r="V606" s="365"/>
      <c r="W606" s="365"/>
      <c r="X606" s="365"/>
      <c r="Y606" s="365"/>
      <c r="Z606" s="365"/>
      <c r="AA606" s="365"/>
    </row>
    <row r="607">
      <c r="A607" s="365"/>
      <c r="B607" s="365"/>
      <c r="C607" s="365"/>
      <c r="D607" s="365"/>
      <c r="E607" s="365"/>
      <c r="F607" s="380"/>
      <c r="G607" s="365"/>
      <c r="H607" s="365"/>
      <c r="I607" s="365"/>
      <c r="J607" s="365"/>
      <c r="K607" s="365"/>
      <c r="L607" s="365"/>
      <c r="M607" s="365"/>
      <c r="N607" s="365"/>
      <c r="O607" s="365"/>
      <c r="P607" s="365"/>
      <c r="Q607" s="365"/>
      <c r="R607" s="365"/>
      <c r="S607" s="365"/>
      <c r="T607" s="365"/>
      <c r="U607" s="365"/>
      <c r="V607" s="365"/>
      <c r="W607" s="365"/>
      <c r="X607" s="365"/>
      <c r="Y607" s="365"/>
      <c r="Z607" s="365"/>
      <c r="AA607" s="365"/>
    </row>
    <row r="608">
      <c r="A608" s="365"/>
      <c r="B608" s="365"/>
      <c r="C608" s="365"/>
      <c r="D608" s="365"/>
      <c r="E608" s="365"/>
      <c r="F608" s="380"/>
      <c r="G608" s="365"/>
      <c r="H608" s="365"/>
      <c r="I608" s="365"/>
      <c r="J608" s="365"/>
      <c r="K608" s="365"/>
      <c r="L608" s="365"/>
      <c r="M608" s="365"/>
      <c r="N608" s="365"/>
      <c r="O608" s="365"/>
      <c r="P608" s="365"/>
      <c r="Q608" s="365"/>
      <c r="R608" s="365"/>
      <c r="S608" s="365"/>
      <c r="T608" s="365"/>
      <c r="U608" s="365"/>
      <c r="V608" s="365"/>
      <c r="W608" s="365"/>
      <c r="X608" s="365"/>
      <c r="Y608" s="365"/>
      <c r="Z608" s="365"/>
      <c r="AA608" s="365"/>
    </row>
    <row r="609">
      <c r="A609" s="365"/>
      <c r="B609" s="365"/>
      <c r="C609" s="365"/>
      <c r="D609" s="365"/>
      <c r="E609" s="365"/>
      <c r="F609" s="380"/>
      <c r="G609" s="365"/>
      <c r="H609" s="365"/>
      <c r="I609" s="365"/>
      <c r="J609" s="365"/>
      <c r="K609" s="365"/>
      <c r="L609" s="365"/>
      <c r="M609" s="365"/>
      <c r="N609" s="365"/>
      <c r="O609" s="365"/>
      <c r="P609" s="365"/>
      <c r="Q609" s="365"/>
      <c r="R609" s="365"/>
      <c r="S609" s="365"/>
      <c r="T609" s="365"/>
      <c r="U609" s="365"/>
      <c r="V609" s="365"/>
      <c r="W609" s="365"/>
      <c r="X609" s="365"/>
      <c r="Y609" s="365"/>
      <c r="Z609" s="365"/>
      <c r="AA609" s="365"/>
    </row>
    <row r="610">
      <c r="A610" s="365"/>
      <c r="B610" s="365"/>
      <c r="C610" s="365"/>
      <c r="D610" s="365"/>
      <c r="E610" s="365"/>
      <c r="F610" s="380"/>
      <c r="G610" s="365"/>
      <c r="H610" s="365"/>
      <c r="I610" s="365"/>
      <c r="J610" s="365"/>
      <c r="K610" s="365"/>
      <c r="L610" s="365"/>
      <c r="M610" s="365"/>
      <c r="N610" s="365"/>
      <c r="O610" s="365"/>
      <c r="P610" s="365"/>
      <c r="Q610" s="365"/>
      <c r="R610" s="365"/>
      <c r="S610" s="365"/>
      <c r="T610" s="365"/>
      <c r="U610" s="365"/>
      <c r="V610" s="365"/>
      <c r="W610" s="365"/>
      <c r="X610" s="365"/>
      <c r="Y610" s="365"/>
      <c r="Z610" s="365"/>
      <c r="AA610" s="365"/>
    </row>
    <row r="611">
      <c r="A611" s="365"/>
      <c r="B611" s="365"/>
      <c r="C611" s="365"/>
      <c r="D611" s="365"/>
      <c r="E611" s="365"/>
      <c r="F611" s="380"/>
      <c r="G611" s="365"/>
      <c r="H611" s="365"/>
      <c r="I611" s="365"/>
      <c r="J611" s="365"/>
      <c r="K611" s="365"/>
      <c r="L611" s="365"/>
      <c r="M611" s="365"/>
      <c r="N611" s="365"/>
      <c r="O611" s="365"/>
      <c r="P611" s="365"/>
      <c r="Q611" s="365"/>
      <c r="R611" s="365"/>
      <c r="S611" s="365"/>
      <c r="T611" s="365"/>
      <c r="U611" s="365"/>
      <c r="V611" s="365"/>
      <c r="W611" s="365"/>
      <c r="X611" s="365"/>
      <c r="Y611" s="365"/>
      <c r="Z611" s="365"/>
      <c r="AA611" s="365"/>
    </row>
    <row r="612">
      <c r="A612" s="365"/>
      <c r="B612" s="365"/>
      <c r="C612" s="365"/>
      <c r="D612" s="365"/>
      <c r="E612" s="365"/>
      <c r="F612" s="380"/>
      <c r="G612" s="365"/>
      <c r="H612" s="365"/>
      <c r="I612" s="365"/>
      <c r="J612" s="365"/>
      <c r="K612" s="365"/>
      <c r="L612" s="365"/>
      <c r="M612" s="365"/>
      <c r="N612" s="365"/>
      <c r="O612" s="365"/>
      <c r="P612" s="365"/>
      <c r="Q612" s="365"/>
      <c r="R612" s="365"/>
      <c r="S612" s="365"/>
      <c r="T612" s="365"/>
      <c r="U612" s="365"/>
      <c r="V612" s="365"/>
      <c r="W612" s="365"/>
      <c r="X612" s="365"/>
      <c r="Y612" s="365"/>
      <c r="Z612" s="365"/>
      <c r="AA612" s="365"/>
    </row>
    <row r="613">
      <c r="A613" s="365"/>
      <c r="B613" s="365"/>
      <c r="C613" s="365"/>
      <c r="D613" s="365"/>
      <c r="E613" s="365"/>
      <c r="F613" s="380"/>
      <c r="G613" s="365"/>
      <c r="H613" s="365"/>
      <c r="I613" s="365"/>
      <c r="J613" s="365"/>
      <c r="K613" s="365"/>
      <c r="L613" s="365"/>
      <c r="M613" s="365"/>
      <c r="N613" s="365"/>
      <c r="O613" s="365"/>
      <c r="P613" s="365"/>
      <c r="Q613" s="365"/>
      <c r="R613" s="365"/>
      <c r="S613" s="365"/>
      <c r="T613" s="365"/>
      <c r="U613" s="365"/>
      <c r="V613" s="365"/>
      <c r="W613" s="365"/>
      <c r="X613" s="365"/>
      <c r="Y613" s="365"/>
      <c r="Z613" s="365"/>
      <c r="AA613" s="365"/>
    </row>
    <row r="614">
      <c r="A614" s="365"/>
      <c r="B614" s="365"/>
      <c r="C614" s="365"/>
      <c r="D614" s="365"/>
      <c r="E614" s="365"/>
      <c r="F614" s="380"/>
      <c r="G614" s="365"/>
      <c r="H614" s="365"/>
      <c r="I614" s="365"/>
      <c r="J614" s="365"/>
      <c r="K614" s="365"/>
      <c r="L614" s="365"/>
      <c r="M614" s="365"/>
      <c r="N614" s="365"/>
      <c r="O614" s="365"/>
      <c r="P614" s="365"/>
      <c r="Q614" s="365"/>
      <c r="R614" s="365"/>
      <c r="S614" s="365"/>
      <c r="T614" s="365"/>
      <c r="U614" s="365"/>
      <c r="V614" s="365"/>
      <c r="W614" s="365"/>
      <c r="X614" s="365"/>
      <c r="Y614" s="365"/>
      <c r="Z614" s="365"/>
      <c r="AA614" s="365"/>
    </row>
    <row r="615">
      <c r="A615" s="365"/>
      <c r="B615" s="365"/>
      <c r="C615" s="365"/>
      <c r="D615" s="365"/>
      <c r="E615" s="365"/>
      <c r="F615" s="380"/>
      <c r="G615" s="365"/>
      <c r="H615" s="365"/>
      <c r="I615" s="365"/>
      <c r="J615" s="365"/>
      <c r="K615" s="365"/>
      <c r="L615" s="365"/>
      <c r="M615" s="365"/>
      <c r="N615" s="365"/>
      <c r="O615" s="365"/>
      <c r="P615" s="365"/>
      <c r="Q615" s="365"/>
      <c r="R615" s="365"/>
      <c r="S615" s="365"/>
      <c r="T615" s="365"/>
      <c r="U615" s="365"/>
      <c r="V615" s="365"/>
      <c r="W615" s="365"/>
      <c r="X615" s="365"/>
      <c r="Y615" s="365"/>
      <c r="Z615" s="365"/>
      <c r="AA615" s="365"/>
    </row>
    <row r="616">
      <c r="A616" s="365"/>
      <c r="B616" s="365"/>
      <c r="C616" s="365"/>
      <c r="D616" s="365"/>
      <c r="E616" s="365"/>
      <c r="F616" s="380"/>
      <c r="G616" s="365"/>
      <c r="H616" s="365"/>
      <c r="I616" s="365"/>
      <c r="J616" s="365"/>
      <c r="K616" s="365"/>
      <c r="L616" s="365"/>
      <c r="M616" s="365"/>
      <c r="N616" s="365"/>
      <c r="O616" s="365"/>
      <c r="P616" s="365"/>
      <c r="Q616" s="365"/>
      <c r="R616" s="365"/>
      <c r="S616" s="365"/>
      <c r="T616" s="365"/>
      <c r="U616" s="365"/>
      <c r="V616" s="365"/>
      <c r="W616" s="365"/>
      <c r="X616" s="365"/>
      <c r="Y616" s="365"/>
      <c r="Z616" s="365"/>
      <c r="AA616" s="365"/>
    </row>
    <row r="617">
      <c r="A617" s="365"/>
      <c r="B617" s="365"/>
      <c r="C617" s="365"/>
      <c r="D617" s="365"/>
      <c r="E617" s="365"/>
      <c r="F617" s="380"/>
      <c r="G617" s="365"/>
      <c r="H617" s="365"/>
      <c r="I617" s="365"/>
      <c r="J617" s="365"/>
      <c r="K617" s="365"/>
      <c r="L617" s="365"/>
      <c r="M617" s="365"/>
      <c r="N617" s="365"/>
      <c r="O617" s="365"/>
      <c r="P617" s="365"/>
      <c r="Q617" s="365"/>
      <c r="R617" s="365"/>
      <c r="S617" s="365"/>
      <c r="T617" s="365"/>
      <c r="U617" s="365"/>
      <c r="V617" s="365"/>
      <c r="W617" s="365"/>
      <c r="X617" s="365"/>
      <c r="Y617" s="365"/>
      <c r="Z617" s="365"/>
      <c r="AA617" s="365"/>
    </row>
    <row r="618">
      <c r="A618" s="365"/>
      <c r="B618" s="365"/>
      <c r="C618" s="365"/>
      <c r="D618" s="365"/>
      <c r="E618" s="365"/>
      <c r="F618" s="380"/>
      <c r="G618" s="365"/>
      <c r="H618" s="365"/>
      <c r="I618" s="365"/>
      <c r="J618" s="365"/>
      <c r="K618" s="365"/>
      <c r="L618" s="365"/>
      <c r="M618" s="365"/>
      <c r="N618" s="365"/>
      <c r="O618" s="365"/>
      <c r="P618" s="365"/>
      <c r="Q618" s="365"/>
      <c r="R618" s="365"/>
      <c r="S618" s="365"/>
      <c r="T618" s="365"/>
      <c r="U618" s="365"/>
      <c r="V618" s="365"/>
      <c r="W618" s="365"/>
      <c r="X618" s="365"/>
      <c r="Y618" s="365"/>
      <c r="Z618" s="365"/>
      <c r="AA618" s="365"/>
    </row>
    <row r="619">
      <c r="A619" s="365"/>
      <c r="B619" s="365"/>
      <c r="C619" s="365"/>
      <c r="D619" s="365"/>
      <c r="E619" s="365"/>
      <c r="F619" s="380"/>
      <c r="G619" s="365"/>
      <c r="H619" s="365"/>
      <c r="I619" s="365"/>
      <c r="J619" s="365"/>
      <c r="K619" s="365"/>
      <c r="L619" s="365"/>
      <c r="M619" s="365"/>
      <c r="N619" s="365"/>
      <c r="O619" s="365"/>
      <c r="P619" s="365"/>
      <c r="Q619" s="365"/>
      <c r="R619" s="365"/>
      <c r="S619" s="365"/>
      <c r="T619" s="365"/>
      <c r="U619" s="365"/>
      <c r="V619" s="365"/>
      <c r="W619" s="365"/>
      <c r="X619" s="365"/>
      <c r="Y619" s="365"/>
      <c r="Z619" s="365"/>
      <c r="AA619" s="365"/>
    </row>
    <row r="620">
      <c r="A620" s="365"/>
      <c r="B620" s="365"/>
      <c r="C620" s="365"/>
      <c r="D620" s="365"/>
      <c r="E620" s="365"/>
      <c r="F620" s="380"/>
      <c r="G620" s="365"/>
      <c r="H620" s="365"/>
      <c r="I620" s="365"/>
      <c r="J620" s="365"/>
      <c r="K620" s="365"/>
      <c r="L620" s="365"/>
      <c r="M620" s="365"/>
      <c r="N620" s="365"/>
      <c r="O620" s="365"/>
      <c r="P620" s="365"/>
      <c r="Q620" s="365"/>
      <c r="R620" s="365"/>
      <c r="S620" s="365"/>
      <c r="T620" s="365"/>
      <c r="U620" s="365"/>
      <c r="V620" s="365"/>
      <c r="W620" s="365"/>
      <c r="X620" s="365"/>
      <c r="Y620" s="365"/>
      <c r="Z620" s="365"/>
      <c r="AA620" s="365"/>
    </row>
    <row r="621">
      <c r="A621" s="365"/>
      <c r="B621" s="365"/>
      <c r="C621" s="365"/>
      <c r="D621" s="365"/>
      <c r="E621" s="365"/>
      <c r="F621" s="380"/>
      <c r="G621" s="365"/>
      <c r="H621" s="365"/>
      <c r="I621" s="365"/>
      <c r="J621" s="365"/>
      <c r="K621" s="365"/>
      <c r="L621" s="365"/>
      <c r="M621" s="365"/>
      <c r="N621" s="365"/>
      <c r="O621" s="365"/>
      <c r="P621" s="365"/>
      <c r="Q621" s="365"/>
      <c r="R621" s="365"/>
      <c r="S621" s="365"/>
      <c r="T621" s="365"/>
      <c r="U621" s="365"/>
      <c r="V621" s="365"/>
      <c r="W621" s="365"/>
      <c r="X621" s="365"/>
      <c r="Y621" s="365"/>
      <c r="Z621" s="365"/>
      <c r="AA621" s="365"/>
    </row>
    <row r="622">
      <c r="A622" s="365"/>
      <c r="B622" s="365"/>
      <c r="C622" s="365"/>
      <c r="D622" s="365"/>
      <c r="E622" s="365"/>
      <c r="F622" s="380"/>
      <c r="G622" s="365"/>
      <c r="H622" s="365"/>
      <c r="I622" s="365"/>
      <c r="J622" s="365"/>
      <c r="K622" s="365"/>
      <c r="L622" s="365"/>
      <c r="M622" s="365"/>
      <c r="N622" s="365"/>
      <c r="O622" s="365"/>
      <c r="P622" s="365"/>
      <c r="Q622" s="365"/>
      <c r="R622" s="365"/>
      <c r="S622" s="365"/>
      <c r="T622" s="365"/>
      <c r="U622" s="365"/>
      <c r="V622" s="365"/>
      <c r="W622" s="365"/>
      <c r="X622" s="365"/>
      <c r="Y622" s="365"/>
      <c r="Z622" s="365"/>
      <c r="AA622" s="365"/>
    </row>
    <row r="623">
      <c r="A623" s="365"/>
      <c r="B623" s="365"/>
      <c r="C623" s="365"/>
      <c r="D623" s="365"/>
      <c r="E623" s="365"/>
      <c r="F623" s="380"/>
      <c r="G623" s="365"/>
      <c r="H623" s="365"/>
      <c r="I623" s="365"/>
      <c r="J623" s="365"/>
      <c r="K623" s="365"/>
      <c r="L623" s="365"/>
      <c r="M623" s="365"/>
      <c r="N623" s="365"/>
      <c r="O623" s="365"/>
      <c r="P623" s="365"/>
      <c r="Q623" s="365"/>
      <c r="R623" s="365"/>
      <c r="S623" s="365"/>
      <c r="T623" s="365"/>
      <c r="U623" s="365"/>
      <c r="V623" s="365"/>
      <c r="W623" s="365"/>
      <c r="X623" s="365"/>
      <c r="Y623" s="365"/>
      <c r="Z623" s="365"/>
      <c r="AA623" s="365"/>
    </row>
    <row r="624">
      <c r="A624" s="365"/>
      <c r="B624" s="365"/>
      <c r="C624" s="365"/>
      <c r="D624" s="365"/>
      <c r="E624" s="365"/>
      <c r="F624" s="380"/>
      <c r="G624" s="365"/>
      <c r="H624" s="365"/>
      <c r="I624" s="365"/>
      <c r="J624" s="365"/>
      <c r="K624" s="365"/>
      <c r="L624" s="365"/>
      <c r="M624" s="365"/>
      <c r="N624" s="365"/>
      <c r="O624" s="365"/>
      <c r="P624" s="365"/>
      <c r="Q624" s="365"/>
      <c r="R624" s="365"/>
      <c r="S624" s="365"/>
      <c r="T624" s="365"/>
      <c r="U624" s="365"/>
      <c r="V624" s="365"/>
      <c r="W624" s="365"/>
      <c r="X624" s="365"/>
      <c r="Y624" s="365"/>
      <c r="Z624" s="365"/>
      <c r="AA624" s="365"/>
    </row>
    <row r="625">
      <c r="A625" s="365"/>
      <c r="B625" s="365"/>
      <c r="C625" s="365"/>
      <c r="D625" s="365"/>
      <c r="E625" s="365"/>
      <c r="F625" s="380"/>
      <c r="G625" s="365"/>
      <c r="H625" s="365"/>
      <c r="I625" s="365"/>
      <c r="J625" s="365"/>
      <c r="K625" s="365"/>
      <c r="L625" s="365"/>
      <c r="M625" s="365"/>
      <c r="N625" s="365"/>
      <c r="O625" s="365"/>
      <c r="P625" s="365"/>
      <c r="Q625" s="365"/>
      <c r="R625" s="365"/>
      <c r="S625" s="365"/>
      <c r="T625" s="365"/>
      <c r="U625" s="365"/>
      <c r="V625" s="365"/>
      <c r="W625" s="365"/>
      <c r="X625" s="365"/>
      <c r="Y625" s="365"/>
      <c r="Z625" s="365"/>
      <c r="AA625" s="365"/>
    </row>
    <row r="626">
      <c r="A626" s="365"/>
      <c r="B626" s="365"/>
      <c r="C626" s="365"/>
      <c r="D626" s="365"/>
      <c r="E626" s="365"/>
      <c r="F626" s="380"/>
      <c r="G626" s="365"/>
      <c r="H626" s="365"/>
      <c r="I626" s="365"/>
      <c r="J626" s="365"/>
      <c r="K626" s="365"/>
      <c r="L626" s="365"/>
      <c r="M626" s="365"/>
      <c r="N626" s="365"/>
      <c r="O626" s="365"/>
      <c r="P626" s="365"/>
      <c r="Q626" s="365"/>
      <c r="R626" s="365"/>
      <c r="S626" s="365"/>
      <c r="T626" s="365"/>
      <c r="U626" s="365"/>
      <c r="V626" s="365"/>
      <c r="W626" s="365"/>
      <c r="X626" s="365"/>
      <c r="Y626" s="365"/>
      <c r="Z626" s="365"/>
      <c r="AA626" s="365"/>
    </row>
    <row r="627">
      <c r="A627" s="365"/>
      <c r="B627" s="365"/>
      <c r="C627" s="365"/>
      <c r="D627" s="365"/>
      <c r="E627" s="365"/>
      <c r="F627" s="380"/>
      <c r="G627" s="365"/>
      <c r="H627" s="365"/>
      <c r="I627" s="365"/>
      <c r="J627" s="365"/>
      <c r="K627" s="365"/>
      <c r="L627" s="365"/>
      <c r="M627" s="365"/>
      <c r="N627" s="365"/>
      <c r="O627" s="365"/>
      <c r="P627" s="365"/>
      <c r="Q627" s="365"/>
      <c r="R627" s="365"/>
      <c r="S627" s="365"/>
      <c r="T627" s="365"/>
      <c r="U627" s="365"/>
      <c r="V627" s="365"/>
      <c r="W627" s="365"/>
      <c r="X627" s="365"/>
      <c r="Y627" s="365"/>
      <c r="Z627" s="365"/>
      <c r="AA627" s="365"/>
    </row>
    <row r="628">
      <c r="A628" s="365"/>
      <c r="B628" s="365"/>
      <c r="C628" s="365"/>
      <c r="D628" s="365"/>
      <c r="E628" s="365"/>
      <c r="F628" s="380"/>
      <c r="G628" s="365"/>
      <c r="H628" s="365"/>
      <c r="I628" s="365"/>
      <c r="J628" s="365"/>
      <c r="K628" s="365"/>
      <c r="L628" s="365"/>
      <c r="M628" s="365"/>
      <c r="N628" s="365"/>
      <c r="O628" s="365"/>
      <c r="P628" s="365"/>
      <c r="Q628" s="365"/>
      <c r="R628" s="365"/>
      <c r="S628" s="365"/>
      <c r="T628" s="365"/>
      <c r="U628" s="365"/>
      <c r="V628" s="365"/>
      <c r="W628" s="365"/>
      <c r="X628" s="365"/>
      <c r="Y628" s="365"/>
      <c r="Z628" s="365"/>
      <c r="AA628" s="365"/>
    </row>
    <row r="629">
      <c r="A629" s="365"/>
      <c r="B629" s="365"/>
      <c r="C629" s="365"/>
      <c r="D629" s="365"/>
      <c r="E629" s="365"/>
      <c r="F629" s="380"/>
      <c r="G629" s="365"/>
      <c r="H629" s="365"/>
      <c r="I629" s="365"/>
      <c r="J629" s="365"/>
      <c r="K629" s="365"/>
      <c r="L629" s="365"/>
      <c r="M629" s="365"/>
      <c r="N629" s="365"/>
      <c r="O629" s="365"/>
      <c r="P629" s="365"/>
      <c r="Q629" s="365"/>
      <c r="R629" s="365"/>
      <c r="S629" s="365"/>
      <c r="T629" s="365"/>
      <c r="U629" s="365"/>
      <c r="V629" s="365"/>
      <c r="W629" s="365"/>
      <c r="X629" s="365"/>
      <c r="Y629" s="365"/>
      <c r="Z629" s="365"/>
      <c r="AA629" s="365"/>
    </row>
    <row r="630">
      <c r="A630" s="365"/>
      <c r="B630" s="365"/>
      <c r="C630" s="365"/>
      <c r="D630" s="365"/>
      <c r="E630" s="365"/>
      <c r="F630" s="380"/>
      <c r="G630" s="365"/>
      <c r="H630" s="365"/>
      <c r="I630" s="365"/>
      <c r="J630" s="365"/>
      <c r="K630" s="365"/>
      <c r="L630" s="365"/>
      <c r="M630" s="365"/>
      <c r="N630" s="365"/>
      <c r="O630" s="365"/>
      <c r="P630" s="365"/>
      <c r="Q630" s="365"/>
      <c r="R630" s="365"/>
      <c r="S630" s="365"/>
      <c r="T630" s="365"/>
      <c r="U630" s="365"/>
      <c r="V630" s="365"/>
      <c r="W630" s="365"/>
      <c r="X630" s="365"/>
      <c r="Y630" s="365"/>
      <c r="Z630" s="365"/>
      <c r="AA630" s="365"/>
    </row>
    <row r="631">
      <c r="A631" s="365"/>
      <c r="B631" s="365"/>
      <c r="C631" s="365"/>
      <c r="D631" s="365"/>
      <c r="E631" s="365"/>
      <c r="F631" s="380"/>
      <c r="G631" s="365"/>
      <c r="H631" s="365"/>
      <c r="I631" s="365"/>
      <c r="J631" s="365"/>
      <c r="K631" s="365"/>
      <c r="L631" s="365"/>
      <c r="M631" s="365"/>
      <c r="N631" s="365"/>
      <c r="O631" s="365"/>
      <c r="P631" s="365"/>
      <c r="Q631" s="365"/>
      <c r="R631" s="365"/>
      <c r="S631" s="365"/>
      <c r="T631" s="365"/>
      <c r="U631" s="365"/>
      <c r="V631" s="365"/>
      <c r="W631" s="365"/>
      <c r="X631" s="365"/>
      <c r="Y631" s="365"/>
      <c r="Z631" s="365"/>
      <c r="AA631" s="365"/>
    </row>
    <row r="632">
      <c r="A632" s="365"/>
      <c r="B632" s="365"/>
      <c r="C632" s="365"/>
      <c r="D632" s="365"/>
      <c r="E632" s="365"/>
      <c r="F632" s="380"/>
      <c r="G632" s="365"/>
      <c r="H632" s="365"/>
      <c r="I632" s="365"/>
      <c r="J632" s="365"/>
      <c r="K632" s="365"/>
      <c r="L632" s="365"/>
      <c r="M632" s="365"/>
      <c r="N632" s="365"/>
      <c r="O632" s="365"/>
      <c r="P632" s="365"/>
      <c r="Q632" s="365"/>
      <c r="R632" s="365"/>
      <c r="S632" s="365"/>
      <c r="T632" s="365"/>
      <c r="U632" s="365"/>
      <c r="V632" s="365"/>
      <c r="W632" s="365"/>
      <c r="X632" s="365"/>
      <c r="Y632" s="365"/>
      <c r="Z632" s="365"/>
      <c r="AA632" s="365"/>
    </row>
    <row r="633">
      <c r="A633" s="365"/>
      <c r="B633" s="365"/>
      <c r="C633" s="365"/>
      <c r="D633" s="365"/>
      <c r="E633" s="365"/>
      <c r="F633" s="380"/>
      <c r="G633" s="365"/>
      <c r="H633" s="365"/>
      <c r="I633" s="365"/>
      <c r="J633" s="365"/>
      <c r="K633" s="365"/>
      <c r="L633" s="365"/>
      <c r="M633" s="365"/>
      <c r="N633" s="365"/>
      <c r="O633" s="365"/>
      <c r="P633" s="365"/>
      <c r="Q633" s="365"/>
      <c r="R633" s="365"/>
      <c r="S633" s="365"/>
      <c r="T633" s="365"/>
      <c r="U633" s="365"/>
      <c r="V633" s="365"/>
      <c r="W633" s="365"/>
      <c r="X633" s="365"/>
      <c r="Y633" s="365"/>
      <c r="Z633" s="365"/>
      <c r="AA633" s="365"/>
    </row>
    <row r="634">
      <c r="A634" s="365"/>
      <c r="B634" s="365"/>
      <c r="C634" s="365"/>
      <c r="D634" s="365"/>
      <c r="E634" s="365"/>
      <c r="F634" s="380"/>
      <c r="G634" s="365"/>
      <c r="H634" s="365"/>
      <c r="I634" s="365"/>
      <c r="J634" s="365"/>
      <c r="K634" s="365"/>
      <c r="L634" s="365"/>
      <c r="M634" s="365"/>
      <c r="N634" s="365"/>
      <c r="O634" s="365"/>
      <c r="P634" s="365"/>
      <c r="Q634" s="365"/>
      <c r="R634" s="365"/>
      <c r="S634" s="365"/>
      <c r="T634" s="365"/>
      <c r="U634" s="365"/>
      <c r="V634" s="365"/>
      <c r="W634" s="365"/>
      <c r="X634" s="365"/>
      <c r="Y634" s="365"/>
      <c r="Z634" s="365"/>
      <c r="AA634" s="365"/>
    </row>
    <row r="635">
      <c r="A635" s="365"/>
      <c r="B635" s="365"/>
      <c r="C635" s="365"/>
      <c r="D635" s="365"/>
      <c r="E635" s="365"/>
      <c r="F635" s="380"/>
      <c r="G635" s="365"/>
      <c r="H635" s="365"/>
      <c r="I635" s="365"/>
      <c r="J635" s="365"/>
      <c r="K635" s="365"/>
      <c r="L635" s="365"/>
      <c r="M635" s="365"/>
      <c r="N635" s="365"/>
      <c r="O635" s="365"/>
      <c r="P635" s="365"/>
      <c r="Q635" s="365"/>
      <c r="R635" s="365"/>
      <c r="S635" s="365"/>
      <c r="T635" s="365"/>
      <c r="U635" s="365"/>
      <c r="V635" s="365"/>
      <c r="W635" s="365"/>
      <c r="X635" s="365"/>
      <c r="Y635" s="365"/>
      <c r="Z635" s="365"/>
      <c r="AA635" s="365"/>
    </row>
    <row r="636">
      <c r="A636" s="365"/>
      <c r="B636" s="365"/>
      <c r="C636" s="365"/>
      <c r="D636" s="365"/>
      <c r="E636" s="365"/>
      <c r="F636" s="380"/>
      <c r="G636" s="365"/>
      <c r="H636" s="365"/>
      <c r="I636" s="365"/>
      <c r="J636" s="365"/>
      <c r="K636" s="365"/>
      <c r="L636" s="365"/>
      <c r="M636" s="365"/>
      <c r="N636" s="365"/>
      <c r="O636" s="365"/>
      <c r="P636" s="365"/>
      <c r="Q636" s="365"/>
      <c r="R636" s="365"/>
      <c r="S636" s="365"/>
      <c r="T636" s="365"/>
      <c r="U636" s="365"/>
      <c r="V636" s="365"/>
      <c r="W636" s="365"/>
      <c r="X636" s="365"/>
      <c r="Y636" s="365"/>
      <c r="Z636" s="365"/>
      <c r="AA636" s="365"/>
    </row>
    <row r="637">
      <c r="A637" s="365"/>
      <c r="B637" s="365"/>
      <c r="C637" s="365"/>
      <c r="D637" s="365"/>
      <c r="E637" s="365"/>
      <c r="F637" s="380"/>
      <c r="G637" s="365"/>
      <c r="H637" s="365"/>
      <c r="I637" s="365"/>
      <c r="J637" s="365"/>
      <c r="K637" s="365"/>
      <c r="L637" s="365"/>
      <c r="M637" s="365"/>
      <c r="N637" s="365"/>
      <c r="O637" s="365"/>
      <c r="P637" s="365"/>
      <c r="Q637" s="365"/>
      <c r="R637" s="365"/>
      <c r="S637" s="365"/>
      <c r="T637" s="365"/>
      <c r="U637" s="365"/>
      <c r="V637" s="365"/>
      <c r="W637" s="365"/>
      <c r="X637" s="365"/>
      <c r="Y637" s="365"/>
      <c r="Z637" s="365"/>
      <c r="AA637" s="365"/>
    </row>
    <row r="638">
      <c r="A638" s="365"/>
      <c r="B638" s="365"/>
      <c r="C638" s="365"/>
      <c r="D638" s="365"/>
      <c r="E638" s="365"/>
      <c r="F638" s="380"/>
      <c r="G638" s="365"/>
      <c r="H638" s="365"/>
      <c r="I638" s="365"/>
      <c r="J638" s="365"/>
      <c r="K638" s="365"/>
      <c r="L638" s="365"/>
      <c r="M638" s="365"/>
      <c r="N638" s="365"/>
      <c r="O638" s="365"/>
      <c r="P638" s="365"/>
      <c r="Q638" s="365"/>
      <c r="R638" s="365"/>
      <c r="S638" s="365"/>
      <c r="T638" s="365"/>
      <c r="U638" s="365"/>
      <c r="V638" s="365"/>
      <c r="W638" s="365"/>
      <c r="X638" s="365"/>
      <c r="Y638" s="365"/>
      <c r="Z638" s="365"/>
      <c r="AA638" s="365"/>
    </row>
    <row r="639">
      <c r="A639" s="365"/>
      <c r="B639" s="365"/>
      <c r="C639" s="365"/>
      <c r="D639" s="365"/>
      <c r="E639" s="365"/>
      <c r="F639" s="380"/>
      <c r="G639" s="365"/>
      <c r="H639" s="365"/>
      <c r="I639" s="365"/>
      <c r="J639" s="365"/>
      <c r="K639" s="365"/>
      <c r="L639" s="365"/>
      <c r="M639" s="365"/>
      <c r="N639" s="365"/>
      <c r="O639" s="365"/>
      <c r="P639" s="365"/>
      <c r="Q639" s="365"/>
      <c r="R639" s="365"/>
      <c r="S639" s="365"/>
      <c r="T639" s="365"/>
      <c r="U639" s="365"/>
      <c r="V639" s="365"/>
      <c r="W639" s="365"/>
      <c r="X639" s="365"/>
      <c r="Y639" s="365"/>
      <c r="Z639" s="365"/>
      <c r="AA639" s="365"/>
    </row>
    <row r="640">
      <c r="A640" s="365"/>
      <c r="B640" s="365"/>
      <c r="C640" s="365"/>
      <c r="D640" s="365"/>
      <c r="E640" s="365"/>
      <c r="F640" s="380"/>
      <c r="G640" s="365"/>
      <c r="H640" s="365"/>
      <c r="I640" s="365"/>
      <c r="J640" s="365"/>
      <c r="K640" s="365"/>
      <c r="L640" s="365"/>
      <c r="M640" s="365"/>
      <c r="N640" s="365"/>
      <c r="O640" s="365"/>
      <c r="P640" s="365"/>
      <c r="Q640" s="365"/>
      <c r="R640" s="365"/>
      <c r="S640" s="365"/>
      <c r="T640" s="365"/>
      <c r="U640" s="365"/>
      <c r="V640" s="365"/>
      <c r="W640" s="365"/>
      <c r="X640" s="365"/>
      <c r="Y640" s="365"/>
      <c r="Z640" s="365"/>
      <c r="AA640" s="365"/>
    </row>
    <row r="641">
      <c r="A641" s="365"/>
      <c r="B641" s="365"/>
      <c r="C641" s="365"/>
      <c r="D641" s="365"/>
      <c r="E641" s="365"/>
      <c r="F641" s="380"/>
      <c r="G641" s="365"/>
      <c r="H641" s="365"/>
      <c r="I641" s="365"/>
      <c r="J641" s="365"/>
      <c r="K641" s="365"/>
      <c r="L641" s="365"/>
      <c r="M641" s="365"/>
      <c r="N641" s="365"/>
      <c r="O641" s="365"/>
      <c r="P641" s="365"/>
      <c r="Q641" s="365"/>
      <c r="R641" s="365"/>
      <c r="S641" s="365"/>
      <c r="T641" s="365"/>
      <c r="U641" s="365"/>
      <c r="V641" s="365"/>
      <c r="W641" s="365"/>
      <c r="X641" s="365"/>
      <c r="Y641" s="365"/>
      <c r="Z641" s="365"/>
      <c r="AA641" s="365"/>
    </row>
    <row r="642">
      <c r="A642" s="365"/>
      <c r="B642" s="365"/>
      <c r="C642" s="365"/>
      <c r="D642" s="365"/>
      <c r="E642" s="365"/>
      <c r="F642" s="380"/>
      <c r="G642" s="365"/>
      <c r="H642" s="365"/>
      <c r="I642" s="365"/>
      <c r="J642" s="365"/>
      <c r="K642" s="365"/>
      <c r="L642" s="365"/>
      <c r="M642" s="365"/>
      <c r="N642" s="365"/>
      <c r="O642" s="365"/>
      <c r="P642" s="365"/>
      <c r="Q642" s="365"/>
      <c r="R642" s="365"/>
      <c r="S642" s="365"/>
      <c r="T642" s="365"/>
      <c r="U642" s="365"/>
      <c r="V642" s="365"/>
      <c r="W642" s="365"/>
      <c r="X642" s="365"/>
      <c r="Y642" s="365"/>
      <c r="Z642" s="365"/>
      <c r="AA642" s="365"/>
    </row>
    <row r="643">
      <c r="A643" s="365"/>
      <c r="B643" s="365"/>
      <c r="C643" s="365"/>
      <c r="D643" s="365"/>
      <c r="E643" s="365"/>
      <c r="F643" s="380"/>
      <c r="G643" s="365"/>
      <c r="H643" s="365"/>
      <c r="I643" s="365"/>
      <c r="J643" s="365"/>
      <c r="K643" s="365"/>
      <c r="L643" s="365"/>
      <c r="M643" s="365"/>
      <c r="N643" s="365"/>
      <c r="O643" s="365"/>
      <c r="P643" s="365"/>
      <c r="Q643" s="365"/>
      <c r="R643" s="365"/>
      <c r="S643" s="365"/>
      <c r="T643" s="365"/>
      <c r="U643" s="365"/>
      <c r="V643" s="365"/>
      <c r="W643" s="365"/>
      <c r="X643" s="365"/>
      <c r="Y643" s="365"/>
      <c r="Z643" s="365"/>
      <c r="AA643" s="365"/>
    </row>
    <row r="644">
      <c r="A644" s="365"/>
      <c r="B644" s="365"/>
      <c r="C644" s="365"/>
      <c r="D644" s="365"/>
      <c r="E644" s="365"/>
      <c r="F644" s="380"/>
      <c r="G644" s="365"/>
      <c r="H644" s="365"/>
      <c r="I644" s="365"/>
      <c r="J644" s="365"/>
      <c r="K644" s="365"/>
      <c r="L644" s="365"/>
      <c r="M644" s="365"/>
      <c r="N644" s="365"/>
      <c r="O644" s="365"/>
      <c r="P644" s="365"/>
      <c r="Q644" s="365"/>
      <c r="R644" s="365"/>
      <c r="S644" s="365"/>
      <c r="T644" s="365"/>
      <c r="U644" s="365"/>
      <c r="V644" s="365"/>
      <c r="W644" s="365"/>
      <c r="X644" s="365"/>
      <c r="Y644" s="365"/>
      <c r="Z644" s="365"/>
      <c r="AA644" s="365"/>
    </row>
    <row r="645">
      <c r="A645" s="365"/>
      <c r="B645" s="365"/>
      <c r="C645" s="365"/>
      <c r="D645" s="365"/>
      <c r="E645" s="365"/>
      <c r="F645" s="380"/>
      <c r="G645" s="365"/>
      <c r="H645" s="365"/>
      <c r="I645" s="365"/>
      <c r="J645" s="365"/>
      <c r="K645" s="365"/>
      <c r="L645" s="365"/>
      <c r="M645" s="365"/>
      <c r="N645" s="365"/>
      <c r="O645" s="365"/>
      <c r="P645" s="365"/>
      <c r="Q645" s="365"/>
      <c r="R645" s="365"/>
      <c r="S645" s="365"/>
      <c r="T645" s="365"/>
      <c r="U645" s="365"/>
      <c r="V645" s="365"/>
      <c r="W645" s="365"/>
      <c r="X645" s="365"/>
      <c r="Y645" s="365"/>
      <c r="Z645" s="365"/>
      <c r="AA645" s="365"/>
    </row>
    <row r="646">
      <c r="A646" s="365"/>
      <c r="B646" s="365"/>
      <c r="C646" s="365"/>
      <c r="D646" s="365"/>
      <c r="E646" s="365"/>
      <c r="F646" s="380"/>
      <c r="G646" s="365"/>
      <c r="H646" s="365"/>
      <c r="I646" s="365"/>
      <c r="J646" s="365"/>
      <c r="K646" s="365"/>
      <c r="L646" s="365"/>
      <c r="M646" s="365"/>
      <c r="N646" s="365"/>
      <c r="O646" s="365"/>
      <c r="P646" s="365"/>
      <c r="Q646" s="365"/>
      <c r="R646" s="365"/>
      <c r="S646" s="365"/>
      <c r="T646" s="365"/>
      <c r="U646" s="365"/>
      <c r="V646" s="365"/>
      <c r="W646" s="365"/>
      <c r="X646" s="365"/>
      <c r="Y646" s="365"/>
      <c r="Z646" s="365"/>
      <c r="AA646" s="365"/>
    </row>
    <row r="647">
      <c r="A647" s="365"/>
      <c r="B647" s="365"/>
      <c r="C647" s="365"/>
      <c r="D647" s="365"/>
      <c r="E647" s="365"/>
      <c r="F647" s="380"/>
      <c r="G647" s="365"/>
      <c r="H647" s="365"/>
      <c r="I647" s="365"/>
      <c r="J647" s="365"/>
      <c r="K647" s="365"/>
      <c r="L647" s="365"/>
      <c r="M647" s="365"/>
      <c r="N647" s="365"/>
      <c r="O647" s="365"/>
      <c r="P647" s="365"/>
      <c r="Q647" s="365"/>
      <c r="R647" s="365"/>
      <c r="S647" s="365"/>
      <c r="T647" s="365"/>
      <c r="U647" s="365"/>
      <c r="V647" s="365"/>
      <c r="W647" s="365"/>
      <c r="X647" s="365"/>
      <c r="Y647" s="365"/>
      <c r="Z647" s="365"/>
      <c r="AA647" s="365"/>
    </row>
    <row r="648">
      <c r="A648" s="365"/>
      <c r="B648" s="365"/>
      <c r="C648" s="365"/>
      <c r="D648" s="365"/>
      <c r="E648" s="365"/>
      <c r="F648" s="380"/>
      <c r="G648" s="365"/>
      <c r="H648" s="365"/>
      <c r="I648" s="365"/>
      <c r="J648" s="365"/>
      <c r="K648" s="365"/>
      <c r="L648" s="365"/>
      <c r="M648" s="365"/>
      <c r="N648" s="365"/>
      <c r="O648" s="365"/>
      <c r="P648" s="365"/>
      <c r="Q648" s="365"/>
      <c r="R648" s="365"/>
      <c r="S648" s="365"/>
      <c r="T648" s="365"/>
      <c r="U648" s="365"/>
      <c r="V648" s="365"/>
      <c r="W648" s="365"/>
      <c r="X648" s="365"/>
      <c r="Y648" s="365"/>
      <c r="Z648" s="365"/>
      <c r="AA648" s="365"/>
    </row>
    <row r="649">
      <c r="A649" s="365"/>
      <c r="B649" s="365"/>
      <c r="C649" s="365"/>
      <c r="D649" s="365"/>
      <c r="E649" s="365"/>
      <c r="F649" s="380"/>
      <c r="G649" s="365"/>
      <c r="H649" s="365"/>
      <c r="I649" s="365"/>
      <c r="J649" s="365"/>
      <c r="K649" s="365"/>
      <c r="L649" s="365"/>
      <c r="M649" s="365"/>
      <c r="N649" s="365"/>
      <c r="O649" s="365"/>
      <c r="P649" s="365"/>
      <c r="Q649" s="365"/>
      <c r="R649" s="365"/>
      <c r="S649" s="365"/>
      <c r="T649" s="365"/>
      <c r="U649" s="365"/>
      <c r="V649" s="365"/>
      <c r="W649" s="365"/>
      <c r="X649" s="365"/>
      <c r="Y649" s="365"/>
      <c r="Z649" s="365"/>
      <c r="AA649" s="365"/>
    </row>
    <row r="650">
      <c r="A650" s="365"/>
      <c r="B650" s="365"/>
      <c r="C650" s="365"/>
      <c r="D650" s="365"/>
      <c r="E650" s="365"/>
      <c r="F650" s="380"/>
      <c r="G650" s="365"/>
      <c r="H650" s="365"/>
      <c r="I650" s="365"/>
      <c r="J650" s="365"/>
      <c r="K650" s="365"/>
      <c r="L650" s="365"/>
      <c r="M650" s="365"/>
      <c r="N650" s="365"/>
      <c r="O650" s="365"/>
      <c r="P650" s="365"/>
      <c r="Q650" s="365"/>
      <c r="R650" s="365"/>
      <c r="S650" s="365"/>
      <c r="T650" s="365"/>
      <c r="U650" s="365"/>
      <c r="V650" s="365"/>
      <c r="W650" s="365"/>
      <c r="X650" s="365"/>
      <c r="Y650" s="365"/>
      <c r="Z650" s="365"/>
      <c r="AA650" s="365"/>
    </row>
    <row r="651">
      <c r="A651" s="365"/>
      <c r="B651" s="365"/>
      <c r="C651" s="365"/>
      <c r="D651" s="365"/>
      <c r="E651" s="365"/>
      <c r="F651" s="380"/>
      <c r="G651" s="365"/>
      <c r="H651" s="365"/>
      <c r="I651" s="365"/>
      <c r="J651" s="365"/>
      <c r="K651" s="365"/>
      <c r="L651" s="365"/>
      <c r="M651" s="365"/>
      <c r="N651" s="365"/>
      <c r="O651" s="365"/>
      <c r="P651" s="365"/>
      <c r="Q651" s="365"/>
      <c r="R651" s="365"/>
      <c r="S651" s="365"/>
      <c r="T651" s="365"/>
      <c r="U651" s="365"/>
      <c r="V651" s="365"/>
      <c r="W651" s="365"/>
      <c r="X651" s="365"/>
      <c r="Y651" s="365"/>
      <c r="Z651" s="365"/>
      <c r="AA651" s="365"/>
    </row>
    <row r="652">
      <c r="A652" s="365"/>
      <c r="B652" s="365"/>
      <c r="C652" s="365"/>
      <c r="D652" s="365"/>
      <c r="E652" s="365"/>
      <c r="F652" s="380"/>
      <c r="G652" s="365"/>
      <c r="H652" s="365"/>
      <c r="I652" s="365"/>
      <c r="J652" s="365"/>
      <c r="K652" s="365"/>
      <c r="L652" s="365"/>
      <c r="M652" s="365"/>
      <c r="N652" s="365"/>
      <c r="O652" s="365"/>
      <c r="P652" s="365"/>
      <c r="Q652" s="365"/>
      <c r="R652" s="365"/>
      <c r="S652" s="365"/>
      <c r="T652" s="365"/>
      <c r="U652" s="365"/>
      <c r="V652" s="365"/>
      <c r="W652" s="365"/>
      <c r="X652" s="365"/>
      <c r="Y652" s="365"/>
      <c r="Z652" s="365"/>
      <c r="AA652" s="365"/>
    </row>
    <row r="653">
      <c r="A653" s="365"/>
      <c r="B653" s="365"/>
      <c r="C653" s="365"/>
      <c r="D653" s="365"/>
      <c r="E653" s="365"/>
      <c r="F653" s="380"/>
      <c r="G653" s="365"/>
      <c r="H653" s="365"/>
      <c r="I653" s="365"/>
      <c r="J653" s="365"/>
      <c r="K653" s="365"/>
      <c r="L653" s="365"/>
      <c r="M653" s="365"/>
      <c r="N653" s="365"/>
      <c r="O653" s="365"/>
      <c r="P653" s="365"/>
      <c r="Q653" s="365"/>
      <c r="R653" s="365"/>
      <c r="S653" s="365"/>
      <c r="T653" s="365"/>
      <c r="U653" s="365"/>
      <c r="V653" s="365"/>
      <c r="W653" s="365"/>
      <c r="X653" s="365"/>
      <c r="Y653" s="365"/>
      <c r="Z653" s="365"/>
      <c r="AA653" s="365"/>
    </row>
    <row r="654">
      <c r="A654" s="365"/>
      <c r="B654" s="365"/>
      <c r="C654" s="365"/>
      <c r="D654" s="365"/>
      <c r="E654" s="365"/>
      <c r="F654" s="380"/>
      <c r="G654" s="365"/>
      <c r="H654" s="365"/>
      <c r="I654" s="365"/>
      <c r="J654" s="365"/>
      <c r="K654" s="365"/>
      <c r="L654" s="365"/>
      <c r="M654" s="365"/>
      <c r="N654" s="365"/>
      <c r="O654" s="365"/>
      <c r="P654" s="365"/>
      <c r="Q654" s="365"/>
      <c r="R654" s="365"/>
      <c r="S654" s="365"/>
      <c r="T654" s="365"/>
      <c r="U654" s="365"/>
      <c r="V654" s="365"/>
      <c r="W654" s="365"/>
      <c r="X654" s="365"/>
      <c r="Y654" s="365"/>
      <c r="Z654" s="365"/>
      <c r="AA654" s="365"/>
    </row>
    <row r="655">
      <c r="A655" s="365"/>
      <c r="B655" s="365"/>
      <c r="C655" s="365"/>
      <c r="D655" s="365"/>
      <c r="E655" s="365"/>
      <c r="F655" s="380"/>
      <c r="G655" s="365"/>
      <c r="H655" s="365"/>
      <c r="I655" s="365"/>
      <c r="J655" s="365"/>
      <c r="K655" s="365"/>
      <c r="L655" s="365"/>
      <c r="M655" s="365"/>
      <c r="N655" s="365"/>
      <c r="O655" s="365"/>
      <c r="P655" s="365"/>
      <c r="Q655" s="365"/>
      <c r="R655" s="365"/>
      <c r="S655" s="365"/>
      <c r="T655" s="365"/>
      <c r="U655" s="365"/>
      <c r="V655" s="365"/>
      <c r="W655" s="365"/>
      <c r="X655" s="365"/>
      <c r="Y655" s="365"/>
      <c r="Z655" s="365"/>
      <c r="AA655" s="365"/>
    </row>
    <row r="656">
      <c r="A656" s="365"/>
      <c r="B656" s="365"/>
      <c r="C656" s="365"/>
      <c r="D656" s="365"/>
      <c r="E656" s="365"/>
      <c r="F656" s="380"/>
      <c r="G656" s="365"/>
      <c r="H656" s="365"/>
      <c r="I656" s="365"/>
      <c r="J656" s="365"/>
      <c r="K656" s="365"/>
      <c r="L656" s="365"/>
      <c r="M656" s="365"/>
      <c r="N656" s="365"/>
      <c r="O656" s="365"/>
      <c r="P656" s="365"/>
      <c r="Q656" s="365"/>
      <c r="R656" s="365"/>
      <c r="S656" s="365"/>
      <c r="T656" s="365"/>
      <c r="U656" s="365"/>
      <c r="V656" s="365"/>
      <c r="W656" s="365"/>
      <c r="X656" s="365"/>
      <c r="Y656" s="365"/>
      <c r="Z656" s="365"/>
      <c r="AA656" s="365"/>
    </row>
    <row r="657">
      <c r="A657" s="365"/>
      <c r="B657" s="365"/>
      <c r="C657" s="365"/>
      <c r="D657" s="365"/>
      <c r="E657" s="365"/>
      <c r="F657" s="380"/>
      <c r="G657" s="365"/>
      <c r="H657" s="365"/>
      <c r="I657" s="365"/>
      <c r="J657" s="365"/>
      <c r="K657" s="365"/>
      <c r="L657" s="365"/>
      <c r="M657" s="365"/>
      <c r="N657" s="365"/>
      <c r="O657" s="365"/>
      <c r="P657" s="365"/>
      <c r="Q657" s="365"/>
      <c r="R657" s="365"/>
      <c r="S657" s="365"/>
      <c r="T657" s="365"/>
      <c r="U657" s="365"/>
      <c r="V657" s="365"/>
      <c r="W657" s="365"/>
      <c r="X657" s="365"/>
      <c r="Y657" s="365"/>
      <c r="Z657" s="365"/>
      <c r="AA657" s="365"/>
    </row>
    <row r="658">
      <c r="A658" s="365"/>
      <c r="B658" s="365"/>
      <c r="C658" s="365"/>
      <c r="D658" s="365"/>
      <c r="E658" s="365"/>
      <c r="F658" s="380"/>
      <c r="G658" s="365"/>
      <c r="H658" s="365"/>
      <c r="I658" s="365"/>
      <c r="J658" s="365"/>
      <c r="K658" s="365"/>
      <c r="L658" s="365"/>
      <c r="M658" s="365"/>
      <c r="N658" s="365"/>
      <c r="O658" s="365"/>
      <c r="P658" s="365"/>
      <c r="Q658" s="365"/>
      <c r="R658" s="365"/>
      <c r="S658" s="365"/>
      <c r="T658" s="365"/>
      <c r="U658" s="365"/>
      <c r="V658" s="365"/>
      <c r="W658" s="365"/>
      <c r="X658" s="365"/>
      <c r="Y658" s="365"/>
      <c r="Z658" s="365"/>
      <c r="AA658" s="365"/>
    </row>
    <row r="659">
      <c r="A659" s="365"/>
      <c r="B659" s="365"/>
      <c r="C659" s="365"/>
      <c r="D659" s="365"/>
      <c r="E659" s="365"/>
      <c r="F659" s="380"/>
      <c r="G659" s="365"/>
      <c r="H659" s="365"/>
      <c r="I659" s="365"/>
      <c r="J659" s="365"/>
      <c r="K659" s="365"/>
      <c r="L659" s="365"/>
      <c r="M659" s="365"/>
      <c r="N659" s="365"/>
      <c r="O659" s="365"/>
      <c r="P659" s="365"/>
      <c r="Q659" s="365"/>
      <c r="R659" s="365"/>
      <c r="S659" s="365"/>
      <c r="T659" s="365"/>
      <c r="U659" s="365"/>
      <c r="V659" s="365"/>
      <c r="W659" s="365"/>
      <c r="X659" s="365"/>
      <c r="Y659" s="365"/>
      <c r="Z659" s="365"/>
      <c r="AA659" s="365"/>
    </row>
    <row r="660">
      <c r="A660" s="365"/>
      <c r="B660" s="365"/>
      <c r="C660" s="365"/>
      <c r="D660" s="365"/>
      <c r="E660" s="365"/>
      <c r="F660" s="380"/>
      <c r="G660" s="365"/>
      <c r="H660" s="365"/>
      <c r="I660" s="365"/>
      <c r="J660" s="365"/>
      <c r="K660" s="365"/>
      <c r="L660" s="365"/>
      <c r="M660" s="365"/>
      <c r="N660" s="365"/>
      <c r="O660" s="365"/>
      <c r="P660" s="365"/>
      <c r="Q660" s="365"/>
      <c r="R660" s="365"/>
      <c r="S660" s="365"/>
      <c r="T660" s="365"/>
      <c r="U660" s="365"/>
      <c r="V660" s="365"/>
      <c r="W660" s="365"/>
      <c r="X660" s="365"/>
      <c r="Y660" s="365"/>
      <c r="Z660" s="365"/>
      <c r="AA660" s="365"/>
    </row>
    <row r="661">
      <c r="A661" s="365"/>
      <c r="B661" s="365"/>
      <c r="C661" s="365"/>
      <c r="D661" s="365"/>
      <c r="E661" s="365"/>
      <c r="F661" s="380"/>
      <c r="G661" s="365"/>
      <c r="H661" s="365"/>
      <c r="I661" s="365"/>
      <c r="J661" s="365"/>
      <c r="K661" s="365"/>
      <c r="L661" s="365"/>
      <c r="M661" s="365"/>
      <c r="N661" s="365"/>
      <c r="O661" s="365"/>
      <c r="P661" s="365"/>
      <c r="Q661" s="365"/>
      <c r="R661" s="365"/>
      <c r="S661" s="365"/>
      <c r="T661" s="365"/>
      <c r="U661" s="365"/>
      <c r="V661" s="365"/>
      <c r="W661" s="365"/>
      <c r="X661" s="365"/>
      <c r="Y661" s="365"/>
      <c r="Z661" s="365"/>
      <c r="AA661" s="365"/>
    </row>
    <row r="662">
      <c r="A662" s="365"/>
      <c r="B662" s="365"/>
      <c r="C662" s="365"/>
      <c r="D662" s="365"/>
      <c r="E662" s="365"/>
      <c r="F662" s="380"/>
      <c r="G662" s="365"/>
      <c r="H662" s="365"/>
      <c r="I662" s="365"/>
      <c r="J662" s="365"/>
      <c r="K662" s="365"/>
      <c r="L662" s="365"/>
      <c r="M662" s="365"/>
      <c r="N662" s="365"/>
      <c r="O662" s="365"/>
      <c r="P662" s="365"/>
      <c r="Q662" s="365"/>
      <c r="R662" s="365"/>
      <c r="S662" s="365"/>
      <c r="T662" s="365"/>
      <c r="U662" s="365"/>
      <c r="V662" s="365"/>
      <c r="W662" s="365"/>
      <c r="X662" s="365"/>
      <c r="Y662" s="365"/>
      <c r="Z662" s="365"/>
      <c r="AA662" s="365"/>
    </row>
    <row r="663">
      <c r="A663" s="365"/>
      <c r="B663" s="365"/>
      <c r="C663" s="365"/>
      <c r="D663" s="365"/>
      <c r="E663" s="365"/>
      <c r="F663" s="380"/>
      <c r="G663" s="365"/>
      <c r="H663" s="365"/>
      <c r="I663" s="365"/>
      <c r="J663" s="365"/>
      <c r="K663" s="365"/>
      <c r="L663" s="365"/>
      <c r="M663" s="365"/>
      <c r="N663" s="365"/>
      <c r="O663" s="365"/>
      <c r="P663" s="365"/>
      <c r="Q663" s="365"/>
      <c r="R663" s="365"/>
      <c r="S663" s="365"/>
      <c r="T663" s="365"/>
      <c r="U663" s="365"/>
      <c r="V663" s="365"/>
      <c r="W663" s="365"/>
      <c r="X663" s="365"/>
      <c r="Y663" s="365"/>
      <c r="Z663" s="365"/>
      <c r="AA663" s="365"/>
    </row>
    <row r="664">
      <c r="A664" s="365"/>
      <c r="B664" s="365"/>
      <c r="C664" s="365"/>
      <c r="D664" s="365"/>
      <c r="E664" s="365"/>
      <c r="F664" s="380"/>
      <c r="G664" s="365"/>
      <c r="H664" s="365"/>
      <c r="I664" s="365"/>
      <c r="J664" s="365"/>
      <c r="K664" s="365"/>
      <c r="L664" s="365"/>
      <c r="M664" s="365"/>
      <c r="N664" s="365"/>
      <c r="O664" s="365"/>
      <c r="P664" s="365"/>
      <c r="Q664" s="365"/>
      <c r="R664" s="365"/>
      <c r="S664" s="365"/>
      <c r="T664" s="365"/>
      <c r="U664" s="365"/>
      <c r="V664" s="365"/>
      <c r="W664" s="365"/>
      <c r="X664" s="365"/>
      <c r="Y664" s="365"/>
      <c r="Z664" s="365"/>
      <c r="AA664" s="365"/>
    </row>
    <row r="665">
      <c r="A665" s="365"/>
      <c r="B665" s="365"/>
      <c r="C665" s="365"/>
      <c r="D665" s="365"/>
      <c r="E665" s="365"/>
      <c r="F665" s="380"/>
      <c r="G665" s="365"/>
      <c r="H665" s="365"/>
      <c r="I665" s="365"/>
      <c r="J665" s="365"/>
      <c r="K665" s="365"/>
      <c r="L665" s="365"/>
      <c r="M665" s="365"/>
      <c r="N665" s="365"/>
      <c r="O665" s="365"/>
      <c r="P665" s="365"/>
      <c r="Q665" s="365"/>
      <c r="R665" s="365"/>
      <c r="S665" s="365"/>
      <c r="T665" s="365"/>
      <c r="U665" s="365"/>
      <c r="V665" s="365"/>
      <c r="W665" s="365"/>
      <c r="X665" s="365"/>
      <c r="Y665" s="365"/>
      <c r="Z665" s="365"/>
      <c r="AA665" s="365"/>
    </row>
    <row r="666">
      <c r="A666" s="365"/>
      <c r="B666" s="365"/>
      <c r="C666" s="365"/>
      <c r="D666" s="365"/>
      <c r="E666" s="365"/>
      <c r="F666" s="380"/>
      <c r="G666" s="365"/>
      <c r="H666" s="365"/>
      <c r="I666" s="365"/>
      <c r="J666" s="365"/>
      <c r="K666" s="365"/>
      <c r="L666" s="365"/>
      <c r="M666" s="365"/>
      <c r="N666" s="365"/>
      <c r="O666" s="365"/>
      <c r="P666" s="365"/>
      <c r="Q666" s="365"/>
      <c r="R666" s="365"/>
      <c r="S666" s="365"/>
      <c r="T666" s="365"/>
      <c r="U666" s="365"/>
      <c r="V666" s="365"/>
      <c r="W666" s="365"/>
      <c r="X666" s="365"/>
      <c r="Y666" s="365"/>
      <c r="Z666" s="365"/>
      <c r="AA666" s="365"/>
    </row>
    <row r="667">
      <c r="A667" s="365"/>
      <c r="B667" s="365"/>
      <c r="C667" s="365"/>
      <c r="D667" s="365"/>
      <c r="E667" s="365"/>
      <c r="F667" s="380"/>
      <c r="G667" s="365"/>
      <c r="H667" s="365"/>
      <c r="I667" s="365"/>
      <c r="J667" s="365"/>
      <c r="K667" s="365"/>
      <c r="L667" s="365"/>
      <c r="M667" s="365"/>
      <c r="N667" s="365"/>
      <c r="O667" s="365"/>
      <c r="P667" s="365"/>
      <c r="Q667" s="365"/>
      <c r="R667" s="365"/>
      <c r="S667" s="365"/>
      <c r="T667" s="365"/>
      <c r="U667" s="365"/>
      <c r="V667" s="365"/>
      <c r="W667" s="365"/>
      <c r="X667" s="365"/>
      <c r="Y667" s="365"/>
      <c r="Z667" s="365"/>
      <c r="AA667" s="365"/>
    </row>
    <row r="668">
      <c r="A668" s="365"/>
      <c r="B668" s="365"/>
      <c r="C668" s="365"/>
      <c r="D668" s="365"/>
      <c r="E668" s="365"/>
      <c r="F668" s="380"/>
      <c r="G668" s="365"/>
      <c r="H668" s="365"/>
      <c r="I668" s="365"/>
      <c r="J668" s="365"/>
      <c r="K668" s="365"/>
      <c r="L668" s="365"/>
      <c r="M668" s="365"/>
      <c r="N668" s="365"/>
      <c r="O668" s="365"/>
      <c r="P668" s="365"/>
      <c r="Q668" s="365"/>
      <c r="R668" s="365"/>
      <c r="S668" s="365"/>
      <c r="T668" s="365"/>
      <c r="U668" s="365"/>
      <c r="V668" s="365"/>
      <c r="W668" s="365"/>
      <c r="X668" s="365"/>
      <c r="Y668" s="365"/>
      <c r="Z668" s="365"/>
      <c r="AA668" s="365"/>
    </row>
    <row r="669">
      <c r="A669" s="365"/>
      <c r="B669" s="365"/>
      <c r="C669" s="365"/>
      <c r="D669" s="365"/>
      <c r="E669" s="365"/>
      <c r="F669" s="380"/>
      <c r="G669" s="365"/>
      <c r="H669" s="365"/>
      <c r="I669" s="365"/>
      <c r="J669" s="365"/>
      <c r="K669" s="365"/>
      <c r="L669" s="365"/>
      <c r="M669" s="365"/>
      <c r="N669" s="365"/>
      <c r="O669" s="365"/>
      <c r="P669" s="365"/>
      <c r="Q669" s="365"/>
      <c r="R669" s="365"/>
      <c r="S669" s="365"/>
      <c r="T669" s="365"/>
      <c r="U669" s="365"/>
      <c r="V669" s="365"/>
      <c r="W669" s="365"/>
      <c r="X669" s="365"/>
      <c r="Y669" s="365"/>
      <c r="Z669" s="365"/>
      <c r="AA669" s="365"/>
    </row>
    <row r="670">
      <c r="A670" s="365"/>
      <c r="B670" s="365"/>
      <c r="C670" s="365"/>
      <c r="D670" s="365"/>
      <c r="E670" s="365"/>
      <c r="F670" s="380"/>
      <c r="G670" s="365"/>
      <c r="H670" s="365"/>
      <c r="I670" s="365"/>
      <c r="J670" s="365"/>
      <c r="K670" s="365"/>
      <c r="L670" s="365"/>
      <c r="M670" s="365"/>
      <c r="N670" s="365"/>
      <c r="O670" s="365"/>
      <c r="P670" s="365"/>
      <c r="Q670" s="365"/>
      <c r="R670" s="365"/>
      <c r="S670" s="365"/>
      <c r="T670" s="365"/>
      <c r="U670" s="365"/>
      <c r="V670" s="365"/>
      <c r="W670" s="365"/>
      <c r="X670" s="365"/>
      <c r="Y670" s="365"/>
      <c r="Z670" s="365"/>
      <c r="AA670" s="365"/>
    </row>
    <row r="671">
      <c r="A671" s="365"/>
      <c r="B671" s="365"/>
      <c r="C671" s="365"/>
      <c r="D671" s="365"/>
      <c r="E671" s="365"/>
      <c r="F671" s="380"/>
      <c r="G671" s="365"/>
      <c r="H671" s="365"/>
      <c r="I671" s="365"/>
      <c r="J671" s="365"/>
      <c r="K671" s="365"/>
      <c r="L671" s="365"/>
      <c r="M671" s="365"/>
      <c r="N671" s="365"/>
      <c r="O671" s="365"/>
      <c r="P671" s="365"/>
      <c r="Q671" s="365"/>
      <c r="R671" s="365"/>
      <c r="S671" s="365"/>
      <c r="T671" s="365"/>
      <c r="U671" s="365"/>
      <c r="V671" s="365"/>
      <c r="W671" s="365"/>
      <c r="X671" s="365"/>
      <c r="Y671" s="365"/>
      <c r="Z671" s="365"/>
      <c r="AA671" s="365"/>
    </row>
    <row r="672">
      <c r="A672" s="365"/>
      <c r="B672" s="365"/>
      <c r="C672" s="365"/>
      <c r="D672" s="365"/>
      <c r="E672" s="365"/>
      <c r="F672" s="380"/>
      <c r="G672" s="365"/>
      <c r="H672" s="365"/>
      <c r="I672" s="365"/>
      <c r="J672" s="365"/>
      <c r="K672" s="365"/>
      <c r="L672" s="365"/>
      <c r="M672" s="365"/>
      <c r="N672" s="365"/>
      <c r="O672" s="365"/>
      <c r="P672" s="365"/>
      <c r="Q672" s="365"/>
      <c r="R672" s="365"/>
      <c r="S672" s="365"/>
      <c r="T672" s="365"/>
      <c r="U672" s="365"/>
      <c r="V672" s="365"/>
      <c r="W672" s="365"/>
      <c r="X672" s="365"/>
      <c r="Y672" s="365"/>
      <c r="Z672" s="365"/>
      <c r="AA672" s="365"/>
    </row>
    <row r="673">
      <c r="A673" s="365"/>
      <c r="B673" s="365"/>
      <c r="C673" s="365"/>
      <c r="D673" s="365"/>
      <c r="E673" s="365"/>
      <c r="F673" s="380"/>
      <c r="G673" s="365"/>
      <c r="H673" s="365"/>
      <c r="I673" s="365"/>
      <c r="J673" s="365"/>
      <c r="K673" s="365"/>
      <c r="L673" s="365"/>
      <c r="M673" s="365"/>
      <c r="N673" s="365"/>
      <c r="O673" s="365"/>
      <c r="P673" s="365"/>
      <c r="Q673" s="365"/>
      <c r="R673" s="365"/>
      <c r="S673" s="365"/>
      <c r="T673" s="365"/>
      <c r="U673" s="365"/>
      <c r="V673" s="365"/>
      <c r="W673" s="365"/>
      <c r="X673" s="365"/>
      <c r="Y673" s="365"/>
      <c r="Z673" s="365"/>
      <c r="AA673" s="365"/>
    </row>
    <row r="674">
      <c r="A674" s="365"/>
      <c r="B674" s="365"/>
      <c r="C674" s="365"/>
      <c r="D674" s="365"/>
      <c r="E674" s="365"/>
      <c r="F674" s="380"/>
      <c r="G674" s="365"/>
      <c r="H674" s="365"/>
      <c r="I674" s="365"/>
      <c r="J674" s="365"/>
      <c r="K674" s="365"/>
      <c r="L674" s="365"/>
      <c r="M674" s="365"/>
      <c r="N674" s="365"/>
      <c r="O674" s="365"/>
      <c r="P674" s="365"/>
      <c r="Q674" s="365"/>
      <c r="R674" s="365"/>
      <c r="S674" s="365"/>
      <c r="T674" s="365"/>
      <c r="U674" s="365"/>
      <c r="V674" s="365"/>
      <c r="W674" s="365"/>
      <c r="X674" s="365"/>
      <c r="Y674" s="365"/>
      <c r="Z674" s="365"/>
      <c r="AA674" s="365"/>
    </row>
    <row r="675">
      <c r="A675" s="365"/>
      <c r="B675" s="365"/>
      <c r="C675" s="365"/>
      <c r="D675" s="365"/>
      <c r="E675" s="365"/>
      <c r="F675" s="380"/>
      <c r="G675" s="365"/>
      <c r="H675" s="365"/>
      <c r="I675" s="365"/>
      <c r="J675" s="365"/>
      <c r="K675" s="365"/>
      <c r="L675" s="365"/>
      <c r="M675" s="365"/>
      <c r="N675" s="365"/>
      <c r="O675" s="365"/>
      <c r="P675" s="365"/>
      <c r="Q675" s="365"/>
      <c r="R675" s="365"/>
      <c r="S675" s="365"/>
      <c r="T675" s="365"/>
      <c r="U675" s="365"/>
      <c r="V675" s="365"/>
      <c r="W675" s="365"/>
      <c r="X675" s="365"/>
      <c r="Y675" s="365"/>
      <c r="Z675" s="365"/>
      <c r="AA675" s="365"/>
    </row>
    <row r="676">
      <c r="A676" s="365"/>
      <c r="B676" s="365"/>
      <c r="C676" s="365"/>
      <c r="D676" s="365"/>
      <c r="E676" s="365"/>
      <c r="F676" s="380"/>
      <c r="G676" s="365"/>
      <c r="H676" s="365"/>
      <c r="I676" s="365"/>
      <c r="J676" s="365"/>
      <c r="K676" s="365"/>
      <c r="L676" s="365"/>
      <c r="M676" s="365"/>
      <c r="N676" s="365"/>
      <c r="O676" s="365"/>
      <c r="P676" s="365"/>
      <c r="Q676" s="365"/>
      <c r="R676" s="365"/>
      <c r="S676" s="365"/>
      <c r="T676" s="365"/>
      <c r="U676" s="365"/>
      <c r="V676" s="365"/>
      <c r="W676" s="365"/>
      <c r="X676" s="365"/>
      <c r="Y676" s="365"/>
      <c r="Z676" s="365"/>
      <c r="AA676" s="365"/>
    </row>
    <row r="677">
      <c r="A677" s="365"/>
      <c r="B677" s="365"/>
      <c r="C677" s="365"/>
      <c r="D677" s="365"/>
      <c r="E677" s="365"/>
      <c r="F677" s="380"/>
      <c r="G677" s="365"/>
      <c r="H677" s="365"/>
      <c r="I677" s="365"/>
      <c r="J677" s="365"/>
      <c r="K677" s="365"/>
      <c r="L677" s="365"/>
      <c r="M677" s="365"/>
      <c r="N677" s="365"/>
      <c r="O677" s="365"/>
      <c r="P677" s="365"/>
      <c r="Q677" s="365"/>
      <c r="R677" s="365"/>
      <c r="S677" s="365"/>
      <c r="T677" s="365"/>
      <c r="U677" s="365"/>
      <c r="V677" s="365"/>
      <c r="W677" s="365"/>
      <c r="X677" s="365"/>
      <c r="Y677" s="365"/>
      <c r="Z677" s="365"/>
      <c r="AA677" s="365"/>
    </row>
    <row r="678">
      <c r="A678" s="365"/>
      <c r="B678" s="365"/>
      <c r="C678" s="365"/>
      <c r="D678" s="365"/>
      <c r="E678" s="365"/>
      <c r="F678" s="380"/>
      <c r="G678" s="365"/>
      <c r="H678" s="365"/>
      <c r="I678" s="365"/>
      <c r="J678" s="365"/>
      <c r="K678" s="365"/>
      <c r="L678" s="365"/>
      <c r="M678" s="365"/>
      <c r="N678" s="365"/>
      <c r="O678" s="365"/>
      <c r="P678" s="365"/>
      <c r="Q678" s="365"/>
      <c r="R678" s="365"/>
      <c r="S678" s="365"/>
      <c r="T678" s="365"/>
      <c r="U678" s="365"/>
      <c r="V678" s="365"/>
      <c r="W678" s="365"/>
      <c r="X678" s="365"/>
      <c r="Y678" s="365"/>
      <c r="Z678" s="365"/>
      <c r="AA678" s="365"/>
    </row>
    <row r="679">
      <c r="A679" s="365"/>
      <c r="B679" s="365"/>
      <c r="C679" s="365"/>
      <c r="D679" s="365"/>
      <c r="E679" s="365"/>
      <c r="F679" s="380"/>
      <c r="G679" s="365"/>
      <c r="H679" s="365"/>
      <c r="I679" s="365"/>
      <c r="J679" s="365"/>
      <c r="K679" s="365"/>
      <c r="L679" s="365"/>
      <c r="M679" s="365"/>
      <c r="N679" s="365"/>
      <c r="O679" s="365"/>
      <c r="P679" s="365"/>
      <c r="Q679" s="365"/>
      <c r="R679" s="365"/>
      <c r="S679" s="365"/>
      <c r="T679" s="365"/>
      <c r="U679" s="365"/>
      <c r="V679" s="365"/>
      <c r="W679" s="365"/>
      <c r="X679" s="365"/>
      <c r="Y679" s="365"/>
      <c r="Z679" s="365"/>
      <c r="AA679" s="365"/>
    </row>
    <row r="680">
      <c r="A680" s="365"/>
      <c r="B680" s="365"/>
      <c r="C680" s="365"/>
      <c r="D680" s="365"/>
      <c r="E680" s="365"/>
      <c r="F680" s="380"/>
      <c r="G680" s="365"/>
      <c r="H680" s="365"/>
      <c r="I680" s="365"/>
      <c r="J680" s="365"/>
      <c r="K680" s="365"/>
      <c r="L680" s="365"/>
      <c r="M680" s="365"/>
      <c r="N680" s="365"/>
      <c r="O680" s="365"/>
      <c r="P680" s="365"/>
      <c r="Q680" s="365"/>
      <c r="R680" s="365"/>
      <c r="S680" s="365"/>
      <c r="T680" s="365"/>
      <c r="U680" s="365"/>
      <c r="V680" s="365"/>
      <c r="W680" s="365"/>
      <c r="X680" s="365"/>
      <c r="Y680" s="365"/>
      <c r="Z680" s="365"/>
      <c r="AA680" s="365"/>
    </row>
    <row r="681">
      <c r="A681" s="365"/>
      <c r="B681" s="365"/>
      <c r="C681" s="365"/>
      <c r="D681" s="365"/>
      <c r="E681" s="365"/>
      <c r="F681" s="380"/>
      <c r="G681" s="365"/>
      <c r="H681" s="365"/>
      <c r="I681" s="365"/>
      <c r="J681" s="365"/>
      <c r="K681" s="365"/>
      <c r="L681" s="365"/>
      <c r="M681" s="365"/>
      <c r="N681" s="365"/>
      <c r="O681" s="365"/>
      <c r="P681" s="365"/>
      <c r="Q681" s="365"/>
      <c r="R681" s="365"/>
      <c r="S681" s="365"/>
      <c r="T681" s="365"/>
      <c r="U681" s="365"/>
      <c r="V681" s="365"/>
      <c r="W681" s="365"/>
      <c r="X681" s="365"/>
      <c r="Y681" s="365"/>
      <c r="Z681" s="365"/>
      <c r="AA681" s="365"/>
    </row>
    <row r="682">
      <c r="A682" s="365"/>
      <c r="B682" s="365"/>
      <c r="C682" s="365"/>
      <c r="D682" s="365"/>
      <c r="E682" s="365"/>
      <c r="F682" s="380"/>
      <c r="G682" s="365"/>
      <c r="H682" s="365"/>
      <c r="I682" s="365"/>
      <c r="J682" s="365"/>
      <c r="K682" s="365"/>
      <c r="L682" s="365"/>
      <c r="M682" s="365"/>
      <c r="N682" s="365"/>
      <c r="O682" s="365"/>
      <c r="P682" s="365"/>
      <c r="Q682" s="365"/>
      <c r="R682" s="365"/>
      <c r="S682" s="365"/>
      <c r="T682" s="365"/>
      <c r="U682" s="365"/>
      <c r="V682" s="365"/>
      <c r="W682" s="365"/>
      <c r="X682" s="365"/>
      <c r="Y682" s="365"/>
      <c r="Z682" s="365"/>
      <c r="AA682" s="365"/>
    </row>
    <row r="683">
      <c r="A683" s="365"/>
      <c r="B683" s="365"/>
      <c r="C683" s="365"/>
      <c r="D683" s="365"/>
      <c r="E683" s="365"/>
      <c r="F683" s="380"/>
      <c r="G683" s="365"/>
      <c r="H683" s="365"/>
      <c r="I683" s="365"/>
      <c r="J683" s="365"/>
      <c r="K683" s="365"/>
      <c r="L683" s="365"/>
      <c r="M683" s="365"/>
      <c r="N683" s="365"/>
      <c r="O683" s="365"/>
      <c r="P683" s="365"/>
      <c r="Q683" s="365"/>
      <c r="R683" s="365"/>
      <c r="S683" s="365"/>
      <c r="T683" s="365"/>
      <c r="U683" s="365"/>
      <c r="V683" s="365"/>
      <c r="W683" s="365"/>
      <c r="X683" s="365"/>
      <c r="Y683" s="365"/>
      <c r="Z683" s="365"/>
      <c r="AA683" s="365"/>
    </row>
    <row r="684">
      <c r="A684" s="365"/>
      <c r="B684" s="365"/>
      <c r="C684" s="365"/>
      <c r="D684" s="365"/>
      <c r="E684" s="365"/>
      <c r="F684" s="380"/>
      <c r="G684" s="365"/>
      <c r="H684" s="365"/>
      <c r="I684" s="365"/>
      <c r="J684" s="365"/>
      <c r="K684" s="365"/>
      <c r="L684" s="365"/>
      <c r="M684" s="365"/>
      <c r="N684" s="365"/>
      <c r="O684" s="365"/>
      <c r="P684" s="365"/>
      <c r="Q684" s="365"/>
      <c r="R684" s="365"/>
      <c r="S684" s="365"/>
      <c r="T684" s="365"/>
      <c r="U684" s="365"/>
      <c r="V684" s="365"/>
      <c r="W684" s="365"/>
      <c r="X684" s="365"/>
      <c r="Y684" s="365"/>
      <c r="Z684" s="365"/>
      <c r="AA684" s="365"/>
    </row>
    <row r="685">
      <c r="A685" s="365"/>
      <c r="B685" s="365"/>
      <c r="C685" s="365"/>
      <c r="D685" s="365"/>
      <c r="E685" s="365"/>
      <c r="F685" s="380"/>
      <c r="G685" s="365"/>
      <c r="H685" s="365"/>
      <c r="I685" s="365"/>
      <c r="J685" s="365"/>
      <c r="K685" s="365"/>
      <c r="L685" s="365"/>
      <c r="M685" s="365"/>
      <c r="N685" s="365"/>
      <c r="O685" s="365"/>
      <c r="P685" s="365"/>
      <c r="Q685" s="365"/>
      <c r="R685" s="365"/>
      <c r="S685" s="365"/>
      <c r="T685" s="365"/>
      <c r="U685" s="365"/>
      <c r="V685" s="365"/>
      <c r="W685" s="365"/>
      <c r="X685" s="365"/>
      <c r="Y685" s="365"/>
      <c r="Z685" s="365"/>
      <c r="AA685" s="365"/>
    </row>
    <row r="686">
      <c r="A686" s="365"/>
      <c r="B686" s="365"/>
      <c r="C686" s="365"/>
      <c r="D686" s="365"/>
      <c r="E686" s="365"/>
      <c r="F686" s="380"/>
      <c r="G686" s="365"/>
      <c r="H686" s="365"/>
      <c r="I686" s="365"/>
      <c r="J686" s="365"/>
      <c r="K686" s="365"/>
      <c r="L686" s="365"/>
      <c r="M686" s="365"/>
      <c r="N686" s="365"/>
      <c r="O686" s="365"/>
      <c r="P686" s="365"/>
      <c r="Q686" s="365"/>
      <c r="R686" s="365"/>
      <c r="S686" s="365"/>
      <c r="T686" s="365"/>
      <c r="U686" s="365"/>
      <c r="V686" s="365"/>
      <c r="W686" s="365"/>
      <c r="X686" s="365"/>
      <c r="Y686" s="365"/>
      <c r="Z686" s="365"/>
      <c r="AA686" s="365"/>
    </row>
    <row r="687">
      <c r="A687" s="365"/>
      <c r="B687" s="365"/>
      <c r="C687" s="365"/>
      <c r="D687" s="365"/>
      <c r="E687" s="365"/>
      <c r="F687" s="380"/>
      <c r="G687" s="365"/>
      <c r="H687" s="365"/>
      <c r="I687" s="365"/>
      <c r="J687" s="365"/>
      <c r="K687" s="365"/>
      <c r="L687" s="365"/>
      <c r="M687" s="365"/>
      <c r="N687" s="365"/>
      <c r="O687" s="365"/>
      <c r="P687" s="365"/>
      <c r="Q687" s="365"/>
      <c r="R687" s="365"/>
      <c r="S687" s="365"/>
      <c r="T687" s="365"/>
      <c r="U687" s="365"/>
      <c r="V687" s="365"/>
      <c r="W687" s="365"/>
      <c r="X687" s="365"/>
      <c r="Y687" s="365"/>
      <c r="Z687" s="365"/>
      <c r="AA687" s="365"/>
    </row>
    <row r="688">
      <c r="A688" s="365"/>
      <c r="B688" s="365"/>
      <c r="C688" s="365"/>
      <c r="D688" s="365"/>
      <c r="E688" s="365"/>
      <c r="F688" s="380"/>
      <c r="G688" s="365"/>
      <c r="H688" s="365"/>
      <c r="I688" s="365"/>
      <c r="J688" s="365"/>
      <c r="K688" s="365"/>
      <c r="L688" s="365"/>
      <c r="M688" s="365"/>
      <c r="N688" s="365"/>
      <c r="O688" s="365"/>
      <c r="P688" s="365"/>
      <c r="Q688" s="365"/>
      <c r="R688" s="365"/>
      <c r="S688" s="365"/>
      <c r="T688" s="365"/>
      <c r="U688" s="365"/>
      <c r="V688" s="365"/>
      <c r="W688" s="365"/>
      <c r="X688" s="365"/>
      <c r="Y688" s="365"/>
      <c r="Z688" s="365"/>
      <c r="AA688" s="365"/>
    </row>
    <row r="689">
      <c r="A689" s="365"/>
      <c r="B689" s="365"/>
      <c r="C689" s="365"/>
      <c r="D689" s="365"/>
      <c r="E689" s="365"/>
      <c r="F689" s="380"/>
      <c r="G689" s="365"/>
      <c r="H689" s="365"/>
      <c r="I689" s="365"/>
      <c r="J689" s="365"/>
      <c r="K689" s="365"/>
      <c r="L689" s="365"/>
      <c r="M689" s="365"/>
      <c r="N689" s="365"/>
      <c r="O689" s="365"/>
      <c r="P689" s="365"/>
      <c r="Q689" s="365"/>
      <c r="R689" s="365"/>
      <c r="S689" s="365"/>
      <c r="T689" s="365"/>
      <c r="U689" s="365"/>
      <c r="V689" s="365"/>
      <c r="W689" s="365"/>
      <c r="X689" s="365"/>
      <c r="Y689" s="365"/>
      <c r="Z689" s="365"/>
      <c r="AA689" s="365"/>
    </row>
    <row r="690">
      <c r="A690" s="365"/>
      <c r="B690" s="365"/>
      <c r="C690" s="365"/>
      <c r="D690" s="365"/>
      <c r="E690" s="365"/>
      <c r="F690" s="380"/>
      <c r="G690" s="365"/>
      <c r="H690" s="365"/>
      <c r="I690" s="365"/>
      <c r="J690" s="365"/>
      <c r="K690" s="365"/>
      <c r="L690" s="365"/>
      <c r="M690" s="365"/>
      <c r="N690" s="365"/>
      <c r="O690" s="365"/>
      <c r="P690" s="365"/>
      <c r="Q690" s="365"/>
      <c r="R690" s="365"/>
      <c r="S690" s="365"/>
      <c r="T690" s="365"/>
      <c r="U690" s="365"/>
      <c r="V690" s="365"/>
      <c r="W690" s="365"/>
      <c r="X690" s="365"/>
      <c r="Y690" s="365"/>
      <c r="Z690" s="365"/>
      <c r="AA690" s="365"/>
    </row>
    <row r="691">
      <c r="A691" s="365"/>
      <c r="B691" s="365"/>
      <c r="C691" s="365"/>
      <c r="D691" s="365"/>
      <c r="E691" s="365"/>
      <c r="F691" s="380"/>
      <c r="G691" s="365"/>
      <c r="H691" s="365"/>
      <c r="I691" s="365"/>
      <c r="J691" s="365"/>
      <c r="K691" s="365"/>
      <c r="L691" s="365"/>
      <c r="M691" s="365"/>
      <c r="N691" s="365"/>
      <c r="O691" s="365"/>
      <c r="P691" s="365"/>
      <c r="Q691" s="365"/>
      <c r="R691" s="365"/>
      <c r="S691" s="365"/>
      <c r="T691" s="365"/>
      <c r="U691" s="365"/>
      <c r="V691" s="365"/>
      <c r="W691" s="365"/>
      <c r="X691" s="365"/>
      <c r="Y691" s="365"/>
      <c r="Z691" s="365"/>
      <c r="AA691" s="365"/>
    </row>
    <row r="692">
      <c r="A692" s="365"/>
      <c r="B692" s="365"/>
      <c r="C692" s="365"/>
      <c r="D692" s="365"/>
      <c r="E692" s="365"/>
      <c r="F692" s="380"/>
      <c r="G692" s="365"/>
      <c r="H692" s="365"/>
      <c r="I692" s="365"/>
      <c r="J692" s="365"/>
      <c r="K692" s="365"/>
      <c r="L692" s="365"/>
      <c r="M692" s="365"/>
      <c r="N692" s="365"/>
      <c r="O692" s="365"/>
      <c r="P692" s="365"/>
      <c r="Q692" s="365"/>
      <c r="R692" s="365"/>
      <c r="S692" s="365"/>
      <c r="T692" s="365"/>
      <c r="U692" s="365"/>
      <c r="V692" s="365"/>
      <c r="W692" s="365"/>
      <c r="X692" s="365"/>
      <c r="Y692" s="365"/>
      <c r="Z692" s="365"/>
      <c r="AA692" s="365"/>
    </row>
    <row r="693">
      <c r="A693" s="365"/>
      <c r="B693" s="365"/>
      <c r="C693" s="365"/>
      <c r="D693" s="365"/>
      <c r="E693" s="365"/>
      <c r="F693" s="380"/>
      <c r="G693" s="365"/>
      <c r="H693" s="365"/>
      <c r="I693" s="365"/>
      <c r="J693" s="365"/>
      <c r="K693" s="365"/>
      <c r="L693" s="365"/>
      <c r="M693" s="365"/>
      <c r="N693" s="365"/>
      <c r="O693" s="365"/>
      <c r="P693" s="365"/>
      <c r="Q693" s="365"/>
      <c r="R693" s="365"/>
      <c r="S693" s="365"/>
      <c r="T693" s="365"/>
      <c r="U693" s="365"/>
      <c r="V693" s="365"/>
      <c r="W693" s="365"/>
      <c r="X693" s="365"/>
      <c r="Y693" s="365"/>
      <c r="Z693" s="365"/>
      <c r="AA693" s="365"/>
    </row>
    <row r="694">
      <c r="A694" s="365"/>
      <c r="B694" s="365"/>
      <c r="C694" s="365"/>
      <c r="D694" s="365"/>
      <c r="E694" s="365"/>
      <c r="F694" s="380"/>
      <c r="G694" s="365"/>
      <c r="H694" s="365"/>
      <c r="I694" s="365"/>
      <c r="J694" s="365"/>
      <c r="K694" s="365"/>
      <c r="L694" s="365"/>
      <c r="M694" s="365"/>
      <c r="N694" s="365"/>
      <c r="O694" s="365"/>
      <c r="P694" s="365"/>
      <c r="Q694" s="365"/>
      <c r="R694" s="365"/>
      <c r="S694" s="365"/>
      <c r="T694" s="365"/>
      <c r="U694" s="365"/>
      <c r="V694" s="365"/>
      <c r="W694" s="365"/>
      <c r="X694" s="365"/>
      <c r="Y694" s="365"/>
      <c r="Z694" s="365"/>
      <c r="AA694" s="365"/>
    </row>
    <row r="695">
      <c r="A695" s="365"/>
      <c r="B695" s="365"/>
      <c r="C695" s="365"/>
      <c r="D695" s="365"/>
      <c r="E695" s="365"/>
      <c r="F695" s="380"/>
      <c r="G695" s="365"/>
      <c r="H695" s="365"/>
      <c r="I695" s="365"/>
      <c r="J695" s="365"/>
      <c r="K695" s="365"/>
      <c r="L695" s="365"/>
      <c r="M695" s="365"/>
      <c r="N695" s="365"/>
      <c r="O695" s="365"/>
      <c r="P695" s="365"/>
      <c r="Q695" s="365"/>
      <c r="R695" s="365"/>
      <c r="S695" s="365"/>
      <c r="T695" s="365"/>
      <c r="U695" s="365"/>
      <c r="V695" s="365"/>
      <c r="W695" s="365"/>
      <c r="X695" s="365"/>
      <c r="Y695" s="365"/>
      <c r="Z695" s="365"/>
      <c r="AA695" s="365"/>
    </row>
    <row r="696">
      <c r="A696" s="365"/>
      <c r="B696" s="365"/>
      <c r="C696" s="365"/>
      <c r="D696" s="365"/>
      <c r="E696" s="365"/>
      <c r="F696" s="380"/>
      <c r="G696" s="365"/>
      <c r="H696" s="365"/>
      <c r="I696" s="365"/>
      <c r="J696" s="365"/>
      <c r="K696" s="365"/>
      <c r="L696" s="365"/>
      <c r="M696" s="365"/>
      <c r="N696" s="365"/>
      <c r="O696" s="365"/>
      <c r="P696" s="365"/>
      <c r="Q696" s="365"/>
      <c r="R696" s="365"/>
      <c r="S696" s="365"/>
      <c r="T696" s="365"/>
      <c r="U696" s="365"/>
      <c r="V696" s="365"/>
      <c r="W696" s="365"/>
      <c r="X696" s="365"/>
      <c r="Y696" s="365"/>
      <c r="Z696" s="365"/>
      <c r="AA696" s="365"/>
    </row>
    <row r="697">
      <c r="A697" s="365"/>
      <c r="B697" s="365"/>
      <c r="C697" s="365"/>
      <c r="D697" s="365"/>
      <c r="E697" s="365"/>
      <c r="F697" s="380"/>
      <c r="G697" s="365"/>
      <c r="H697" s="365"/>
      <c r="I697" s="365"/>
      <c r="J697" s="365"/>
      <c r="K697" s="365"/>
      <c r="L697" s="365"/>
      <c r="M697" s="365"/>
      <c r="N697" s="365"/>
      <c r="O697" s="365"/>
      <c r="P697" s="365"/>
      <c r="Q697" s="365"/>
      <c r="R697" s="365"/>
      <c r="S697" s="365"/>
      <c r="T697" s="365"/>
      <c r="U697" s="365"/>
      <c r="V697" s="365"/>
      <c r="W697" s="365"/>
      <c r="X697" s="365"/>
      <c r="Y697" s="365"/>
      <c r="Z697" s="365"/>
      <c r="AA697" s="365"/>
    </row>
    <row r="698">
      <c r="A698" s="365"/>
      <c r="B698" s="365"/>
      <c r="C698" s="365"/>
      <c r="D698" s="365"/>
      <c r="E698" s="365"/>
      <c r="F698" s="380"/>
      <c r="G698" s="365"/>
      <c r="H698" s="365"/>
      <c r="I698" s="365"/>
      <c r="J698" s="365"/>
      <c r="K698" s="365"/>
      <c r="L698" s="365"/>
      <c r="M698" s="365"/>
      <c r="N698" s="365"/>
      <c r="O698" s="365"/>
      <c r="P698" s="365"/>
      <c r="Q698" s="365"/>
      <c r="R698" s="365"/>
      <c r="S698" s="365"/>
      <c r="T698" s="365"/>
      <c r="U698" s="365"/>
      <c r="V698" s="365"/>
      <c r="W698" s="365"/>
      <c r="X698" s="365"/>
      <c r="Y698" s="365"/>
      <c r="Z698" s="365"/>
      <c r="AA698" s="365"/>
    </row>
    <row r="699">
      <c r="A699" s="365"/>
      <c r="B699" s="365"/>
      <c r="C699" s="365"/>
      <c r="D699" s="365"/>
      <c r="E699" s="365"/>
      <c r="F699" s="380"/>
      <c r="G699" s="365"/>
      <c r="H699" s="365"/>
      <c r="I699" s="365"/>
      <c r="J699" s="365"/>
      <c r="K699" s="365"/>
      <c r="L699" s="365"/>
      <c r="M699" s="365"/>
      <c r="N699" s="365"/>
      <c r="O699" s="365"/>
      <c r="P699" s="365"/>
      <c r="Q699" s="365"/>
      <c r="R699" s="365"/>
      <c r="S699" s="365"/>
      <c r="T699" s="365"/>
      <c r="U699" s="365"/>
      <c r="V699" s="365"/>
      <c r="W699" s="365"/>
      <c r="X699" s="365"/>
      <c r="Y699" s="365"/>
      <c r="Z699" s="365"/>
      <c r="AA699" s="365"/>
    </row>
    <row r="700">
      <c r="A700" s="365"/>
      <c r="B700" s="365"/>
      <c r="C700" s="365"/>
      <c r="D700" s="365"/>
      <c r="E700" s="365"/>
      <c r="F700" s="380"/>
      <c r="G700" s="365"/>
      <c r="H700" s="365"/>
      <c r="I700" s="365"/>
      <c r="J700" s="365"/>
      <c r="K700" s="365"/>
      <c r="L700" s="365"/>
      <c r="M700" s="365"/>
      <c r="N700" s="365"/>
      <c r="O700" s="365"/>
      <c r="P700" s="365"/>
      <c r="Q700" s="365"/>
      <c r="R700" s="365"/>
      <c r="S700" s="365"/>
      <c r="T700" s="365"/>
      <c r="U700" s="365"/>
      <c r="V700" s="365"/>
      <c r="W700" s="365"/>
      <c r="X700" s="365"/>
      <c r="Y700" s="365"/>
      <c r="Z700" s="365"/>
      <c r="AA700" s="365"/>
    </row>
    <row r="701">
      <c r="A701" s="365"/>
      <c r="B701" s="365"/>
      <c r="C701" s="365"/>
      <c r="D701" s="365"/>
      <c r="E701" s="365"/>
      <c r="F701" s="380"/>
      <c r="G701" s="365"/>
      <c r="H701" s="365"/>
      <c r="I701" s="365"/>
      <c r="J701" s="365"/>
      <c r="K701" s="365"/>
      <c r="L701" s="365"/>
      <c r="M701" s="365"/>
      <c r="N701" s="365"/>
      <c r="O701" s="365"/>
      <c r="P701" s="365"/>
      <c r="Q701" s="365"/>
      <c r="R701" s="365"/>
      <c r="S701" s="365"/>
      <c r="T701" s="365"/>
      <c r="U701" s="365"/>
      <c r="V701" s="365"/>
      <c r="W701" s="365"/>
      <c r="X701" s="365"/>
      <c r="Y701" s="365"/>
      <c r="Z701" s="365"/>
      <c r="AA701" s="365"/>
    </row>
    <row r="702">
      <c r="A702" s="365"/>
      <c r="B702" s="365"/>
      <c r="C702" s="365"/>
      <c r="D702" s="365"/>
      <c r="E702" s="365"/>
      <c r="F702" s="380"/>
      <c r="G702" s="365"/>
      <c r="H702" s="365"/>
      <c r="I702" s="365"/>
      <c r="J702" s="365"/>
      <c r="K702" s="365"/>
      <c r="L702" s="365"/>
      <c r="M702" s="365"/>
      <c r="N702" s="365"/>
      <c r="O702" s="365"/>
      <c r="P702" s="365"/>
      <c r="Q702" s="365"/>
      <c r="R702" s="365"/>
      <c r="S702" s="365"/>
      <c r="T702" s="365"/>
      <c r="U702" s="365"/>
      <c r="V702" s="365"/>
      <c r="W702" s="365"/>
      <c r="X702" s="365"/>
      <c r="Y702" s="365"/>
      <c r="Z702" s="365"/>
      <c r="AA702" s="365"/>
    </row>
    <row r="703">
      <c r="A703" s="365"/>
      <c r="B703" s="365"/>
      <c r="C703" s="365"/>
      <c r="D703" s="365"/>
      <c r="E703" s="365"/>
      <c r="F703" s="380"/>
      <c r="G703" s="365"/>
      <c r="H703" s="365"/>
      <c r="I703" s="365"/>
      <c r="J703" s="365"/>
      <c r="K703" s="365"/>
      <c r="L703" s="365"/>
      <c r="M703" s="365"/>
      <c r="N703" s="365"/>
      <c r="O703" s="365"/>
      <c r="P703" s="365"/>
      <c r="Q703" s="365"/>
      <c r="R703" s="365"/>
      <c r="S703" s="365"/>
      <c r="T703" s="365"/>
      <c r="U703" s="365"/>
      <c r="V703" s="365"/>
      <c r="W703" s="365"/>
      <c r="X703" s="365"/>
      <c r="Y703" s="365"/>
      <c r="Z703" s="365"/>
      <c r="AA703" s="365"/>
    </row>
    <row r="704">
      <c r="A704" s="365"/>
      <c r="B704" s="365"/>
      <c r="C704" s="365"/>
      <c r="D704" s="365"/>
      <c r="E704" s="365"/>
      <c r="F704" s="380"/>
      <c r="G704" s="365"/>
      <c r="H704" s="365"/>
      <c r="I704" s="365"/>
      <c r="J704" s="365"/>
      <c r="K704" s="365"/>
      <c r="L704" s="365"/>
      <c r="M704" s="365"/>
      <c r="N704" s="365"/>
      <c r="O704" s="365"/>
      <c r="P704" s="365"/>
      <c r="Q704" s="365"/>
      <c r="R704" s="365"/>
      <c r="S704" s="365"/>
      <c r="T704" s="365"/>
      <c r="U704" s="365"/>
      <c r="V704" s="365"/>
      <c r="W704" s="365"/>
      <c r="X704" s="365"/>
      <c r="Y704" s="365"/>
      <c r="Z704" s="365"/>
      <c r="AA704" s="365"/>
    </row>
    <row r="705">
      <c r="A705" s="365"/>
      <c r="B705" s="365"/>
      <c r="C705" s="365"/>
      <c r="D705" s="365"/>
      <c r="E705" s="365"/>
      <c r="F705" s="380"/>
      <c r="G705" s="365"/>
      <c r="H705" s="365"/>
      <c r="I705" s="365"/>
      <c r="J705" s="365"/>
      <c r="K705" s="365"/>
      <c r="L705" s="365"/>
      <c r="M705" s="365"/>
      <c r="N705" s="365"/>
      <c r="O705" s="365"/>
      <c r="P705" s="365"/>
      <c r="Q705" s="365"/>
      <c r="R705" s="365"/>
      <c r="S705" s="365"/>
      <c r="T705" s="365"/>
      <c r="U705" s="365"/>
      <c r="V705" s="365"/>
      <c r="W705" s="365"/>
      <c r="X705" s="365"/>
      <c r="Y705" s="365"/>
      <c r="Z705" s="365"/>
      <c r="AA705" s="365"/>
    </row>
    <row r="706">
      <c r="A706" s="365"/>
      <c r="B706" s="365"/>
      <c r="C706" s="365"/>
      <c r="D706" s="365"/>
      <c r="E706" s="365"/>
      <c r="F706" s="380"/>
      <c r="G706" s="365"/>
      <c r="H706" s="365"/>
      <c r="I706" s="365"/>
      <c r="J706" s="365"/>
      <c r="K706" s="365"/>
      <c r="L706" s="365"/>
      <c r="M706" s="365"/>
      <c r="N706" s="365"/>
      <c r="O706" s="365"/>
      <c r="P706" s="365"/>
      <c r="Q706" s="365"/>
      <c r="R706" s="365"/>
      <c r="S706" s="365"/>
      <c r="T706" s="365"/>
      <c r="U706" s="365"/>
      <c r="V706" s="365"/>
      <c r="W706" s="365"/>
      <c r="X706" s="365"/>
      <c r="Y706" s="365"/>
      <c r="Z706" s="365"/>
      <c r="AA706" s="365"/>
    </row>
    <row r="707">
      <c r="A707" s="365"/>
      <c r="B707" s="365"/>
      <c r="C707" s="365"/>
      <c r="D707" s="365"/>
      <c r="E707" s="365"/>
      <c r="F707" s="380"/>
      <c r="G707" s="365"/>
      <c r="H707" s="365"/>
      <c r="I707" s="365"/>
      <c r="J707" s="365"/>
      <c r="K707" s="365"/>
      <c r="L707" s="365"/>
      <c r="M707" s="365"/>
      <c r="N707" s="365"/>
      <c r="O707" s="365"/>
      <c r="P707" s="365"/>
      <c r="Q707" s="365"/>
      <c r="R707" s="365"/>
      <c r="S707" s="365"/>
      <c r="T707" s="365"/>
      <c r="U707" s="365"/>
      <c r="V707" s="365"/>
      <c r="W707" s="365"/>
      <c r="X707" s="365"/>
      <c r="Y707" s="365"/>
      <c r="Z707" s="365"/>
      <c r="AA707" s="365"/>
    </row>
    <row r="708">
      <c r="A708" s="365"/>
      <c r="B708" s="365"/>
      <c r="C708" s="365"/>
      <c r="D708" s="365"/>
      <c r="E708" s="365"/>
      <c r="F708" s="380"/>
      <c r="G708" s="365"/>
      <c r="H708" s="365"/>
      <c r="I708" s="365"/>
      <c r="J708" s="365"/>
      <c r="K708" s="365"/>
      <c r="L708" s="365"/>
      <c r="M708" s="365"/>
      <c r="N708" s="365"/>
      <c r="O708" s="365"/>
      <c r="P708" s="365"/>
      <c r="Q708" s="365"/>
      <c r="R708" s="365"/>
      <c r="S708" s="365"/>
      <c r="T708" s="365"/>
      <c r="U708" s="365"/>
      <c r="V708" s="365"/>
      <c r="W708" s="365"/>
      <c r="X708" s="365"/>
      <c r="Y708" s="365"/>
      <c r="Z708" s="365"/>
      <c r="AA708" s="365"/>
    </row>
    <row r="709">
      <c r="A709" s="365"/>
      <c r="B709" s="365"/>
      <c r="C709" s="365"/>
      <c r="D709" s="365"/>
      <c r="E709" s="365"/>
      <c r="F709" s="380"/>
      <c r="G709" s="365"/>
      <c r="H709" s="365"/>
      <c r="I709" s="365"/>
      <c r="J709" s="365"/>
      <c r="K709" s="365"/>
      <c r="L709" s="365"/>
      <c r="M709" s="365"/>
      <c r="N709" s="365"/>
      <c r="O709" s="365"/>
      <c r="P709" s="365"/>
      <c r="Q709" s="365"/>
      <c r="R709" s="365"/>
      <c r="S709" s="365"/>
      <c r="T709" s="365"/>
      <c r="U709" s="365"/>
      <c r="V709" s="365"/>
      <c r="W709" s="365"/>
      <c r="X709" s="365"/>
      <c r="Y709" s="365"/>
      <c r="Z709" s="365"/>
      <c r="AA709" s="365"/>
    </row>
    <row r="710">
      <c r="A710" s="365"/>
      <c r="B710" s="365"/>
      <c r="C710" s="365"/>
      <c r="D710" s="365"/>
      <c r="E710" s="365"/>
      <c r="F710" s="380"/>
      <c r="G710" s="365"/>
      <c r="H710" s="365"/>
      <c r="I710" s="365"/>
      <c r="J710" s="365"/>
      <c r="K710" s="365"/>
      <c r="L710" s="365"/>
      <c r="M710" s="365"/>
      <c r="N710" s="365"/>
      <c r="O710" s="365"/>
      <c r="P710" s="365"/>
      <c r="Q710" s="365"/>
      <c r="R710" s="365"/>
      <c r="S710" s="365"/>
      <c r="T710" s="365"/>
      <c r="U710" s="365"/>
      <c r="V710" s="365"/>
      <c r="W710" s="365"/>
      <c r="X710" s="365"/>
      <c r="Y710" s="365"/>
      <c r="Z710" s="365"/>
      <c r="AA710" s="365"/>
    </row>
    <row r="711">
      <c r="A711" s="365"/>
      <c r="B711" s="365"/>
      <c r="C711" s="365"/>
      <c r="D711" s="365"/>
      <c r="E711" s="365"/>
      <c r="F711" s="380"/>
      <c r="G711" s="365"/>
      <c r="H711" s="365"/>
      <c r="I711" s="365"/>
      <c r="J711" s="365"/>
      <c r="K711" s="365"/>
      <c r="L711" s="365"/>
      <c r="M711" s="365"/>
      <c r="N711" s="365"/>
      <c r="O711" s="365"/>
      <c r="P711" s="365"/>
      <c r="Q711" s="365"/>
      <c r="R711" s="365"/>
      <c r="S711" s="365"/>
      <c r="T711" s="365"/>
      <c r="U711" s="365"/>
      <c r="V711" s="365"/>
      <c r="W711" s="365"/>
      <c r="X711" s="365"/>
      <c r="Y711" s="365"/>
      <c r="Z711" s="365"/>
      <c r="AA711" s="365"/>
    </row>
    <row r="712">
      <c r="A712" s="365"/>
      <c r="B712" s="365"/>
      <c r="C712" s="365"/>
      <c r="D712" s="365"/>
      <c r="E712" s="365"/>
      <c r="F712" s="380"/>
      <c r="G712" s="365"/>
      <c r="H712" s="365"/>
      <c r="I712" s="365"/>
      <c r="J712" s="365"/>
      <c r="K712" s="365"/>
      <c r="L712" s="365"/>
      <c r="M712" s="365"/>
      <c r="N712" s="365"/>
      <c r="O712" s="365"/>
      <c r="P712" s="365"/>
      <c r="Q712" s="365"/>
      <c r="R712" s="365"/>
      <c r="S712" s="365"/>
      <c r="T712" s="365"/>
      <c r="U712" s="365"/>
      <c r="V712" s="365"/>
      <c r="W712" s="365"/>
      <c r="X712" s="365"/>
      <c r="Y712" s="365"/>
      <c r="Z712" s="365"/>
      <c r="AA712" s="365"/>
    </row>
    <row r="713">
      <c r="A713" s="365"/>
      <c r="B713" s="365"/>
      <c r="C713" s="365"/>
      <c r="D713" s="365"/>
      <c r="E713" s="365"/>
      <c r="F713" s="380"/>
      <c r="G713" s="365"/>
      <c r="H713" s="365"/>
      <c r="I713" s="365"/>
      <c r="J713" s="365"/>
      <c r="K713" s="365"/>
      <c r="L713" s="365"/>
      <c r="M713" s="365"/>
      <c r="N713" s="365"/>
      <c r="O713" s="365"/>
      <c r="P713" s="365"/>
      <c r="Q713" s="365"/>
      <c r="R713" s="365"/>
      <c r="S713" s="365"/>
      <c r="T713" s="365"/>
      <c r="U713" s="365"/>
      <c r="V713" s="365"/>
      <c r="W713" s="365"/>
      <c r="X713" s="365"/>
      <c r="Y713" s="365"/>
      <c r="Z713" s="365"/>
      <c r="AA713" s="365"/>
    </row>
    <row r="714">
      <c r="A714" s="365"/>
      <c r="B714" s="365"/>
      <c r="C714" s="365"/>
      <c r="D714" s="365"/>
      <c r="E714" s="365"/>
      <c r="F714" s="380"/>
      <c r="G714" s="365"/>
      <c r="H714" s="365"/>
      <c r="I714" s="365"/>
      <c r="J714" s="365"/>
      <c r="K714" s="365"/>
      <c r="L714" s="365"/>
      <c r="M714" s="365"/>
      <c r="N714" s="365"/>
      <c r="O714" s="365"/>
      <c r="P714" s="365"/>
      <c r="Q714" s="365"/>
      <c r="R714" s="365"/>
      <c r="S714" s="365"/>
      <c r="T714" s="365"/>
      <c r="U714" s="365"/>
      <c r="V714" s="365"/>
      <c r="W714" s="365"/>
      <c r="X714" s="365"/>
      <c r="Y714" s="365"/>
      <c r="Z714" s="365"/>
      <c r="AA714" s="365"/>
    </row>
    <row r="715">
      <c r="A715" s="365"/>
      <c r="B715" s="365"/>
      <c r="C715" s="365"/>
      <c r="D715" s="365"/>
      <c r="E715" s="365"/>
      <c r="F715" s="380"/>
      <c r="G715" s="365"/>
      <c r="H715" s="365"/>
      <c r="I715" s="365"/>
      <c r="J715" s="365"/>
      <c r="K715" s="365"/>
      <c r="L715" s="365"/>
      <c r="M715" s="365"/>
      <c r="N715" s="365"/>
      <c r="O715" s="365"/>
      <c r="P715" s="365"/>
      <c r="Q715" s="365"/>
      <c r="R715" s="365"/>
      <c r="S715" s="365"/>
      <c r="T715" s="365"/>
      <c r="U715" s="365"/>
      <c r="V715" s="365"/>
      <c r="W715" s="365"/>
      <c r="X715" s="365"/>
      <c r="Y715" s="365"/>
      <c r="Z715" s="365"/>
      <c r="AA715" s="365"/>
    </row>
    <row r="716">
      <c r="A716" s="365"/>
      <c r="B716" s="365"/>
      <c r="C716" s="365"/>
      <c r="D716" s="365"/>
      <c r="E716" s="365"/>
      <c r="F716" s="380"/>
      <c r="G716" s="365"/>
      <c r="H716" s="365"/>
      <c r="I716" s="365"/>
      <c r="J716" s="365"/>
      <c r="K716" s="365"/>
      <c r="L716" s="365"/>
      <c r="M716" s="365"/>
      <c r="N716" s="365"/>
      <c r="O716" s="365"/>
      <c r="P716" s="365"/>
      <c r="Q716" s="365"/>
      <c r="R716" s="365"/>
      <c r="S716" s="365"/>
      <c r="T716" s="365"/>
      <c r="U716" s="365"/>
      <c r="V716" s="365"/>
      <c r="W716" s="365"/>
      <c r="X716" s="365"/>
      <c r="Y716" s="365"/>
      <c r="Z716" s="365"/>
      <c r="AA716" s="365"/>
    </row>
    <row r="717">
      <c r="A717" s="365"/>
      <c r="B717" s="365"/>
      <c r="C717" s="365"/>
      <c r="D717" s="365"/>
      <c r="E717" s="365"/>
      <c r="F717" s="380"/>
      <c r="G717" s="365"/>
      <c r="H717" s="365"/>
      <c r="I717" s="365"/>
      <c r="J717" s="365"/>
      <c r="K717" s="365"/>
      <c r="L717" s="365"/>
      <c r="M717" s="365"/>
      <c r="N717" s="365"/>
      <c r="O717" s="365"/>
      <c r="P717" s="365"/>
      <c r="Q717" s="365"/>
      <c r="R717" s="365"/>
      <c r="S717" s="365"/>
      <c r="T717" s="365"/>
      <c r="U717" s="365"/>
      <c r="V717" s="365"/>
      <c r="W717" s="365"/>
      <c r="X717" s="365"/>
      <c r="Y717" s="365"/>
      <c r="Z717" s="365"/>
      <c r="AA717" s="365"/>
    </row>
    <row r="718">
      <c r="A718" s="365"/>
      <c r="B718" s="365"/>
      <c r="C718" s="365"/>
      <c r="D718" s="365"/>
      <c r="E718" s="365"/>
      <c r="F718" s="380"/>
      <c r="G718" s="365"/>
      <c r="H718" s="365"/>
      <c r="I718" s="365"/>
      <c r="J718" s="365"/>
      <c r="K718" s="365"/>
      <c r="L718" s="365"/>
      <c r="M718" s="365"/>
      <c r="N718" s="365"/>
      <c r="O718" s="365"/>
      <c r="P718" s="365"/>
      <c r="Q718" s="365"/>
      <c r="R718" s="365"/>
      <c r="S718" s="365"/>
      <c r="T718" s="365"/>
      <c r="U718" s="365"/>
      <c r="V718" s="365"/>
      <c r="W718" s="365"/>
      <c r="X718" s="365"/>
      <c r="Y718" s="365"/>
      <c r="Z718" s="365"/>
      <c r="AA718" s="365"/>
    </row>
    <row r="719">
      <c r="A719" s="365"/>
      <c r="B719" s="365"/>
      <c r="C719" s="365"/>
      <c r="D719" s="365"/>
      <c r="E719" s="365"/>
      <c r="F719" s="380"/>
      <c r="G719" s="365"/>
      <c r="H719" s="365"/>
      <c r="I719" s="365"/>
      <c r="J719" s="365"/>
      <c r="K719" s="365"/>
      <c r="L719" s="365"/>
      <c r="M719" s="365"/>
      <c r="N719" s="365"/>
      <c r="O719" s="365"/>
      <c r="P719" s="365"/>
      <c r="Q719" s="365"/>
      <c r="R719" s="365"/>
      <c r="S719" s="365"/>
      <c r="T719" s="365"/>
      <c r="U719" s="365"/>
      <c r="V719" s="365"/>
      <c r="W719" s="365"/>
      <c r="X719" s="365"/>
      <c r="Y719" s="365"/>
      <c r="Z719" s="365"/>
      <c r="AA719" s="365"/>
    </row>
    <row r="720">
      <c r="A720" s="365"/>
      <c r="B720" s="365"/>
      <c r="C720" s="365"/>
      <c r="D720" s="365"/>
      <c r="E720" s="365"/>
      <c r="F720" s="380"/>
      <c r="G720" s="365"/>
      <c r="H720" s="365"/>
      <c r="I720" s="365"/>
      <c r="J720" s="365"/>
      <c r="K720" s="365"/>
      <c r="L720" s="365"/>
      <c r="M720" s="365"/>
      <c r="N720" s="365"/>
      <c r="O720" s="365"/>
      <c r="P720" s="365"/>
      <c r="Q720" s="365"/>
      <c r="R720" s="365"/>
      <c r="S720" s="365"/>
      <c r="T720" s="365"/>
      <c r="U720" s="365"/>
      <c r="V720" s="365"/>
      <c r="W720" s="365"/>
      <c r="X720" s="365"/>
      <c r="Y720" s="365"/>
      <c r="Z720" s="365"/>
      <c r="AA720" s="365"/>
    </row>
    <row r="721">
      <c r="A721" s="365"/>
      <c r="B721" s="365"/>
      <c r="C721" s="365"/>
      <c r="D721" s="365"/>
      <c r="E721" s="365"/>
      <c r="F721" s="380"/>
      <c r="G721" s="365"/>
      <c r="H721" s="365"/>
      <c r="I721" s="365"/>
      <c r="J721" s="365"/>
      <c r="K721" s="365"/>
      <c r="L721" s="365"/>
      <c r="M721" s="365"/>
      <c r="N721" s="365"/>
      <c r="O721" s="365"/>
      <c r="P721" s="365"/>
      <c r="Q721" s="365"/>
      <c r="R721" s="365"/>
      <c r="S721" s="365"/>
      <c r="T721" s="365"/>
      <c r="U721" s="365"/>
      <c r="V721" s="365"/>
      <c r="W721" s="365"/>
      <c r="X721" s="365"/>
      <c r="Y721" s="365"/>
      <c r="Z721" s="365"/>
      <c r="AA721" s="365"/>
    </row>
    <row r="722">
      <c r="A722" s="365"/>
      <c r="B722" s="365"/>
      <c r="C722" s="365"/>
      <c r="D722" s="365"/>
      <c r="E722" s="365"/>
      <c r="F722" s="380"/>
      <c r="G722" s="365"/>
      <c r="H722" s="365"/>
      <c r="I722" s="365"/>
      <c r="J722" s="365"/>
      <c r="K722" s="365"/>
      <c r="L722" s="365"/>
      <c r="M722" s="365"/>
      <c r="N722" s="365"/>
      <c r="O722" s="365"/>
      <c r="P722" s="365"/>
      <c r="Q722" s="365"/>
      <c r="R722" s="365"/>
      <c r="S722" s="365"/>
      <c r="T722" s="365"/>
      <c r="U722" s="365"/>
      <c r="V722" s="365"/>
      <c r="W722" s="365"/>
      <c r="X722" s="365"/>
      <c r="Y722" s="365"/>
      <c r="Z722" s="365"/>
      <c r="AA722" s="365"/>
    </row>
    <row r="723">
      <c r="A723" s="365"/>
      <c r="B723" s="365"/>
      <c r="C723" s="365"/>
      <c r="D723" s="365"/>
      <c r="E723" s="365"/>
      <c r="F723" s="380"/>
      <c r="G723" s="365"/>
      <c r="H723" s="365"/>
      <c r="I723" s="365"/>
      <c r="J723" s="365"/>
      <c r="K723" s="365"/>
      <c r="L723" s="365"/>
      <c r="M723" s="365"/>
      <c r="N723" s="365"/>
      <c r="O723" s="365"/>
      <c r="P723" s="365"/>
      <c r="Q723" s="365"/>
      <c r="R723" s="365"/>
      <c r="S723" s="365"/>
      <c r="T723" s="365"/>
      <c r="U723" s="365"/>
      <c r="V723" s="365"/>
      <c r="W723" s="365"/>
      <c r="X723" s="365"/>
      <c r="Y723" s="365"/>
      <c r="Z723" s="365"/>
      <c r="AA723" s="365"/>
    </row>
    <row r="724">
      <c r="A724" s="365"/>
      <c r="B724" s="365"/>
      <c r="C724" s="365"/>
      <c r="D724" s="365"/>
      <c r="E724" s="365"/>
      <c r="F724" s="380"/>
      <c r="G724" s="365"/>
      <c r="H724" s="365"/>
      <c r="I724" s="365"/>
      <c r="J724" s="365"/>
      <c r="K724" s="365"/>
      <c r="L724" s="365"/>
      <c r="M724" s="365"/>
      <c r="N724" s="365"/>
      <c r="O724" s="365"/>
      <c r="P724" s="365"/>
      <c r="Q724" s="365"/>
      <c r="R724" s="365"/>
      <c r="S724" s="365"/>
      <c r="T724" s="365"/>
      <c r="U724" s="365"/>
      <c r="V724" s="365"/>
      <c r="W724" s="365"/>
      <c r="X724" s="365"/>
      <c r="Y724" s="365"/>
      <c r="Z724" s="365"/>
      <c r="AA724" s="365"/>
    </row>
    <row r="725">
      <c r="A725" s="365"/>
      <c r="B725" s="365"/>
      <c r="C725" s="365"/>
      <c r="D725" s="365"/>
      <c r="E725" s="365"/>
      <c r="F725" s="380"/>
      <c r="G725" s="365"/>
      <c r="H725" s="365"/>
      <c r="I725" s="365"/>
      <c r="J725" s="365"/>
      <c r="K725" s="365"/>
      <c r="L725" s="365"/>
      <c r="M725" s="365"/>
      <c r="N725" s="365"/>
      <c r="O725" s="365"/>
      <c r="P725" s="365"/>
      <c r="Q725" s="365"/>
      <c r="R725" s="365"/>
      <c r="S725" s="365"/>
      <c r="T725" s="365"/>
      <c r="U725" s="365"/>
      <c r="V725" s="365"/>
      <c r="W725" s="365"/>
      <c r="X725" s="365"/>
      <c r="Y725" s="365"/>
      <c r="Z725" s="365"/>
      <c r="AA725" s="365"/>
    </row>
    <row r="726">
      <c r="A726" s="365"/>
      <c r="B726" s="365"/>
      <c r="C726" s="365"/>
      <c r="D726" s="365"/>
      <c r="E726" s="365"/>
      <c r="F726" s="380"/>
      <c r="G726" s="365"/>
      <c r="H726" s="365"/>
      <c r="I726" s="365"/>
      <c r="J726" s="365"/>
      <c r="K726" s="365"/>
      <c r="L726" s="365"/>
      <c r="M726" s="365"/>
      <c r="N726" s="365"/>
      <c r="O726" s="365"/>
      <c r="P726" s="365"/>
      <c r="Q726" s="365"/>
      <c r="R726" s="365"/>
      <c r="S726" s="365"/>
      <c r="T726" s="365"/>
      <c r="U726" s="365"/>
      <c r="V726" s="365"/>
      <c r="W726" s="365"/>
      <c r="X726" s="365"/>
      <c r="Y726" s="365"/>
      <c r="Z726" s="365"/>
      <c r="AA726" s="365"/>
    </row>
    <row r="727">
      <c r="A727" s="365"/>
      <c r="B727" s="365"/>
      <c r="C727" s="365"/>
      <c r="D727" s="365"/>
      <c r="E727" s="365"/>
      <c r="F727" s="380"/>
      <c r="G727" s="365"/>
      <c r="H727" s="365"/>
      <c r="I727" s="365"/>
      <c r="J727" s="365"/>
      <c r="K727" s="365"/>
      <c r="L727" s="365"/>
      <c r="M727" s="365"/>
      <c r="N727" s="365"/>
      <c r="O727" s="365"/>
      <c r="P727" s="365"/>
      <c r="Q727" s="365"/>
      <c r="R727" s="365"/>
      <c r="S727" s="365"/>
      <c r="T727" s="365"/>
      <c r="U727" s="365"/>
      <c r="V727" s="365"/>
      <c r="W727" s="365"/>
      <c r="X727" s="365"/>
      <c r="Y727" s="365"/>
      <c r="Z727" s="365"/>
      <c r="AA727" s="365"/>
    </row>
    <row r="728">
      <c r="A728" s="365"/>
      <c r="B728" s="365"/>
      <c r="C728" s="365"/>
      <c r="D728" s="365"/>
      <c r="E728" s="365"/>
      <c r="F728" s="380"/>
      <c r="G728" s="365"/>
      <c r="H728" s="365"/>
      <c r="I728" s="365"/>
      <c r="J728" s="365"/>
      <c r="K728" s="365"/>
      <c r="L728" s="365"/>
      <c r="M728" s="365"/>
      <c r="N728" s="365"/>
      <c r="O728" s="365"/>
      <c r="P728" s="365"/>
      <c r="Q728" s="365"/>
      <c r="R728" s="365"/>
      <c r="S728" s="365"/>
      <c r="T728" s="365"/>
      <c r="U728" s="365"/>
      <c r="V728" s="365"/>
      <c r="W728" s="365"/>
      <c r="X728" s="365"/>
      <c r="Y728" s="365"/>
      <c r="Z728" s="365"/>
      <c r="AA728" s="365"/>
    </row>
    <row r="729">
      <c r="A729" s="365"/>
      <c r="B729" s="365"/>
      <c r="C729" s="365"/>
      <c r="D729" s="365"/>
      <c r="E729" s="365"/>
      <c r="F729" s="380"/>
      <c r="G729" s="365"/>
      <c r="H729" s="365"/>
      <c r="I729" s="365"/>
      <c r="J729" s="365"/>
      <c r="K729" s="365"/>
      <c r="L729" s="365"/>
      <c r="M729" s="365"/>
      <c r="N729" s="365"/>
      <c r="O729" s="365"/>
      <c r="P729" s="365"/>
      <c r="Q729" s="365"/>
      <c r="R729" s="365"/>
      <c r="S729" s="365"/>
      <c r="T729" s="365"/>
      <c r="U729" s="365"/>
      <c r="V729" s="365"/>
      <c r="W729" s="365"/>
      <c r="X729" s="365"/>
      <c r="Y729" s="365"/>
      <c r="Z729" s="365"/>
      <c r="AA729" s="365"/>
    </row>
    <row r="730">
      <c r="A730" s="365"/>
      <c r="B730" s="365"/>
      <c r="C730" s="365"/>
      <c r="D730" s="365"/>
      <c r="E730" s="365"/>
      <c r="F730" s="380"/>
      <c r="G730" s="365"/>
      <c r="H730" s="365"/>
      <c r="I730" s="365"/>
      <c r="J730" s="365"/>
      <c r="K730" s="365"/>
      <c r="L730" s="365"/>
      <c r="M730" s="365"/>
      <c r="N730" s="365"/>
      <c r="O730" s="365"/>
      <c r="P730" s="365"/>
      <c r="Q730" s="365"/>
      <c r="R730" s="365"/>
      <c r="S730" s="365"/>
      <c r="T730" s="365"/>
      <c r="U730" s="365"/>
      <c r="V730" s="365"/>
      <c r="W730" s="365"/>
      <c r="X730" s="365"/>
      <c r="Y730" s="365"/>
      <c r="Z730" s="365"/>
      <c r="AA730" s="365"/>
    </row>
    <row r="731">
      <c r="A731" s="365"/>
      <c r="B731" s="365"/>
      <c r="C731" s="365"/>
      <c r="D731" s="365"/>
      <c r="E731" s="365"/>
      <c r="F731" s="380"/>
      <c r="G731" s="365"/>
      <c r="H731" s="365"/>
      <c r="I731" s="365"/>
      <c r="J731" s="365"/>
      <c r="K731" s="365"/>
      <c r="L731" s="365"/>
      <c r="M731" s="365"/>
      <c r="N731" s="365"/>
      <c r="O731" s="365"/>
      <c r="P731" s="365"/>
      <c r="Q731" s="365"/>
      <c r="R731" s="365"/>
      <c r="S731" s="365"/>
      <c r="T731" s="365"/>
      <c r="U731" s="365"/>
      <c r="V731" s="365"/>
      <c r="W731" s="365"/>
      <c r="X731" s="365"/>
      <c r="Y731" s="365"/>
      <c r="Z731" s="365"/>
      <c r="AA731" s="365"/>
    </row>
    <row r="732">
      <c r="A732" s="365"/>
      <c r="B732" s="365"/>
      <c r="C732" s="365"/>
      <c r="D732" s="365"/>
      <c r="E732" s="365"/>
      <c r="F732" s="380"/>
      <c r="G732" s="365"/>
      <c r="H732" s="365"/>
      <c r="I732" s="365"/>
      <c r="J732" s="365"/>
      <c r="K732" s="365"/>
      <c r="L732" s="365"/>
      <c r="M732" s="365"/>
      <c r="N732" s="365"/>
      <c r="O732" s="365"/>
      <c r="P732" s="365"/>
      <c r="Q732" s="365"/>
      <c r="R732" s="365"/>
      <c r="S732" s="365"/>
      <c r="T732" s="365"/>
      <c r="U732" s="365"/>
      <c r="V732" s="365"/>
      <c r="W732" s="365"/>
      <c r="X732" s="365"/>
      <c r="Y732" s="365"/>
      <c r="Z732" s="365"/>
      <c r="AA732" s="365"/>
    </row>
    <row r="733">
      <c r="A733" s="365"/>
      <c r="B733" s="365"/>
      <c r="C733" s="365"/>
      <c r="D733" s="365"/>
      <c r="E733" s="365"/>
      <c r="F733" s="380"/>
      <c r="G733" s="365"/>
      <c r="H733" s="365"/>
      <c r="I733" s="365"/>
      <c r="J733" s="365"/>
      <c r="K733" s="365"/>
      <c r="L733" s="365"/>
      <c r="M733" s="365"/>
      <c r="N733" s="365"/>
      <c r="O733" s="365"/>
      <c r="P733" s="365"/>
      <c r="Q733" s="365"/>
      <c r="R733" s="365"/>
      <c r="S733" s="365"/>
      <c r="T733" s="365"/>
      <c r="U733" s="365"/>
      <c r="V733" s="365"/>
      <c r="W733" s="365"/>
      <c r="X733" s="365"/>
      <c r="Y733" s="365"/>
      <c r="Z733" s="365"/>
      <c r="AA733" s="365"/>
    </row>
    <row r="734">
      <c r="A734" s="365"/>
      <c r="B734" s="365"/>
      <c r="C734" s="365"/>
      <c r="D734" s="365"/>
      <c r="E734" s="365"/>
      <c r="F734" s="380"/>
      <c r="G734" s="365"/>
      <c r="H734" s="365"/>
      <c r="I734" s="365"/>
      <c r="J734" s="365"/>
      <c r="K734" s="365"/>
      <c r="L734" s="365"/>
      <c r="M734" s="365"/>
      <c r="N734" s="365"/>
      <c r="O734" s="365"/>
      <c r="P734" s="365"/>
      <c r="Q734" s="365"/>
      <c r="R734" s="365"/>
      <c r="S734" s="365"/>
      <c r="T734" s="365"/>
      <c r="U734" s="365"/>
      <c r="V734" s="365"/>
      <c r="W734" s="365"/>
      <c r="X734" s="365"/>
      <c r="Y734" s="365"/>
      <c r="Z734" s="365"/>
      <c r="AA734" s="365"/>
    </row>
    <row r="735">
      <c r="A735" s="365"/>
      <c r="B735" s="365"/>
      <c r="C735" s="365"/>
      <c r="D735" s="365"/>
      <c r="E735" s="365"/>
      <c r="F735" s="380"/>
      <c r="G735" s="365"/>
      <c r="H735" s="365"/>
      <c r="I735" s="365"/>
      <c r="J735" s="365"/>
      <c r="K735" s="365"/>
      <c r="L735" s="365"/>
      <c r="M735" s="365"/>
      <c r="N735" s="365"/>
      <c r="O735" s="365"/>
      <c r="P735" s="365"/>
      <c r="Q735" s="365"/>
      <c r="R735" s="365"/>
      <c r="S735" s="365"/>
      <c r="T735" s="365"/>
      <c r="U735" s="365"/>
      <c r="V735" s="365"/>
      <c r="W735" s="365"/>
      <c r="X735" s="365"/>
      <c r="Y735" s="365"/>
      <c r="Z735" s="365"/>
      <c r="AA735" s="365"/>
    </row>
    <row r="736">
      <c r="A736" s="365"/>
      <c r="B736" s="365"/>
      <c r="C736" s="365"/>
      <c r="D736" s="365"/>
      <c r="E736" s="365"/>
      <c r="F736" s="380"/>
      <c r="G736" s="365"/>
      <c r="H736" s="365"/>
      <c r="I736" s="365"/>
      <c r="J736" s="365"/>
      <c r="K736" s="365"/>
      <c r="L736" s="365"/>
      <c r="M736" s="365"/>
      <c r="N736" s="365"/>
      <c r="O736" s="365"/>
      <c r="P736" s="365"/>
      <c r="Q736" s="365"/>
      <c r="R736" s="365"/>
      <c r="S736" s="365"/>
      <c r="T736" s="365"/>
      <c r="U736" s="365"/>
      <c r="V736" s="365"/>
      <c r="W736" s="365"/>
      <c r="X736" s="365"/>
      <c r="Y736" s="365"/>
      <c r="Z736" s="365"/>
      <c r="AA736" s="365"/>
    </row>
    <row r="737">
      <c r="A737" s="365"/>
      <c r="B737" s="365"/>
      <c r="C737" s="365"/>
      <c r="D737" s="365"/>
      <c r="E737" s="365"/>
      <c r="F737" s="380"/>
      <c r="G737" s="365"/>
      <c r="H737" s="365"/>
      <c r="I737" s="365"/>
      <c r="J737" s="365"/>
      <c r="K737" s="365"/>
      <c r="L737" s="365"/>
      <c r="M737" s="365"/>
      <c r="N737" s="365"/>
      <c r="O737" s="365"/>
      <c r="P737" s="365"/>
      <c r="Q737" s="365"/>
      <c r="R737" s="365"/>
      <c r="S737" s="365"/>
      <c r="T737" s="365"/>
      <c r="U737" s="365"/>
      <c r="V737" s="365"/>
      <c r="W737" s="365"/>
      <c r="X737" s="365"/>
      <c r="Y737" s="365"/>
      <c r="Z737" s="365"/>
      <c r="AA737" s="365"/>
    </row>
    <row r="738">
      <c r="A738" s="365"/>
      <c r="B738" s="365"/>
      <c r="C738" s="365"/>
      <c r="D738" s="365"/>
      <c r="E738" s="365"/>
      <c r="F738" s="380"/>
      <c r="G738" s="365"/>
      <c r="H738" s="365"/>
      <c r="I738" s="365"/>
      <c r="J738" s="365"/>
      <c r="K738" s="365"/>
      <c r="L738" s="365"/>
      <c r="M738" s="365"/>
      <c r="N738" s="365"/>
      <c r="O738" s="365"/>
      <c r="P738" s="365"/>
      <c r="Q738" s="365"/>
      <c r="R738" s="365"/>
      <c r="S738" s="365"/>
      <c r="T738" s="365"/>
      <c r="U738" s="365"/>
      <c r="V738" s="365"/>
      <c r="W738" s="365"/>
      <c r="X738" s="365"/>
      <c r="Y738" s="365"/>
      <c r="Z738" s="365"/>
      <c r="AA738" s="365"/>
    </row>
    <row r="739">
      <c r="A739" s="365"/>
      <c r="B739" s="365"/>
      <c r="C739" s="365"/>
      <c r="D739" s="365"/>
      <c r="E739" s="365"/>
      <c r="F739" s="380"/>
      <c r="G739" s="365"/>
      <c r="H739" s="365"/>
      <c r="I739" s="365"/>
      <c r="J739" s="365"/>
      <c r="K739" s="365"/>
      <c r="L739" s="365"/>
      <c r="M739" s="365"/>
      <c r="N739" s="365"/>
      <c r="O739" s="365"/>
      <c r="P739" s="365"/>
      <c r="Q739" s="365"/>
      <c r="R739" s="365"/>
      <c r="S739" s="365"/>
      <c r="T739" s="365"/>
      <c r="U739" s="365"/>
      <c r="V739" s="365"/>
      <c r="W739" s="365"/>
      <c r="X739" s="365"/>
      <c r="Y739" s="365"/>
      <c r="Z739" s="365"/>
      <c r="AA739" s="365"/>
    </row>
    <row r="740">
      <c r="A740" s="365"/>
      <c r="B740" s="365"/>
      <c r="C740" s="365"/>
      <c r="D740" s="365"/>
      <c r="E740" s="365"/>
      <c r="F740" s="380"/>
      <c r="G740" s="365"/>
      <c r="H740" s="365"/>
      <c r="I740" s="365"/>
      <c r="J740" s="365"/>
      <c r="K740" s="365"/>
      <c r="L740" s="365"/>
      <c r="M740" s="365"/>
      <c r="N740" s="365"/>
      <c r="O740" s="365"/>
      <c r="P740" s="365"/>
      <c r="Q740" s="365"/>
      <c r="R740" s="365"/>
      <c r="S740" s="365"/>
      <c r="T740" s="365"/>
      <c r="U740" s="365"/>
      <c r="V740" s="365"/>
      <c r="W740" s="365"/>
      <c r="X740" s="365"/>
      <c r="Y740" s="365"/>
      <c r="Z740" s="365"/>
      <c r="AA740" s="365"/>
    </row>
    <row r="741">
      <c r="A741" s="365"/>
      <c r="B741" s="365"/>
      <c r="C741" s="365"/>
      <c r="D741" s="365"/>
      <c r="E741" s="365"/>
      <c r="F741" s="380"/>
      <c r="G741" s="365"/>
      <c r="H741" s="365"/>
      <c r="I741" s="365"/>
      <c r="J741" s="365"/>
      <c r="K741" s="365"/>
      <c r="L741" s="365"/>
      <c r="M741" s="365"/>
      <c r="N741" s="365"/>
      <c r="O741" s="365"/>
      <c r="P741" s="365"/>
      <c r="Q741" s="365"/>
      <c r="R741" s="365"/>
      <c r="S741" s="365"/>
      <c r="T741" s="365"/>
      <c r="U741" s="365"/>
      <c r="V741" s="365"/>
      <c r="W741" s="365"/>
      <c r="X741" s="365"/>
      <c r="Y741" s="365"/>
      <c r="Z741" s="365"/>
      <c r="AA741" s="365"/>
    </row>
    <row r="742">
      <c r="A742" s="365"/>
      <c r="B742" s="365"/>
      <c r="C742" s="365"/>
      <c r="D742" s="365"/>
      <c r="E742" s="365"/>
      <c r="F742" s="380"/>
      <c r="G742" s="365"/>
      <c r="H742" s="365"/>
      <c r="I742" s="365"/>
      <c r="J742" s="365"/>
      <c r="K742" s="365"/>
      <c r="L742" s="365"/>
      <c r="M742" s="365"/>
      <c r="N742" s="365"/>
      <c r="O742" s="365"/>
      <c r="P742" s="365"/>
      <c r="Q742" s="365"/>
      <c r="R742" s="365"/>
      <c r="S742" s="365"/>
      <c r="T742" s="365"/>
      <c r="U742" s="365"/>
      <c r="V742" s="365"/>
      <c r="W742" s="365"/>
      <c r="X742" s="365"/>
      <c r="Y742" s="365"/>
      <c r="Z742" s="365"/>
      <c r="AA742" s="365"/>
    </row>
    <row r="743">
      <c r="A743" s="365"/>
      <c r="B743" s="365"/>
      <c r="C743" s="365"/>
      <c r="D743" s="365"/>
      <c r="E743" s="365"/>
      <c r="F743" s="380"/>
      <c r="G743" s="365"/>
      <c r="H743" s="365"/>
      <c r="I743" s="365"/>
      <c r="J743" s="365"/>
      <c r="K743" s="365"/>
      <c r="L743" s="365"/>
      <c r="M743" s="365"/>
      <c r="N743" s="365"/>
      <c r="O743" s="365"/>
      <c r="P743" s="365"/>
      <c r="Q743" s="365"/>
      <c r="R743" s="365"/>
      <c r="S743" s="365"/>
      <c r="T743" s="365"/>
      <c r="U743" s="365"/>
      <c r="V743" s="365"/>
      <c r="W743" s="365"/>
      <c r="X743" s="365"/>
      <c r="Y743" s="365"/>
      <c r="Z743" s="365"/>
      <c r="AA743" s="365"/>
    </row>
    <row r="744">
      <c r="A744" s="365"/>
      <c r="B744" s="365"/>
      <c r="C744" s="365"/>
      <c r="D744" s="365"/>
      <c r="E744" s="365"/>
      <c r="F744" s="380"/>
      <c r="G744" s="365"/>
      <c r="H744" s="365"/>
      <c r="I744" s="365"/>
      <c r="J744" s="365"/>
      <c r="K744" s="365"/>
      <c r="L744" s="365"/>
      <c r="M744" s="365"/>
      <c r="N744" s="365"/>
      <c r="O744" s="365"/>
      <c r="P744" s="365"/>
      <c r="Q744" s="365"/>
      <c r="R744" s="365"/>
      <c r="S744" s="365"/>
      <c r="T744" s="365"/>
      <c r="U744" s="365"/>
      <c r="V744" s="365"/>
      <c r="W744" s="365"/>
      <c r="X744" s="365"/>
      <c r="Y744" s="365"/>
      <c r="Z744" s="365"/>
      <c r="AA744" s="365"/>
    </row>
    <row r="745">
      <c r="A745" s="365"/>
      <c r="B745" s="365"/>
      <c r="C745" s="365"/>
      <c r="D745" s="365"/>
      <c r="E745" s="365"/>
      <c r="F745" s="380"/>
      <c r="G745" s="365"/>
      <c r="H745" s="365"/>
      <c r="I745" s="365"/>
      <c r="J745" s="365"/>
      <c r="K745" s="365"/>
      <c r="L745" s="365"/>
      <c r="M745" s="365"/>
      <c r="N745" s="365"/>
      <c r="O745" s="365"/>
      <c r="P745" s="365"/>
      <c r="Q745" s="365"/>
      <c r="R745" s="365"/>
      <c r="S745" s="365"/>
      <c r="T745" s="365"/>
      <c r="U745" s="365"/>
      <c r="V745" s="365"/>
      <c r="W745" s="365"/>
      <c r="X745" s="365"/>
      <c r="Y745" s="365"/>
      <c r="Z745" s="365"/>
      <c r="AA745" s="365"/>
    </row>
    <row r="746">
      <c r="A746" s="365"/>
      <c r="B746" s="365"/>
      <c r="C746" s="365"/>
      <c r="D746" s="365"/>
      <c r="E746" s="365"/>
      <c r="F746" s="380"/>
      <c r="G746" s="365"/>
      <c r="H746" s="365"/>
      <c r="I746" s="365"/>
      <c r="J746" s="365"/>
      <c r="K746" s="365"/>
      <c r="L746" s="365"/>
      <c r="M746" s="365"/>
      <c r="N746" s="365"/>
      <c r="O746" s="365"/>
      <c r="P746" s="365"/>
      <c r="Q746" s="365"/>
      <c r="R746" s="365"/>
      <c r="S746" s="365"/>
      <c r="T746" s="365"/>
      <c r="U746" s="365"/>
      <c r="V746" s="365"/>
      <c r="W746" s="365"/>
      <c r="X746" s="365"/>
      <c r="Y746" s="365"/>
      <c r="Z746" s="365"/>
      <c r="AA746" s="365"/>
    </row>
    <row r="747">
      <c r="A747" s="365"/>
      <c r="B747" s="365"/>
      <c r="C747" s="365"/>
      <c r="D747" s="365"/>
      <c r="E747" s="365"/>
      <c r="F747" s="380"/>
      <c r="G747" s="365"/>
      <c r="H747" s="365"/>
      <c r="I747" s="365"/>
      <c r="J747" s="365"/>
      <c r="K747" s="365"/>
      <c r="L747" s="365"/>
      <c r="M747" s="365"/>
      <c r="N747" s="365"/>
      <c r="O747" s="365"/>
      <c r="P747" s="365"/>
      <c r="Q747" s="365"/>
      <c r="R747" s="365"/>
      <c r="S747" s="365"/>
      <c r="T747" s="365"/>
      <c r="U747" s="365"/>
      <c r="V747" s="365"/>
      <c r="W747" s="365"/>
      <c r="X747" s="365"/>
      <c r="Y747" s="365"/>
      <c r="Z747" s="365"/>
      <c r="AA747" s="365"/>
    </row>
    <row r="748">
      <c r="A748" s="365"/>
      <c r="B748" s="365"/>
      <c r="C748" s="365"/>
      <c r="D748" s="365"/>
      <c r="E748" s="365"/>
      <c r="F748" s="380"/>
      <c r="G748" s="365"/>
      <c r="H748" s="365"/>
      <c r="I748" s="365"/>
      <c r="J748" s="365"/>
      <c r="K748" s="365"/>
      <c r="L748" s="365"/>
      <c r="M748" s="365"/>
      <c r="N748" s="365"/>
      <c r="O748" s="365"/>
      <c r="P748" s="365"/>
      <c r="Q748" s="365"/>
      <c r="R748" s="365"/>
      <c r="S748" s="365"/>
      <c r="T748" s="365"/>
      <c r="U748" s="365"/>
      <c r="V748" s="365"/>
      <c r="W748" s="365"/>
      <c r="X748" s="365"/>
      <c r="Y748" s="365"/>
      <c r="Z748" s="365"/>
      <c r="AA748" s="365"/>
    </row>
    <row r="749">
      <c r="A749" s="365"/>
      <c r="B749" s="365"/>
      <c r="C749" s="365"/>
      <c r="D749" s="365"/>
      <c r="E749" s="365"/>
      <c r="F749" s="380"/>
      <c r="G749" s="365"/>
      <c r="H749" s="365"/>
      <c r="I749" s="365"/>
      <c r="J749" s="365"/>
      <c r="K749" s="365"/>
      <c r="L749" s="365"/>
      <c r="M749" s="365"/>
      <c r="N749" s="365"/>
      <c r="O749" s="365"/>
      <c r="P749" s="365"/>
      <c r="Q749" s="365"/>
      <c r="R749" s="365"/>
      <c r="S749" s="365"/>
      <c r="T749" s="365"/>
      <c r="U749" s="365"/>
      <c r="V749" s="365"/>
      <c r="W749" s="365"/>
      <c r="X749" s="365"/>
      <c r="Y749" s="365"/>
      <c r="Z749" s="365"/>
      <c r="AA749" s="365"/>
    </row>
    <row r="750">
      <c r="A750" s="365"/>
      <c r="B750" s="365"/>
      <c r="C750" s="365"/>
      <c r="D750" s="365"/>
      <c r="E750" s="365"/>
      <c r="F750" s="380"/>
      <c r="G750" s="365"/>
      <c r="H750" s="365"/>
      <c r="I750" s="365"/>
      <c r="J750" s="365"/>
      <c r="K750" s="365"/>
      <c r="L750" s="365"/>
      <c r="M750" s="365"/>
      <c r="N750" s="365"/>
      <c r="O750" s="365"/>
      <c r="P750" s="365"/>
      <c r="Q750" s="365"/>
      <c r="R750" s="365"/>
      <c r="S750" s="365"/>
      <c r="T750" s="365"/>
      <c r="U750" s="365"/>
      <c r="V750" s="365"/>
      <c r="W750" s="365"/>
      <c r="X750" s="365"/>
      <c r="Y750" s="365"/>
      <c r="Z750" s="365"/>
      <c r="AA750" s="365"/>
    </row>
    <row r="751">
      <c r="A751" s="365"/>
      <c r="B751" s="365"/>
      <c r="C751" s="365"/>
      <c r="D751" s="365"/>
      <c r="E751" s="365"/>
      <c r="F751" s="380"/>
      <c r="G751" s="365"/>
      <c r="H751" s="365"/>
      <c r="I751" s="365"/>
      <c r="J751" s="365"/>
      <c r="K751" s="365"/>
      <c r="L751" s="365"/>
      <c r="M751" s="365"/>
      <c r="N751" s="365"/>
      <c r="O751" s="365"/>
      <c r="P751" s="365"/>
      <c r="Q751" s="365"/>
      <c r="R751" s="365"/>
      <c r="S751" s="365"/>
      <c r="T751" s="365"/>
      <c r="U751" s="365"/>
      <c r="V751" s="365"/>
      <c r="W751" s="365"/>
      <c r="X751" s="365"/>
      <c r="Y751" s="365"/>
      <c r="Z751" s="365"/>
      <c r="AA751" s="365"/>
    </row>
    <row r="752">
      <c r="A752" s="365"/>
      <c r="B752" s="365"/>
      <c r="C752" s="365"/>
      <c r="D752" s="365"/>
      <c r="E752" s="365"/>
      <c r="F752" s="380"/>
      <c r="G752" s="365"/>
      <c r="H752" s="365"/>
      <c r="I752" s="365"/>
      <c r="J752" s="365"/>
      <c r="K752" s="365"/>
      <c r="L752" s="365"/>
      <c r="M752" s="365"/>
      <c r="N752" s="365"/>
      <c r="O752" s="365"/>
      <c r="P752" s="365"/>
      <c r="Q752" s="365"/>
      <c r="R752" s="365"/>
      <c r="S752" s="365"/>
      <c r="T752" s="365"/>
      <c r="U752" s="365"/>
      <c r="V752" s="365"/>
      <c r="W752" s="365"/>
      <c r="X752" s="365"/>
      <c r="Y752" s="365"/>
      <c r="Z752" s="365"/>
      <c r="AA752" s="365"/>
    </row>
    <row r="753">
      <c r="A753" s="365"/>
      <c r="B753" s="365"/>
      <c r="C753" s="365"/>
      <c r="D753" s="365"/>
      <c r="E753" s="365"/>
      <c r="F753" s="380"/>
      <c r="G753" s="365"/>
      <c r="H753" s="365"/>
      <c r="I753" s="365"/>
      <c r="J753" s="365"/>
      <c r="K753" s="365"/>
      <c r="L753" s="365"/>
      <c r="M753" s="365"/>
      <c r="N753" s="365"/>
      <c r="O753" s="365"/>
      <c r="P753" s="365"/>
      <c r="Q753" s="365"/>
      <c r="R753" s="365"/>
      <c r="S753" s="365"/>
      <c r="T753" s="365"/>
      <c r="U753" s="365"/>
      <c r="V753" s="365"/>
      <c r="W753" s="365"/>
      <c r="X753" s="365"/>
      <c r="Y753" s="365"/>
      <c r="Z753" s="365"/>
      <c r="AA753" s="365"/>
    </row>
    <row r="754">
      <c r="A754" s="365"/>
      <c r="B754" s="365"/>
      <c r="C754" s="365"/>
      <c r="D754" s="365"/>
      <c r="E754" s="365"/>
      <c r="F754" s="380"/>
      <c r="G754" s="365"/>
      <c r="H754" s="365"/>
      <c r="I754" s="365"/>
      <c r="J754" s="365"/>
      <c r="K754" s="365"/>
      <c r="L754" s="365"/>
      <c r="M754" s="365"/>
      <c r="N754" s="365"/>
      <c r="O754" s="365"/>
      <c r="P754" s="365"/>
      <c r="Q754" s="365"/>
      <c r="R754" s="365"/>
      <c r="S754" s="365"/>
      <c r="T754" s="365"/>
      <c r="U754" s="365"/>
      <c r="V754" s="365"/>
      <c r="W754" s="365"/>
      <c r="X754" s="365"/>
      <c r="Y754" s="365"/>
      <c r="Z754" s="365"/>
      <c r="AA754" s="365"/>
    </row>
    <row r="755">
      <c r="A755" s="365"/>
      <c r="B755" s="365"/>
      <c r="C755" s="365"/>
      <c r="D755" s="365"/>
      <c r="E755" s="365"/>
      <c r="F755" s="380"/>
      <c r="G755" s="365"/>
      <c r="H755" s="365"/>
      <c r="I755" s="365"/>
      <c r="J755" s="365"/>
      <c r="K755" s="365"/>
      <c r="L755" s="365"/>
      <c r="M755" s="365"/>
      <c r="N755" s="365"/>
      <c r="O755" s="365"/>
      <c r="P755" s="365"/>
      <c r="Q755" s="365"/>
      <c r="R755" s="365"/>
      <c r="S755" s="365"/>
      <c r="T755" s="365"/>
      <c r="U755" s="365"/>
      <c r="V755" s="365"/>
      <c r="W755" s="365"/>
      <c r="X755" s="365"/>
      <c r="Y755" s="365"/>
      <c r="Z755" s="365"/>
      <c r="AA755" s="365"/>
    </row>
    <row r="756">
      <c r="A756" s="365"/>
      <c r="B756" s="365"/>
      <c r="C756" s="365"/>
      <c r="D756" s="365"/>
      <c r="E756" s="365"/>
      <c r="F756" s="380"/>
      <c r="G756" s="365"/>
      <c r="H756" s="365"/>
      <c r="I756" s="365"/>
      <c r="J756" s="365"/>
      <c r="K756" s="365"/>
      <c r="L756" s="365"/>
      <c r="M756" s="365"/>
      <c r="N756" s="365"/>
      <c r="O756" s="365"/>
      <c r="P756" s="365"/>
      <c r="Q756" s="365"/>
      <c r="R756" s="365"/>
      <c r="S756" s="365"/>
      <c r="T756" s="365"/>
      <c r="U756" s="365"/>
      <c r="V756" s="365"/>
      <c r="W756" s="365"/>
      <c r="X756" s="365"/>
      <c r="Y756" s="365"/>
      <c r="Z756" s="365"/>
      <c r="AA756" s="365"/>
    </row>
    <row r="757">
      <c r="A757" s="365"/>
      <c r="B757" s="365"/>
      <c r="C757" s="365"/>
      <c r="D757" s="365"/>
      <c r="E757" s="365"/>
      <c r="F757" s="380"/>
      <c r="G757" s="365"/>
      <c r="H757" s="365"/>
      <c r="I757" s="365"/>
      <c r="J757" s="365"/>
      <c r="K757" s="365"/>
      <c r="L757" s="365"/>
      <c r="M757" s="365"/>
      <c r="N757" s="365"/>
      <c r="O757" s="365"/>
      <c r="P757" s="365"/>
      <c r="Q757" s="365"/>
      <c r="R757" s="365"/>
      <c r="S757" s="365"/>
      <c r="T757" s="365"/>
      <c r="U757" s="365"/>
      <c r="V757" s="365"/>
      <c r="W757" s="365"/>
      <c r="X757" s="365"/>
      <c r="Y757" s="365"/>
      <c r="Z757" s="365"/>
      <c r="AA757" s="365"/>
    </row>
    <row r="758">
      <c r="A758" s="365"/>
      <c r="B758" s="365"/>
      <c r="C758" s="365"/>
      <c r="D758" s="365"/>
      <c r="E758" s="365"/>
      <c r="F758" s="380"/>
      <c r="G758" s="365"/>
      <c r="H758" s="365"/>
      <c r="I758" s="365"/>
      <c r="J758" s="365"/>
      <c r="K758" s="365"/>
      <c r="L758" s="365"/>
      <c r="M758" s="365"/>
      <c r="N758" s="365"/>
      <c r="O758" s="365"/>
      <c r="P758" s="365"/>
      <c r="Q758" s="365"/>
      <c r="R758" s="365"/>
      <c r="S758" s="365"/>
      <c r="T758" s="365"/>
      <c r="U758" s="365"/>
      <c r="V758" s="365"/>
      <c r="W758" s="365"/>
      <c r="X758" s="365"/>
      <c r="Y758" s="365"/>
      <c r="Z758" s="365"/>
      <c r="AA758" s="365"/>
    </row>
    <row r="759">
      <c r="A759" s="365"/>
      <c r="B759" s="365"/>
      <c r="C759" s="365"/>
      <c r="D759" s="365"/>
      <c r="E759" s="365"/>
      <c r="F759" s="380"/>
      <c r="G759" s="365"/>
      <c r="H759" s="365"/>
      <c r="I759" s="365"/>
      <c r="J759" s="365"/>
      <c r="K759" s="365"/>
      <c r="L759" s="365"/>
      <c r="M759" s="365"/>
      <c r="N759" s="365"/>
      <c r="O759" s="365"/>
      <c r="P759" s="365"/>
      <c r="Q759" s="365"/>
      <c r="R759" s="365"/>
      <c r="S759" s="365"/>
      <c r="T759" s="365"/>
      <c r="U759" s="365"/>
      <c r="V759" s="365"/>
      <c r="W759" s="365"/>
      <c r="X759" s="365"/>
      <c r="Y759" s="365"/>
      <c r="Z759" s="365"/>
      <c r="AA759" s="365"/>
    </row>
    <row r="760">
      <c r="A760" s="365"/>
      <c r="B760" s="365"/>
      <c r="C760" s="365"/>
      <c r="D760" s="365"/>
      <c r="E760" s="365"/>
      <c r="F760" s="380"/>
      <c r="G760" s="365"/>
      <c r="H760" s="365"/>
      <c r="I760" s="365"/>
      <c r="J760" s="365"/>
      <c r="K760" s="365"/>
      <c r="L760" s="365"/>
      <c r="M760" s="365"/>
      <c r="N760" s="365"/>
      <c r="O760" s="365"/>
      <c r="P760" s="365"/>
      <c r="Q760" s="365"/>
      <c r="R760" s="365"/>
      <c r="S760" s="365"/>
      <c r="T760" s="365"/>
      <c r="U760" s="365"/>
      <c r="V760" s="365"/>
      <c r="W760" s="365"/>
      <c r="X760" s="365"/>
      <c r="Y760" s="365"/>
      <c r="Z760" s="365"/>
      <c r="AA760" s="365"/>
    </row>
    <row r="761">
      <c r="A761" s="365"/>
      <c r="B761" s="365"/>
      <c r="C761" s="365"/>
      <c r="D761" s="365"/>
      <c r="E761" s="365"/>
      <c r="F761" s="380"/>
      <c r="G761" s="365"/>
      <c r="H761" s="365"/>
      <c r="I761" s="365"/>
      <c r="J761" s="365"/>
      <c r="K761" s="365"/>
      <c r="L761" s="365"/>
      <c r="M761" s="365"/>
      <c r="N761" s="365"/>
      <c r="O761" s="365"/>
      <c r="P761" s="365"/>
      <c r="Q761" s="365"/>
      <c r="R761" s="365"/>
      <c r="S761" s="365"/>
      <c r="T761" s="365"/>
      <c r="U761" s="365"/>
      <c r="V761" s="365"/>
      <c r="W761" s="365"/>
      <c r="X761" s="365"/>
      <c r="Y761" s="365"/>
      <c r="Z761" s="365"/>
      <c r="AA761" s="365"/>
    </row>
    <row r="762">
      <c r="A762" s="365"/>
      <c r="B762" s="365"/>
      <c r="C762" s="365"/>
      <c r="D762" s="365"/>
      <c r="E762" s="365"/>
      <c r="F762" s="380"/>
      <c r="G762" s="365"/>
      <c r="H762" s="365"/>
      <c r="I762" s="365"/>
      <c r="J762" s="365"/>
      <c r="K762" s="365"/>
      <c r="L762" s="365"/>
      <c r="M762" s="365"/>
      <c r="N762" s="365"/>
      <c r="O762" s="365"/>
      <c r="P762" s="365"/>
      <c r="Q762" s="365"/>
      <c r="R762" s="365"/>
      <c r="S762" s="365"/>
      <c r="T762" s="365"/>
      <c r="U762" s="365"/>
      <c r="V762" s="365"/>
      <c r="W762" s="365"/>
      <c r="X762" s="365"/>
      <c r="Y762" s="365"/>
      <c r="Z762" s="365"/>
      <c r="AA762" s="365"/>
    </row>
    <row r="763">
      <c r="A763" s="365"/>
      <c r="B763" s="365"/>
      <c r="C763" s="365"/>
      <c r="D763" s="365"/>
      <c r="E763" s="365"/>
      <c r="F763" s="380"/>
      <c r="G763" s="365"/>
      <c r="H763" s="365"/>
      <c r="I763" s="365"/>
      <c r="J763" s="365"/>
      <c r="K763" s="365"/>
      <c r="L763" s="365"/>
      <c r="M763" s="365"/>
      <c r="N763" s="365"/>
      <c r="O763" s="365"/>
      <c r="P763" s="365"/>
      <c r="Q763" s="365"/>
      <c r="R763" s="365"/>
      <c r="S763" s="365"/>
      <c r="T763" s="365"/>
      <c r="U763" s="365"/>
      <c r="V763" s="365"/>
      <c r="W763" s="365"/>
      <c r="X763" s="365"/>
      <c r="Y763" s="365"/>
      <c r="Z763" s="365"/>
      <c r="AA763" s="365"/>
    </row>
    <row r="764">
      <c r="A764" s="365"/>
      <c r="B764" s="365"/>
      <c r="C764" s="365"/>
      <c r="D764" s="365"/>
      <c r="E764" s="365"/>
      <c r="F764" s="380"/>
      <c r="G764" s="365"/>
      <c r="H764" s="365"/>
      <c r="I764" s="365"/>
      <c r="J764" s="365"/>
      <c r="K764" s="365"/>
      <c r="L764" s="365"/>
      <c r="M764" s="365"/>
      <c r="N764" s="365"/>
      <c r="O764" s="365"/>
      <c r="P764" s="365"/>
      <c r="Q764" s="365"/>
      <c r="R764" s="365"/>
      <c r="S764" s="365"/>
      <c r="T764" s="365"/>
      <c r="U764" s="365"/>
      <c r="V764" s="365"/>
      <c r="W764" s="365"/>
      <c r="X764" s="365"/>
      <c r="Y764" s="365"/>
      <c r="Z764" s="365"/>
      <c r="AA764" s="365"/>
    </row>
    <row r="765">
      <c r="A765" s="365"/>
      <c r="B765" s="365"/>
      <c r="C765" s="365"/>
      <c r="D765" s="365"/>
      <c r="E765" s="365"/>
      <c r="F765" s="380"/>
      <c r="G765" s="365"/>
      <c r="H765" s="365"/>
      <c r="I765" s="365"/>
      <c r="J765" s="365"/>
      <c r="K765" s="365"/>
      <c r="L765" s="365"/>
      <c r="M765" s="365"/>
      <c r="N765" s="365"/>
      <c r="O765" s="365"/>
      <c r="P765" s="365"/>
      <c r="Q765" s="365"/>
      <c r="R765" s="365"/>
      <c r="S765" s="365"/>
      <c r="T765" s="365"/>
      <c r="U765" s="365"/>
      <c r="V765" s="365"/>
      <c r="W765" s="365"/>
      <c r="X765" s="365"/>
      <c r="Y765" s="365"/>
      <c r="Z765" s="365"/>
      <c r="AA765" s="365"/>
    </row>
    <row r="766">
      <c r="A766" s="365"/>
      <c r="B766" s="365"/>
      <c r="C766" s="365"/>
      <c r="D766" s="365"/>
      <c r="E766" s="365"/>
      <c r="F766" s="380"/>
      <c r="G766" s="365"/>
      <c r="H766" s="365"/>
      <c r="I766" s="365"/>
      <c r="J766" s="365"/>
      <c r="K766" s="365"/>
      <c r="L766" s="365"/>
      <c r="M766" s="365"/>
      <c r="N766" s="365"/>
      <c r="O766" s="365"/>
      <c r="P766" s="365"/>
      <c r="Q766" s="365"/>
      <c r="R766" s="365"/>
      <c r="S766" s="365"/>
      <c r="T766" s="365"/>
      <c r="U766" s="365"/>
      <c r="V766" s="365"/>
      <c r="W766" s="365"/>
      <c r="X766" s="365"/>
      <c r="Y766" s="365"/>
      <c r="Z766" s="365"/>
      <c r="AA766" s="365"/>
    </row>
    <row r="767">
      <c r="A767" s="365"/>
      <c r="B767" s="365"/>
      <c r="C767" s="365"/>
      <c r="D767" s="365"/>
      <c r="E767" s="365"/>
      <c r="F767" s="380"/>
      <c r="G767" s="365"/>
      <c r="H767" s="365"/>
      <c r="I767" s="365"/>
      <c r="J767" s="365"/>
      <c r="K767" s="365"/>
      <c r="L767" s="365"/>
      <c r="M767" s="365"/>
      <c r="N767" s="365"/>
      <c r="O767" s="365"/>
      <c r="P767" s="365"/>
      <c r="Q767" s="365"/>
      <c r="R767" s="365"/>
      <c r="S767" s="365"/>
      <c r="T767" s="365"/>
      <c r="U767" s="365"/>
      <c r="V767" s="365"/>
      <c r="W767" s="365"/>
      <c r="X767" s="365"/>
      <c r="Y767" s="365"/>
      <c r="Z767" s="365"/>
      <c r="AA767" s="365"/>
    </row>
    <row r="768">
      <c r="A768" s="365"/>
      <c r="B768" s="365"/>
      <c r="C768" s="365"/>
      <c r="D768" s="365"/>
      <c r="E768" s="365"/>
      <c r="F768" s="380"/>
      <c r="G768" s="365"/>
      <c r="H768" s="365"/>
      <c r="I768" s="365"/>
      <c r="J768" s="365"/>
      <c r="K768" s="365"/>
      <c r="L768" s="365"/>
      <c r="M768" s="365"/>
      <c r="N768" s="365"/>
      <c r="O768" s="365"/>
      <c r="P768" s="365"/>
      <c r="Q768" s="365"/>
      <c r="R768" s="365"/>
      <c r="S768" s="365"/>
      <c r="T768" s="365"/>
      <c r="U768" s="365"/>
      <c r="V768" s="365"/>
      <c r="W768" s="365"/>
      <c r="X768" s="365"/>
      <c r="Y768" s="365"/>
      <c r="Z768" s="365"/>
      <c r="AA768" s="365"/>
    </row>
    <row r="769">
      <c r="A769" s="365"/>
      <c r="B769" s="365"/>
      <c r="C769" s="365"/>
      <c r="D769" s="365"/>
      <c r="E769" s="365"/>
      <c r="F769" s="380"/>
      <c r="G769" s="365"/>
      <c r="H769" s="365"/>
      <c r="I769" s="365"/>
      <c r="J769" s="365"/>
      <c r="K769" s="365"/>
      <c r="L769" s="365"/>
      <c r="M769" s="365"/>
      <c r="N769" s="365"/>
      <c r="O769" s="365"/>
      <c r="P769" s="365"/>
      <c r="Q769" s="365"/>
      <c r="R769" s="365"/>
      <c r="S769" s="365"/>
      <c r="T769" s="365"/>
      <c r="U769" s="365"/>
      <c r="V769" s="365"/>
      <c r="W769" s="365"/>
      <c r="X769" s="365"/>
      <c r="Y769" s="365"/>
      <c r="Z769" s="365"/>
      <c r="AA769" s="365"/>
    </row>
    <row r="770">
      <c r="A770" s="365"/>
      <c r="B770" s="365"/>
      <c r="C770" s="365"/>
      <c r="D770" s="365"/>
      <c r="E770" s="365"/>
      <c r="F770" s="380"/>
      <c r="G770" s="365"/>
      <c r="H770" s="365"/>
      <c r="I770" s="365"/>
      <c r="J770" s="365"/>
      <c r="K770" s="365"/>
      <c r="L770" s="365"/>
      <c r="M770" s="365"/>
      <c r="N770" s="365"/>
      <c r="O770" s="365"/>
      <c r="P770" s="365"/>
      <c r="Q770" s="365"/>
      <c r="R770" s="365"/>
      <c r="S770" s="365"/>
      <c r="T770" s="365"/>
      <c r="U770" s="365"/>
      <c r="V770" s="365"/>
      <c r="W770" s="365"/>
      <c r="X770" s="365"/>
      <c r="Y770" s="365"/>
      <c r="Z770" s="365"/>
      <c r="AA770" s="365"/>
    </row>
    <row r="771">
      <c r="A771" s="365"/>
      <c r="B771" s="365"/>
      <c r="C771" s="365"/>
      <c r="D771" s="365"/>
      <c r="E771" s="365"/>
      <c r="F771" s="380"/>
      <c r="G771" s="365"/>
      <c r="H771" s="365"/>
      <c r="I771" s="365"/>
      <c r="J771" s="365"/>
      <c r="K771" s="365"/>
      <c r="L771" s="365"/>
      <c r="M771" s="365"/>
      <c r="N771" s="365"/>
      <c r="O771" s="365"/>
      <c r="P771" s="365"/>
      <c r="Q771" s="365"/>
      <c r="R771" s="365"/>
      <c r="S771" s="365"/>
      <c r="T771" s="365"/>
      <c r="U771" s="365"/>
      <c r="V771" s="365"/>
      <c r="W771" s="365"/>
      <c r="X771" s="365"/>
      <c r="Y771" s="365"/>
      <c r="Z771" s="365"/>
      <c r="AA771" s="365"/>
    </row>
    <row r="772">
      <c r="A772" s="365"/>
      <c r="B772" s="365"/>
      <c r="C772" s="365"/>
      <c r="D772" s="365"/>
      <c r="E772" s="365"/>
      <c r="F772" s="380"/>
      <c r="G772" s="365"/>
      <c r="H772" s="365"/>
      <c r="I772" s="365"/>
      <c r="J772" s="365"/>
      <c r="K772" s="365"/>
      <c r="L772" s="365"/>
      <c r="M772" s="365"/>
      <c r="N772" s="365"/>
      <c r="O772" s="365"/>
      <c r="P772" s="365"/>
      <c r="Q772" s="365"/>
      <c r="R772" s="365"/>
      <c r="S772" s="365"/>
      <c r="T772" s="365"/>
      <c r="U772" s="365"/>
      <c r="V772" s="365"/>
      <c r="W772" s="365"/>
      <c r="X772" s="365"/>
      <c r="Y772" s="365"/>
      <c r="Z772" s="365"/>
      <c r="AA772" s="365"/>
    </row>
    <row r="773">
      <c r="A773" s="365"/>
      <c r="B773" s="365"/>
      <c r="C773" s="365"/>
      <c r="D773" s="365"/>
      <c r="E773" s="365"/>
      <c r="F773" s="380"/>
      <c r="G773" s="365"/>
      <c r="H773" s="365"/>
      <c r="I773" s="365"/>
      <c r="J773" s="365"/>
      <c r="K773" s="365"/>
      <c r="L773" s="365"/>
      <c r="M773" s="365"/>
      <c r="N773" s="365"/>
      <c r="O773" s="365"/>
      <c r="P773" s="365"/>
      <c r="Q773" s="365"/>
      <c r="R773" s="365"/>
      <c r="S773" s="365"/>
      <c r="T773" s="365"/>
      <c r="U773" s="365"/>
      <c r="V773" s="365"/>
      <c r="W773" s="365"/>
      <c r="X773" s="365"/>
      <c r="Y773" s="365"/>
      <c r="Z773" s="365"/>
      <c r="AA773" s="365"/>
    </row>
    <row r="774">
      <c r="A774" s="365"/>
      <c r="B774" s="365"/>
      <c r="C774" s="365"/>
      <c r="D774" s="365"/>
      <c r="E774" s="365"/>
      <c r="F774" s="380"/>
      <c r="G774" s="365"/>
      <c r="H774" s="365"/>
      <c r="I774" s="365"/>
      <c r="J774" s="365"/>
      <c r="K774" s="365"/>
      <c r="L774" s="365"/>
      <c r="M774" s="365"/>
      <c r="N774" s="365"/>
      <c r="O774" s="365"/>
      <c r="P774" s="365"/>
      <c r="Q774" s="365"/>
      <c r="R774" s="365"/>
      <c r="S774" s="365"/>
      <c r="T774" s="365"/>
      <c r="U774" s="365"/>
      <c r="V774" s="365"/>
      <c r="W774" s="365"/>
      <c r="X774" s="365"/>
      <c r="Y774" s="365"/>
      <c r="Z774" s="365"/>
      <c r="AA774" s="365"/>
    </row>
    <row r="775">
      <c r="A775" s="365"/>
      <c r="B775" s="365"/>
      <c r="C775" s="365"/>
      <c r="D775" s="365"/>
      <c r="E775" s="365"/>
      <c r="F775" s="380"/>
      <c r="G775" s="365"/>
      <c r="H775" s="365"/>
      <c r="I775" s="365"/>
      <c r="J775" s="365"/>
      <c r="K775" s="365"/>
      <c r="L775" s="365"/>
      <c r="M775" s="365"/>
      <c r="N775" s="365"/>
      <c r="O775" s="365"/>
      <c r="P775" s="365"/>
      <c r="Q775" s="365"/>
      <c r="R775" s="365"/>
      <c r="S775" s="365"/>
      <c r="T775" s="365"/>
      <c r="U775" s="365"/>
      <c r="V775" s="365"/>
      <c r="W775" s="365"/>
      <c r="X775" s="365"/>
      <c r="Y775" s="365"/>
      <c r="Z775" s="365"/>
      <c r="AA775" s="365"/>
    </row>
    <row r="776">
      <c r="A776" s="365"/>
      <c r="B776" s="365"/>
      <c r="C776" s="365"/>
      <c r="D776" s="365"/>
      <c r="E776" s="365"/>
      <c r="F776" s="380"/>
      <c r="G776" s="365"/>
      <c r="H776" s="365"/>
      <c r="I776" s="365"/>
      <c r="J776" s="365"/>
      <c r="K776" s="365"/>
      <c r="L776" s="365"/>
      <c r="M776" s="365"/>
      <c r="N776" s="365"/>
      <c r="O776" s="365"/>
      <c r="P776" s="365"/>
      <c r="Q776" s="365"/>
      <c r="R776" s="365"/>
      <c r="S776" s="365"/>
      <c r="T776" s="365"/>
      <c r="U776" s="365"/>
      <c r="V776" s="365"/>
      <c r="W776" s="365"/>
      <c r="X776" s="365"/>
      <c r="Y776" s="365"/>
      <c r="Z776" s="365"/>
      <c r="AA776" s="365"/>
    </row>
    <row r="777">
      <c r="A777" s="365"/>
      <c r="B777" s="365"/>
      <c r="C777" s="365"/>
      <c r="D777" s="365"/>
      <c r="E777" s="365"/>
      <c r="F777" s="380"/>
      <c r="G777" s="365"/>
      <c r="H777" s="365"/>
      <c r="I777" s="365"/>
      <c r="J777" s="365"/>
      <c r="K777" s="365"/>
      <c r="L777" s="365"/>
      <c r="M777" s="365"/>
      <c r="N777" s="365"/>
      <c r="O777" s="365"/>
      <c r="P777" s="365"/>
      <c r="Q777" s="365"/>
      <c r="R777" s="365"/>
      <c r="S777" s="365"/>
      <c r="T777" s="365"/>
      <c r="U777" s="365"/>
      <c r="V777" s="365"/>
      <c r="W777" s="365"/>
      <c r="X777" s="365"/>
      <c r="Y777" s="365"/>
      <c r="Z777" s="365"/>
      <c r="AA777" s="365"/>
    </row>
    <row r="778">
      <c r="A778" s="365"/>
      <c r="B778" s="365"/>
      <c r="C778" s="365"/>
      <c r="D778" s="365"/>
      <c r="E778" s="365"/>
      <c r="F778" s="380"/>
      <c r="G778" s="365"/>
      <c r="H778" s="365"/>
      <c r="I778" s="365"/>
      <c r="J778" s="365"/>
      <c r="K778" s="365"/>
      <c r="L778" s="365"/>
      <c r="M778" s="365"/>
      <c r="N778" s="365"/>
      <c r="O778" s="365"/>
      <c r="P778" s="365"/>
      <c r="Q778" s="365"/>
      <c r="R778" s="365"/>
      <c r="S778" s="365"/>
      <c r="T778" s="365"/>
      <c r="U778" s="365"/>
      <c r="V778" s="365"/>
      <c r="W778" s="365"/>
      <c r="X778" s="365"/>
      <c r="Y778" s="365"/>
      <c r="Z778" s="365"/>
      <c r="AA778" s="365"/>
    </row>
    <row r="779">
      <c r="A779" s="365"/>
      <c r="B779" s="365"/>
      <c r="C779" s="365"/>
      <c r="D779" s="365"/>
      <c r="E779" s="365"/>
      <c r="F779" s="380"/>
      <c r="G779" s="365"/>
      <c r="H779" s="365"/>
      <c r="I779" s="365"/>
      <c r="J779" s="365"/>
      <c r="K779" s="365"/>
      <c r="L779" s="365"/>
      <c r="M779" s="365"/>
      <c r="N779" s="365"/>
      <c r="O779" s="365"/>
      <c r="P779" s="365"/>
      <c r="Q779" s="365"/>
      <c r="R779" s="365"/>
      <c r="S779" s="365"/>
      <c r="T779" s="365"/>
      <c r="U779" s="365"/>
      <c r="V779" s="365"/>
      <c r="W779" s="365"/>
      <c r="X779" s="365"/>
      <c r="Y779" s="365"/>
      <c r="Z779" s="365"/>
      <c r="AA779" s="365"/>
    </row>
    <row r="780">
      <c r="A780" s="365"/>
      <c r="B780" s="365"/>
      <c r="C780" s="365"/>
      <c r="D780" s="365"/>
      <c r="E780" s="365"/>
      <c r="F780" s="380"/>
      <c r="G780" s="365"/>
      <c r="H780" s="365"/>
      <c r="I780" s="365"/>
      <c r="J780" s="365"/>
      <c r="K780" s="365"/>
      <c r="L780" s="365"/>
      <c r="M780" s="365"/>
      <c r="N780" s="365"/>
      <c r="O780" s="365"/>
      <c r="P780" s="365"/>
      <c r="Q780" s="365"/>
      <c r="R780" s="365"/>
      <c r="S780" s="365"/>
      <c r="T780" s="365"/>
      <c r="U780" s="365"/>
      <c r="V780" s="365"/>
      <c r="W780" s="365"/>
      <c r="X780" s="365"/>
      <c r="Y780" s="365"/>
      <c r="Z780" s="365"/>
      <c r="AA780" s="365"/>
    </row>
    <row r="781">
      <c r="A781" s="365"/>
      <c r="B781" s="365"/>
      <c r="C781" s="365"/>
      <c r="D781" s="365"/>
      <c r="E781" s="365"/>
      <c r="F781" s="380"/>
      <c r="G781" s="365"/>
      <c r="H781" s="365"/>
      <c r="I781" s="365"/>
      <c r="J781" s="365"/>
      <c r="K781" s="365"/>
      <c r="L781" s="365"/>
      <c r="M781" s="365"/>
      <c r="N781" s="365"/>
      <c r="O781" s="365"/>
      <c r="P781" s="365"/>
      <c r="Q781" s="365"/>
      <c r="R781" s="365"/>
      <c r="S781" s="365"/>
      <c r="T781" s="365"/>
      <c r="U781" s="365"/>
      <c r="V781" s="365"/>
      <c r="W781" s="365"/>
      <c r="X781" s="365"/>
      <c r="Y781" s="365"/>
      <c r="Z781" s="365"/>
      <c r="AA781" s="365"/>
    </row>
    <row r="782">
      <c r="A782" s="365"/>
      <c r="B782" s="365"/>
      <c r="C782" s="365"/>
      <c r="D782" s="365"/>
      <c r="E782" s="365"/>
      <c r="F782" s="380"/>
      <c r="G782" s="365"/>
      <c r="H782" s="365"/>
      <c r="I782" s="365"/>
      <c r="J782" s="365"/>
      <c r="K782" s="365"/>
      <c r="L782" s="365"/>
      <c r="M782" s="365"/>
      <c r="N782" s="365"/>
      <c r="O782" s="365"/>
      <c r="P782" s="365"/>
      <c r="Q782" s="365"/>
      <c r="R782" s="365"/>
      <c r="S782" s="365"/>
      <c r="T782" s="365"/>
      <c r="U782" s="365"/>
      <c r="V782" s="365"/>
      <c r="W782" s="365"/>
      <c r="X782" s="365"/>
      <c r="Y782" s="365"/>
      <c r="Z782" s="365"/>
      <c r="AA782" s="365"/>
    </row>
    <row r="783">
      <c r="A783" s="365"/>
      <c r="B783" s="365"/>
      <c r="C783" s="365"/>
      <c r="D783" s="365"/>
      <c r="E783" s="365"/>
      <c r="F783" s="380"/>
      <c r="G783" s="365"/>
      <c r="H783" s="365"/>
      <c r="I783" s="365"/>
      <c r="J783" s="365"/>
      <c r="K783" s="365"/>
      <c r="L783" s="365"/>
      <c r="M783" s="365"/>
      <c r="N783" s="365"/>
      <c r="O783" s="365"/>
      <c r="P783" s="365"/>
      <c r="Q783" s="365"/>
      <c r="R783" s="365"/>
      <c r="S783" s="365"/>
      <c r="T783" s="365"/>
      <c r="U783" s="365"/>
      <c r="V783" s="365"/>
      <c r="W783" s="365"/>
      <c r="X783" s="365"/>
      <c r="Y783" s="365"/>
      <c r="Z783" s="365"/>
      <c r="AA783" s="365"/>
    </row>
    <row r="784">
      <c r="A784" s="365"/>
      <c r="B784" s="365"/>
      <c r="C784" s="365"/>
      <c r="D784" s="365"/>
      <c r="E784" s="365"/>
      <c r="F784" s="380"/>
      <c r="G784" s="365"/>
      <c r="H784" s="365"/>
      <c r="I784" s="365"/>
      <c r="J784" s="365"/>
      <c r="K784" s="365"/>
      <c r="L784" s="365"/>
      <c r="M784" s="365"/>
      <c r="N784" s="365"/>
      <c r="O784" s="365"/>
      <c r="P784" s="365"/>
      <c r="Q784" s="365"/>
      <c r="R784" s="365"/>
      <c r="S784" s="365"/>
      <c r="T784" s="365"/>
      <c r="U784" s="365"/>
      <c r="V784" s="365"/>
      <c r="W784" s="365"/>
      <c r="X784" s="365"/>
      <c r="Y784" s="365"/>
      <c r="Z784" s="365"/>
      <c r="AA784" s="365"/>
    </row>
    <row r="785">
      <c r="A785" s="365"/>
      <c r="B785" s="365"/>
      <c r="C785" s="365"/>
      <c r="D785" s="365"/>
      <c r="E785" s="365"/>
      <c r="F785" s="380"/>
      <c r="G785" s="365"/>
      <c r="H785" s="365"/>
      <c r="I785" s="365"/>
      <c r="J785" s="365"/>
      <c r="K785" s="365"/>
      <c r="L785" s="365"/>
      <c r="M785" s="365"/>
      <c r="N785" s="365"/>
      <c r="O785" s="365"/>
      <c r="P785" s="365"/>
      <c r="Q785" s="365"/>
      <c r="R785" s="365"/>
      <c r="S785" s="365"/>
      <c r="T785" s="365"/>
      <c r="U785" s="365"/>
      <c r="V785" s="365"/>
      <c r="W785" s="365"/>
      <c r="X785" s="365"/>
      <c r="Y785" s="365"/>
      <c r="Z785" s="365"/>
      <c r="AA785" s="365"/>
    </row>
    <row r="786">
      <c r="A786" s="365"/>
      <c r="B786" s="365"/>
      <c r="C786" s="365"/>
      <c r="D786" s="365"/>
      <c r="E786" s="365"/>
      <c r="F786" s="380"/>
      <c r="G786" s="365"/>
      <c r="H786" s="365"/>
      <c r="I786" s="365"/>
      <c r="J786" s="365"/>
      <c r="K786" s="365"/>
      <c r="L786" s="365"/>
      <c r="M786" s="365"/>
      <c r="N786" s="365"/>
      <c r="O786" s="365"/>
      <c r="P786" s="365"/>
      <c r="Q786" s="365"/>
      <c r="R786" s="365"/>
      <c r="S786" s="365"/>
      <c r="T786" s="365"/>
      <c r="U786" s="365"/>
      <c r="V786" s="365"/>
      <c r="W786" s="365"/>
      <c r="X786" s="365"/>
      <c r="Y786" s="365"/>
      <c r="Z786" s="365"/>
      <c r="AA786" s="365"/>
    </row>
    <row r="787">
      <c r="A787" s="365"/>
      <c r="B787" s="365"/>
      <c r="C787" s="365"/>
      <c r="D787" s="365"/>
      <c r="E787" s="365"/>
      <c r="F787" s="380"/>
      <c r="G787" s="365"/>
      <c r="H787" s="365"/>
      <c r="I787" s="365"/>
      <c r="J787" s="365"/>
      <c r="K787" s="365"/>
      <c r="L787" s="365"/>
      <c r="M787" s="365"/>
      <c r="N787" s="365"/>
      <c r="O787" s="365"/>
      <c r="P787" s="365"/>
      <c r="Q787" s="365"/>
      <c r="R787" s="365"/>
      <c r="S787" s="365"/>
      <c r="T787" s="365"/>
      <c r="U787" s="365"/>
      <c r="V787" s="365"/>
      <c r="W787" s="365"/>
      <c r="X787" s="365"/>
      <c r="Y787" s="365"/>
      <c r="Z787" s="365"/>
      <c r="AA787" s="365"/>
    </row>
    <row r="788">
      <c r="A788" s="365"/>
      <c r="B788" s="365"/>
      <c r="C788" s="365"/>
      <c r="D788" s="365"/>
      <c r="E788" s="365"/>
      <c r="F788" s="380"/>
      <c r="G788" s="365"/>
      <c r="H788" s="365"/>
      <c r="I788" s="365"/>
      <c r="J788" s="365"/>
      <c r="K788" s="365"/>
      <c r="L788" s="365"/>
      <c r="M788" s="365"/>
      <c r="N788" s="365"/>
      <c r="O788" s="365"/>
      <c r="P788" s="365"/>
      <c r="Q788" s="365"/>
      <c r="R788" s="365"/>
      <c r="S788" s="365"/>
      <c r="T788" s="365"/>
      <c r="U788" s="365"/>
      <c r="V788" s="365"/>
      <c r="W788" s="365"/>
      <c r="X788" s="365"/>
      <c r="Y788" s="365"/>
      <c r="Z788" s="365"/>
      <c r="AA788" s="365"/>
    </row>
    <row r="789">
      <c r="A789" s="365"/>
      <c r="B789" s="365"/>
      <c r="C789" s="365"/>
      <c r="D789" s="365"/>
      <c r="E789" s="365"/>
      <c r="F789" s="380"/>
      <c r="G789" s="365"/>
      <c r="H789" s="365"/>
      <c r="I789" s="365"/>
      <c r="J789" s="365"/>
      <c r="K789" s="365"/>
      <c r="L789" s="365"/>
      <c r="M789" s="365"/>
      <c r="N789" s="365"/>
      <c r="O789" s="365"/>
      <c r="P789" s="365"/>
      <c r="Q789" s="365"/>
      <c r="R789" s="365"/>
      <c r="S789" s="365"/>
      <c r="T789" s="365"/>
      <c r="U789" s="365"/>
      <c r="V789" s="365"/>
      <c r="W789" s="365"/>
      <c r="X789" s="365"/>
      <c r="Y789" s="365"/>
      <c r="Z789" s="365"/>
      <c r="AA789" s="365"/>
    </row>
    <row r="790">
      <c r="A790" s="365"/>
      <c r="B790" s="365"/>
      <c r="C790" s="365"/>
      <c r="D790" s="365"/>
      <c r="E790" s="365"/>
      <c r="F790" s="380"/>
      <c r="G790" s="365"/>
      <c r="H790" s="365"/>
      <c r="I790" s="365"/>
      <c r="J790" s="365"/>
      <c r="K790" s="365"/>
      <c r="L790" s="365"/>
      <c r="M790" s="365"/>
      <c r="N790" s="365"/>
      <c r="O790" s="365"/>
      <c r="P790" s="365"/>
      <c r="Q790" s="365"/>
      <c r="R790" s="365"/>
      <c r="S790" s="365"/>
      <c r="T790" s="365"/>
      <c r="U790" s="365"/>
      <c r="V790" s="365"/>
      <c r="W790" s="365"/>
      <c r="X790" s="365"/>
      <c r="Y790" s="365"/>
      <c r="Z790" s="365"/>
      <c r="AA790" s="365"/>
    </row>
    <row r="791">
      <c r="A791" s="365"/>
      <c r="B791" s="365"/>
      <c r="C791" s="365"/>
      <c r="D791" s="365"/>
      <c r="E791" s="365"/>
      <c r="F791" s="380"/>
      <c r="G791" s="365"/>
      <c r="H791" s="365"/>
      <c r="I791" s="365"/>
      <c r="J791" s="365"/>
      <c r="K791" s="365"/>
      <c r="L791" s="365"/>
      <c r="M791" s="365"/>
      <c r="N791" s="365"/>
      <c r="O791" s="365"/>
      <c r="P791" s="365"/>
      <c r="Q791" s="365"/>
      <c r="R791" s="365"/>
      <c r="S791" s="365"/>
      <c r="T791" s="365"/>
      <c r="U791" s="365"/>
      <c r="V791" s="365"/>
      <c r="W791" s="365"/>
      <c r="X791" s="365"/>
      <c r="Y791" s="365"/>
      <c r="Z791" s="365"/>
      <c r="AA791" s="365"/>
    </row>
    <row r="792">
      <c r="A792" s="365"/>
      <c r="B792" s="365"/>
      <c r="C792" s="365"/>
      <c r="D792" s="365"/>
      <c r="E792" s="365"/>
      <c r="F792" s="380"/>
      <c r="G792" s="365"/>
      <c r="H792" s="365"/>
      <c r="I792" s="365"/>
      <c r="J792" s="365"/>
      <c r="K792" s="365"/>
      <c r="L792" s="365"/>
      <c r="M792" s="365"/>
      <c r="N792" s="365"/>
      <c r="O792" s="365"/>
      <c r="P792" s="365"/>
      <c r="Q792" s="365"/>
      <c r="R792" s="365"/>
      <c r="S792" s="365"/>
      <c r="T792" s="365"/>
      <c r="U792" s="365"/>
      <c r="V792" s="365"/>
      <c r="W792" s="365"/>
      <c r="X792" s="365"/>
      <c r="Y792" s="365"/>
      <c r="Z792" s="365"/>
      <c r="AA792" s="365"/>
    </row>
    <row r="793">
      <c r="A793" s="365"/>
      <c r="B793" s="365"/>
      <c r="C793" s="365"/>
      <c r="D793" s="365"/>
      <c r="E793" s="365"/>
      <c r="F793" s="380"/>
      <c r="G793" s="365"/>
      <c r="H793" s="365"/>
      <c r="I793" s="365"/>
      <c r="J793" s="365"/>
      <c r="K793" s="365"/>
      <c r="L793" s="365"/>
      <c r="M793" s="365"/>
      <c r="N793" s="365"/>
      <c r="O793" s="365"/>
      <c r="P793" s="365"/>
      <c r="Q793" s="365"/>
      <c r="R793" s="365"/>
      <c r="S793" s="365"/>
      <c r="T793" s="365"/>
      <c r="U793" s="365"/>
      <c r="V793" s="365"/>
      <c r="W793" s="365"/>
      <c r="X793" s="365"/>
      <c r="Y793" s="365"/>
      <c r="Z793" s="365"/>
      <c r="AA793" s="365"/>
    </row>
    <row r="794">
      <c r="A794" s="365"/>
      <c r="B794" s="365"/>
      <c r="C794" s="365"/>
      <c r="D794" s="365"/>
      <c r="E794" s="365"/>
      <c r="F794" s="380"/>
      <c r="G794" s="365"/>
      <c r="H794" s="365"/>
      <c r="I794" s="365"/>
      <c r="J794" s="365"/>
      <c r="K794" s="365"/>
      <c r="L794" s="365"/>
      <c r="M794" s="365"/>
      <c r="N794" s="365"/>
      <c r="O794" s="365"/>
      <c r="P794" s="365"/>
      <c r="Q794" s="365"/>
      <c r="R794" s="365"/>
      <c r="S794" s="365"/>
      <c r="T794" s="365"/>
      <c r="U794" s="365"/>
      <c r="V794" s="365"/>
      <c r="W794" s="365"/>
      <c r="X794" s="365"/>
      <c r="Y794" s="365"/>
      <c r="Z794" s="365"/>
      <c r="AA794" s="365"/>
    </row>
    <row r="795">
      <c r="A795" s="365"/>
      <c r="B795" s="365"/>
      <c r="C795" s="365"/>
      <c r="D795" s="365"/>
      <c r="E795" s="365"/>
      <c r="F795" s="380"/>
      <c r="G795" s="365"/>
      <c r="H795" s="365"/>
      <c r="I795" s="365"/>
      <c r="J795" s="365"/>
      <c r="K795" s="365"/>
      <c r="L795" s="365"/>
      <c r="M795" s="365"/>
      <c r="N795" s="365"/>
      <c r="O795" s="365"/>
      <c r="P795" s="365"/>
      <c r="Q795" s="365"/>
      <c r="R795" s="365"/>
      <c r="S795" s="365"/>
      <c r="T795" s="365"/>
      <c r="U795" s="365"/>
      <c r="V795" s="365"/>
      <c r="W795" s="365"/>
      <c r="X795" s="365"/>
      <c r="Y795" s="365"/>
      <c r="Z795" s="365"/>
      <c r="AA795" s="365"/>
    </row>
    <row r="796">
      <c r="A796" s="365"/>
      <c r="B796" s="365"/>
      <c r="C796" s="365"/>
      <c r="D796" s="365"/>
      <c r="E796" s="365"/>
      <c r="F796" s="380"/>
      <c r="G796" s="365"/>
      <c r="H796" s="365"/>
      <c r="I796" s="365"/>
      <c r="J796" s="365"/>
      <c r="K796" s="365"/>
      <c r="L796" s="365"/>
      <c r="M796" s="365"/>
      <c r="N796" s="365"/>
      <c r="O796" s="365"/>
      <c r="P796" s="365"/>
      <c r="Q796" s="365"/>
      <c r="R796" s="365"/>
      <c r="S796" s="365"/>
      <c r="T796" s="365"/>
      <c r="U796" s="365"/>
      <c r="V796" s="365"/>
      <c r="W796" s="365"/>
      <c r="X796" s="365"/>
      <c r="Y796" s="365"/>
      <c r="Z796" s="365"/>
      <c r="AA796" s="365"/>
    </row>
    <row r="797">
      <c r="A797" s="365"/>
      <c r="B797" s="365"/>
      <c r="C797" s="365"/>
      <c r="D797" s="365"/>
      <c r="E797" s="365"/>
      <c r="F797" s="380"/>
      <c r="G797" s="365"/>
      <c r="H797" s="365"/>
      <c r="I797" s="365"/>
      <c r="J797" s="365"/>
      <c r="K797" s="365"/>
      <c r="L797" s="365"/>
      <c r="M797" s="365"/>
      <c r="N797" s="365"/>
      <c r="O797" s="365"/>
      <c r="P797" s="365"/>
      <c r="Q797" s="365"/>
      <c r="R797" s="365"/>
      <c r="S797" s="365"/>
      <c r="T797" s="365"/>
      <c r="U797" s="365"/>
      <c r="V797" s="365"/>
      <c r="W797" s="365"/>
      <c r="X797" s="365"/>
      <c r="Y797" s="365"/>
      <c r="Z797" s="365"/>
      <c r="AA797" s="365"/>
    </row>
    <row r="798">
      <c r="A798" s="365"/>
      <c r="B798" s="365"/>
      <c r="C798" s="365"/>
      <c r="D798" s="365"/>
      <c r="E798" s="365"/>
      <c r="F798" s="380"/>
      <c r="G798" s="365"/>
      <c r="H798" s="365"/>
      <c r="I798" s="365"/>
      <c r="J798" s="365"/>
      <c r="K798" s="365"/>
      <c r="L798" s="365"/>
      <c r="M798" s="365"/>
      <c r="N798" s="365"/>
      <c r="O798" s="365"/>
      <c r="P798" s="365"/>
      <c r="Q798" s="365"/>
      <c r="R798" s="365"/>
      <c r="S798" s="365"/>
      <c r="T798" s="365"/>
      <c r="U798" s="365"/>
      <c r="V798" s="365"/>
      <c r="W798" s="365"/>
      <c r="X798" s="365"/>
      <c r="Y798" s="365"/>
      <c r="Z798" s="365"/>
      <c r="AA798" s="365"/>
    </row>
    <row r="799">
      <c r="A799" s="365"/>
      <c r="B799" s="365"/>
      <c r="C799" s="365"/>
      <c r="D799" s="365"/>
      <c r="E799" s="365"/>
      <c r="F799" s="380"/>
      <c r="G799" s="365"/>
      <c r="H799" s="365"/>
      <c r="I799" s="365"/>
      <c r="J799" s="365"/>
      <c r="K799" s="365"/>
      <c r="L799" s="365"/>
      <c r="M799" s="365"/>
      <c r="N799" s="365"/>
      <c r="O799" s="365"/>
      <c r="P799" s="365"/>
      <c r="Q799" s="365"/>
      <c r="R799" s="365"/>
      <c r="S799" s="365"/>
      <c r="T799" s="365"/>
      <c r="U799" s="365"/>
      <c r="V799" s="365"/>
      <c r="W799" s="365"/>
      <c r="X799" s="365"/>
      <c r="Y799" s="365"/>
      <c r="Z799" s="365"/>
      <c r="AA799" s="365"/>
    </row>
    <row r="800">
      <c r="A800" s="365"/>
      <c r="B800" s="365"/>
      <c r="C800" s="365"/>
      <c r="D800" s="365"/>
      <c r="E800" s="365"/>
      <c r="F800" s="380"/>
      <c r="G800" s="365"/>
      <c r="H800" s="365"/>
      <c r="I800" s="365"/>
      <c r="J800" s="365"/>
      <c r="K800" s="365"/>
      <c r="L800" s="365"/>
      <c r="M800" s="365"/>
      <c r="N800" s="365"/>
      <c r="O800" s="365"/>
      <c r="P800" s="365"/>
      <c r="Q800" s="365"/>
      <c r="R800" s="365"/>
      <c r="S800" s="365"/>
      <c r="T800" s="365"/>
      <c r="U800" s="365"/>
      <c r="V800" s="365"/>
      <c r="W800" s="365"/>
      <c r="X800" s="365"/>
      <c r="Y800" s="365"/>
      <c r="Z800" s="365"/>
      <c r="AA800" s="365"/>
    </row>
    <row r="801">
      <c r="A801" s="365"/>
      <c r="B801" s="365"/>
      <c r="C801" s="365"/>
      <c r="D801" s="365"/>
      <c r="E801" s="365"/>
      <c r="F801" s="380"/>
      <c r="G801" s="365"/>
      <c r="H801" s="365"/>
      <c r="I801" s="365"/>
      <c r="J801" s="365"/>
      <c r="K801" s="365"/>
      <c r="L801" s="365"/>
      <c r="M801" s="365"/>
      <c r="N801" s="365"/>
      <c r="O801" s="365"/>
      <c r="P801" s="365"/>
      <c r="Q801" s="365"/>
      <c r="R801" s="365"/>
      <c r="S801" s="365"/>
      <c r="T801" s="365"/>
      <c r="U801" s="365"/>
      <c r="V801" s="365"/>
      <c r="W801" s="365"/>
      <c r="X801" s="365"/>
      <c r="Y801" s="365"/>
      <c r="Z801" s="365"/>
      <c r="AA801" s="365"/>
    </row>
    <row r="802">
      <c r="A802" s="365"/>
      <c r="B802" s="365"/>
      <c r="C802" s="365"/>
      <c r="D802" s="365"/>
      <c r="E802" s="365"/>
      <c r="F802" s="380"/>
      <c r="G802" s="365"/>
      <c r="H802" s="365"/>
      <c r="I802" s="365"/>
      <c r="J802" s="365"/>
      <c r="K802" s="365"/>
      <c r="L802" s="365"/>
      <c r="M802" s="365"/>
      <c r="N802" s="365"/>
      <c r="O802" s="365"/>
      <c r="P802" s="365"/>
      <c r="Q802" s="365"/>
      <c r="R802" s="365"/>
      <c r="S802" s="365"/>
      <c r="T802" s="365"/>
      <c r="U802" s="365"/>
      <c r="V802" s="365"/>
      <c r="W802" s="365"/>
      <c r="X802" s="365"/>
      <c r="Y802" s="365"/>
      <c r="Z802" s="365"/>
      <c r="AA802" s="365"/>
    </row>
    <row r="803">
      <c r="A803" s="365"/>
      <c r="B803" s="365"/>
      <c r="C803" s="365"/>
      <c r="D803" s="365"/>
      <c r="E803" s="365"/>
      <c r="F803" s="380"/>
      <c r="G803" s="365"/>
      <c r="H803" s="365"/>
      <c r="I803" s="365"/>
      <c r="J803" s="365"/>
      <c r="K803" s="365"/>
      <c r="L803" s="365"/>
      <c r="M803" s="365"/>
      <c r="N803" s="365"/>
      <c r="O803" s="365"/>
      <c r="P803" s="365"/>
      <c r="Q803" s="365"/>
      <c r="R803" s="365"/>
      <c r="S803" s="365"/>
      <c r="T803" s="365"/>
      <c r="U803" s="365"/>
      <c r="V803" s="365"/>
      <c r="W803" s="365"/>
      <c r="X803" s="365"/>
      <c r="Y803" s="365"/>
      <c r="Z803" s="365"/>
      <c r="AA803" s="365"/>
    </row>
    <row r="804">
      <c r="A804" s="365"/>
      <c r="B804" s="365"/>
      <c r="C804" s="365"/>
      <c r="D804" s="365"/>
      <c r="E804" s="365"/>
      <c r="F804" s="380"/>
      <c r="G804" s="365"/>
      <c r="H804" s="365"/>
      <c r="I804" s="365"/>
      <c r="J804" s="365"/>
      <c r="K804" s="365"/>
      <c r="L804" s="365"/>
      <c r="M804" s="365"/>
      <c r="N804" s="365"/>
      <c r="O804" s="365"/>
      <c r="P804" s="365"/>
      <c r="Q804" s="365"/>
      <c r="R804" s="365"/>
      <c r="S804" s="365"/>
      <c r="T804" s="365"/>
      <c r="U804" s="365"/>
      <c r="V804" s="365"/>
      <c r="W804" s="365"/>
      <c r="X804" s="365"/>
      <c r="Y804" s="365"/>
      <c r="Z804" s="365"/>
      <c r="AA804" s="365"/>
    </row>
    <row r="805">
      <c r="A805" s="365"/>
      <c r="B805" s="365"/>
      <c r="C805" s="365"/>
      <c r="D805" s="365"/>
      <c r="E805" s="365"/>
      <c r="F805" s="380"/>
      <c r="G805" s="365"/>
      <c r="H805" s="365"/>
      <c r="I805" s="365"/>
      <c r="J805" s="365"/>
      <c r="K805" s="365"/>
      <c r="L805" s="365"/>
      <c r="M805" s="365"/>
      <c r="N805" s="365"/>
      <c r="O805" s="365"/>
      <c r="P805" s="365"/>
      <c r="Q805" s="365"/>
      <c r="R805" s="365"/>
      <c r="S805" s="365"/>
      <c r="T805" s="365"/>
      <c r="U805" s="365"/>
      <c r="V805" s="365"/>
      <c r="W805" s="365"/>
      <c r="X805" s="365"/>
      <c r="Y805" s="365"/>
      <c r="Z805" s="365"/>
      <c r="AA805" s="365"/>
    </row>
    <row r="806">
      <c r="A806" s="365"/>
      <c r="B806" s="365"/>
      <c r="C806" s="365"/>
      <c r="D806" s="365"/>
      <c r="E806" s="365"/>
      <c r="F806" s="380"/>
      <c r="G806" s="365"/>
      <c r="H806" s="365"/>
      <c r="I806" s="365"/>
      <c r="J806" s="365"/>
      <c r="K806" s="365"/>
      <c r="L806" s="365"/>
      <c r="M806" s="365"/>
      <c r="N806" s="365"/>
      <c r="O806" s="365"/>
      <c r="P806" s="365"/>
      <c r="Q806" s="365"/>
      <c r="R806" s="365"/>
      <c r="S806" s="365"/>
      <c r="T806" s="365"/>
      <c r="U806" s="365"/>
      <c r="V806" s="365"/>
      <c r="W806" s="365"/>
      <c r="X806" s="365"/>
      <c r="Y806" s="365"/>
      <c r="Z806" s="365"/>
      <c r="AA806" s="365"/>
    </row>
    <row r="807">
      <c r="A807" s="365"/>
      <c r="B807" s="365"/>
      <c r="C807" s="365"/>
      <c r="D807" s="365"/>
      <c r="E807" s="365"/>
      <c r="F807" s="380"/>
      <c r="G807" s="365"/>
      <c r="H807" s="365"/>
      <c r="I807" s="365"/>
      <c r="J807" s="365"/>
      <c r="K807" s="365"/>
      <c r="L807" s="365"/>
      <c r="M807" s="365"/>
      <c r="N807" s="365"/>
      <c r="O807" s="365"/>
      <c r="P807" s="365"/>
      <c r="Q807" s="365"/>
      <c r="R807" s="365"/>
      <c r="S807" s="365"/>
      <c r="T807" s="365"/>
      <c r="U807" s="365"/>
      <c r="V807" s="365"/>
      <c r="W807" s="365"/>
      <c r="X807" s="365"/>
      <c r="Y807" s="365"/>
      <c r="Z807" s="365"/>
      <c r="AA807" s="365"/>
    </row>
    <row r="808">
      <c r="A808" s="365"/>
      <c r="B808" s="365"/>
      <c r="C808" s="365"/>
      <c r="D808" s="365"/>
      <c r="E808" s="365"/>
      <c r="F808" s="380"/>
      <c r="G808" s="365"/>
      <c r="H808" s="365"/>
      <c r="I808" s="365"/>
      <c r="J808" s="365"/>
      <c r="K808" s="365"/>
      <c r="L808" s="365"/>
      <c r="M808" s="365"/>
      <c r="N808" s="365"/>
      <c r="O808" s="365"/>
      <c r="P808" s="365"/>
      <c r="Q808" s="365"/>
      <c r="R808" s="365"/>
      <c r="S808" s="365"/>
      <c r="T808" s="365"/>
      <c r="U808" s="365"/>
      <c r="V808" s="365"/>
      <c r="W808" s="365"/>
      <c r="X808" s="365"/>
      <c r="Y808" s="365"/>
      <c r="Z808" s="365"/>
      <c r="AA808" s="365"/>
    </row>
    <row r="809">
      <c r="A809" s="365"/>
      <c r="B809" s="365"/>
      <c r="C809" s="365"/>
      <c r="D809" s="365"/>
      <c r="E809" s="365"/>
      <c r="F809" s="380"/>
      <c r="G809" s="365"/>
      <c r="H809" s="365"/>
      <c r="I809" s="365"/>
      <c r="J809" s="365"/>
      <c r="K809" s="365"/>
      <c r="L809" s="365"/>
      <c r="M809" s="365"/>
      <c r="N809" s="365"/>
      <c r="O809" s="365"/>
      <c r="P809" s="365"/>
      <c r="Q809" s="365"/>
      <c r="R809" s="365"/>
      <c r="S809" s="365"/>
      <c r="T809" s="365"/>
      <c r="U809" s="365"/>
      <c r="V809" s="365"/>
      <c r="W809" s="365"/>
      <c r="X809" s="365"/>
      <c r="Y809" s="365"/>
      <c r="Z809" s="365"/>
      <c r="AA809" s="365"/>
    </row>
    <row r="810">
      <c r="A810" s="365"/>
      <c r="B810" s="365"/>
      <c r="C810" s="365"/>
      <c r="D810" s="365"/>
      <c r="E810" s="365"/>
      <c r="F810" s="380"/>
      <c r="G810" s="365"/>
      <c r="H810" s="365"/>
      <c r="I810" s="365"/>
      <c r="J810" s="365"/>
      <c r="K810" s="365"/>
      <c r="L810" s="365"/>
      <c r="M810" s="365"/>
      <c r="N810" s="365"/>
      <c r="O810" s="365"/>
      <c r="P810" s="365"/>
      <c r="Q810" s="365"/>
      <c r="R810" s="365"/>
      <c r="S810" s="365"/>
      <c r="T810" s="365"/>
      <c r="U810" s="365"/>
      <c r="V810" s="365"/>
      <c r="W810" s="365"/>
      <c r="X810" s="365"/>
      <c r="Y810" s="365"/>
      <c r="Z810" s="365"/>
      <c r="AA810" s="365"/>
    </row>
    <row r="811">
      <c r="A811" s="365"/>
      <c r="B811" s="365"/>
      <c r="C811" s="365"/>
      <c r="D811" s="365"/>
      <c r="E811" s="365"/>
      <c r="F811" s="380"/>
      <c r="G811" s="365"/>
      <c r="H811" s="365"/>
      <c r="I811" s="365"/>
      <c r="J811" s="365"/>
      <c r="K811" s="365"/>
      <c r="L811" s="365"/>
      <c r="M811" s="365"/>
      <c r="N811" s="365"/>
      <c r="O811" s="365"/>
      <c r="P811" s="365"/>
      <c r="Q811" s="365"/>
      <c r="R811" s="365"/>
      <c r="S811" s="365"/>
      <c r="T811" s="365"/>
      <c r="U811" s="365"/>
      <c r="V811" s="365"/>
      <c r="W811" s="365"/>
      <c r="X811" s="365"/>
      <c r="Y811" s="365"/>
      <c r="Z811" s="365"/>
      <c r="AA811" s="365"/>
    </row>
    <row r="812">
      <c r="A812" s="365"/>
      <c r="B812" s="365"/>
      <c r="C812" s="365"/>
      <c r="D812" s="365"/>
      <c r="E812" s="365"/>
      <c r="F812" s="380"/>
      <c r="G812" s="365"/>
      <c r="H812" s="365"/>
      <c r="I812" s="365"/>
      <c r="J812" s="365"/>
      <c r="K812" s="365"/>
      <c r="L812" s="365"/>
      <c r="M812" s="365"/>
      <c r="N812" s="365"/>
      <c r="O812" s="365"/>
      <c r="P812" s="365"/>
      <c r="Q812" s="365"/>
      <c r="R812" s="365"/>
      <c r="S812" s="365"/>
      <c r="T812" s="365"/>
      <c r="U812" s="365"/>
      <c r="V812" s="365"/>
      <c r="W812" s="365"/>
      <c r="X812" s="365"/>
      <c r="Y812" s="365"/>
      <c r="Z812" s="365"/>
      <c r="AA812" s="365"/>
    </row>
    <row r="813">
      <c r="A813" s="365"/>
      <c r="B813" s="365"/>
      <c r="C813" s="365"/>
      <c r="D813" s="365"/>
      <c r="E813" s="365"/>
      <c r="F813" s="380"/>
      <c r="G813" s="365"/>
      <c r="H813" s="365"/>
      <c r="I813" s="365"/>
      <c r="J813" s="365"/>
      <c r="K813" s="365"/>
      <c r="L813" s="365"/>
      <c r="M813" s="365"/>
      <c r="N813" s="365"/>
      <c r="O813" s="365"/>
      <c r="P813" s="365"/>
      <c r="Q813" s="365"/>
      <c r="R813" s="365"/>
      <c r="S813" s="365"/>
      <c r="T813" s="365"/>
      <c r="U813" s="365"/>
      <c r="V813" s="365"/>
      <c r="W813" s="365"/>
      <c r="X813" s="365"/>
      <c r="Y813" s="365"/>
      <c r="Z813" s="365"/>
      <c r="AA813" s="365"/>
    </row>
    <row r="814">
      <c r="A814" s="365"/>
      <c r="B814" s="365"/>
      <c r="C814" s="365"/>
      <c r="D814" s="365"/>
      <c r="E814" s="365"/>
      <c r="F814" s="380"/>
      <c r="G814" s="365"/>
      <c r="H814" s="365"/>
      <c r="I814" s="365"/>
      <c r="J814" s="365"/>
      <c r="K814" s="365"/>
      <c r="L814" s="365"/>
      <c r="M814" s="365"/>
      <c r="N814" s="365"/>
      <c r="O814" s="365"/>
      <c r="P814" s="365"/>
      <c r="Q814" s="365"/>
      <c r="R814" s="365"/>
      <c r="S814" s="365"/>
      <c r="T814" s="365"/>
      <c r="U814" s="365"/>
      <c r="V814" s="365"/>
      <c r="W814" s="365"/>
      <c r="X814" s="365"/>
      <c r="Y814" s="365"/>
      <c r="Z814" s="365"/>
      <c r="AA814" s="365"/>
    </row>
    <row r="815">
      <c r="A815" s="365"/>
      <c r="B815" s="365"/>
      <c r="C815" s="365"/>
      <c r="D815" s="365"/>
      <c r="E815" s="365"/>
      <c r="F815" s="380"/>
      <c r="G815" s="365"/>
      <c r="H815" s="365"/>
      <c r="I815" s="365"/>
      <c r="J815" s="365"/>
      <c r="K815" s="365"/>
      <c r="L815" s="365"/>
      <c r="M815" s="365"/>
      <c r="N815" s="365"/>
      <c r="O815" s="365"/>
      <c r="P815" s="365"/>
      <c r="Q815" s="365"/>
      <c r="R815" s="365"/>
      <c r="S815" s="365"/>
      <c r="T815" s="365"/>
      <c r="U815" s="365"/>
      <c r="V815" s="365"/>
      <c r="W815" s="365"/>
      <c r="X815" s="365"/>
      <c r="Y815" s="365"/>
      <c r="Z815" s="365"/>
      <c r="AA815" s="365"/>
    </row>
    <row r="816">
      <c r="A816" s="365"/>
      <c r="B816" s="365"/>
      <c r="C816" s="365"/>
      <c r="D816" s="365"/>
      <c r="E816" s="365"/>
      <c r="F816" s="380"/>
      <c r="G816" s="365"/>
      <c r="H816" s="365"/>
      <c r="I816" s="365"/>
      <c r="J816" s="365"/>
      <c r="K816" s="365"/>
      <c r="L816" s="365"/>
      <c r="M816" s="365"/>
      <c r="N816" s="365"/>
      <c r="O816" s="365"/>
      <c r="P816" s="365"/>
      <c r="Q816" s="365"/>
      <c r="R816" s="365"/>
      <c r="S816" s="365"/>
      <c r="T816" s="365"/>
      <c r="U816" s="365"/>
      <c r="V816" s="365"/>
      <c r="W816" s="365"/>
      <c r="X816" s="365"/>
      <c r="Y816" s="365"/>
      <c r="Z816" s="365"/>
      <c r="AA816" s="365"/>
    </row>
    <row r="817">
      <c r="A817" s="365"/>
      <c r="B817" s="365"/>
      <c r="C817" s="365"/>
      <c r="D817" s="365"/>
      <c r="E817" s="365"/>
      <c r="F817" s="380"/>
      <c r="G817" s="365"/>
      <c r="H817" s="365"/>
      <c r="I817" s="365"/>
      <c r="J817" s="365"/>
      <c r="K817" s="365"/>
      <c r="L817" s="365"/>
      <c r="M817" s="365"/>
      <c r="N817" s="365"/>
      <c r="O817" s="365"/>
      <c r="P817" s="365"/>
      <c r="Q817" s="365"/>
      <c r="R817" s="365"/>
      <c r="S817" s="365"/>
      <c r="T817" s="365"/>
      <c r="U817" s="365"/>
      <c r="V817" s="365"/>
      <c r="W817" s="365"/>
      <c r="X817" s="365"/>
      <c r="Y817" s="365"/>
      <c r="Z817" s="365"/>
      <c r="AA817" s="365"/>
    </row>
    <row r="818">
      <c r="A818" s="365"/>
      <c r="B818" s="365"/>
      <c r="C818" s="365"/>
      <c r="D818" s="365"/>
      <c r="E818" s="365"/>
      <c r="F818" s="380"/>
      <c r="G818" s="365"/>
      <c r="H818" s="365"/>
      <c r="I818" s="365"/>
      <c r="J818" s="365"/>
      <c r="K818" s="365"/>
      <c r="L818" s="365"/>
      <c r="M818" s="365"/>
      <c r="N818" s="365"/>
      <c r="O818" s="365"/>
      <c r="P818" s="365"/>
      <c r="Q818" s="365"/>
      <c r="R818" s="365"/>
      <c r="S818" s="365"/>
      <c r="T818" s="365"/>
      <c r="U818" s="365"/>
      <c r="V818" s="365"/>
      <c r="W818" s="365"/>
      <c r="X818" s="365"/>
      <c r="Y818" s="365"/>
      <c r="Z818" s="365"/>
      <c r="AA818" s="365"/>
    </row>
    <row r="819">
      <c r="A819" s="365"/>
      <c r="B819" s="365"/>
      <c r="C819" s="365"/>
      <c r="D819" s="365"/>
      <c r="E819" s="365"/>
      <c r="F819" s="380"/>
      <c r="G819" s="365"/>
      <c r="H819" s="365"/>
      <c r="I819" s="365"/>
      <c r="J819" s="365"/>
      <c r="K819" s="365"/>
      <c r="L819" s="365"/>
      <c r="M819" s="365"/>
      <c r="N819" s="365"/>
      <c r="O819" s="365"/>
      <c r="P819" s="365"/>
      <c r="Q819" s="365"/>
      <c r="R819" s="365"/>
      <c r="S819" s="365"/>
      <c r="T819" s="365"/>
      <c r="U819" s="365"/>
      <c r="V819" s="365"/>
      <c r="W819" s="365"/>
      <c r="X819" s="365"/>
      <c r="Y819" s="365"/>
      <c r="Z819" s="365"/>
      <c r="AA819" s="365"/>
    </row>
    <row r="820">
      <c r="A820" s="365"/>
      <c r="B820" s="365"/>
      <c r="C820" s="365"/>
      <c r="D820" s="365"/>
      <c r="E820" s="365"/>
      <c r="F820" s="380"/>
      <c r="G820" s="365"/>
      <c r="H820" s="365"/>
      <c r="I820" s="365"/>
      <c r="J820" s="365"/>
      <c r="K820" s="365"/>
      <c r="L820" s="365"/>
      <c r="M820" s="365"/>
      <c r="N820" s="365"/>
      <c r="O820" s="365"/>
      <c r="P820" s="365"/>
      <c r="Q820" s="365"/>
      <c r="R820" s="365"/>
      <c r="S820" s="365"/>
      <c r="T820" s="365"/>
      <c r="U820" s="365"/>
      <c r="V820" s="365"/>
      <c r="W820" s="365"/>
      <c r="X820" s="365"/>
      <c r="Y820" s="365"/>
      <c r="Z820" s="365"/>
      <c r="AA820" s="365"/>
    </row>
    <row r="821">
      <c r="A821" s="365"/>
      <c r="B821" s="365"/>
      <c r="C821" s="365"/>
      <c r="D821" s="365"/>
      <c r="E821" s="365"/>
      <c r="F821" s="380"/>
      <c r="G821" s="365"/>
      <c r="H821" s="365"/>
      <c r="I821" s="365"/>
      <c r="J821" s="365"/>
      <c r="K821" s="365"/>
      <c r="L821" s="365"/>
      <c r="M821" s="365"/>
      <c r="N821" s="365"/>
      <c r="O821" s="365"/>
      <c r="P821" s="365"/>
      <c r="Q821" s="365"/>
      <c r="R821" s="365"/>
      <c r="S821" s="365"/>
      <c r="T821" s="365"/>
      <c r="U821" s="365"/>
      <c r="V821" s="365"/>
      <c r="W821" s="365"/>
      <c r="X821" s="365"/>
      <c r="Y821" s="365"/>
      <c r="Z821" s="365"/>
      <c r="AA821" s="365"/>
    </row>
    <row r="822">
      <c r="A822" s="365"/>
      <c r="B822" s="365"/>
      <c r="C822" s="365"/>
      <c r="D822" s="365"/>
      <c r="E822" s="365"/>
      <c r="F822" s="380"/>
      <c r="G822" s="365"/>
      <c r="H822" s="365"/>
      <c r="I822" s="365"/>
      <c r="J822" s="365"/>
      <c r="K822" s="365"/>
      <c r="L822" s="365"/>
      <c r="M822" s="365"/>
      <c r="N822" s="365"/>
      <c r="O822" s="365"/>
      <c r="P822" s="365"/>
      <c r="Q822" s="365"/>
      <c r="R822" s="365"/>
      <c r="S822" s="365"/>
      <c r="T822" s="365"/>
      <c r="U822" s="365"/>
      <c r="V822" s="365"/>
      <c r="W822" s="365"/>
      <c r="X822" s="365"/>
      <c r="Y822" s="365"/>
      <c r="Z822" s="365"/>
      <c r="AA822" s="365"/>
    </row>
    <row r="823">
      <c r="A823" s="365"/>
      <c r="B823" s="365"/>
      <c r="C823" s="365"/>
      <c r="D823" s="365"/>
      <c r="E823" s="365"/>
      <c r="F823" s="380"/>
      <c r="G823" s="365"/>
      <c r="H823" s="365"/>
      <c r="I823" s="365"/>
      <c r="J823" s="365"/>
      <c r="K823" s="365"/>
      <c r="L823" s="365"/>
      <c r="M823" s="365"/>
      <c r="N823" s="365"/>
      <c r="O823" s="365"/>
      <c r="P823" s="365"/>
      <c r="Q823" s="365"/>
      <c r="R823" s="365"/>
      <c r="S823" s="365"/>
      <c r="T823" s="365"/>
      <c r="U823" s="365"/>
      <c r="V823" s="365"/>
      <c r="W823" s="365"/>
      <c r="X823" s="365"/>
      <c r="Y823" s="365"/>
      <c r="Z823" s="365"/>
      <c r="AA823" s="365"/>
    </row>
    <row r="824">
      <c r="A824" s="365"/>
      <c r="B824" s="365"/>
      <c r="C824" s="365"/>
      <c r="D824" s="365"/>
      <c r="E824" s="365"/>
      <c r="F824" s="380"/>
      <c r="G824" s="365"/>
      <c r="H824" s="365"/>
      <c r="I824" s="365"/>
      <c r="J824" s="365"/>
      <c r="K824" s="365"/>
      <c r="L824" s="365"/>
      <c r="M824" s="365"/>
      <c r="N824" s="365"/>
      <c r="O824" s="365"/>
      <c r="P824" s="365"/>
      <c r="Q824" s="365"/>
      <c r="R824" s="365"/>
      <c r="S824" s="365"/>
      <c r="T824" s="365"/>
      <c r="U824" s="365"/>
      <c r="V824" s="365"/>
      <c r="W824" s="365"/>
      <c r="X824" s="365"/>
      <c r="Y824" s="365"/>
      <c r="Z824" s="365"/>
      <c r="AA824" s="365"/>
    </row>
    <row r="825">
      <c r="A825" s="365"/>
      <c r="B825" s="365"/>
      <c r="C825" s="365"/>
      <c r="D825" s="365"/>
      <c r="E825" s="365"/>
      <c r="F825" s="380"/>
      <c r="G825" s="365"/>
      <c r="H825" s="365"/>
      <c r="I825" s="365"/>
      <c r="J825" s="365"/>
      <c r="K825" s="365"/>
      <c r="L825" s="365"/>
      <c r="M825" s="365"/>
      <c r="N825" s="365"/>
      <c r="O825" s="365"/>
      <c r="P825" s="365"/>
      <c r="Q825" s="365"/>
      <c r="R825" s="365"/>
      <c r="S825" s="365"/>
      <c r="T825" s="365"/>
      <c r="U825" s="365"/>
      <c r="V825" s="365"/>
      <c r="W825" s="365"/>
      <c r="X825" s="365"/>
      <c r="Y825" s="365"/>
      <c r="Z825" s="365"/>
      <c r="AA825" s="365"/>
    </row>
    <row r="826">
      <c r="A826" s="365"/>
      <c r="B826" s="365"/>
      <c r="C826" s="365"/>
      <c r="D826" s="365"/>
      <c r="E826" s="365"/>
      <c r="F826" s="380"/>
      <c r="G826" s="365"/>
      <c r="H826" s="365"/>
      <c r="I826" s="365"/>
      <c r="J826" s="365"/>
      <c r="K826" s="365"/>
      <c r="L826" s="365"/>
      <c r="M826" s="365"/>
      <c r="N826" s="365"/>
      <c r="O826" s="365"/>
      <c r="P826" s="365"/>
      <c r="Q826" s="365"/>
      <c r="R826" s="365"/>
      <c r="S826" s="365"/>
      <c r="T826" s="365"/>
      <c r="U826" s="365"/>
      <c r="V826" s="365"/>
      <c r="W826" s="365"/>
      <c r="X826" s="365"/>
      <c r="Y826" s="365"/>
      <c r="Z826" s="365"/>
      <c r="AA826" s="365"/>
    </row>
    <row r="827">
      <c r="A827" s="365"/>
      <c r="B827" s="365"/>
      <c r="C827" s="365"/>
      <c r="D827" s="365"/>
      <c r="E827" s="365"/>
      <c r="F827" s="380"/>
      <c r="G827" s="365"/>
      <c r="H827" s="365"/>
      <c r="I827" s="365"/>
      <c r="J827" s="365"/>
      <c r="K827" s="365"/>
      <c r="L827" s="365"/>
      <c r="M827" s="365"/>
      <c r="N827" s="365"/>
      <c r="O827" s="365"/>
      <c r="P827" s="365"/>
      <c r="Q827" s="365"/>
      <c r="R827" s="365"/>
      <c r="S827" s="365"/>
      <c r="T827" s="365"/>
      <c r="U827" s="365"/>
      <c r="V827" s="365"/>
      <c r="W827" s="365"/>
      <c r="X827" s="365"/>
      <c r="Y827" s="365"/>
      <c r="Z827" s="365"/>
      <c r="AA827" s="365"/>
    </row>
    <row r="828">
      <c r="A828" s="365"/>
      <c r="B828" s="365"/>
      <c r="C828" s="365"/>
      <c r="D828" s="365"/>
      <c r="E828" s="365"/>
      <c r="F828" s="380"/>
      <c r="G828" s="365"/>
      <c r="H828" s="365"/>
      <c r="I828" s="365"/>
      <c r="J828" s="365"/>
      <c r="K828" s="365"/>
      <c r="L828" s="365"/>
      <c r="M828" s="365"/>
      <c r="N828" s="365"/>
      <c r="O828" s="365"/>
      <c r="P828" s="365"/>
      <c r="Q828" s="365"/>
      <c r="R828" s="365"/>
      <c r="S828" s="365"/>
      <c r="T828" s="365"/>
      <c r="U828" s="365"/>
      <c r="V828" s="365"/>
      <c r="W828" s="365"/>
      <c r="X828" s="365"/>
      <c r="Y828" s="365"/>
      <c r="Z828" s="365"/>
      <c r="AA828" s="365"/>
    </row>
    <row r="829">
      <c r="A829" s="365"/>
      <c r="B829" s="365"/>
      <c r="C829" s="365"/>
      <c r="D829" s="365"/>
      <c r="E829" s="365"/>
      <c r="F829" s="380"/>
      <c r="G829" s="365"/>
      <c r="H829" s="365"/>
      <c r="I829" s="365"/>
      <c r="J829" s="365"/>
      <c r="K829" s="365"/>
      <c r="L829" s="365"/>
      <c r="M829" s="365"/>
      <c r="N829" s="365"/>
      <c r="O829" s="365"/>
      <c r="P829" s="365"/>
      <c r="Q829" s="365"/>
      <c r="R829" s="365"/>
      <c r="S829" s="365"/>
      <c r="T829" s="365"/>
      <c r="U829" s="365"/>
      <c r="V829" s="365"/>
      <c r="W829" s="365"/>
      <c r="X829" s="365"/>
      <c r="Y829" s="365"/>
      <c r="Z829" s="365"/>
      <c r="AA829" s="365"/>
    </row>
    <row r="830">
      <c r="A830" s="365"/>
      <c r="B830" s="365"/>
      <c r="C830" s="365"/>
      <c r="D830" s="365"/>
      <c r="E830" s="365"/>
      <c r="F830" s="380"/>
      <c r="G830" s="365"/>
      <c r="H830" s="365"/>
      <c r="I830" s="365"/>
      <c r="J830" s="365"/>
      <c r="K830" s="365"/>
      <c r="L830" s="365"/>
      <c r="M830" s="365"/>
      <c r="N830" s="365"/>
      <c r="O830" s="365"/>
      <c r="P830" s="365"/>
      <c r="Q830" s="365"/>
      <c r="R830" s="365"/>
      <c r="S830" s="365"/>
      <c r="T830" s="365"/>
      <c r="U830" s="365"/>
      <c r="V830" s="365"/>
      <c r="W830" s="365"/>
      <c r="X830" s="365"/>
      <c r="Y830" s="365"/>
      <c r="Z830" s="365"/>
      <c r="AA830" s="365"/>
    </row>
    <row r="831">
      <c r="A831" s="365"/>
      <c r="B831" s="365"/>
      <c r="C831" s="365"/>
      <c r="D831" s="365"/>
      <c r="E831" s="365"/>
      <c r="F831" s="380"/>
      <c r="G831" s="365"/>
      <c r="H831" s="365"/>
      <c r="I831" s="365"/>
      <c r="J831" s="365"/>
      <c r="K831" s="365"/>
      <c r="L831" s="365"/>
      <c r="M831" s="365"/>
      <c r="N831" s="365"/>
      <c r="O831" s="365"/>
      <c r="P831" s="365"/>
      <c r="Q831" s="365"/>
      <c r="R831" s="365"/>
      <c r="S831" s="365"/>
      <c r="T831" s="365"/>
      <c r="U831" s="365"/>
      <c r="V831" s="365"/>
      <c r="W831" s="365"/>
      <c r="X831" s="365"/>
      <c r="Y831" s="365"/>
      <c r="Z831" s="365"/>
      <c r="AA831" s="365"/>
    </row>
    <row r="832">
      <c r="A832" s="365"/>
      <c r="B832" s="365"/>
      <c r="C832" s="365"/>
      <c r="D832" s="365"/>
      <c r="E832" s="365"/>
      <c r="F832" s="380"/>
      <c r="G832" s="365"/>
      <c r="H832" s="365"/>
      <c r="I832" s="365"/>
      <c r="J832" s="365"/>
      <c r="K832" s="365"/>
      <c r="L832" s="365"/>
      <c r="M832" s="365"/>
      <c r="N832" s="365"/>
      <c r="O832" s="365"/>
      <c r="P832" s="365"/>
      <c r="Q832" s="365"/>
      <c r="R832" s="365"/>
      <c r="S832" s="365"/>
      <c r="T832" s="365"/>
      <c r="U832" s="365"/>
      <c r="V832" s="365"/>
      <c r="W832" s="365"/>
      <c r="X832" s="365"/>
      <c r="Y832" s="365"/>
      <c r="Z832" s="365"/>
      <c r="AA832" s="365"/>
    </row>
    <row r="833">
      <c r="A833" s="365"/>
      <c r="B833" s="365"/>
      <c r="C833" s="365"/>
      <c r="D833" s="365"/>
      <c r="E833" s="365"/>
      <c r="F833" s="380"/>
      <c r="G833" s="365"/>
      <c r="H833" s="365"/>
      <c r="I833" s="365"/>
      <c r="J833" s="365"/>
      <c r="K833" s="365"/>
      <c r="L833" s="365"/>
      <c r="M833" s="365"/>
      <c r="N833" s="365"/>
      <c r="O833" s="365"/>
      <c r="P833" s="365"/>
      <c r="Q833" s="365"/>
      <c r="R833" s="365"/>
      <c r="S833" s="365"/>
      <c r="T833" s="365"/>
      <c r="U833" s="365"/>
      <c r="V833" s="365"/>
      <c r="W833" s="365"/>
      <c r="X833" s="365"/>
      <c r="Y833" s="365"/>
      <c r="Z833" s="365"/>
      <c r="AA833" s="365"/>
    </row>
    <row r="834">
      <c r="A834" s="365"/>
      <c r="B834" s="365"/>
      <c r="C834" s="365"/>
      <c r="D834" s="365"/>
      <c r="E834" s="365"/>
      <c r="F834" s="380"/>
      <c r="G834" s="365"/>
      <c r="H834" s="365"/>
      <c r="I834" s="365"/>
      <c r="J834" s="365"/>
      <c r="K834" s="365"/>
      <c r="L834" s="365"/>
      <c r="M834" s="365"/>
      <c r="N834" s="365"/>
      <c r="O834" s="365"/>
      <c r="P834" s="365"/>
      <c r="Q834" s="365"/>
      <c r="R834" s="365"/>
      <c r="S834" s="365"/>
      <c r="T834" s="365"/>
      <c r="U834" s="365"/>
      <c r="V834" s="365"/>
      <c r="W834" s="365"/>
      <c r="X834" s="365"/>
      <c r="Y834" s="365"/>
      <c r="Z834" s="365"/>
      <c r="AA834" s="365"/>
    </row>
    <row r="835">
      <c r="A835" s="365"/>
      <c r="B835" s="365"/>
      <c r="C835" s="365"/>
      <c r="D835" s="365"/>
      <c r="E835" s="365"/>
      <c r="F835" s="380"/>
      <c r="G835" s="365"/>
      <c r="H835" s="365"/>
      <c r="I835" s="365"/>
      <c r="J835" s="365"/>
      <c r="K835" s="365"/>
      <c r="L835" s="365"/>
      <c r="M835" s="365"/>
      <c r="N835" s="365"/>
      <c r="O835" s="365"/>
      <c r="P835" s="365"/>
      <c r="Q835" s="365"/>
      <c r="R835" s="365"/>
      <c r="S835" s="365"/>
      <c r="T835" s="365"/>
      <c r="U835" s="365"/>
      <c r="V835" s="365"/>
      <c r="W835" s="365"/>
      <c r="X835" s="365"/>
      <c r="Y835" s="365"/>
      <c r="Z835" s="365"/>
      <c r="AA835" s="365"/>
    </row>
    <row r="836">
      <c r="A836" s="365"/>
      <c r="B836" s="365"/>
      <c r="C836" s="365"/>
      <c r="D836" s="365"/>
      <c r="E836" s="365"/>
      <c r="F836" s="380"/>
      <c r="G836" s="365"/>
      <c r="H836" s="365"/>
      <c r="I836" s="365"/>
      <c r="J836" s="365"/>
      <c r="K836" s="365"/>
      <c r="L836" s="365"/>
      <c r="M836" s="365"/>
      <c r="N836" s="365"/>
      <c r="O836" s="365"/>
      <c r="P836" s="365"/>
      <c r="Q836" s="365"/>
      <c r="R836" s="365"/>
      <c r="S836" s="365"/>
      <c r="T836" s="365"/>
      <c r="U836" s="365"/>
      <c r="V836" s="365"/>
      <c r="W836" s="365"/>
      <c r="X836" s="365"/>
      <c r="Y836" s="365"/>
      <c r="Z836" s="365"/>
      <c r="AA836" s="365"/>
    </row>
    <row r="837">
      <c r="A837" s="365"/>
      <c r="B837" s="365"/>
      <c r="C837" s="365"/>
      <c r="D837" s="365"/>
      <c r="E837" s="365"/>
      <c r="F837" s="380"/>
      <c r="G837" s="365"/>
      <c r="H837" s="365"/>
      <c r="I837" s="365"/>
      <c r="J837" s="365"/>
      <c r="K837" s="365"/>
      <c r="L837" s="365"/>
      <c r="M837" s="365"/>
      <c r="N837" s="365"/>
      <c r="O837" s="365"/>
      <c r="P837" s="365"/>
      <c r="Q837" s="365"/>
      <c r="R837" s="365"/>
      <c r="S837" s="365"/>
      <c r="T837" s="365"/>
      <c r="U837" s="365"/>
      <c r="V837" s="365"/>
      <c r="W837" s="365"/>
      <c r="X837" s="365"/>
      <c r="Y837" s="365"/>
      <c r="Z837" s="365"/>
      <c r="AA837" s="365"/>
    </row>
    <row r="838">
      <c r="A838" s="365"/>
      <c r="B838" s="365"/>
      <c r="C838" s="365"/>
      <c r="D838" s="365"/>
      <c r="E838" s="365"/>
      <c r="F838" s="380"/>
      <c r="G838" s="365"/>
      <c r="H838" s="365"/>
      <c r="I838" s="365"/>
      <c r="J838" s="365"/>
      <c r="K838" s="365"/>
      <c r="L838" s="365"/>
      <c r="M838" s="365"/>
      <c r="N838" s="365"/>
      <c r="O838" s="365"/>
      <c r="P838" s="365"/>
      <c r="Q838" s="365"/>
      <c r="R838" s="365"/>
      <c r="S838" s="365"/>
      <c r="T838" s="365"/>
      <c r="U838" s="365"/>
      <c r="V838" s="365"/>
      <c r="W838" s="365"/>
      <c r="X838" s="365"/>
      <c r="Y838" s="365"/>
      <c r="Z838" s="365"/>
      <c r="AA838" s="365"/>
    </row>
    <row r="839">
      <c r="A839" s="365"/>
      <c r="B839" s="365"/>
      <c r="C839" s="365"/>
      <c r="D839" s="365"/>
      <c r="E839" s="365"/>
      <c r="F839" s="380"/>
      <c r="G839" s="365"/>
      <c r="H839" s="365"/>
      <c r="I839" s="365"/>
      <c r="J839" s="365"/>
      <c r="K839" s="365"/>
      <c r="L839" s="365"/>
      <c r="M839" s="365"/>
      <c r="N839" s="365"/>
      <c r="O839" s="365"/>
      <c r="P839" s="365"/>
      <c r="Q839" s="365"/>
      <c r="R839" s="365"/>
      <c r="S839" s="365"/>
      <c r="T839" s="365"/>
      <c r="U839" s="365"/>
      <c r="V839" s="365"/>
      <c r="W839" s="365"/>
      <c r="X839" s="365"/>
      <c r="Y839" s="365"/>
      <c r="Z839" s="365"/>
      <c r="AA839" s="365"/>
    </row>
    <row r="840">
      <c r="A840" s="365"/>
      <c r="B840" s="365"/>
      <c r="C840" s="365"/>
      <c r="D840" s="365"/>
      <c r="E840" s="365"/>
      <c r="F840" s="380"/>
      <c r="G840" s="365"/>
      <c r="H840" s="365"/>
      <c r="I840" s="365"/>
      <c r="J840" s="365"/>
      <c r="K840" s="365"/>
      <c r="L840" s="365"/>
      <c r="M840" s="365"/>
      <c r="N840" s="365"/>
      <c r="O840" s="365"/>
      <c r="P840" s="365"/>
      <c r="Q840" s="365"/>
      <c r="R840" s="365"/>
      <c r="S840" s="365"/>
      <c r="T840" s="365"/>
      <c r="U840" s="365"/>
      <c r="V840" s="365"/>
      <c r="W840" s="365"/>
      <c r="X840" s="365"/>
      <c r="Y840" s="365"/>
      <c r="Z840" s="365"/>
      <c r="AA840" s="365"/>
    </row>
    <row r="841">
      <c r="A841" s="365"/>
      <c r="B841" s="365"/>
      <c r="C841" s="365"/>
      <c r="D841" s="365"/>
      <c r="E841" s="365"/>
      <c r="F841" s="380"/>
      <c r="G841" s="365"/>
      <c r="H841" s="365"/>
      <c r="I841" s="365"/>
      <c r="J841" s="365"/>
      <c r="K841" s="365"/>
      <c r="L841" s="365"/>
      <c r="M841" s="365"/>
      <c r="N841" s="365"/>
      <c r="O841" s="365"/>
      <c r="P841" s="365"/>
      <c r="Q841" s="365"/>
      <c r="R841" s="365"/>
      <c r="S841" s="365"/>
      <c r="T841" s="365"/>
      <c r="U841" s="365"/>
      <c r="V841" s="365"/>
      <c r="W841" s="365"/>
      <c r="X841" s="365"/>
      <c r="Y841" s="365"/>
      <c r="Z841" s="365"/>
      <c r="AA841" s="365"/>
    </row>
    <row r="842">
      <c r="A842" s="365"/>
      <c r="B842" s="365"/>
      <c r="C842" s="365"/>
      <c r="D842" s="365"/>
      <c r="E842" s="365"/>
      <c r="F842" s="380"/>
      <c r="G842" s="365"/>
      <c r="H842" s="365"/>
      <c r="I842" s="365"/>
      <c r="J842" s="365"/>
      <c r="K842" s="365"/>
      <c r="L842" s="365"/>
      <c r="M842" s="365"/>
      <c r="N842" s="365"/>
      <c r="O842" s="365"/>
      <c r="P842" s="365"/>
      <c r="Q842" s="365"/>
      <c r="R842" s="365"/>
      <c r="S842" s="365"/>
      <c r="T842" s="365"/>
      <c r="U842" s="365"/>
      <c r="V842" s="365"/>
      <c r="W842" s="365"/>
      <c r="X842" s="365"/>
      <c r="Y842" s="365"/>
      <c r="Z842" s="365"/>
      <c r="AA842" s="365"/>
    </row>
    <row r="843">
      <c r="A843" s="365"/>
      <c r="B843" s="365"/>
      <c r="C843" s="365"/>
      <c r="D843" s="365"/>
      <c r="E843" s="365"/>
      <c r="F843" s="380"/>
      <c r="G843" s="365"/>
      <c r="H843" s="365"/>
      <c r="I843" s="365"/>
      <c r="J843" s="365"/>
      <c r="K843" s="365"/>
      <c r="L843" s="365"/>
      <c r="M843" s="365"/>
      <c r="N843" s="365"/>
      <c r="O843" s="365"/>
      <c r="P843" s="365"/>
      <c r="Q843" s="365"/>
      <c r="R843" s="365"/>
      <c r="S843" s="365"/>
      <c r="T843" s="365"/>
      <c r="U843" s="365"/>
      <c r="V843" s="365"/>
      <c r="W843" s="365"/>
      <c r="X843" s="365"/>
      <c r="Y843" s="365"/>
      <c r="Z843" s="365"/>
      <c r="AA843" s="365"/>
    </row>
    <row r="844">
      <c r="A844" s="365"/>
      <c r="B844" s="365"/>
      <c r="C844" s="365"/>
      <c r="D844" s="365"/>
      <c r="E844" s="365"/>
      <c r="F844" s="380"/>
      <c r="G844" s="365"/>
      <c r="H844" s="365"/>
      <c r="I844" s="365"/>
      <c r="J844" s="365"/>
      <c r="K844" s="365"/>
      <c r="L844" s="365"/>
      <c r="M844" s="365"/>
      <c r="N844" s="365"/>
      <c r="O844" s="365"/>
      <c r="P844" s="365"/>
      <c r="Q844" s="365"/>
      <c r="R844" s="365"/>
      <c r="S844" s="365"/>
      <c r="T844" s="365"/>
      <c r="U844" s="365"/>
      <c r="V844" s="365"/>
      <c r="W844" s="365"/>
      <c r="X844" s="365"/>
      <c r="Y844" s="365"/>
      <c r="Z844" s="365"/>
      <c r="AA844" s="365"/>
    </row>
    <row r="845">
      <c r="A845" s="365"/>
      <c r="B845" s="365"/>
      <c r="C845" s="365"/>
      <c r="D845" s="365"/>
      <c r="E845" s="365"/>
      <c r="F845" s="380"/>
      <c r="G845" s="365"/>
      <c r="H845" s="365"/>
      <c r="I845" s="365"/>
      <c r="J845" s="365"/>
      <c r="K845" s="365"/>
      <c r="L845" s="365"/>
      <c r="M845" s="365"/>
      <c r="N845" s="365"/>
      <c r="O845" s="365"/>
      <c r="P845" s="365"/>
      <c r="Q845" s="365"/>
      <c r="R845" s="365"/>
      <c r="S845" s="365"/>
      <c r="T845" s="365"/>
      <c r="U845" s="365"/>
      <c r="V845" s="365"/>
      <c r="W845" s="365"/>
      <c r="X845" s="365"/>
      <c r="Y845" s="365"/>
      <c r="Z845" s="365"/>
      <c r="AA845" s="365"/>
    </row>
    <row r="846">
      <c r="A846" s="365"/>
      <c r="B846" s="365"/>
      <c r="C846" s="365"/>
      <c r="D846" s="365"/>
      <c r="E846" s="365"/>
      <c r="F846" s="380"/>
      <c r="G846" s="365"/>
      <c r="H846" s="365"/>
      <c r="I846" s="365"/>
      <c r="J846" s="365"/>
      <c r="K846" s="365"/>
      <c r="L846" s="365"/>
      <c r="M846" s="365"/>
      <c r="N846" s="365"/>
      <c r="O846" s="365"/>
      <c r="P846" s="365"/>
      <c r="Q846" s="365"/>
      <c r="R846" s="365"/>
      <c r="S846" s="365"/>
      <c r="T846" s="365"/>
      <c r="U846" s="365"/>
      <c r="V846" s="365"/>
      <c r="W846" s="365"/>
      <c r="X846" s="365"/>
      <c r="Y846" s="365"/>
      <c r="Z846" s="365"/>
      <c r="AA846" s="365"/>
    </row>
    <row r="847">
      <c r="A847" s="365"/>
      <c r="B847" s="365"/>
      <c r="C847" s="365"/>
      <c r="D847" s="365"/>
      <c r="E847" s="365"/>
      <c r="F847" s="380"/>
      <c r="G847" s="365"/>
      <c r="H847" s="365"/>
      <c r="I847" s="365"/>
      <c r="J847" s="365"/>
      <c r="K847" s="365"/>
      <c r="L847" s="365"/>
      <c r="M847" s="365"/>
      <c r="N847" s="365"/>
      <c r="O847" s="365"/>
      <c r="P847" s="365"/>
      <c r="Q847" s="365"/>
      <c r="R847" s="365"/>
      <c r="S847" s="365"/>
      <c r="T847" s="365"/>
      <c r="U847" s="365"/>
      <c r="V847" s="365"/>
      <c r="W847" s="365"/>
      <c r="X847" s="365"/>
      <c r="Y847" s="365"/>
      <c r="Z847" s="365"/>
      <c r="AA847" s="365"/>
    </row>
    <row r="848">
      <c r="A848" s="365"/>
      <c r="B848" s="365"/>
      <c r="C848" s="365"/>
      <c r="D848" s="365"/>
      <c r="E848" s="365"/>
      <c r="F848" s="380"/>
      <c r="G848" s="365"/>
      <c r="H848" s="365"/>
      <c r="I848" s="365"/>
      <c r="J848" s="365"/>
      <c r="K848" s="365"/>
      <c r="L848" s="365"/>
      <c r="M848" s="365"/>
      <c r="N848" s="365"/>
      <c r="O848" s="365"/>
      <c r="P848" s="365"/>
      <c r="Q848" s="365"/>
      <c r="R848" s="365"/>
      <c r="S848" s="365"/>
      <c r="T848" s="365"/>
      <c r="U848" s="365"/>
      <c r="V848" s="365"/>
      <c r="W848" s="365"/>
      <c r="X848" s="365"/>
      <c r="Y848" s="365"/>
      <c r="Z848" s="365"/>
      <c r="AA848" s="365"/>
    </row>
    <row r="849">
      <c r="A849" s="365"/>
      <c r="B849" s="365"/>
      <c r="C849" s="365"/>
      <c r="D849" s="365"/>
      <c r="E849" s="365"/>
      <c r="F849" s="380"/>
      <c r="G849" s="365"/>
      <c r="H849" s="365"/>
      <c r="I849" s="365"/>
      <c r="J849" s="365"/>
      <c r="K849" s="365"/>
      <c r="L849" s="365"/>
      <c r="M849" s="365"/>
      <c r="N849" s="365"/>
      <c r="O849" s="365"/>
      <c r="P849" s="365"/>
      <c r="Q849" s="365"/>
      <c r="R849" s="365"/>
      <c r="S849" s="365"/>
      <c r="T849" s="365"/>
      <c r="U849" s="365"/>
      <c r="V849" s="365"/>
      <c r="W849" s="365"/>
      <c r="X849" s="365"/>
      <c r="Y849" s="365"/>
      <c r="Z849" s="365"/>
      <c r="AA849" s="365"/>
    </row>
    <row r="850">
      <c r="A850" s="365"/>
      <c r="B850" s="365"/>
      <c r="C850" s="365"/>
      <c r="D850" s="365"/>
      <c r="E850" s="365"/>
      <c r="F850" s="380"/>
      <c r="G850" s="365"/>
      <c r="H850" s="365"/>
      <c r="I850" s="365"/>
      <c r="J850" s="365"/>
      <c r="K850" s="365"/>
      <c r="L850" s="365"/>
      <c r="M850" s="365"/>
      <c r="N850" s="365"/>
      <c r="O850" s="365"/>
      <c r="P850" s="365"/>
      <c r="Q850" s="365"/>
      <c r="R850" s="365"/>
      <c r="S850" s="365"/>
      <c r="T850" s="365"/>
      <c r="U850" s="365"/>
      <c r="V850" s="365"/>
      <c r="W850" s="365"/>
      <c r="X850" s="365"/>
      <c r="Y850" s="365"/>
      <c r="Z850" s="365"/>
      <c r="AA850" s="365"/>
    </row>
    <row r="851">
      <c r="A851" s="365"/>
      <c r="B851" s="365"/>
      <c r="C851" s="365"/>
      <c r="D851" s="365"/>
      <c r="E851" s="365"/>
      <c r="F851" s="380"/>
      <c r="G851" s="365"/>
      <c r="H851" s="365"/>
      <c r="I851" s="365"/>
      <c r="J851" s="365"/>
      <c r="K851" s="365"/>
      <c r="L851" s="365"/>
      <c r="M851" s="365"/>
      <c r="N851" s="365"/>
      <c r="O851" s="365"/>
      <c r="P851" s="365"/>
      <c r="Q851" s="365"/>
      <c r="R851" s="365"/>
      <c r="S851" s="365"/>
      <c r="T851" s="365"/>
      <c r="U851" s="365"/>
      <c r="V851" s="365"/>
      <c r="W851" s="365"/>
      <c r="X851" s="365"/>
      <c r="Y851" s="365"/>
      <c r="Z851" s="365"/>
      <c r="AA851" s="365"/>
    </row>
    <row r="852">
      <c r="A852" s="365"/>
      <c r="B852" s="365"/>
      <c r="C852" s="365"/>
      <c r="D852" s="365"/>
      <c r="E852" s="365"/>
      <c r="F852" s="380"/>
      <c r="G852" s="365"/>
      <c r="H852" s="365"/>
      <c r="I852" s="365"/>
      <c r="J852" s="365"/>
      <c r="K852" s="365"/>
      <c r="L852" s="365"/>
      <c r="M852" s="365"/>
      <c r="N852" s="365"/>
      <c r="O852" s="365"/>
      <c r="P852" s="365"/>
      <c r="Q852" s="365"/>
      <c r="R852" s="365"/>
      <c r="S852" s="365"/>
      <c r="T852" s="365"/>
      <c r="U852" s="365"/>
      <c r="V852" s="365"/>
      <c r="W852" s="365"/>
      <c r="X852" s="365"/>
      <c r="Y852" s="365"/>
      <c r="Z852" s="365"/>
      <c r="AA852" s="365"/>
    </row>
    <row r="853">
      <c r="A853" s="365"/>
      <c r="B853" s="365"/>
      <c r="C853" s="365"/>
      <c r="D853" s="365"/>
      <c r="E853" s="365"/>
      <c r="F853" s="380"/>
      <c r="G853" s="365"/>
      <c r="H853" s="365"/>
      <c r="I853" s="365"/>
      <c r="J853" s="365"/>
      <c r="K853" s="365"/>
      <c r="L853" s="365"/>
      <c r="M853" s="365"/>
      <c r="N853" s="365"/>
      <c r="O853" s="365"/>
      <c r="P853" s="365"/>
      <c r="Q853" s="365"/>
      <c r="R853" s="365"/>
      <c r="S853" s="365"/>
      <c r="T853" s="365"/>
      <c r="U853" s="365"/>
      <c r="V853" s="365"/>
      <c r="W853" s="365"/>
      <c r="X853" s="365"/>
      <c r="Y853" s="365"/>
      <c r="Z853" s="365"/>
      <c r="AA853" s="365"/>
    </row>
    <row r="854">
      <c r="A854" s="365"/>
      <c r="B854" s="365"/>
      <c r="C854" s="365"/>
      <c r="D854" s="365"/>
      <c r="E854" s="365"/>
      <c r="F854" s="380"/>
      <c r="G854" s="365"/>
      <c r="H854" s="365"/>
      <c r="I854" s="365"/>
      <c r="J854" s="365"/>
      <c r="K854" s="365"/>
      <c r="L854" s="365"/>
      <c r="M854" s="365"/>
      <c r="N854" s="365"/>
      <c r="O854" s="365"/>
      <c r="P854" s="365"/>
      <c r="Q854" s="365"/>
      <c r="R854" s="365"/>
      <c r="S854" s="365"/>
      <c r="T854" s="365"/>
      <c r="U854" s="365"/>
      <c r="V854" s="365"/>
      <c r="W854" s="365"/>
      <c r="X854" s="365"/>
      <c r="Y854" s="365"/>
      <c r="Z854" s="365"/>
      <c r="AA854" s="365"/>
    </row>
    <row r="855">
      <c r="A855" s="365"/>
      <c r="B855" s="365"/>
      <c r="C855" s="365"/>
      <c r="D855" s="365"/>
      <c r="E855" s="365"/>
      <c r="F855" s="380"/>
      <c r="G855" s="365"/>
      <c r="H855" s="365"/>
      <c r="I855" s="365"/>
      <c r="J855" s="365"/>
      <c r="K855" s="365"/>
      <c r="L855" s="365"/>
      <c r="M855" s="365"/>
      <c r="N855" s="365"/>
      <c r="O855" s="365"/>
      <c r="P855" s="365"/>
      <c r="Q855" s="365"/>
      <c r="R855" s="365"/>
      <c r="S855" s="365"/>
      <c r="T855" s="365"/>
      <c r="U855" s="365"/>
      <c r="V855" s="365"/>
      <c r="W855" s="365"/>
      <c r="X855" s="365"/>
      <c r="Y855" s="365"/>
      <c r="Z855" s="365"/>
      <c r="AA855" s="365"/>
    </row>
    <row r="856">
      <c r="A856" s="365"/>
      <c r="B856" s="365"/>
      <c r="C856" s="365"/>
      <c r="D856" s="365"/>
      <c r="E856" s="365"/>
      <c r="F856" s="380"/>
      <c r="G856" s="365"/>
      <c r="H856" s="365"/>
      <c r="I856" s="365"/>
      <c r="J856" s="365"/>
      <c r="K856" s="365"/>
      <c r="L856" s="365"/>
      <c r="M856" s="365"/>
      <c r="N856" s="365"/>
      <c r="O856" s="365"/>
      <c r="P856" s="365"/>
      <c r="Q856" s="365"/>
      <c r="R856" s="365"/>
      <c r="S856" s="365"/>
      <c r="T856" s="365"/>
      <c r="U856" s="365"/>
      <c r="V856" s="365"/>
      <c r="W856" s="365"/>
      <c r="X856" s="365"/>
      <c r="Y856" s="365"/>
      <c r="Z856" s="365"/>
      <c r="AA856" s="365"/>
    </row>
    <row r="857">
      <c r="A857" s="365"/>
      <c r="B857" s="365"/>
      <c r="C857" s="365"/>
      <c r="D857" s="365"/>
      <c r="E857" s="365"/>
      <c r="F857" s="380"/>
      <c r="G857" s="365"/>
      <c r="H857" s="365"/>
      <c r="I857" s="365"/>
      <c r="J857" s="365"/>
      <c r="K857" s="365"/>
      <c r="L857" s="365"/>
      <c r="M857" s="365"/>
      <c r="N857" s="365"/>
      <c r="O857" s="365"/>
      <c r="P857" s="365"/>
      <c r="Q857" s="365"/>
      <c r="R857" s="365"/>
      <c r="S857" s="365"/>
      <c r="T857" s="365"/>
      <c r="U857" s="365"/>
      <c r="V857" s="365"/>
      <c r="W857" s="365"/>
      <c r="X857" s="365"/>
      <c r="Y857" s="365"/>
      <c r="Z857" s="365"/>
      <c r="AA857" s="365"/>
    </row>
    <row r="858">
      <c r="A858" s="365"/>
      <c r="B858" s="365"/>
      <c r="C858" s="365"/>
      <c r="D858" s="365"/>
      <c r="E858" s="365"/>
      <c r="F858" s="380"/>
      <c r="G858" s="365"/>
      <c r="H858" s="365"/>
      <c r="I858" s="365"/>
      <c r="J858" s="365"/>
      <c r="K858" s="365"/>
      <c r="L858" s="365"/>
      <c r="M858" s="365"/>
      <c r="N858" s="365"/>
      <c r="O858" s="365"/>
      <c r="P858" s="365"/>
      <c r="Q858" s="365"/>
      <c r="R858" s="365"/>
      <c r="S858" s="365"/>
      <c r="T858" s="365"/>
      <c r="U858" s="365"/>
      <c r="V858" s="365"/>
      <c r="W858" s="365"/>
      <c r="X858" s="365"/>
      <c r="Y858" s="365"/>
      <c r="Z858" s="365"/>
      <c r="AA858" s="365"/>
    </row>
    <row r="859">
      <c r="A859" s="365"/>
      <c r="B859" s="365"/>
      <c r="C859" s="365"/>
      <c r="D859" s="365"/>
      <c r="E859" s="365"/>
      <c r="F859" s="380"/>
      <c r="G859" s="365"/>
      <c r="H859" s="365"/>
      <c r="I859" s="365"/>
      <c r="J859" s="365"/>
      <c r="K859" s="365"/>
      <c r="L859" s="365"/>
      <c r="M859" s="365"/>
      <c r="N859" s="365"/>
      <c r="O859" s="365"/>
      <c r="P859" s="365"/>
      <c r="Q859" s="365"/>
      <c r="R859" s="365"/>
      <c r="S859" s="365"/>
      <c r="T859" s="365"/>
      <c r="U859" s="365"/>
      <c r="V859" s="365"/>
      <c r="W859" s="365"/>
      <c r="X859" s="365"/>
      <c r="Y859" s="365"/>
      <c r="Z859" s="365"/>
      <c r="AA859" s="365"/>
    </row>
    <row r="860">
      <c r="A860" s="365"/>
      <c r="B860" s="365"/>
      <c r="C860" s="365"/>
      <c r="D860" s="365"/>
      <c r="E860" s="365"/>
      <c r="F860" s="380"/>
      <c r="G860" s="365"/>
      <c r="H860" s="365"/>
      <c r="I860" s="365"/>
      <c r="J860" s="365"/>
      <c r="K860" s="365"/>
      <c r="L860" s="365"/>
      <c r="M860" s="365"/>
      <c r="N860" s="365"/>
      <c r="O860" s="365"/>
      <c r="P860" s="365"/>
      <c r="Q860" s="365"/>
      <c r="R860" s="365"/>
      <c r="S860" s="365"/>
      <c r="T860" s="365"/>
      <c r="U860" s="365"/>
      <c r="V860" s="365"/>
      <c r="W860" s="365"/>
      <c r="X860" s="365"/>
      <c r="Y860" s="365"/>
      <c r="Z860" s="365"/>
      <c r="AA860" s="365"/>
    </row>
    <row r="861">
      <c r="A861" s="365"/>
      <c r="B861" s="365"/>
      <c r="C861" s="365"/>
      <c r="D861" s="365"/>
      <c r="E861" s="365"/>
      <c r="F861" s="380"/>
      <c r="G861" s="365"/>
      <c r="H861" s="365"/>
      <c r="I861" s="365"/>
      <c r="J861" s="365"/>
      <c r="K861" s="365"/>
      <c r="L861" s="365"/>
      <c r="M861" s="365"/>
      <c r="N861" s="365"/>
      <c r="O861" s="365"/>
      <c r="P861" s="365"/>
      <c r="Q861" s="365"/>
      <c r="R861" s="365"/>
      <c r="S861" s="365"/>
      <c r="T861" s="365"/>
      <c r="U861" s="365"/>
      <c r="V861" s="365"/>
      <c r="W861" s="365"/>
      <c r="X861" s="365"/>
      <c r="Y861" s="365"/>
      <c r="Z861" s="365"/>
      <c r="AA861" s="365"/>
    </row>
    <row r="862">
      <c r="A862" s="365"/>
      <c r="B862" s="365"/>
      <c r="C862" s="365"/>
      <c r="D862" s="365"/>
      <c r="E862" s="365"/>
      <c r="F862" s="380"/>
      <c r="G862" s="365"/>
      <c r="H862" s="365"/>
      <c r="I862" s="365"/>
      <c r="J862" s="365"/>
      <c r="K862" s="365"/>
      <c r="L862" s="365"/>
      <c r="M862" s="365"/>
      <c r="N862" s="365"/>
      <c r="O862" s="365"/>
      <c r="P862" s="365"/>
      <c r="Q862" s="365"/>
      <c r="R862" s="365"/>
      <c r="S862" s="365"/>
      <c r="T862" s="365"/>
      <c r="U862" s="365"/>
      <c r="V862" s="365"/>
      <c r="W862" s="365"/>
      <c r="X862" s="365"/>
      <c r="Y862" s="365"/>
      <c r="Z862" s="365"/>
      <c r="AA862" s="365"/>
    </row>
    <row r="863">
      <c r="A863" s="365"/>
      <c r="B863" s="365"/>
      <c r="C863" s="365"/>
      <c r="D863" s="365"/>
      <c r="E863" s="365"/>
      <c r="F863" s="380"/>
      <c r="G863" s="365"/>
      <c r="H863" s="365"/>
      <c r="I863" s="365"/>
      <c r="J863" s="365"/>
      <c r="K863" s="365"/>
      <c r="L863" s="365"/>
      <c r="M863" s="365"/>
      <c r="N863" s="365"/>
      <c r="O863" s="365"/>
      <c r="P863" s="365"/>
      <c r="Q863" s="365"/>
      <c r="R863" s="365"/>
      <c r="S863" s="365"/>
      <c r="T863" s="365"/>
      <c r="U863" s="365"/>
      <c r="V863" s="365"/>
      <c r="W863" s="365"/>
      <c r="X863" s="365"/>
      <c r="Y863" s="365"/>
      <c r="Z863" s="365"/>
      <c r="AA863" s="365"/>
    </row>
    <row r="864">
      <c r="A864" s="365"/>
      <c r="B864" s="365"/>
      <c r="C864" s="365"/>
      <c r="D864" s="365"/>
      <c r="E864" s="365"/>
      <c r="F864" s="380"/>
      <c r="G864" s="365"/>
      <c r="H864" s="365"/>
      <c r="I864" s="365"/>
      <c r="J864" s="365"/>
      <c r="K864" s="365"/>
      <c r="L864" s="365"/>
      <c r="M864" s="365"/>
      <c r="N864" s="365"/>
      <c r="O864" s="365"/>
      <c r="P864" s="365"/>
      <c r="Q864" s="365"/>
      <c r="R864" s="365"/>
      <c r="S864" s="365"/>
      <c r="T864" s="365"/>
      <c r="U864" s="365"/>
      <c r="V864" s="365"/>
      <c r="W864" s="365"/>
      <c r="X864" s="365"/>
      <c r="Y864" s="365"/>
      <c r="Z864" s="365"/>
      <c r="AA864" s="365"/>
    </row>
    <row r="865">
      <c r="A865" s="365"/>
      <c r="B865" s="365"/>
      <c r="C865" s="365"/>
      <c r="D865" s="365"/>
      <c r="E865" s="365"/>
      <c r="F865" s="380"/>
      <c r="G865" s="365"/>
      <c r="H865" s="365"/>
      <c r="I865" s="365"/>
      <c r="J865" s="365"/>
      <c r="K865" s="365"/>
      <c r="L865" s="365"/>
      <c r="M865" s="365"/>
      <c r="N865" s="365"/>
      <c r="O865" s="365"/>
      <c r="P865" s="365"/>
      <c r="Q865" s="365"/>
      <c r="R865" s="365"/>
      <c r="S865" s="365"/>
      <c r="T865" s="365"/>
      <c r="U865" s="365"/>
      <c r="V865" s="365"/>
      <c r="W865" s="365"/>
      <c r="X865" s="365"/>
      <c r="Y865" s="365"/>
      <c r="Z865" s="365"/>
      <c r="AA865" s="365"/>
    </row>
    <row r="866">
      <c r="A866" s="365"/>
      <c r="B866" s="365"/>
      <c r="C866" s="365"/>
      <c r="D866" s="365"/>
      <c r="E866" s="365"/>
      <c r="F866" s="380"/>
      <c r="G866" s="365"/>
      <c r="H866" s="365"/>
      <c r="I866" s="365"/>
      <c r="J866" s="365"/>
      <c r="K866" s="365"/>
      <c r="L866" s="365"/>
      <c r="M866" s="365"/>
      <c r="N866" s="365"/>
      <c r="O866" s="365"/>
      <c r="P866" s="365"/>
      <c r="Q866" s="365"/>
      <c r="R866" s="365"/>
      <c r="S866" s="365"/>
      <c r="T866" s="365"/>
      <c r="U866" s="365"/>
      <c r="V866" s="365"/>
      <c r="W866" s="365"/>
      <c r="X866" s="365"/>
      <c r="Y866" s="365"/>
      <c r="Z866" s="365"/>
      <c r="AA866" s="365"/>
    </row>
    <row r="867">
      <c r="A867" s="365"/>
      <c r="B867" s="365"/>
      <c r="C867" s="365"/>
      <c r="D867" s="365"/>
      <c r="E867" s="365"/>
      <c r="F867" s="380"/>
      <c r="G867" s="365"/>
      <c r="H867" s="365"/>
      <c r="I867" s="365"/>
      <c r="J867" s="365"/>
      <c r="K867" s="365"/>
      <c r="L867" s="365"/>
      <c r="M867" s="365"/>
      <c r="N867" s="365"/>
      <c r="O867" s="365"/>
      <c r="P867" s="365"/>
      <c r="Q867" s="365"/>
      <c r="R867" s="365"/>
      <c r="S867" s="365"/>
      <c r="T867" s="365"/>
      <c r="U867" s="365"/>
      <c r="V867" s="365"/>
      <c r="W867" s="365"/>
      <c r="X867" s="365"/>
      <c r="Y867" s="365"/>
      <c r="Z867" s="365"/>
      <c r="AA867" s="365"/>
    </row>
    <row r="868">
      <c r="A868" s="365"/>
      <c r="B868" s="365"/>
      <c r="C868" s="365"/>
      <c r="D868" s="365"/>
      <c r="E868" s="365"/>
      <c r="F868" s="380"/>
      <c r="G868" s="365"/>
      <c r="H868" s="365"/>
      <c r="I868" s="365"/>
      <c r="J868" s="365"/>
      <c r="K868" s="365"/>
      <c r="L868" s="365"/>
      <c r="M868" s="365"/>
      <c r="N868" s="365"/>
      <c r="O868" s="365"/>
      <c r="P868" s="365"/>
      <c r="Q868" s="365"/>
      <c r="R868" s="365"/>
      <c r="S868" s="365"/>
      <c r="T868" s="365"/>
      <c r="U868" s="365"/>
      <c r="V868" s="365"/>
      <c r="W868" s="365"/>
      <c r="X868" s="365"/>
      <c r="Y868" s="365"/>
      <c r="Z868" s="365"/>
      <c r="AA868" s="365"/>
    </row>
    <row r="869">
      <c r="A869" s="365"/>
      <c r="B869" s="365"/>
      <c r="C869" s="365"/>
      <c r="D869" s="365"/>
      <c r="E869" s="365"/>
      <c r="F869" s="380"/>
      <c r="G869" s="365"/>
      <c r="H869" s="365"/>
      <c r="I869" s="365"/>
      <c r="J869" s="365"/>
      <c r="K869" s="365"/>
      <c r="L869" s="365"/>
      <c r="M869" s="365"/>
      <c r="N869" s="365"/>
      <c r="O869" s="365"/>
      <c r="P869" s="365"/>
      <c r="Q869" s="365"/>
      <c r="R869" s="365"/>
      <c r="S869" s="365"/>
      <c r="T869" s="365"/>
      <c r="U869" s="365"/>
      <c r="V869" s="365"/>
      <c r="W869" s="365"/>
      <c r="X869" s="365"/>
      <c r="Y869" s="365"/>
      <c r="Z869" s="365"/>
      <c r="AA869" s="365"/>
    </row>
    <row r="870">
      <c r="A870" s="365"/>
      <c r="B870" s="365"/>
      <c r="C870" s="365"/>
      <c r="D870" s="365"/>
      <c r="E870" s="365"/>
      <c r="F870" s="380"/>
      <c r="G870" s="365"/>
      <c r="H870" s="365"/>
      <c r="I870" s="365"/>
      <c r="J870" s="365"/>
      <c r="K870" s="365"/>
      <c r="L870" s="365"/>
      <c r="M870" s="365"/>
      <c r="N870" s="365"/>
      <c r="O870" s="365"/>
      <c r="P870" s="365"/>
      <c r="Q870" s="365"/>
      <c r="R870" s="365"/>
      <c r="S870" s="365"/>
      <c r="T870" s="365"/>
      <c r="U870" s="365"/>
      <c r="V870" s="365"/>
      <c r="W870" s="365"/>
      <c r="X870" s="365"/>
      <c r="Y870" s="365"/>
      <c r="Z870" s="365"/>
      <c r="AA870" s="365"/>
    </row>
    <row r="871">
      <c r="A871" s="365"/>
      <c r="B871" s="365"/>
      <c r="C871" s="365"/>
      <c r="D871" s="365"/>
      <c r="E871" s="365"/>
      <c r="F871" s="380"/>
      <c r="G871" s="365"/>
      <c r="H871" s="365"/>
      <c r="I871" s="365"/>
      <c r="J871" s="365"/>
      <c r="K871" s="365"/>
      <c r="L871" s="365"/>
      <c r="M871" s="365"/>
      <c r="N871" s="365"/>
      <c r="O871" s="365"/>
      <c r="P871" s="365"/>
      <c r="Q871" s="365"/>
      <c r="R871" s="365"/>
      <c r="S871" s="365"/>
      <c r="T871" s="365"/>
      <c r="U871" s="365"/>
      <c r="V871" s="365"/>
      <c r="W871" s="365"/>
      <c r="X871" s="365"/>
      <c r="Y871" s="365"/>
      <c r="Z871" s="365"/>
      <c r="AA871" s="365"/>
    </row>
    <row r="872">
      <c r="A872" s="365"/>
      <c r="B872" s="365"/>
      <c r="C872" s="365"/>
      <c r="D872" s="365"/>
      <c r="E872" s="365"/>
      <c r="F872" s="380"/>
      <c r="G872" s="365"/>
      <c r="H872" s="365"/>
      <c r="I872" s="365"/>
      <c r="J872" s="365"/>
      <c r="K872" s="365"/>
      <c r="L872" s="365"/>
      <c r="M872" s="365"/>
      <c r="N872" s="365"/>
      <c r="O872" s="365"/>
      <c r="P872" s="365"/>
      <c r="Q872" s="365"/>
      <c r="R872" s="365"/>
      <c r="S872" s="365"/>
      <c r="T872" s="365"/>
      <c r="U872" s="365"/>
      <c r="V872" s="365"/>
      <c r="W872" s="365"/>
      <c r="X872" s="365"/>
      <c r="Y872" s="365"/>
      <c r="Z872" s="365"/>
      <c r="AA872" s="365"/>
    </row>
    <row r="873">
      <c r="A873" s="365"/>
      <c r="B873" s="365"/>
      <c r="C873" s="365"/>
      <c r="D873" s="365"/>
      <c r="E873" s="365"/>
      <c r="F873" s="380"/>
      <c r="G873" s="365"/>
      <c r="H873" s="365"/>
      <c r="I873" s="365"/>
      <c r="J873" s="365"/>
      <c r="K873" s="365"/>
      <c r="L873" s="365"/>
      <c r="M873" s="365"/>
      <c r="N873" s="365"/>
      <c r="O873" s="365"/>
      <c r="P873" s="365"/>
      <c r="Q873" s="365"/>
      <c r="R873" s="365"/>
      <c r="S873" s="365"/>
      <c r="T873" s="365"/>
      <c r="U873" s="365"/>
      <c r="V873" s="365"/>
      <c r="W873" s="365"/>
      <c r="X873" s="365"/>
      <c r="Y873" s="365"/>
      <c r="Z873" s="365"/>
      <c r="AA873" s="365"/>
    </row>
    <row r="874">
      <c r="A874" s="365"/>
      <c r="B874" s="365"/>
      <c r="C874" s="365"/>
      <c r="D874" s="365"/>
      <c r="E874" s="365"/>
      <c r="F874" s="380"/>
      <c r="G874" s="365"/>
      <c r="H874" s="365"/>
      <c r="I874" s="365"/>
      <c r="J874" s="365"/>
      <c r="K874" s="365"/>
      <c r="L874" s="365"/>
      <c r="M874" s="365"/>
      <c r="N874" s="365"/>
      <c r="O874" s="365"/>
      <c r="P874" s="365"/>
      <c r="Q874" s="365"/>
      <c r="R874" s="365"/>
      <c r="S874" s="365"/>
      <c r="T874" s="365"/>
      <c r="U874" s="365"/>
      <c r="V874" s="365"/>
      <c r="W874" s="365"/>
      <c r="X874" s="365"/>
      <c r="Y874" s="365"/>
      <c r="Z874" s="365"/>
      <c r="AA874" s="365"/>
    </row>
    <row r="875">
      <c r="A875" s="365"/>
      <c r="B875" s="365"/>
      <c r="C875" s="365"/>
      <c r="D875" s="365"/>
      <c r="E875" s="365"/>
      <c r="F875" s="380"/>
      <c r="G875" s="365"/>
      <c r="H875" s="365"/>
      <c r="I875" s="365"/>
      <c r="J875" s="365"/>
      <c r="K875" s="365"/>
      <c r="L875" s="365"/>
      <c r="M875" s="365"/>
      <c r="N875" s="365"/>
      <c r="O875" s="365"/>
      <c r="P875" s="365"/>
      <c r="Q875" s="365"/>
      <c r="R875" s="365"/>
      <c r="S875" s="365"/>
      <c r="T875" s="365"/>
      <c r="U875" s="365"/>
      <c r="V875" s="365"/>
      <c r="W875" s="365"/>
      <c r="X875" s="365"/>
      <c r="Y875" s="365"/>
      <c r="Z875" s="365"/>
      <c r="AA875" s="365"/>
    </row>
    <row r="876">
      <c r="A876" s="365"/>
      <c r="B876" s="365"/>
      <c r="C876" s="365"/>
      <c r="D876" s="365"/>
      <c r="E876" s="365"/>
      <c r="F876" s="380"/>
      <c r="G876" s="365"/>
      <c r="H876" s="365"/>
      <c r="I876" s="365"/>
      <c r="J876" s="365"/>
      <c r="K876" s="365"/>
      <c r="L876" s="365"/>
      <c r="M876" s="365"/>
      <c r="N876" s="365"/>
      <c r="O876" s="365"/>
      <c r="P876" s="365"/>
      <c r="Q876" s="365"/>
      <c r="R876" s="365"/>
      <c r="S876" s="365"/>
      <c r="T876" s="365"/>
      <c r="U876" s="365"/>
      <c r="V876" s="365"/>
      <c r="W876" s="365"/>
      <c r="X876" s="365"/>
      <c r="Y876" s="365"/>
      <c r="Z876" s="365"/>
      <c r="AA876" s="365"/>
    </row>
    <row r="877">
      <c r="A877" s="365"/>
      <c r="B877" s="365"/>
      <c r="C877" s="365"/>
      <c r="D877" s="365"/>
      <c r="E877" s="365"/>
      <c r="F877" s="380"/>
      <c r="G877" s="365"/>
      <c r="H877" s="365"/>
      <c r="I877" s="365"/>
      <c r="J877" s="365"/>
      <c r="K877" s="365"/>
      <c r="L877" s="365"/>
      <c r="M877" s="365"/>
      <c r="N877" s="365"/>
      <c r="O877" s="365"/>
      <c r="P877" s="365"/>
      <c r="Q877" s="365"/>
      <c r="R877" s="365"/>
      <c r="S877" s="365"/>
      <c r="T877" s="365"/>
      <c r="U877" s="365"/>
      <c r="V877" s="365"/>
      <c r="W877" s="365"/>
      <c r="X877" s="365"/>
      <c r="Y877" s="365"/>
      <c r="Z877" s="365"/>
      <c r="AA877" s="365"/>
    </row>
    <row r="878">
      <c r="A878" s="365"/>
      <c r="B878" s="365"/>
      <c r="C878" s="365"/>
      <c r="D878" s="365"/>
      <c r="E878" s="365"/>
      <c r="F878" s="380"/>
      <c r="G878" s="365"/>
      <c r="H878" s="365"/>
      <c r="I878" s="365"/>
      <c r="J878" s="365"/>
      <c r="K878" s="365"/>
      <c r="L878" s="365"/>
      <c r="M878" s="365"/>
      <c r="N878" s="365"/>
      <c r="O878" s="365"/>
      <c r="P878" s="365"/>
      <c r="Q878" s="365"/>
      <c r="R878" s="365"/>
      <c r="S878" s="365"/>
      <c r="T878" s="365"/>
      <c r="U878" s="365"/>
      <c r="V878" s="365"/>
      <c r="W878" s="365"/>
      <c r="X878" s="365"/>
      <c r="Y878" s="365"/>
      <c r="Z878" s="365"/>
      <c r="AA878" s="365"/>
    </row>
    <row r="879">
      <c r="A879" s="365"/>
      <c r="B879" s="365"/>
      <c r="C879" s="365"/>
      <c r="D879" s="365"/>
      <c r="E879" s="365"/>
      <c r="F879" s="380"/>
      <c r="G879" s="365"/>
      <c r="H879" s="365"/>
      <c r="I879" s="365"/>
      <c r="J879" s="365"/>
      <c r="K879" s="365"/>
      <c r="L879" s="365"/>
      <c r="M879" s="365"/>
      <c r="N879" s="365"/>
      <c r="O879" s="365"/>
      <c r="P879" s="365"/>
      <c r="Q879" s="365"/>
      <c r="R879" s="365"/>
      <c r="S879" s="365"/>
      <c r="T879" s="365"/>
      <c r="U879" s="365"/>
      <c r="V879" s="365"/>
      <c r="W879" s="365"/>
      <c r="X879" s="365"/>
      <c r="Y879" s="365"/>
      <c r="Z879" s="365"/>
      <c r="AA879" s="365"/>
    </row>
    <row r="880">
      <c r="A880" s="365"/>
      <c r="B880" s="365"/>
      <c r="C880" s="365"/>
      <c r="D880" s="365"/>
      <c r="E880" s="365"/>
      <c r="F880" s="380"/>
      <c r="G880" s="365"/>
      <c r="H880" s="365"/>
      <c r="I880" s="365"/>
      <c r="J880" s="365"/>
      <c r="K880" s="365"/>
      <c r="L880" s="365"/>
      <c r="M880" s="365"/>
      <c r="N880" s="365"/>
      <c r="O880" s="365"/>
      <c r="P880" s="365"/>
      <c r="Q880" s="365"/>
      <c r="R880" s="365"/>
      <c r="S880" s="365"/>
      <c r="T880" s="365"/>
      <c r="U880" s="365"/>
      <c r="V880" s="365"/>
      <c r="W880" s="365"/>
      <c r="X880" s="365"/>
      <c r="Y880" s="365"/>
      <c r="Z880" s="365"/>
      <c r="AA880" s="365"/>
    </row>
    <row r="881">
      <c r="A881" s="365"/>
      <c r="B881" s="365"/>
      <c r="C881" s="365"/>
      <c r="D881" s="365"/>
      <c r="E881" s="365"/>
      <c r="F881" s="380"/>
      <c r="G881" s="365"/>
      <c r="H881" s="365"/>
      <c r="I881" s="365"/>
      <c r="J881" s="365"/>
      <c r="K881" s="365"/>
      <c r="L881" s="365"/>
      <c r="M881" s="365"/>
      <c r="N881" s="365"/>
      <c r="O881" s="365"/>
      <c r="P881" s="365"/>
      <c r="Q881" s="365"/>
      <c r="R881" s="365"/>
      <c r="S881" s="365"/>
      <c r="T881" s="365"/>
      <c r="U881" s="365"/>
      <c r="V881" s="365"/>
      <c r="W881" s="365"/>
      <c r="X881" s="365"/>
      <c r="Y881" s="365"/>
      <c r="Z881" s="365"/>
      <c r="AA881" s="365"/>
    </row>
    <row r="882">
      <c r="A882" s="365"/>
      <c r="B882" s="365"/>
      <c r="C882" s="365"/>
      <c r="D882" s="365"/>
      <c r="E882" s="365"/>
      <c r="F882" s="380"/>
      <c r="G882" s="365"/>
      <c r="H882" s="365"/>
      <c r="I882" s="365"/>
      <c r="J882" s="365"/>
      <c r="K882" s="365"/>
      <c r="L882" s="365"/>
      <c r="M882" s="365"/>
      <c r="N882" s="365"/>
      <c r="O882" s="365"/>
      <c r="P882" s="365"/>
      <c r="Q882" s="365"/>
      <c r="R882" s="365"/>
      <c r="S882" s="365"/>
      <c r="T882" s="365"/>
      <c r="U882" s="365"/>
      <c r="V882" s="365"/>
      <c r="W882" s="365"/>
      <c r="X882" s="365"/>
      <c r="Y882" s="365"/>
      <c r="Z882" s="365"/>
      <c r="AA882" s="365"/>
    </row>
    <row r="883">
      <c r="A883" s="365"/>
      <c r="B883" s="365"/>
      <c r="C883" s="365"/>
      <c r="D883" s="365"/>
      <c r="E883" s="365"/>
      <c r="F883" s="380"/>
      <c r="G883" s="365"/>
      <c r="H883" s="365"/>
      <c r="I883" s="365"/>
      <c r="J883" s="365"/>
      <c r="K883" s="365"/>
      <c r="L883" s="365"/>
      <c r="M883" s="365"/>
      <c r="N883" s="365"/>
      <c r="O883" s="365"/>
      <c r="P883" s="365"/>
      <c r="Q883" s="365"/>
      <c r="R883" s="365"/>
      <c r="S883" s="365"/>
      <c r="T883" s="365"/>
      <c r="U883" s="365"/>
      <c r="V883" s="365"/>
      <c r="W883" s="365"/>
      <c r="X883" s="365"/>
      <c r="Y883" s="365"/>
      <c r="Z883" s="365"/>
      <c r="AA883" s="365"/>
    </row>
    <row r="884">
      <c r="A884" s="365"/>
      <c r="B884" s="365"/>
      <c r="C884" s="365"/>
      <c r="D884" s="365"/>
      <c r="E884" s="365"/>
      <c r="F884" s="380"/>
      <c r="G884" s="365"/>
      <c r="H884" s="365"/>
      <c r="I884" s="365"/>
      <c r="J884" s="365"/>
      <c r="K884" s="365"/>
      <c r="L884" s="365"/>
      <c r="M884" s="365"/>
      <c r="N884" s="365"/>
      <c r="O884" s="365"/>
      <c r="P884" s="365"/>
      <c r="Q884" s="365"/>
      <c r="R884" s="365"/>
      <c r="S884" s="365"/>
      <c r="T884" s="365"/>
      <c r="U884" s="365"/>
      <c r="V884" s="365"/>
      <c r="W884" s="365"/>
      <c r="X884" s="365"/>
      <c r="Y884" s="365"/>
      <c r="Z884" s="365"/>
      <c r="AA884" s="365"/>
    </row>
    <row r="885">
      <c r="A885" s="365"/>
      <c r="B885" s="365"/>
      <c r="C885" s="365"/>
      <c r="D885" s="365"/>
      <c r="E885" s="365"/>
      <c r="F885" s="380"/>
      <c r="G885" s="365"/>
      <c r="H885" s="365"/>
      <c r="I885" s="365"/>
      <c r="J885" s="365"/>
      <c r="K885" s="365"/>
      <c r="L885" s="365"/>
      <c r="M885" s="365"/>
      <c r="N885" s="365"/>
      <c r="O885" s="365"/>
      <c r="P885" s="365"/>
      <c r="Q885" s="365"/>
      <c r="R885" s="365"/>
      <c r="S885" s="365"/>
      <c r="T885" s="365"/>
      <c r="U885" s="365"/>
      <c r="V885" s="365"/>
      <c r="W885" s="365"/>
      <c r="X885" s="365"/>
      <c r="Y885" s="365"/>
      <c r="Z885" s="365"/>
      <c r="AA885" s="365"/>
    </row>
    <row r="886">
      <c r="A886" s="365"/>
      <c r="B886" s="365"/>
      <c r="C886" s="365"/>
      <c r="D886" s="365"/>
      <c r="E886" s="365"/>
      <c r="F886" s="380"/>
      <c r="G886" s="365"/>
      <c r="H886" s="365"/>
      <c r="I886" s="365"/>
      <c r="J886" s="365"/>
      <c r="K886" s="365"/>
      <c r="L886" s="365"/>
      <c r="M886" s="365"/>
      <c r="N886" s="365"/>
      <c r="O886" s="365"/>
      <c r="P886" s="365"/>
      <c r="Q886" s="365"/>
      <c r="R886" s="365"/>
      <c r="S886" s="365"/>
      <c r="T886" s="365"/>
      <c r="U886" s="365"/>
      <c r="V886" s="365"/>
      <c r="W886" s="365"/>
      <c r="X886" s="365"/>
      <c r="Y886" s="365"/>
      <c r="Z886" s="365"/>
      <c r="AA886" s="365"/>
    </row>
    <row r="887">
      <c r="A887" s="365"/>
      <c r="B887" s="365"/>
      <c r="C887" s="365"/>
      <c r="D887" s="365"/>
      <c r="E887" s="365"/>
      <c r="F887" s="380"/>
      <c r="G887" s="365"/>
      <c r="H887" s="365"/>
      <c r="I887" s="365"/>
      <c r="J887" s="365"/>
      <c r="K887" s="365"/>
      <c r="L887" s="365"/>
      <c r="M887" s="365"/>
      <c r="N887" s="365"/>
      <c r="O887" s="365"/>
      <c r="P887" s="365"/>
      <c r="Q887" s="365"/>
      <c r="R887" s="365"/>
      <c r="S887" s="365"/>
      <c r="T887" s="365"/>
      <c r="U887" s="365"/>
      <c r="V887" s="365"/>
      <c r="W887" s="365"/>
      <c r="X887" s="365"/>
      <c r="Y887" s="365"/>
      <c r="Z887" s="365"/>
      <c r="AA887" s="365"/>
    </row>
    <row r="888">
      <c r="A888" s="365"/>
      <c r="B888" s="365"/>
      <c r="C888" s="365"/>
      <c r="D888" s="365"/>
      <c r="E888" s="365"/>
      <c r="F888" s="380"/>
      <c r="G888" s="365"/>
      <c r="H888" s="365"/>
      <c r="I888" s="365"/>
      <c r="J888" s="365"/>
      <c r="K888" s="365"/>
      <c r="L888" s="365"/>
      <c r="M888" s="365"/>
      <c r="N888" s="365"/>
      <c r="O888" s="365"/>
      <c r="P888" s="365"/>
      <c r="Q888" s="365"/>
      <c r="R888" s="365"/>
      <c r="S888" s="365"/>
      <c r="T888" s="365"/>
      <c r="U888" s="365"/>
      <c r="V888" s="365"/>
      <c r="W888" s="365"/>
      <c r="X888" s="365"/>
      <c r="Y888" s="365"/>
      <c r="Z888" s="365"/>
      <c r="AA888" s="365"/>
    </row>
    <row r="889">
      <c r="A889" s="365"/>
      <c r="B889" s="365"/>
      <c r="C889" s="365"/>
      <c r="D889" s="365"/>
      <c r="E889" s="365"/>
      <c r="F889" s="380"/>
      <c r="G889" s="365"/>
      <c r="H889" s="365"/>
      <c r="I889" s="365"/>
      <c r="J889" s="365"/>
      <c r="K889" s="365"/>
      <c r="L889" s="365"/>
      <c r="M889" s="365"/>
      <c r="N889" s="365"/>
      <c r="O889" s="365"/>
      <c r="P889" s="365"/>
      <c r="Q889" s="365"/>
      <c r="R889" s="365"/>
      <c r="S889" s="365"/>
      <c r="T889" s="365"/>
      <c r="U889" s="365"/>
      <c r="V889" s="365"/>
      <c r="W889" s="365"/>
      <c r="X889" s="365"/>
      <c r="Y889" s="365"/>
      <c r="Z889" s="365"/>
      <c r="AA889" s="365"/>
    </row>
    <row r="890">
      <c r="A890" s="365"/>
      <c r="B890" s="365"/>
      <c r="C890" s="365"/>
      <c r="D890" s="365"/>
      <c r="E890" s="365"/>
      <c r="F890" s="380"/>
      <c r="G890" s="365"/>
      <c r="H890" s="365"/>
      <c r="I890" s="365"/>
      <c r="J890" s="365"/>
      <c r="K890" s="365"/>
      <c r="L890" s="365"/>
      <c r="M890" s="365"/>
      <c r="N890" s="365"/>
      <c r="O890" s="365"/>
      <c r="P890" s="365"/>
      <c r="Q890" s="365"/>
      <c r="R890" s="365"/>
      <c r="S890" s="365"/>
      <c r="T890" s="365"/>
      <c r="U890" s="365"/>
      <c r="V890" s="365"/>
      <c r="W890" s="365"/>
      <c r="X890" s="365"/>
      <c r="Y890" s="365"/>
      <c r="Z890" s="365"/>
      <c r="AA890" s="365"/>
    </row>
    <row r="891">
      <c r="A891" s="365"/>
      <c r="B891" s="365"/>
      <c r="C891" s="365"/>
      <c r="D891" s="365"/>
      <c r="E891" s="365"/>
      <c r="F891" s="380"/>
      <c r="G891" s="365"/>
      <c r="H891" s="365"/>
      <c r="I891" s="365"/>
      <c r="J891" s="365"/>
      <c r="K891" s="365"/>
      <c r="L891" s="365"/>
      <c r="M891" s="365"/>
      <c r="N891" s="365"/>
      <c r="O891" s="365"/>
      <c r="P891" s="365"/>
      <c r="Q891" s="365"/>
      <c r="R891" s="365"/>
      <c r="S891" s="365"/>
      <c r="T891" s="365"/>
      <c r="U891" s="365"/>
      <c r="V891" s="365"/>
      <c r="W891" s="365"/>
      <c r="X891" s="365"/>
      <c r="Y891" s="365"/>
      <c r="Z891" s="365"/>
      <c r="AA891" s="365"/>
    </row>
    <row r="892">
      <c r="A892" s="365"/>
      <c r="B892" s="365"/>
      <c r="C892" s="365"/>
      <c r="D892" s="365"/>
      <c r="E892" s="365"/>
      <c r="F892" s="380"/>
      <c r="G892" s="365"/>
      <c r="H892" s="365"/>
      <c r="I892" s="365"/>
      <c r="J892" s="365"/>
      <c r="K892" s="365"/>
      <c r="L892" s="365"/>
      <c r="M892" s="365"/>
      <c r="N892" s="365"/>
      <c r="O892" s="365"/>
      <c r="P892" s="365"/>
      <c r="Q892" s="365"/>
      <c r="R892" s="365"/>
      <c r="S892" s="365"/>
      <c r="T892" s="365"/>
      <c r="U892" s="365"/>
      <c r="V892" s="365"/>
      <c r="W892" s="365"/>
      <c r="X892" s="365"/>
      <c r="Y892" s="365"/>
      <c r="Z892" s="365"/>
      <c r="AA892" s="365"/>
    </row>
    <row r="893">
      <c r="A893" s="365"/>
      <c r="B893" s="365"/>
      <c r="C893" s="365"/>
      <c r="D893" s="365"/>
      <c r="E893" s="365"/>
      <c r="F893" s="380"/>
      <c r="G893" s="365"/>
      <c r="H893" s="365"/>
      <c r="I893" s="365"/>
      <c r="J893" s="365"/>
      <c r="K893" s="365"/>
      <c r="L893" s="365"/>
      <c r="M893" s="365"/>
      <c r="N893" s="365"/>
      <c r="O893" s="365"/>
      <c r="P893" s="365"/>
      <c r="Q893" s="365"/>
      <c r="R893" s="365"/>
      <c r="S893" s="365"/>
      <c r="T893" s="365"/>
      <c r="U893" s="365"/>
      <c r="V893" s="365"/>
      <c r="W893" s="365"/>
      <c r="X893" s="365"/>
      <c r="Y893" s="365"/>
      <c r="Z893" s="365"/>
      <c r="AA893" s="365"/>
    </row>
    <row r="894">
      <c r="A894" s="365"/>
      <c r="B894" s="365"/>
      <c r="C894" s="365"/>
      <c r="D894" s="365"/>
      <c r="E894" s="365"/>
      <c r="F894" s="380"/>
      <c r="G894" s="365"/>
      <c r="H894" s="365"/>
      <c r="I894" s="365"/>
      <c r="J894" s="365"/>
      <c r="K894" s="365"/>
      <c r="L894" s="365"/>
      <c r="M894" s="365"/>
      <c r="N894" s="365"/>
      <c r="O894" s="365"/>
      <c r="P894" s="365"/>
      <c r="Q894" s="365"/>
      <c r="R894" s="365"/>
      <c r="S894" s="365"/>
      <c r="T894" s="365"/>
      <c r="U894" s="365"/>
      <c r="V894" s="365"/>
      <c r="W894" s="365"/>
      <c r="X894" s="365"/>
      <c r="Y894" s="365"/>
      <c r="Z894" s="365"/>
      <c r="AA894" s="365"/>
    </row>
    <row r="895">
      <c r="A895" s="365"/>
      <c r="B895" s="365"/>
      <c r="C895" s="365"/>
      <c r="D895" s="365"/>
      <c r="E895" s="365"/>
      <c r="F895" s="380"/>
      <c r="G895" s="365"/>
      <c r="H895" s="365"/>
      <c r="I895" s="365"/>
      <c r="J895" s="365"/>
      <c r="K895" s="365"/>
      <c r="L895" s="365"/>
      <c r="M895" s="365"/>
      <c r="N895" s="365"/>
      <c r="O895" s="365"/>
      <c r="P895" s="365"/>
      <c r="Q895" s="365"/>
      <c r="R895" s="365"/>
      <c r="S895" s="365"/>
      <c r="T895" s="365"/>
      <c r="U895" s="365"/>
      <c r="V895" s="365"/>
      <c r="W895" s="365"/>
      <c r="X895" s="365"/>
      <c r="Y895" s="365"/>
      <c r="Z895" s="365"/>
      <c r="AA895" s="365"/>
    </row>
    <row r="896">
      <c r="A896" s="365"/>
      <c r="B896" s="365"/>
      <c r="C896" s="365"/>
      <c r="D896" s="365"/>
      <c r="E896" s="365"/>
      <c r="F896" s="380"/>
      <c r="G896" s="365"/>
      <c r="H896" s="365"/>
      <c r="I896" s="365"/>
      <c r="J896" s="365"/>
      <c r="K896" s="365"/>
      <c r="L896" s="365"/>
      <c r="M896" s="365"/>
      <c r="N896" s="365"/>
      <c r="O896" s="365"/>
      <c r="P896" s="365"/>
      <c r="Q896" s="365"/>
      <c r="R896" s="365"/>
      <c r="S896" s="365"/>
      <c r="T896" s="365"/>
      <c r="U896" s="365"/>
      <c r="V896" s="365"/>
      <c r="W896" s="365"/>
      <c r="X896" s="365"/>
      <c r="Y896" s="365"/>
      <c r="Z896" s="365"/>
      <c r="AA896" s="365"/>
    </row>
    <row r="897">
      <c r="A897" s="365"/>
      <c r="B897" s="365"/>
      <c r="C897" s="365"/>
      <c r="D897" s="365"/>
      <c r="E897" s="365"/>
      <c r="F897" s="380"/>
      <c r="G897" s="365"/>
      <c r="H897" s="365"/>
      <c r="I897" s="365"/>
      <c r="J897" s="365"/>
      <c r="K897" s="365"/>
      <c r="L897" s="365"/>
      <c r="M897" s="365"/>
      <c r="N897" s="365"/>
      <c r="O897" s="365"/>
      <c r="P897" s="365"/>
      <c r="Q897" s="365"/>
      <c r="R897" s="365"/>
      <c r="S897" s="365"/>
      <c r="T897" s="365"/>
      <c r="U897" s="365"/>
      <c r="V897" s="365"/>
      <c r="W897" s="365"/>
      <c r="X897" s="365"/>
      <c r="Y897" s="365"/>
      <c r="Z897" s="365"/>
      <c r="AA897" s="365"/>
    </row>
    <row r="898">
      <c r="A898" s="365"/>
      <c r="B898" s="365"/>
      <c r="C898" s="365"/>
      <c r="D898" s="365"/>
      <c r="E898" s="365"/>
      <c r="F898" s="380"/>
      <c r="G898" s="365"/>
      <c r="H898" s="365"/>
      <c r="I898" s="365"/>
      <c r="J898" s="365"/>
      <c r="K898" s="365"/>
      <c r="L898" s="365"/>
      <c r="M898" s="365"/>
      <c r="N898" s="365"/>
      <c r="O898" s="365"/>
      <c r="P898" s="365"/>
      <c r="Q898" s="365"/>
      <c r="R898" s="365"/>
      <c r="S898" s="365"/>
      <c r="T898" s="365"/>
      <c r="U898" s="365"/>
      <c r="V898" s="365"/>
      <c r="W898" s="365"/>
      <c r="X898" s="365"/>
      <c r="Y898" s="365"/>
      <c r="Z898" s="365"/>
      <c r="AA898" s="365"/>
    </row>
    <row r="899">
      <c r="A899" s="365"/>
      <c r="B899" s="365"/>
      <c r="C899" s="365"/>
      <c r="D899" s="365"/>
      <c r="E899" s="365"/>
      <c r="F899" s="380"/>
      <c r="G899" s="365"/>
      <c r="H899" s="365"/>
      <c r="I899" s="365"/>
      <c r="J899" s="365"/>
      <c r="K899" s="365"/>
      <c r="L899" s="365"/>
      <c r="M899" s="365"/>
      <c r="N899" s="365"/>
      <c r="O899" s="365"/>
      <c r="P899" s="365"/>
      <c r="Q899" s="365"/>
      <c r="R899" s="365"/>
      <c r="S899" s="365"/>
      <c r="T899" s="365"/>
      <c r="U899" s="365"/>
      <c r="V899" s="365"/>
      <c r="W899" s="365"/>
      <c r="X899" s="365"/>
      <c r="Y899" s="365"/>
      <c r="Z899" s="365"/>
      <c r="AA899" s="365"/>
    </row>
    <row r="900">
      <c r="A900" s="365"/>
      <c r="B900" s="365"/>
      <c r="C900" s="365"/>
      <c r="D900" s="365"/>
      <c r="E900" s="365"/>
      <c r="F900" s="380"/>
      <c r="G900" s="365"/>
      <c r="H900" s="365"/>
      <c r="I900" s="365"/>
      <c r="J900" s="365"/>
      <c r="K900" s="365"/>
      <c r="L900" s="365"/>
      <c r="M900" s="365"/>
      <c r="N900" s="365"/>
      <c r="O900" s="365"/>
      <c r="P900" s="365"/>
      <c r="Q900" s="365"/>
      <c r="R900" s="365"/>
      <c r="S900" s="365"/>
      <c r="T900" s="365"/>
      <c r="U900" s="365"/>
      <c r="V900" s="365"/>
      <c r="W900" s="365"/>
      <c r="X900" s="365"/>
      <c r="Y900" s="365"/>
      <c r="Z900" s="365"/>
      <c r="AA900" s="365"/>
    </row>
    <row r="901">
      <c r="A901" s="365"/>
      <c r="B901" s="365"/>
      <c r="C901" s="365"/>
      <c r="D901" s="365"/>
      <c r="E901" s="365"/>
      <c r="F901" s="380"/>
      <c r="G901" s="365"/>
      <c r="H901" s="365"/>
      <c r="I901" s="365"/>
      <c r="J901" s="365"/>
      <c r="K901" s="365"/>
      <c r="L901" s="365"/>
      <c r="M901" s="365"/>
      <c r="N901" s="365"/>
      <c r="O901" s="365"/>
      <c r="P901" s="365"/>
      <c r="Q901" s="365"/>
      <c r="R901" s="365"/>
      <c r="S901" s="365"/>
      <c r="T901" s="365"/>
      <c r="U901" s="365"/>
      <c r="V901" s="365"/>
      <c r="W901" s="365"/>
      <c r="X901" s="365"/>
      <c r="Y901" s="365"/>
      <c r="Z901" s="365"/>
      <c r="AA901" s="365"/>
    </row>
    <row r="902">
      <c r="A902" s="365"/>
      <c r="B902" s="365"/>
      <c r="C902" s="365"/>
      <c r="D902" s="365"/>
      <c r="E902" s="365"/>
      <c r="F902" s="380"/>
      <c r="G902" s="365"/>
      <c r="H902" s="365"/>
      <c r="I902" s="365"/>
      <c r="J902" s="365"/>
      <c r="K902" s="365"/>
      <c r="L902" s="365"/>
      <c r="M902" s="365"/>
      <c r="N902" s="365"/>
      <c r="O902" s="365"/>
      <c r="P902" s="365"/>
      <c r="Q902" s="365"/>
      <c r="R902" s="365"/>
      <c r="S902" s="365"/>
      <c r="T902" s="365"/>
      <c r="U902" s="365"/>
      <c r="V902" s="365"/>
      <c r="W902" s="365"/>
      <c r="X902" s="365"/>
      <c r="Y902" s="365"/>
      <c r="Z902" s="365"/>
      <c r="AA902" s="365"/>
    </row>
    <row r="903">
      <c r="A903" s="365"/>
      <c r="B903" s="365"/>
      <c r="C903" s="365"/>
      <c r="D903" s="365"/>
      <c r="E903" s="365"/>
      <c r="F903" s="380"/>
      <c r="G903" s="365"/>
      <c r="H903" s="365"/>
      <c r="I903" s="365"/>
      <c r="J903" s="365"/>
      <c r="K903" s="365"/>
      <c r="L903" s="365"/>
      <c r="M903" s="365"/>
      <c r="N903" s="365"/>
      <c r="O903" s="365"/>
      <c r="P903" s="365"/>
      <c r="Q903" s="365"/>
      <c r="R903" s="365"/>
      <c r="S903" s="365"/>
      <c r="T903" s="365"/>
      <c r="U903" s="365"/>
      <c r="V903" s="365"/>
      <c r="W903" s="365"/>
      <c r="X903" s="365"/>
      <c r="Y903" s="365"/>
      <c r="Z903" s="365"/>
      <c r="AA903" s="365"/>
    </row>
    <row r="904">
      <c r="A904" s="365"/>
      <c r="B904" s="365"/>
      <c r="C904" s="365"/>
      <c r="D904" s="365"/>
      <c r="E904" s="365"/>
      <c r="F904" s="380"/>
      <c r="G904" s="365"/>
      <c r="H904" s="365"/>
      <c r="I904" s="365"/>
      <c r="J904" s="365"/>
      <c r="K904" s="365"/>
      <c r="L904" s="365"/>
      <c r="M904" s="365"/>
      <c r="N904" s="365"/>
      <c r="O904" s="365"/>
      <c r="P904" s="365"/>
      <c r="Q904" s="365"/>
      <c r="R904" s="365"/>
      <c r="S904" s="365"/>
      <c r="T904" s="365"/>
      <c r="U904" s="365"/>
      <c r="V904" s="365"/>
      <c r="W904" s="365"/>
      <c r="X904" s="365"/>
      <c r="Y904" s="365"/>
      <c r="Z904" s="365"/>
      <c r="AA904" s="365"/>
    </row>
    <row r="905">
      <c r="A905" s="365"/>
      <c r="B905" s="365"/>
      <c r="C905" s="365"/>
      <c r="D905" s="365"/>
      <c r="E905" s="365"/>
      <c r="F905" s="380"/>
      <c r="G905" s="365"/>
      <c r="H905" s="365"/>
      <c r="I905" s="365"/>
      <c r="J905" s="365"/>
      <c r="K905" s="365"/>
      <c r="L905" s="365"/>
      <c r="M905" s="365"/>
      <c r="N905" s="365"/>
      <c r="O905" s="365"/>
      <c r="P905" s="365"/>
      <c r="Q905" s="365"/>
      <c r="R905" s="365"/>
      <c r="S905" s="365"/>
      <c r="T905" s="365"/>
      <c r="U905" s="365"/>
      <c r="V905" s="365"/>
      <c r="W905" s="365"/>
      <c r="X905" s="365"/>
      <c r="Y905" s="365"/>
      <c r="Z905" s="365"/>
      <c r="AA905" s="365"/>
    </row>
    <row r="906">
      <c r="A906" s="365"/>
      <c r="B906" s="365"/>
      <c r="C906" s="365"/>
      <c r="D906" s="365"/>
      <c r="E906" s="365"/>
      <c r="F906" s="380"/>
      <c r="G906" s="365"/>
      <c r="H906" s="365"/>
      <c r="I906" s="365"/>
      <c r="J906" s="365"/>
      <c r="K906" s="365"/>
      <c r="L906" s="365"/>
      <c r="M906" s="365"/>
      <c r="N906" s="365"/>
      <c r="O906" s="365"/>
      <c r="P906" s="365"/>
      <c r="Q906" s="365"/>
      <c r="R906" s="365"/>
      <c r="S906" s="365"/>
      <c r="T906" s="365"/>
      <c r="U906" s="365"/>
      <c r="V906" s="365"/>
      <c r="W906" s="365"/>
      <c r="X906" s="365"/>
      <c r="Y906" s="365"/>
      <c r="Z906" s="365"/>
      <c r="AA906" s="365"/>
    </row>
    <row r="907">
      <c r="A907" s="365"/>
      <c r="B907" s="365"/>
      <c r="C907" s="365"/>
      <c r="D907" s="365"/>
      <c r="E907" s="365"/>
      <c r="F907" s="380"/>
      <c r="G907" s="365"/>
      <c r="H907" s="365"/>
      <c r="I907" s="365"/>
      <c r="J907" s="365"/>
      <c r="K907" s="365"/>
      <c r="L907" s="365"/>
      <c r="M907" s="365"/>
      <c r="N907" s="365"/>
      <c r="O907" s="365"/>
      <c r="P907" s="365"/>
      <c r="Q907" s="365"/>
      <c r="R907" s="365"/>
      <c r="S907" s="365"/>
      <c r="T907" s="365"/>
      <c r="U907" s="365"/>
      <c r="V907" s="365"/>
      <c r="W907" s="365"/>
      <c r="X907" s="365"/>
      <c r="Y907" s="365"/>
      <c r="Z907" s="365"/>
      <c r="AA907" s="365"/>
    </row>
    <row r="908">
      <c r="A908" s="365"/>
      <c r="B908" s="365"/>
      <c r="C908" s="365"/>
      <c r="D908" s="365"/>
      <c r="E908" s="365"/>
      <c r="F908" s="380"/>
      <c r="G908" s="365"/>
      <c r="H908" s="365"/>
      <c r="I908" s="365"/>
      <c r="J908" s="365"/>
      <c r="K908" s="365"/>
      <c r="L908" s="365"/>
      <c r="M908" s="365"/>
      <c r="N908" s="365"/>
      <c r="O908" s="365"/>
      <c r="P908" s="365"/>
      <c r="Q908" s="365"/>
      <c r="R908" s="365"/>
      <c r="S908" s="365"/>
      <c r="T908" s="365"/>
      <c r="U908" s="365"/>
      <c r="V908" s="365"/>
      <c r="W908" s="365"/>
      <c r="X908" s="365"/>
      <c r="Y908" s="365"/>
      <c r="Z908" s="365"/>
      <c r="AA908" s="365"/>
    </row>
    <row r="909">
      <c r="A909" s="365"/>
      <c r="B909" s="365"/>
      <c r="C909" s="365"/>
      <c r="D909" s="365"/>
      <c r="E909" s="365"/>
      <c r="F909" s="380"/>
      <c r="G909" s="365"/>
      <c r="H909" s="365"/>
      <c r="I909" s="365"/>
      <c r="J909" s="365"/>
      <c r="K909" s="365"/>
      <c r="L909" s="365"/>
      <c r="M909" s="365"/>
      <c r="N909" s="365"/>
      <c r="O909" s="365"/>
      <c r="P909" s="365"/>
      <c r="Q909" s="365"/>
      <c r="R909" s="365"/>
      <c r="S909" s="365"/>
      <c r="T909" s="365"/>
      <c r="U909" s="365"/>
      <c r="V909" s="365"/>
      <c r="W909" s="365"/>
      <c r="X909" s="365"/>
      <c r="Y909" s="365"/>
      <c r="Z909" s="365"/>
      <c r="AA909" s="365"/>
    </row>
    <row r="910">
      <c r="A910" s="365"/>
      <c r="B910" s="365"/>
      <c r="C910" s="365"/>
      <c r="D910" s="365"/>
      <c r="E910" s="365"/>
      <c r="F910" s="380"/>
      <c r="G910" s="365"/>
      <c r="H910" s="365"/>
      <c r="I910" s="365"/>
      <c r="J910" s="365"/>
      <c r="K910" s="365"/>
      <c r="L910" s="365"/>
      <c r="M910" s="365"/>
      <c r="N910" s="365"/>
      <c r="O910" s="365"/>
      <c r="P910" s="365"/>
      <c r="Q910" s="365"/>
      <c r="R910" s="365"/>
      <c r="S910" s="365"/>
      <c r="T910" s="365"/>
      <c r="U910" s="365"/>
      <c r="V910" s="365"/>
      <c r="W910" s="365"/>
      <c r="X910" s="365"/>
      <c r="Y910" s="365"/>
      <c r="Z910" s="365"/>
      <c r="AA910" s="365"/>
    </row>
    <row r="911">
      <c r="A911" s="365"/>
      <c r="B911" s="365"/>
      <c r="C911" s="365"/>
      <c r="D911" s="365"/>
      <c r="E911" s="365"/>
      <c r="F911" s="380"/>
      <c r="G911" s="365"/>
      <c r="H911" s="365"/>
      <c r="I911" s="365"/>
      <c r="J911" s="365"/>
      <c r="K911" s="365"/>
      <c r="L911" s="365"/>
      <c r="M911" s="365"/>
      <c r="N911" s="365"/>
      <c r="O911" s="365"/>
      <c r="P911" s="365"/>
      <c r="Q911" s="365"/>
      <c r="R911" s="365"/>
      <c r="S911" s="365"/>
      <c r="T911" s="365"/>
      <c r="U911" s="365"/>
      <c r="V911" s="365"/>
      <c r="W911" s="365"/>
      <c r="X911" s="365"/>
      <c r="Y911" s="365"/>
      <c r="Z911" s="365"/>
      <c r="AA911" s="365"/>
    </row>
    <row r="912">
      <c r="A912" s="365"/>
      <c r="B912" s="365"/>
      <c r="C912" s="365"/>
      <c r="D912" s="365"/>
      <c r="E912" s="365"/>
      <c r="F912" s="380"/>
      <c r="G912" s="365"/>
      <c r="H912" s="365"/>
      <c r="I912" s="365"/>
      <c r="J912" s="365"/>
      <c r="K912" s="365"/>
      <c r="L912" s="365"/>
      <c r="M912" s="365"/>
      <c r="N912" s="365"/>
      <c r="O912" s="365"/>
      <c r="P912" s="365"/>
      <c r="Q912" s="365"/>
      <c r="R912" s="365"/>
      <c r="S912" s="365"/>
      <c r="T912" s="365"/>
      <c r="U912" s="365"/>
      <c r="V912" s="365"/>
      <c r="W912" s="365"/>
      <c r="X912" s="365"/>
      <c r="Y912" s="365"/>
      <c r="Z912" s="365"/>
      <c r="AA912" s="365"/>
    </row>
    <row r="913">
      <c r="A913" s="365"/>
      <c r="B913" s="365"/>
      <c r="C913" s="365"/>
      <c r="D913" s="365"/>
      <c r="E913" s="365"/>
      <c r="F913" s="380"/>
      <c r="G913" s="365"/>
      <c r="H913" s="365"/>
      <c r="I913" s="365"/>
      <c r="J913" s="365"/>
      <c r="K913" s="365"/>
      <c r="L913" s="365"/>
      <c r="M913" s="365"/>
      <c r="N913" s="365"/>
      <c r="O913" s="365"/>
      <c r="P913" s="365"/>
      <c r="Q913" s="365"/>
      <c r="R913" s="365"/>
      <c r="S913" s="365"/>
      <c r="T913" s="365"/>
      <c r="U913" s="365"/>
      <c r="V913" s="365"/>
      <c r="W913" s="365"/>
      <c r="X913" s="365"/>
      <c r="Y913" s="365"/>
      <c r="Z913" s="365"/>
      <c r="AA913" s="365"/>
    </row>
    <row r="914">
      <c r="A914" s="365"/>
      <c r="B914" s="365"/>
      <c r="C914" s="365"/>
      <c r="D914" s="365"/>
      <c r="E914" s="365"/>
      <c r="F914" s="380"/>
      <c r="G914" s="365"/>
      <c r="H914" s="365"/>
      <c r="I914" s="365"/>
      <c r="J914" s="365"/>
      <c r="K914" s="365"/>
      <c r="L914" s="365"/>
      <c r="M914" s="365"/>
      <c r="N914" s="365"/>
      <c r="O914" s="365"/>
      <c r="P914" s="365"/>
      <c r="Q914" s="365"/>
      <c r="R914" s="365"/>
      <c r="S914" s="365"/>
      <c r="T914" s="365"/>
      <c r="U914" s="365"/>
      <c r="V914" s="365"/>
      <c r="W914" s="365"/>
      <c r="X914" s="365"/>
      <c r="Y914" s="365"/>
      <c r="Z914" s="365"/>
      <c r="AA914" s="365"/>
    </row>
    <row r="915">
      <c r="A915" s="365"/>
      <c r="B915" s="365"/>
      <c r="C915" s="365"/>
      <c r="D915" s="365"/>
      <c r="E915" s="365"/>
      <c r="F915" s="380"/>
      <c r="G915" s="365"/>
      <c r="H915" s="365"/>
      <c r="I915" s="365"/>
      <c r="J915" s="365"/>
      <c r="K915" s="365"/>
      <c r="L915" s="365"/>
      <c r="M915" s="365"/>
      <c r="N915" s="365"/>
      <c r="O915" s="365"/>
      <c r="P915" s="365"/>
      <c r="Q915" s="365"/>
      <c r="R915" s="365"/>
      <c r="S915" s="365"/>
      <c r="T915" s="365"/>
      <c r="U915" s="365"/>
      <c r="V915" s="365"/>
      <c r="W915" s="365"/>
      <c r="X915" s="365"/>
      <c r="Y915" s="365"/>
      <c r="Z915" s="365"/>
      <c r="AA915" s="365"/>
    </row>
    <row r="916">
      <c r="A916" s="365"/>
      <c r="B916" s="365"/>
      <c r="C916" s="365"/>
      <c r="D916" s="365"/>
      <c r="E916" s="365"/>
      <c r="F916" s="380"/>
      <c r="G916" s="365"/>
      <c r="H916" s="365"/>
      <c r="I916" s="365"/>
      <c r="J916" s="365"/>
      <c r="K916" s="365"/>
      <c r="L916" s="365"/>
      <c r="M916" s="365"/>
      <c r="N916" s="365"/>
      <c r="O916" s="365"/>
      <c r="P916" s="365"/>
      <c r="Q916" s="365"/>
      <c r="R916" s="365"/>
      <c r="S916" s="365"/>
      <c r="T916" s="365"/>
      <c r="U916" s="365"/>
      <c r="V916" s="365"/>
      <c r="W916" s="365"/>
      <c r="X916" s="365"/>
      <c r="Y916" s="365"/>
      <c r="Z916" s="365"/>
      <c r="AA916" s="365"/>
    </row>
    <row r="917">
      <c r="A917" s="365"/>
      <c r="B917" s="365"/>
      <c r="C917" s="365"/>
      <c r="D917" s="365"/>
      <c r="E917" s="365"/>
      <c r="F917" s="380"/>
      <c r="G917" s="365"/>
      <c r="H917" s="365"/>
      <c r="I917" s="365"/>
      <c r="J917" s="365"/>
      <c r="K917" s="365"/>
      <c r="L917" s="365"/>
      <c r="M917" s="365"/>
      <c r="N917" s="365"/>
      <c r="O917" s="365"/>
      <c r="P917" s="365"/>
      <c r="Q917" s="365"/>
      <c r="R917" s="365"/>
      <c r="S917" s="365"/>
      <c r="T917" s="365"/>
      <c r="U917" s="365"/>
      <c r="V917" s="365"/>
      <c r="W917" s="365"/>
      <c r="X917" s="365"/>
      <c r="Y917" s="365"/>
      <c r="Z917" s="365"/>
      <c r="AA917" s="365"/>
    </row>
    <row r="918">
      <c r="A918" s="365"/>
      <c r="B918" s="365"/>
      <c r="C918" s="365"/>
      <c r="D918" s="365"/>
      <c r="E918" s="365"/>
      <c r="F918" s="380"/>
      <c r="G918" s="365"/>
      <c r="H918" s="365"/>
      <c r="I918" s="365"/>
      <c r="J918" s="365"/>
      <c r="K918" s="365"/>
      <c r="L918" s="365"/>
      <c r="M918" s="365"/>
      <c r="N918" s="365"/>
      <c r="O918" s="365"/>
      <c r="P918" s="365"/>
      <c r="Q918" s="365"/>
      <c r="R918" s="365"/>
      <c r="S918" s="365"/>
      <c r="T918" s="365"/>
      <c r="U918" s="365"/>
      <c r="V918" s="365"/>
      <c r="W918" s="365"/>
      <c r="X918" s="365"/>
      <c r="Y918" s="365"/>
      <c r="Z918" s="365"/>
      <c r="AA918" s="365"/>
    </row>
    <row r="919">
      <c r="A919" s="365"/>
      <c r="B919" s="365"/>
      <c r="C919" s="365"/>
      <c r="D919" s="365"/>
      <c r="E919" s="365"/>
      <c r="F919" s="380"/>
      <c r="G919" s="365"/>
      <c r="H919" s="365"/>
      <c r="I919" s="365"/>
      <c r="J919" s="365"/>
      <c r="K919" s="365"/>
      <c r="L919" s="365"/>
      <c r="M919" s="365"/>
      <c r="N919" s="365"/>
      <c r="O919" s="365"/>
      <c r="P919" s="365"/>
      <c r="Q919" s="365"/>
      <c r="R919" s="365"/>
      <c r="S919" s="365"/>
      <c r="T919" s="365"/>
      <c r="U919" s="365"/>
      <c r="V919" s="365"/>
      <c r="W919" s="365"/>
      <c r="X919" s="365"/>
      <c r="Y919" s="365"/>
      <c r="Z919" s="365"/>
      <c r="AA919" s="365"/>
    </row>
    <row r="920">
      <c r="A920" s="365"/>
      <c r="B920" s="365"/>
      <c r="C920" s="365"/>
      <c r="D920" s="365"/>
      <c r="E920" s="365"/>
      <c r="F920" s="380"/>
      <c r="G920" s="365"/>
      <c r="H920" s="365"/>
      <c r="I920" s="365"/>
      <c r="J920" s="365"/>
      <c r="K920" s="365"/>
      <c r="L920" s="365"/>
      <c r="M920" s="365"/>
      <c r="N920" s="365"/>
      <c r="O920" s="365"/>
      <c r="P920" s="365"/>
      <c r="Q920" s="365"/>
      <c r="R920" s="365"/>
      <c r="S920" s="365"/>
      <c r="T920" s="365"/>
      <c r="U920" s="365"/>
      <c r="V920" s="365"/>
      <c r="W920" s="365"/>
      <c r="X920" s="365"/>
      <c r="Y920" s="365"/>
      <c r="Z920" s="365"/>
      <c r="AA920" s="365"/>
    </row>
    <row r="921">
      <c r="A921" s="365"/>
      <c r="B921" s="365"/>
      <c r="C921" s="365"/>
      <c r="D921" s="365"/>
      <c r="E921" s="365"/>
      <c r="F921" s="380"/>
      <c r="G921" s="365"/>
      <c r="H921" s="365"/>
      <c r="I921" s="365"/>
      <c r="J921" s="365"/>
      <c r="K921" s="365"/>
      <c r="L921" s="365"/>
      <c r="M921" s="365"/>
      <c r="N921" s="365"/>
      <c r="O921" s="365"/>
      <c r="P921" s="365"/>
      <c r="Q921" s="365"/>
      <c r="R921" s="365"/>
      <c r="S921" s="365"/>
      <c r="T921" s="365"/>
      <c r="U921" s="365"/>
      <c r="V921" s="365"/>
      <c r="W921" s="365"/>
      <c r="X921" s="365"/>
      <c r="Y921" s="365"/>
      <c r="Z921" s="365"/>
      <c r="AA921" s="365"/>
    </row>
    <row r="922">
      <c r="A922" s="365"/>
      <c r="B922" s="365"/>
      <c r="C922" s="365"/>
      <c r="D922" s="365"/>
      <c r="E922" s="365"/>
      <c r="F922" s="380"/>
      <c r="G922" s="365"/>
      <c r="H922" s="365"/>
      <c r="I922" s="365"/>
      <c r="J922" s="365"/>
      <c r="K922" s="365"/>
      <c r="L922" s="365"/>
      <c r="M922" s="365"/>
      <c r="N922" s="365"/>
      <c r="O922" s="365"/>
      <c r="P922" s="365"/>
      <c r="Q922" s="365"/>
      <c r="R922" s="365"/>
      <c r="S922" s="365"/>
      <c r="T922" s="365"/>
      <c r="U922" s="365"/>
      <c r="V922" s="365"/>
      <c r="W922" s="365"/>
      <c r="X922" s="365"/>
      <c r="Y922" s="365"/>
      <c r="Z922" s="365"/>
      <c r="AA922" s="365"/>
    </row>
    <row r="923">
      <c r="A923" s="365"/>
      <c r="B923" s="365"/>
      <c r="C923" s="365"/>
      <c r="D923" s="365"/>
      <c r="E923" s="365"/>
      <c r="F923" s="380"/>
      <c r="G923" s="365"/>
      <c r="H923" s="365"/>
      <c r="I923" s="365"/>
      <c r="J923" s="365"/>
      <c r="K923" s="365"/>
      <c r="L923" s="365"/>
      <c r="M923" s="365"/>
      <c r="N923" s="365"/>
      <c r="O923" s="365"/>
      <c r="P923" s="365"/>
      <c r="Q923" s="365"/>
      <c r="R923" s="365"/>
      <c r="S923" s="365"/>
      <c r="T923" s="365"/>
      <c r="U923" s="365"/>
      <c r="V923" s="365"/>
      <c r="W923" s="365"/>
      <c r="X923" s="365"/>
      <c r="Y923" s="365"/>
      <c r="Z923" s="365"/>
      <c r="AA923" s="365"/>
    </row>
    <row r="924">
      <c r="A924" s="365"/>
      <c r="B924" s="365"/>
      <c r="C924" s="365"/>
      <c r="D924" s="365"/>
      <c r="E924" s="365"/>
      <c r="F924" s="380"/>
      <c r="G924" s="365"/>
      <c r="H924" s="365"/>
      <c r="I924" s="365"/>
      <c r="J924" s="365"/>
      <c r="K924" s="365"/>
      <c r="L924" s="365"/>
      <c r="M924" s="365"/>
      <c r="N924" s="365"/>
      <c r="O924" s="365"/>
      <c r="P924" s="365"/>
      <c r="Q924" s="365"/>
      <c r="R924" s="365"/>
      <c r="S924" s="365"/>
      <c r="T924" s="365"/>
      <c r="U924" s="365"/>
      <c r="V924" s="365"/>
      <c r="W924" s="365"/>
      <c r="X924" s="365"/>
      <c r="Y924" s="365"/>
      <c r="Z924" s="365"/>
      <c r="AA924" s="365"/>
    </row>
    <row r="925">
      <c r="A925" s="365"/>
      <c r="B925" s="365"/>
      <c r="C925" s="365"/>
      <c r="D925" s="365"/>
      <c r="E925" s="365"/>
      <c r="F925" s="380"/>
      <c r="G925" s="365"/>
      <c r="H925" s="365"/>
      <c r="I925" s="365"/>
      <c r="J925" s="365"/>
      <c r="K925" s="365"/>
      <c r="L925" s="365"/>
      <c r="M925" s="365"/>
      <c r="N925" s="365"/>
      <c r="O925" s="365"/>
      <c r="P925" s="365"/>
      <c r="Q925" s="365"/>
      <c r="R925" s="365"/>
      <c r="S925" s="365"/>
      <c r="T925" s="365"/>
      <c r="U925" s="365"/>
      <c r="V925" s="365"/>
      <c r="W925" s="365"/>
      <c r="X925" s="365"/>
      <c r="Y925" s="365"/>
      <c r="Z925" s="365"/>
      <c r="AA925" s="365"/>
    </row>
    <row r="926">
      <c r="A926" s="365"/>
      <c r="B926" s="365"/>
      <c r="C926" s="365"/>
      <c r="D926" s="365"/>
      <c r="E926" s="365"/>
      <c r="F926" s="380"/>
      <c r="G926" s="365"/>
      <c r="H926" s="365"/>
      <c r="I926" s="365"/>
      <c r="J926" s="365"/>
      <c r="K926" s="365"/>
      <c r="L926" s="365"/>
      <c r="M926" s="365"/>
      <c r="N926" s="365"/>
      <c r="O926" s="365"/>
      <c r="P926" s="365"/>
      <c r="Q926" s="365"/>
      <c r="R926" s="365"/>
      <c r="S926" s="365"/>
      <c r="T926" s="365"/>
      <c r="U926" s="365"/>
      <c r="V926" s="365"/>
      <c r="W926" s="365"/>
      <c r="X926" s="365"/>
      <c r="Y926" s="365"/>
      <c r="Z926" s="365"/>
      <c r="AA926" s="365"/>
    </row>
    <row r="927">
      <c r="A927" s="365"/>
      <c r="B927" s="365"/>
      <c r="C927" s="365"/>
      <c r="D927" s="365"/>
      <c r="E927" s="365"/>
      <c r="F927" s="380"/>
      <c r="G927" s="365"/>
      <c r="H927" s="365"/>
      <c r="I927" s="365"/>
      <c r="J927" s="365"/>
      <c r="K927" s="365"/>
      <c r="L927" s="365"/>
      <c r="M927" s="365"/>
      <c r="N927" s="365"/>
      <c r="O927" s="365"/>
      <c r="P927" s="365"/>
      <c r="Q927" s="365"/>
      <c r="R927" s="365"/>
      <c r="S927" s="365"/>
      <c r="T927" s="365"/>
      <c r="U927" s="365"/>
      <c r="V927" s="365"/>
      <c r="W927" s="365"/>
      <c r="X927" s="365"/>
      <c r="Y927" s="365"/>
      <c r="Z927" s="365"/>
      <c r="AA927" s="365"/>
    </row>
    <row r="928">
      <c r="A928" s="365"/>
      <c r="B928" s="365"/>
      <c r="C928" s="365"/>
      <c r="D928" s="365"/>
      <c r="E928" s="365"/>
      <c r="F928" s="380"/>
      <c r="G928" s="365"/>
      <c r="H928" s="365"/>
      <c r="I928" s="365"/>
      <c r="J928" s="365"/>
      <c r="K928" s="365"/>
      <c r="L928" s="365"/>
      <c r="M928" s="365"/>
      <c r="N928" s="365"/>
      <c r="O928" s="365"/>
      <c r="P928" s="365"/>
      <c r="Q928" s="365"/>
      <c r="R928" s="365"/>
      <c r="S928" s="365"/>
      <c r="T928" s="365"/>
      <c r="U928" s="365"/>
      <c r="V928" s="365"/>
      <c r="W928" s="365"/>
      <c r="X928" s="365"/>
      <c r="Y928" s="365"/>
      <c r="Z928" s="365"/>
      <c r="AA928" s="365"/>
    </row>
    <row r="929">
      <c r="A929" s="365"/>
      <c r="B929" s="365"/>
      <c r="C929" s="365"/>
      <c r="D929" s="365"/>
      <c r="E929" s="365"/>
      <c r="F929" s="380"/>
      <c r="G929" s="365"/>
      <c r="H929" s="365"/>
      <c r="I929" s="365"/>
      <c r="J929" s="365"/>
      <c r="K929" s="365"/>
      <c r="L929" s="365"/>
      <c r="M929" s="365"/>
      <c r="N929" s="365"/>
      <c r="O929" s="365"/>
      <c r="P929" s="365"/>
      <c r="Q929" s="365"/>
      <c r="R929" s="365"/>
      <c r="S929" s="365"/>
      <c r="T929" s="365"/>
      <c r="U929" s="365"/>
      <c r="V929" s="365"/>
      <c r="W929" s="365"/>
      <c r="X929" s="365"/>
      <c r="Y929" s="365"/>
      <c r="Z929" s="365"/>
      <c r="AA929" s="365"/>
    </row>
    <row r="930">
      <c r="A930" s="365"/>
      <c r="B930" s="365"/>
      <c r="C930" s="365"/>
      <c r="D930" s="365"/>
      <c r="E930" s="365"/>
      <c r="F930" s="380"/>
      <c r="G930" s="365"/>
      <c r="H930" s="365"/>
      <c r="I930" s="365"/>
      <c r="J930" s="365"/>
      <c r="K930" s="365"/>
      <c r="L930" s="365"/>
      <c r="M930" s="365"/>
      <c r="N930" s="365"/>
      <c r="O930" s="365"/>
      <c r="P930" s="365"/>
      <c r="Q930" s="365"/>
      <c r="R930" s="365"/>
      <c r="S930" s="365"/>
      <c r="T930" s="365"/>
      <c r="U930" s="365"/>
      <c r="V930" s="365"/>
      <c r="W930" s="365"/>
      <c r="X930" s="365"/>
      <c r="Y930" s="365"/>
      <c r="Z930" s="365"/>
      <c r="AA930" s="365"/>
    </row>
    <row r="931">
      <c r="A931" s="365"/>
      <c r="B931" s="365"/>
      <c r="C931" s="365"/>
      <c r="D931" s="365"/>
      <c r="E931" s="365"/>
      <c r="F931" s="380"/>
      <c r="G931" s="365"/>
      <c r="H931" s="365"/>
      <c r="I931" s="365"/>
      <c r="J931" s="365"/>
      <c r="K931" s="365"/>
      <c r="L931" s="365"/>
      <c r="M931" s="365"/>
      <c r="N931" s="365"/>
      <c r="O931" s="365"/>
      <c r="P931" s="365"/>
      <c r="Q931" s="365"/>
      <c r="R931" s="365"/>
      <c r="S931" s="365"/>
      <c r="T931" s="365"/>
      <c r="U931" s="365"/>
      <c r="V931" s="365"/>
      <c r="W931" s="365"/>
      <c r="X931" s="365"/>
      <c r="Y931" s="365"/>
      <c r="Z931" s="365"/>
      <c r="AA931" s="365"/>
    </row>
    <row r="932">
      <c r="A932" s="365"/>
      <c r="B932" s="365"/>
      <c r="C932" s="365"/>
      <c r="D932" s="365"/>
      <c r="E932" s="365"/>
      <c r="F932" s="380"/>
      <c r="G932" s="365"/>
      <c r="H932" s="365"/>
      <c r="I932" s="365"/>
      <c r="J932" s="365"/>
      <c r="K932" s="365"/>
      <c r="L932" s="365"/>
      <c r="M932" s="365"/>
      <c r="N932" s="365"/>
      <c r="O932" s="365"/>
      <c r="P932" s="365"/>
      <c r="Q932" s="365"/>
      <c r="R932" s="365"/>
      <c r="S932" s="365"/>
      <c r="T932" s="365"/>
      <c r="U932" s="365"/>
      <c r="V932" s="365"/>
      <c r="W932" s="365"/>
      <c r="X932" s="365"/>
      <c r="Y932" s="365"/>
      <c r="Z932" s="365"/>
      <c r="AA932" s="365"/>
    </row>
    <row r="933">
      <c r="A933" s="365"/>
      <c r="B933" s="365"/>
      <c r="C933" s="365"/>
      <c r="D933" s="365"/>
      <c r="E933" s="365"/>
      <c r="F933" s="380"/>
      <c r="G933" s="365"/>
      <c r="H933" s="365"/>
      <c r="I933" s="365"/>
      <c r="J933" s="365"/>
      <c r="K933" s="365"/>
      <c r="L933" s="365"/>
      <c r="M933" s="365"/>
      <c r="N933" s="365"/>
      <c r="O933" s="365"/>
      <c r="P933" s="365"/>
      <c r="Q933" s="365"/>
      <c r="R933" s="365"/>
      <c r="S933" s="365"/>
      <c r="T933" s="365"/>
      <c r="U933" s="365"/>
      <c r="V933" s="365"/>
      <c r="W933" s="365"/>
      <c r="X933" s="365"/>
      <c r="Y933" s="365"/>
      <c r="Z933" s="365"/>
      <c r="AA933" s="365"/>
    </row>
    <row r="934">
      <c r="A934" s="365"/>
      <c r="B934" s="365"/>
      <c r="C934" s="365"/>
      <c r="D934" s="365"/>
      <c r="E934" s="365"/>
      <c r="F934" s="380"/>
      <c r="G934" s="365"/>
      <c r="H934" s="365"/>
      <c r="I934" s="365"/>
      <c r="J934" s="365"/>
      <c r="K934" s="365"/>
      <c r="L934" s="365"/>
      <c r="M934" s="365"/>
      <c r="N934" s="365"/>
      <c r="O934" s="365"/>
      <c r="P934" s="365"/>
      <c r="Q934" s="365"/>
      <c r="R934" s="365"/>
      <c r="S934" s="365"/>
      <c r="T934" s="365"/>
      <c r="U934" s="365"/>
      <c r="V934" s="365"/>
      <c r="W934" s="365"/>
      <c r="X934" s="365"/>
      <c r="Y934" s="365"/>
      <c r="Z934" s="365"/>
      <c r="AA934" s="365"/>
    </row>
    <row r="935">
      <c r="A935" s="365"/>
      <c r="B935" s="365"/>
      <c r="C935" s="365"/>
      <c r="D935" s="365"/>
      <c r="E935" s="365"/>
      <c r="F935" s="380"/>
      <c r="G935" s="365"/>
      <c r="H935" s="365"/>
      <c r="I935" s="365"/>
      <c r="J935" s="365"/>
      <c r="K935" s="365"/>
      <c r="L935" s="365"/>
      <c r="M935" s="365"/>
      <c r="N935" s="365"/>
      <c r="O935" s="365"/>
      <c r="P935" s="365"/>
      <c r="Q935" s="365"/>
      <c r="R935" s="365"/>
      <c r="S935" s="365"/>
      <c r="T935" s="365"/>
      <c r="U935" s="365"/>
      <c r="V935" s="365"/>
      <c r="W935" s="365"/>
      <c r="X935" s="365"/>
      <c r="Y935" s="365"/>
      <c r="Z935" s="365"/>
      <c r="AA935" s="365"/>
    </row>
    <row r="936">
      <c r="A936" s="365"/>
      <c r="B936" s="365"/>
      <c r="C936" s="365"/>
      <c r="D936" s="365"/>
      <c r="E936" s="365"/>
      <c r="F936" s="380"/>
      <c r="G936" s="365"/>
      <c r="H936" s="365"/>
      <c r="I936" s="365"/>
      <c r="J936" s="365"/>
      <c r="K936" s="365"/>
      <c r="L936" s="365"/>
      <c r="M936" s="365"/>
      <c r="N936" s="365"/>
      <c r="O936" s="365"/>
      <c r="P936" s="365"/>
      <c r="Q936" s="365"/>
      <c r="R936" s="365"/>
      <c r="S936" s="365"/>
      <c r="T936" s="365"/>
      <c r="U936" s="365"/>
      <c r="V936" s="365"/>
      <c r="W936" s="365"/>
      <c r="X936" s="365"/>
      <c r="Y936" s="365"/>
      <c r="Z936" s="365"/>
      <c r="AA936" s="365"/>
    </row>
    <row r="937">
      <c r="A937" s="365"/>
      <c r="B937" s="365"/>
      <c r="C937" s="365"/>
      <c r="D937" s="365"/>
      <c r="E937" s="365"/>
      <c r="F937" s="380"/>
      <c r="G937" s="365"/>
      <c r="H937" s="365"/>
      <c r="I937" s="365"/>
      <c r="J937" s="365"/>
      <c r="K937" s="365"/>
      <c r="L937" s="365"/>
      <c r="M937" s="365"/>
      <c r="N937" s="365"/>
      <c r="O937" s="365"/>
      <c r="P937" s="365"/>
      <c r="Q937" s="365"/>
      <c r="R937" s="365"/>
      <c r="S937" s="365"/>
      <c r="T937" s="365"/>
      <c r="U937" s="365"/>
      <c r="V937" s="365"/>
      <c r="W937" s="365"/>
      <c r="X937" s="365"/>
      <c r="Y937" s="365"/>
      <c r="Z937" s="365"/>
      <c r="AA937" s="365"/>
    </row>
    <row r="938">
      <c r="A938" s="365"/>
      <c r="B938" s="365"/>
      <c r="C938" s="365"/>
      <c r="D938" s="365"/>
      <c r="E938" s="365"/>
      <c r="F938" s="380"/>
      <c r="G938" s="365"/>
      <c r="H938" s="365"/>
      <c r="I938" s="365"/>
      <c r="J938" s="365"/>
      <c r="K938" s="365"/>
      <c r="L938" s="365"/>
      <c r="M938" s="365"/>
      <c r="N938" s="365"/>
      <c r="O938" s="365"/>
      <c r="P938" s="365"/>
      <c r="Q938" s="365"/>
      <c r="R938" s="365"/>
      <c r="S938" s="365"/>
      <c r="T938" s="365"/>
      <c r="U938" s="365"/>
      <c r="V938" s="365"/>
      <c r="W938" s="365"/>
      <c r="X938" s="365"/>
      <c r="Y938" s="365"/>
      <c r="Z938" s="365"/>
      <c r="AA938" s="365"/>
    </row>
    <row r="939">
      <c r="A939" s="365"/>
      <c r="B939" s="365"/>
      <c r="C939" s="365"/>
      <c r="D939" s="365"/>
      <c r="E939" s="365"/>
      <c r="F939" s="380"/>
      <c r="G939" s="365"/>
      <c r="H939" s="365"/>
      <c r="I939" s="365"/>
      <c r="J939" s="365"/>
      <c r="K939" s="365"/>
      <c r="L939" s="365"/>
      <c r="M939" s="365"/>
      <c r="N939" s="365"/>
      <c r="O939" s="365"/>
      <c r="P939" s="365"/>
      <c r="Q939" s="365"/>
      <c r="R939" s="365"/>
      <c r="S939" s="365"/>
      <c r="T939" s="365"/>
      <c r="U939" s="365"/>
      <c r="V939" s="365"/>
      <c r="W939" s="365"/>
      <c r="X939" s="365"/>
      <c r="Y939" s="365"/>
      <c r="Z939" s="365"/>
      <c r="AA939" s="365"/>
    </row>
    <row r="940">
      <c r="A940" s="365"/>
      <c r="B940" s="365"/>
      <c r="C940" s="365"/>
      <c r="D940" s="365"/>
      <c r="E940" s="365"/>
      <c r="F940" s="380"/>
      <c r="G940" s="365"/>
      <c r="H940" s="365"/>
      <c r="I940" s="365"/>
      <c r="J940" s="365"/>
      <c r="K940" s="365"/>
      <c r="L940" s="365"/>
      <c r="M940" s="365"/>
      <c r="N940" s="365"/>
      <c r="O940" s="365"/>
      <c r="P940" s="365"/>
      <c r="Q940" s="365"/>
      <c r="R940" s="365"/>
      <c r="S940" s="365"/>
      <c r="T940" s="365"/>
      <c r="U940" s="365"/>
      <c r="V940" s="365"/>
      <c r="W940" s="365"/>
      <c r="X940" s="365"/>
      <c r="Y940" s="365"/>
      <c r="Z940" s="365"/>
      <c r="AA940" s="365"/>
    </row>
    <row r="941">
      <c r="A941" s="365"/>
      <c r="B941" s="365"/>
      <c r="C941" s="365"/>
      <c r="D941" s="365"/>
      <c r="E941" s="365"/>
      <c r="F941" s="380"/>
      <c r="G941" s="365"/>
      <c r="H941" s="365"/>
      <c r="I941" s="365"/>
      <c r="J941" s="365"/>
      <c r="K941" s="365"/>
      <c r="L941" s="365"/>
      <c r="M941" s="365"/>
      <c r="N941" s="365"/>
      <c r="O941" s="365"/>
      <c r="P941" s="365"/>
      <c r="Q941" s="365"/>
      <c r="R941" s="365"/>
      <c r="S941" s="365"/>
      <c r="T941" s="365"/>
      <c r="U941" s="365"/>
      <c r="V941" s="365"/>
      <c r="W941" s="365"/>
      <c r="X941" s="365"/>
      <c r="Y941" s="365"/>
      <c r="Z941" s="365"/>
      <c r="AA941" s="365"/>
    </row>
    <row r="942">
      <c r="A942" s="365"/>
      <c r="B942" s="365"/>
      <c r="C942" s="365"/>
      <c r="D942" s="365"/>
      <c r="E942" s="365"/>
      <c r="F942" s="380"/>
      <c r="G942" s="365"/>
      <c r="H942" s="365"/>
      <c r="I942" s="365"/>
      <c r="J942" s="365"/>
      <c r="K942" s="365"/>
      <c r="L942" s="365"/>
      <c r="M942" s="365"/>
      <c r="N942" s="365"/>
      <c r="O942" s="365"/>
      <c r="P942" s="365"/>
      <c r="Q942" s="365"/>
      <c r="R942" s="365"/>
      <c r="S942" s="365"/>
      <c r="T942" s="365"/>
      <c r="U942" s="365"/>
      <c r="V942" s="365"/>
      <c r="W942" s="365"/>
      <c r="X942" s="365"/>
      <c r="Y942" s="365"/>
      <c r="Z942" s="365"/>
      <c r="AA942" s="365"/>
    </row>
    <row r="943">
      <c r="A943" s="365"/>
      <c r="B943" s="365"/>
      <c r="C943" s="365"/>
      <c r="D943" s="365"/>
      <c r="E943" s="365"/>
      <c r="F943" s="380"/>
      <c r="G943" s="365"/>
      <c r="H943" s="365"/>
      <c r="I943" s="365"/>
      <c r="J943" s="365"/>
      <c r="K943" s="365"/>
      <c r="L943" s="365"/>
      <c r="M943" s="365"/>
      <c r="N943" s="365"/>
      <c r="O943" s="365"/>
      <c r="P943" s="365"/>
      <c r="Q943" s="365"/>
      <c r="R943" s="365"/>
      <c r="S943" s="365"/>
      <c r="T943" s="365"/>
      <c r="U943" s="365"/>
      <c r="V943" s="365"/>
      <c r="W943" s="365"/>
      <c r="X943" s="365"/>
      <c r="Y943" s="365"/>
      <c r="Z943" s="365"/>
      <c r="AA943" s="365"/>
    </row>
    <row r="944">
      <c r="A944" s="365"/>
      <c r="B944" s="365"/>
      <c r="C944" s="365"/>
      <c r="D944" s="365"/>
      <c r="E944" s="365"/>
      <c r="F944" s="380"/>
      <c r="G944" s="365"/>
      <c r="H944" s="365"/>
      <c r="I944" s="365"/>
      <c r="J944" s="365"/>
      <c r="K944" s="365"/>
      <c r="L944" s="365"/>
      <c r="M944" s="365"/>
      <c r="N944" s="365"/>
      <c r="O944" s="365"/>
      <c r="P944" s="365"/>
      <c r="Q944" s="365"/>
      <c r="R944" s="365"/>
      <c r="S944" s="365"/>
      <c r="T944" s="365"/>
      <c r="U944" s="365"/>
      <c r="V944" s="365"/>
      <c r="W944" s="365"/>
      <c r="X944" s="365"/>
      <c r="Y944" s="365"/>
      <c r="Z944" s="365"/>
      <c r="AA944" s="365"/>
    </row>
    <row r="945">
      <c r="A945" s="365"/>
      <c r="B945" s="365"/>
      <c r="C945" s="365"/>
      <c r="D945" s="365"/>
      <c r="E945" s="365"/>
      <c r="F945" s="380"/>
      <c r="G945" s="365"/>
      <c r="H945" s="365"/>
      <c r="I945" s="365"/>
      <c r="J945" s="365"/>
      <c r="K945" s="365"/>
      <c r="L945" s="365"/>
      <c r="M945" s="365"/>
      <c r="N945" s="365"/>
      <c r="O945" s="365"/>
      <c r="P945" s="365"/>
      <c r="Q945" s="365"/>
      <c r="R945" s="365"/>
      <c r="S945" s="365"/>
      <c r="T945" s="365"/>
      <c r="U945" s="365"/>
      <c r="V945" s="365"/>
      <c r="W945" s="365"/>
      <c r="X945" s="365"/>
      <c r="Y945" s="365"/>
      <c r="Z945" s="365"/>
      <c r="AA945" s="365"/>
    </row>
    <row r="946">
      <c r="A946" s="365"/>
      <c r="B946" s="365"/>
      <c r="C946" s="365"/>
      <c r="D946" s="365"/>
      <c r="E946" s="365"/>
      <c r="F946" s="380"/>
      <c r="G946" s="365"/>
      <c r="H946" s="365"/>
      <c r="I946" s="365"/>
      <c r="J946" s="365"/>
      <c r="K946" s="365"/>
      <c r="L946" s="365"/>
      <c r="M946" s="365"/>
      <c r="N946" s="365"/>
      <c r="O946" s="365"/>
      <c r="P946" s="365"/>
      <c r="Q946" s="365"/>
      <c r="R946" s="365"/>
      <c r="S946" s="365"/>
      <c r="T946" s="365"/>
      <c r="U946" s="365"/>
      <c r="V946" s="365"/>
      <c r="W946" s="365"/>
      <c r="X946" s="365"/>
      <c r="Y946" s="365"/>
      <c r="Z946" s="365"/>
      <c r="AA946" s="365"/>
    </row>
    <row r="947">
      <c r="A947" s="365"/>
      <c r="B947" s="365"/>
      <c r="C947" s="365"/>
      <c r="D947" s="365"/>
      <c r="E947" s="365"/>
      <c r="F947" s="380"/>
      <c r="G947" s="365"/>
      <c r="H947" s="365"/>
      <c r="I947" s="365"/>
      <c r="J947" s="365"/>
      <c r="K947" s="365"/>
      <c r="L947" s="365"/>
      <c r="M947" s="365"/>
      <c r="N947" s="365"/>
      <c r="O947" s="365"/>
      <c r="P947" s="365"/>
      <c r="Q947" s="365"/>
      <c r="R947" s="365"/>
      <c r="S947" s="365"/>
      <c r="T947" s="365"/>
      <c r="U947" s="365"/>
      <c r="V947" s="365"/>
      <c r="W947" s="365"/>
      <c r="X947" s="365"/>
      <c r="Y947" s="365"/>
      <c r="Z947" s="365"/>
      <c r="AA947" s="365"/>
    </row>
    <row r="948">
      <c r="A948" s="365"/>
      <c r="B948" s="365"/>
      <c r="C948" s="365"/>
      <c r="D948" s="365"/>
      <c r="E948" s="365"/>
      <c r="F948" s="380"/>
      <c r="G948" s="365"/>
      <c r="H948" s="365"/>
      <c r="I948" s="365"/>
      <c r="J948" s="365"/>
      <c r="K948" s="365"/>
      <c r="L948" s="365"/>
      <c r="M948" s="365"/>
      <c r="N948" s="365"/>
      <c r="O948" s="365"/>
      <c r="P948" s="365"/>
      <c r="Q948" s="365"/>
      <c r="R948" s="365"/>
      <c r="S948" s="365"/>
      <c r="T948" s="365"/>
      <c r="U948" s="365"/>
      <c r="V948" s="365"/>
      <c r="W948" s="365"/>
      <c r="X948" s="365"/>
      <c r="Y948" s="365"/>
      <c r="Z948" s="365"/>
      <c r="AA948" s="365"/>
    </row>
    <row r="949">
      <c r="A949" s="365"/>
      <c r="B949" s="365"/>
      <c r="C949" s="365"/>
      <c r="D949" s="365"/>
      <c r="E949" s="365"/>
      <c r="F949" s="380"/>
      <c r="G949" s="365"/>
      <c r="H949" s="365"/>
      <c r="I949" s="365"/>
      <c r="J949" s="365"/>
      <c r="K949" s="365"/>
      <c r="L949" s="365"/>
      <c r="M949" s="365"/>
      <c r="N949" s="365"/>
      <c r="O949" s="365"/>
      <c r="P949" s="365"/>
      <c r="Q949" s="365"/>
      <c r="R949" s="365"/>
      <c r="S949" s="365"/>
      <c r="T949" s="365"/>
      <c r="U949" s="365"/>
      <c r="V949" s="365"/>
      <c r="W949" s="365"/>
      <c r="X949" s="365"/>
      <c r="Y949" s="365"/>
      <c r="Z949" s="365"/>
      <c r="AA949" s="365"/>
    </row>
    <row r="950">
      <c r="A950" s="365"/>
      <c r="B950" s="365"/>
      <c r="C950" s="365"/>
      <c r="D950" s="365"/>
      <c r="E950" s="365"/>
      <c r="F950" s="380"/>
      <c r="G950" s="365"/>
      <c r="H950" s="365"/>
      <c r="I950" s="365"/>
      <c r="J950" s="365"/>
      <c r="K950" s="365"/>
      <c r="L950" s="365"/>
      <c r="M950" s="365"/>
      <c r="N950" s="365"/>
      <c r="O950" s="365"/>
      <c r="P950" s="365"/>
      <c r="Q950" s="365"/>
      <c r="R950" s="365"/>
      <c r="S950" s="365"/>
      <c r="T950" s="365"/>
      <c r="U950" s="365"/>
      <c r="V950" s="365"/>
      <c r="W950" s="365"/>
      <c r="X950" s="365"/>
      <c r="Y950" s="365"/>
      <c r="Z950" s="365"/>
      <c r="AA950" s="365"/>
    </row>
    <row r="951">
      <c r="A951" s="365"/>
      <c r="B951" s="365"/>
      <c r="C951" s="365"/>
      <c r="D951" s="365"/>
      <c r="E951" s="365"/>
      <c r="F951" s="380"/>
      <c r="G951" s="365"/>
      <c r="H951" s="365"/>
      <c r="I951" s="365"/>
      <c r="J951" s="365"/>
      <c r="K951" s="365"/>
      <c r="L951" s="365"/>
      <c r="M951" s="365"/>
      <c r="N951" s="365"/>
      <c r="O951" s="365"/>
      <c r="P951" s="365"/>
      <c r="Q951" s="365"/>
      <c r="R951" s="365"/>
      <c r="S951" s="365"/>
      <c r="T951" s="365"/>
      <c r="U951" s="365"/>
      <c r="V951" s="365"/>
      <c r="W951" s="365"/>
      <c r="X951" s="365"/>
      <c r="Y951" s="365"/>
      <c r="Z951" s="365"/>
      <c r="AA951" s="365"/>
    </row>
    <row r="952">
      <c r="A952" s="365"/>
      <c r="B952" s="365"/>
      <c r="C952" s="365"/>
      <c r="D952" s="365"/>
      <c r="E952" s="365"/>
      <c r="F952" s="380"/>
      <c r="G952" s="365"/>
      <c r="H952" s="365"/>
      <c r="I952" s="365"/>
      <c r="J952" s="365"/>
      <c r="K952" s="365"/>
      <c r="L952" s="365"/>
      <c r="M952" s="365"/>
      <c r="N952" s="365"/>
      <c r="O952" s="365"/>
      <c r="P952" s="365"/>
      <c r="Q952" s="365"/>
      <c r="R952" s="365"/>
      <c r="S952" s="365"/>
      <c r="T952" s="365"/>
      <c r="U952" s="365"/>
      <c r="V952" s="365"/>
      <c r="W952" s="365"/>
      <c r="X952" s="365"/>
      <c r="Y952" s="365"/>
      <c r="Z952" s="365"/>
      <c r="AA952" s="365"/>
    </row>
    <row r="953">
      <c r="A953" s="365"/>
      <c r="B953" s="365"/>
      <c r="C953" s="365"/>
      <c r="D953" s="365"/>
      <c r="E953" s="365"/>
      <c r="F953" s="380"/>
      <c r="G953" s="365"/>
      <c r="H953" s="365"/>
      <c r="I953" s="365"/>
      <c r="J953" s="365"/>
      <c r="K953" s="365"/>
      <c r="L953" s="365"/>
      <c r="M953" s="365"/>
      <c r="N953" s="365"/>
      <c r="O953" s="365"/>
      <c r="P953" s="365"/>
      <c r="Q953" s="365"/>
      <c r="R953" s="365"/>
      <c r="S953" s="365"/>
      <c r="T953" s="365"/>
      <c r="U953" s="365"/>
      <c r="V953" s="365"/>
      <c r="W953" s="365"/>
      <c r="X953" s="365"/>
      <c r="Y953" s="365"/>
      <c r="Z953" s="365"/>
      <c r="AA953" s="365"/>
    </row>
    <row r="954">
      <c r="A954" s="365"/>
      <c r="B954" s="365"/>
      <c r="C954" s="365"/>
      <c r="D954" s="365"/>
      <c r="E954" s="365"/>
      <c r="F954" s="380"/>
      <c r="G954" s="365"/>
      <c r="H954" s="365"/>
      <c r="I954" s="365"/>
      <c r="J954" s="365"/>
      <c r="K954" s="365"/>
      <c r="L954" s="365"/>
      <c r="M954" s="365"/>
      <c r="N954" s="365"/>
      <c r="O954" s="365"/>
      <c r="P954" s="365"/>
      <c r="Q954" s="365"/>
      <c r="R954" s="365"/>
      <c r="S954" s="365"/>
      <c r="T954" s="365"/>
      <c r="U954" s="365"/>
      <c r="V954" s="365"/>
      <c r="W954" s="365"/>
      <c r="X954" s="365"/>
      <c r="Y954" s="365"/>
      <c r="Z954" s="365"/>
      <c r="AA954" s="365"/>
    </row>
    <row r="955">
      <c r="A955" s="365"/>
      <c r="B955" s="365"/>
      <c r="C955" s="365"/>
      <c r="D955" s="365"/>
      <c r="E955" s="365"/>
      <c r="F955" s="380"/>
      <c r="G955" s="365"/>
      <c r="H955" s="365"/>
      <c r="I955" s="365"/>
      <c r="J955" s="365"/>
      <c r="K955" s="365"/>
      <c r="L955" s="365"/>
      <c r="M955" s="365"/>
      <c r="N955" s="365"/>
      <c r="O955" s="365"/>
      <c r="P955" s="365"/>
      <c r="Q955" s="365"/>
      <c r="R955" s="365"/>
      <c r="S955" s="365"/>
      <c r="T955" s="365"/>
      <c r="U955" s="365"/>
      <c r="V955" s="365"/>
      <c r="W955" s="365"/>
      <c r="X955" s="365"/>
      <c r="Y955" s="365"/>
      <c r="Z955" s="365"/>
      <c r="AA955" s="365"/>
    </row>
    <row r="956">
      <c r="A956" s="365"/>
      <c r="B956" s="365"/>
      <c r="C956" s="365"/>
      <c r="D956" s="365"/>
      <c r="E956" s="365"/>
      <c r="F956" s="380"/>
      <c r="G956" s="365"/>
      <c r="H956" s="365"/>
      <c r="I956" s="365"/>
      <c r="J956" s="365"/>
      <c r="K956" s="365"/>
      <c r="L956" s="365"/>
      <c r="M956" s="365"/>
      <c r="N956" s="365"/>
      <c r="O956" s="365"/>
      <c r="P956" s="365"/>
      <c r="Q956" s="365"/>
      <c r="R956" s="365"/>
      <c r="S956" s="365"/>
      <c r="T956" s="365"/>
      <c r="U956" s="365"/>
      <c r="V956" s="365"/>
      <c r="W956" s="365"/>
      <c r="X956" s="365"/>
      <c r="Y956" s="365"/>
      <c r="Z956" s="365"/>
      <c r="AA956" s="365"/>
    </row>
    <row r="957">
      <c r="A957" s="365"/>
      <c r="B957" s="365"/>
      <c r="C957" s="365"/>
      <c r="D957" s="365"/>
      <c r="E957" s="365"/>
      <c r="F957" s="380"/>
      <c r="G957" s="365"/>
      <c r="H957" s="365"/>
      <c r="I957" s="365"/>
      <c r="J957" s="365"/>
      <c r="K957" s="365"/>
      <c r="L957" s="365"/>
      <c r="M957" s="365"/>
      <c r="N957" s="365"/>
      <c r="O957" s="365"/>
      <c r="P957" s="365"/>
      <c r="Q957" s="365"/>
      <c r="R957" s="365"/>
      <c r="S957" s="365"/>
      <c r="T957" s="365"/>
      <c r="U957" s="365"/>
      <c r="V957" s="365"/>
      <c r="W957" s="365"/>
      <c r="X957" s="365"/>
      <c r="Y957" s="365"/>
      <c r="Z957" s="365"/>
      <c r="AA957" s="365"/>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hidden="1" min="3" max="3" width="19.29"/>
    <col hidden="1" min="4" max="4" width="14.43"/>
    <col customWidth="1" min="5" max="5" width="20.29"/>
    <col customWidth="1" min="6" max="6" width="120.29"/>
  </cols>
  <sheetData>
    <row r="1" ht="22.5" customHeight="1">
      <c r="A1" s="368" t="s">
        <v>570</v>
      </c>
      <c r="B1" s="368" t="s">
        <v>572</v>
      </c>
      <c r="C1" s="368" t="s">
        <v>461</v>
      </c>
      <c r="D1" s="368" t="s">
        <v>573</v>
      </c>
      <c r="E1" s="369" t="s">
        <v>575</v>
      </c>
      <c r="F1" s="369" t="s">
        <v>576</v>
      </c>
      <c r="G1" s="370" t="s">
        <v>227</v>
      </c>
      <c r="H1" s="313"/>
      <c r="I1" s="313"/>
      <c r="J1" s="313"/>
      <c r="K1" s="313"/>
      <c r="L1" s="313"/>
      <c r="M1" s="313"/>
      <c r="N1" s="313"/>
      <c r="O1" s="313"/>
      <c r="P1" s="313"/>
      <c r="Q1" s="313"/>
      <c r="R1" s="313"/>
      <c r="S1" s="313"/>
      <c r="T1" s="313"/>
      <c r="U1" s="313"/>
      <c r="V1" s="313"/>
      <c r="W1" s="313"/>
      <c r="X1" s="313"/>
      <c r="Y1" s="313"/>
      <c r="Z1" s="313"/>
    </row>
    <row r="2" ht="22.5" customHeight="1">
      <c r="A2" s="334" t="s">
        <v>580</v>
      </c>
      <c r="B2" s="343" t="s">
        <v>581</v>
      </c>
      <c r="C2" s="343" t="s">
        <v>25</v>
      </c>
      <c r="D2" s="343" t="s">
        <v>25</v>
      </c>
      <c r="E2" s="338"/>
      <c r="F2" s="338" t="s">
        <v>584</v>
      </c>
      <c r="G2" s="371"/>
      <c r="H2" s="313"/>
      <c r="I2" s="313"/>
      <c r="J2" s="313"/>
      <c r="K2" s="313"/>
      <c r="L2" s="313"/>
      <c r="M2" s="313"/>
      <c r="N2" s="313"/>
      <c r="O2" s="313"/>
      <c r="P2" s="313"/>
      <c r="Q2" s="313"/>
      <c r="R2" s="313"/>
      <c r="S2" s="313"/>
      <c r="T2" s="313"/>
      <c r="U2" s="313"/>
      <c r="V2" s="313"/>
      <c r="W2" s="313"/>
      <c r="X2" s="313"/>
      <c r="Y2" s="313"/>
      <c r="Z2" s="313"/>
    </row>
    <row r="3" ht="22.5" customHeight="1">
      <c r="A3" s="334" t="s">
        <v>580</v>
      </c>
      <c r="B3" s="343" t="s">
        <v>587</v>
      </c>
      <c r="C3" s="343" t="s">
        <v>25</v>
      </c>
      <c r="D3" s="343" t="s">
        <v>25</v>
      </c>
      <c r="E3" s="338"/>
      <c r="F3" s="338" t="s">
        <v>589</v>
      </c>
      <c r="G3" s="371"/>
      <c r="H3" s="313"/>
      <c r="I3" s="313"/>
      <c r="J3" s="313"/>
      <c r="K3" s="313"/>
      <c r="L3" s="313"/>
      <c r="M3" s="313"/>
      <c r="N3" s="313"/>
      <c r="O3" s="313"/>
      <c r="P3" s="313"/>
      <c r="Q3" s="313"/>
      <c r="R3" s="313"/>
      <c r="S3" s="313"/>
      <c r="T3" s="313"/>
      <c r="U3" s="313"/>
      <c r="V3" s="313"/>
      <c r="W3" s="313"/>
      <c r="X3" s="313"/>
      <c r="Y3" s="313"/>
      <c r="Z3" s="313"/>
    </row>
    <row r="4" ht="22.5" customHeight="1">
      <c r="A4" s="334" t="s">
        <v>580</v>
      </c>
      <c r="B4" s="343" t="s">
        <v>592</v>
      </c>
      <c r="C4" s="343" t="s">
        <v>25</v>
      </c>
      <c r="D4" s="343" t="s">
        <v>25</v>
      </c>
      <c r="E4" s="338"/>
      <c r="F4" s="338" t="s">
        <v>594</v>
      </c>
      <c r="G4" s="371"/>
      <c r="H4" s="313"/>
      <c r="I4" s="313"/>
      <c r="J4" s="313"/>
      <c r="K4" s="313"/>
      <c r="L4" s="313"/>
      <c r="M4" s="313"/>
      <c r="N4" s="313"/>
      <c r="O4" s="313"/>
      <c r="P4" s="313"/>
      <c r="Q4" s="313"/>
      <c r="R4" s="313"/>
      <c r="S4" s="313"/>
      <c r="T4" s="313"/>
      <c r="U4" s="313"/>
      <c r="V4" s="313"/>
      <c r="W4" s="313"/>
      <c r="X4" s="313"/>
      <c r="Y4" s="313"/>
      <c r="Z4" s="313"/>
    </row>
    <row r="5" ht="22.5" customHeight="1">
      <c r="A5" s="334" t="s">
        <v>580</v>
      </c>
      <c r="B5" s="343" t="s">
        <v>597</v>
      </c>
      <c r="C5" s="343" t="s">
        <v>25</v>
      </c>
      <c r="D5" s="343" t="s">
        <v>25</v>
      </c>
      <c r="E5" s="338"/>
      <c r="F5" s="338" t="s">
        <v>600</v>
      </c>
      <c r="G5" s="371"/>
      <c r="H5" s="313"/>
      <c r="I5" s="313"/>
      <c r="J5" s="313"/>
      <c r="K5" s="313"/>
      <c r="L5" s="313"/>
      <c r="M5" s="313"/>
      <c r="N5" s="313"/>
      <c r="O5" s="313"/>
      <c r="P5" s="313"/>
      <c r="Q5" s="313"/>
      <c r="R5" s="313"/>
      <c r="S5" s="313"/>
      <c r="T5" s="313"/>
      <c r="U5" s="313"/>
      <c r="V5" s="313"/>
      <c r="W5" s="313"/>
      <c r="X5" s="313"/>
      <c r="Y5" s="313"/>
      <c r="Z5" s="313"/>
    </row>
    <row r="6" ht="22.5" customHeight="1">
      <c r="A6" s="334" t="s">
        <v>580</v>
      </c>
      <c r="B6" s="343" t="s">
        <v>603</v>
      </c>
      <c r="C6" s="343" t="s">
        <v>25</v>
      </c>
      <c r="D6" s="343" t="s">
        <v>25</v>
      </c>
      <c r="E6" s="341"/>
      <c r="F6" s="341" t="s">
        <v>605</v>
      </c>
      <c r="G6" s="373"/>
      <c r="H6" s="313"/>
      <c r="I6" s="313"/>
      <c r="J6" s="313"/>
      <c r="K6" s="313"/>
      <c r="L6" s="313"/>
      <c r="M6" s="313"/>
      <c r="N6" s="313"/>
      <c r="O6" s="313"/>
      <c r="P6" s="313"/>
      <c r="Q6" s="313"/>
      <c r="R6" s="313"/>
      <c r="S6" s="313"/>
      <c r="T6" s="313"/>
      <c r="U6" s="313"/>
      <c r="V6" s="313"/>
      <c r="W6" s="313"/>
      <c r="X6" s="313"/>
      <c r="Y6" s="313"/>
      <c r="Z6" s="313"/>
    </row>
    <row r="7" ht="22.5" customHeight="1">
      <c r="A7" s="334" t="s">
        <v>580</v>
      </c>
      <c r="B7" s="343" t="s">
        <v>608</v>
      </c>
      <c r="C7" s="343" t="s">
        <v>25</v>
      </c>
      <c r="D7" s="343" t="s">
        <v>25</v>
      </c>
      <c r="E7" s="341"/>
      <c r="F7" s="341" t="s">
        <v>610</v>
      </c>
      <c r="G7" s="373"/>
      <c r="H7" s="313"/>
      <c r="I7" s="313"/>
      <c r="J7" s="313"/>
      <c r="K7" s="313"/>
      <c r="L7" s="313"/>
      <c r="M7" s="313"/>
      <c r="N7" s="313"/>
      <c r="O7" s="313"/>
      <c r="P7" s="313"/>
      <c r="Q7" s="313"/>
      <c r="R7" s="313"/>
      <c r="S7" s="313"/>
      <c r="T7" s="313"/>
      <c r="U7" s="313"/>
      <c r="V7" s="313"/>
      <c r="W7" s="313"/>
      <c r="X7" s="313"/>
      <c r="Y7" s="313"/>
      <c r="Z7" s="313"/>
    </row>
    <row r="8" ht="22.5" customHeight="1">
      <c r="A8" s="334" t="s">
        <v>580</v>
      </c>
      <c r="B8" s="343" t="s">
        <v>613</v>
      </c>
      <c r="C8" s="343" t="s">
        <v>25</v>
      </c>
      <c r="D8" s="343" t="s">
        <v>25</v>
      </c>
      <c r="E8" s="341"/>
      <c r="F8" s="341" t="s">
        <v>615</v>
      </c>
      <c r="G8" s="373"/>
      <c r="H8" s="313"/>
      <c r="I8" s="313"/>
      <c r="J8" s="313"/>
      <c r="K8" s="313"/>
      <c r="L8" s="313"/>
      <c r="M8" s="313"/>
      <c r="N8" s="313"/>
      <c r="O8" s="313"/>
      <c r="P8" s="313"/>
      <c r="Q8" s="313"/>
      <c r="R8" s="313"/>
      <c r="S8" s="313"/>
      <c r="T8" s="313"/>
      <c r="U8" s="313"/>
      <c r="V8" s="313"/>
      <c r="W8" s="313"/>
      <c r="X8" s="313"/>
      <c r="Y8" s="313"/>
      <c r="Z8" s="313"/>
    </row>
    <row r="9" ht="22.5" customHeight="1">
      <c r="A9" s="334" t="s">
        <v>580</v>
      </c>
      <c r="B9" s="343" t="s">
        <v>618</v>
      </c>
      <c r="C9" s="343" t="s">
        <v>25</v>
      </c>
      <c r="D9" s="343" t="s">
        <v>25</v>
      </c>
      <c r="E9" s="338"/>
      <c r="F9" s="338" t="s">
        <v>620</v>
      </c>
      <c r="G9" s="371"/>
      <c r="H9" s="313"/>
      <c r="I9" s="313"/>
      <c r="J9" s="313"/>
      <c r="K9" s="313"/>
      <c r="L9" s="313"/>
      <c r="M9" s="313"/>
      <c r="N9" s="313"/>
      <c r="O9" s="313"/>
      <c r="P9" s="313"/>
      <c r="Q9" s="313"/>
      <c r="R9" s="313"/>
      <c r="S9" s="313"/>
      <c r="T9" s="313"/>
      <c r="U9" s="313"/>
      <c r="V9" s="313"/>
      <c r="W9" s="313"/>
      <c r="X9" s="313"/>
      <c r="Y9" s="313"/>
      <c r="Z9" s="313"/>
    </row>
    <row r="10" ht="22.5" customHeight="1">
      <c r="A10" s="334" t="s">
        <v>580</v>
      </c>
      <c r="B10" s="343" t="s">
        <v>622</v>
      </c>
      <c r="C10" s="343" t="s">
        <v>25</v>
      </c>
      <c r="D10" s="343" t="s">
        <v>25</v>
      </c>
      <c r="E10" s="338"/>
      <c r="F10" s="338" t="s">
        <v>624</v>
      </c>
      <c r="G10" s="371"/>
      <c r="H10" s="313"/>
      <c r="I10" s="313"/>
      <c r="J10" s="313"/>
      <c r="K10" s="313"/>
      <c r="L10" s="313"/>
      <c r="M10" s="313"/>
      <c r="N10" s="313"/>
      <c r="O10" s="313"/>
      <c r="P10" s="313"/>
      <c r="Q10" s="313"/>
      <c r="R10" s="313"/>
      <c r="S10" s="313"/>
      <c r="T10" s="313"/>
      <c r="U10" s="313"/>
      <c r="V10" s="313"/>
      <c r="W10" s="313"/>
      <c r="X10" s="313"/>
      <c r="Y10" s="313"/>
      <c r="Z10" s="313"/>
    </row>
    <row r="11" ht="22.5" customHeight="1">
      <c r="A11" s="334" t="s">
        <v>580</v>
      </c>
      <c r="B11" s="343" t="s">
        <v>627</v>
      </c>
      <c r="C11" s="343" t="s">
        <v>25</v>
      </c>
      <c r="D11" s="343" t="s">
        <v>25</v>
      </c>
      <c r="E11" s="341"/>
      <c r="F11" s="341" t="s">
        <v>629</v>
      </c>
      <c r="G11" s="373"/>
      <c r="H11" s="313"/>
      <c r="I11" s="313"/>
      <c r="J11" s="313"/>
      <c r="K11" s="313"/>
      <c r="L11" s="313"/>
      <c r="M11" s="313"/>
      <c r="N11" s="313"/>
      <c r="O11" s="313"/>
      <c r="P11" s="313"/>
      <c r="Q11" s="313"/>
      <c r="R11" s="313"/>
      <c r="S11" s="313"/>
      <c r="T11" s="313"/>
      <c r="U11" s="313"/>
      <c r="V11" s="313"/>
      <c r="W11" s="313"/>
      <c r="X11" s="313"/>
      <c r="Y11" s="313"/>
      <c r="Z11" s="313"/>
    </row>
    <row r="12" ht="22.5" customHeight="1">
      <c r="A12" s="334" t="s">
        <v>580</v>
      </c>
      <c r="B12" s="343" t="s">
        <v>633</v>
      </c>
      <c r="C12" s="343" t="s">
        <v>25</v>
      </c>
      <c r="D12" s="343" t="s">
        <v>25</v>
      </c>
      <c r="E12" s="341"/>
      <c r="F12" s="341" t="s">
        <v>635</v>
      </c>
      <c r="G12" s="373"/>
      <c r="H12" s="313"/>
      <c r="I12" s="313"/>
      <c r="J12" s="313"/>
      <c r="K12" s="313"/>
      <c r="L12" s="313"/>
      <c r="M12" s="313"/>
      <c r="N12" s="313"/>
      <c r="O12" s="313"/>
      <c r="P12" s="313"/>
      <c r="Q12" s="313"/>
      <c r="R12" s="313"/>
      <c r="S12" s="313"/>
      <c r="T12" s="313"/>
      <c r="U12" s="313"/>
      <c r="V12" s="313"/>
      <c r="W12" s="313"/>
      <c r="X12" s="313"/>
      <c r="Y12" s="313"/>
      <c r="Z12" s="313"/>
    </row>
    <row r="13" ht="22.5" customHeight="1">
      <c r="A13" s="334" t="s">
        <v>580</v>
      </c>
      <c r="B13" s="343" t="s">
        <v>637</v>
      </c>
      <c r="C13" s="343" t="s">
        <v>25</v>
      </c>
      <c r="D13" s="343" t="s">
        <v>25</v>
      </c>
      <c r="E13" s="338"/>
      <c r="F13" s="338" t="s">
        <v>641</v>
      </c>
      <c r="G13" s="371"/>
      <c r="H13" s="313"/>
      <c r="I13" s="313"/>
      <c r="J13" s="313"/>
      <c r="K13" s="313"/>
      <c r="L13" s="313"/>
      <c r="M13" s="313"/>
      <c r="N13" s="313"/>
      <c r="O13" s="313"/>
      <c r="P13" s="313"/>
      <c r="Q13" s="313"/>
      <c r="R13" s="313"/>
      <c r="S13" s="313"/>
      <c r="T13" s="313"/>
      <c r="U13" s="313"/>
      <c r="V13" s="313"/>
      <c r="W13" s="313"/>
      <c r="X13" s="313"/>
      <c r="Y13" s="313"/>
      <c r="Z13" s="313"/>
    </row>
    <row r="14" ht="22.5" customHeight="1">
      <c r="A14" s="334" t="s">
        <v>580</v>
      </c>
      <c r="B14" s="343" t="s">
        <v>643</v>
      </c>
      <c r="C14" s="343" t="s">
        <v>25</v>
      </c>
      <c r="D14" s="343" t="s">
        <v>25</v>
      </c>
      <c r="E14" s="338"/>
      <c r="F14" s="338" t="s">
        <v>645</v>
      </c>
      <c r="G14" s="371"/>
      <c r="H14" s="313"/>
      <c r="I14" s="313"/>
      <c r="J14" s="313"/>
      <c r="K14" s="313"/>
      <c r="L14" s="313"/>
      <c r="M14" s="313"/>
      <c r="N14" s="313"/>
      <c r="O14" s="313"/>
      <c r="P14" s="313"/>
      <c r="Q14" s="313"/>
      <c r="R14" s="313"/>
      <c r="S14" s="313"/>
      <c r="T14" s="313"/>
      <c r="U14" s="313"/>
      <c r="V14" s="313"/>
      <c r="W14" s="313"/>
      <c r="X14" s="313"/>
      <c r="Y14" s="313"/>
      <c r="Z14" s="313"/>
    </row>
    <row r="15" ht="22.5" customHeight="1">
      <c r="A15" s="334" t="s">
        <v>580</v>
      </c>
      <c r="B15" s="343" t="s">
        <v>648</v>
      </c>
      <c r="C15" s="343" t="s">
        <v>25</v>
      </c>
      <c r="D15" s="343" t="s">
        <v>25</v>
      </c>
      <c r="E15" s="338"/>
      <c r="F15" s="338" t="s">
        <v>652</v>
      </c>
      <c r="G15" s="371"/>
      <c r="H15" s="313"/>
      <c r="I15" s="313"/>
      <c r="J15" s="313"/>
      <c r="K15" s="313"/>
      <c r="L15" s="313"/>
      <c r="M15" s="313"/>
      <c r="N15" s="313"/>
      <c r="O15" s="313"/>
      <c r="P15" s="313"/>
      <c r="Q15" s="313"/>
      <c r="R15" s="313"/>
      <c r="S15" s="313"/>
      <c r="T15" s="313"/>
      <c r="U15" s="313"/>
      <c r="V15" s="313"/>
      <c r="W15" s="313"/>
      <c r="X15" s="313"/>
      <c r="Y15" s="313"/>
      <c r="Z15" s="313"/>
    </row>
    <row r="16" ht="22.5" customHeight="1">
      <c r="A16" s="334" t="s">
        <v>580</v>
      </c>
      <c r="B16" s="343" t="s">
        <v>656</v>
      </c>
      <c r="C16" s="343" t="s">
        <v>25</v>
      </c>
      <c r="D16" s="343" t="s">
        <v>25</v>
      </c>
      <c r="E16" s="338"/>
      <c r="F16" s="338" t="s">
        <v>659</v>
      </c>
      <c r="G16" s="371"/>
      <c r="H16" s="313"/>
      <c r="I16" s="313"/>
      <c r="J16" s="313"/>
      <c r="K16" s="313"/>
      <c r="L16" s="313"/>
      <c r="M16" s="313"/>
      <c r="N16" s="313"/>
      <c r="O16" s="313"/>
      <c r="P16" s="313"/>
      <c r="Q16" s="313"/>
      <c r="R16" s="313"/>
      <c r="S16" s="313"/>
      <c r="T16" s="313"/>
      <c r="U16" s="313"/>
      <c r="V16" s="313"/>
      <c r="W16" s="313"/>
      <c r="X16" s="313"/>
      <c r="Y16" s="313"/>
      <c r="Z16" s="313"/>
    </row>
    <row r="17" ht="22.5" customHeight="1">
      <c r="A17" s="334" t="s">
        <v>580</v>
      </c>
      <c r="B17" s="343" t="s">
        <v>663</v>
      </c>
      <c r="C17" s="343" t="s">
        <v>25</v>
      </c>
      <c r="D17" s="343" t="s">
        <v>25</v>
      </c>
      <c r="E17" s="338"/>
      <c r="F17" s="338" t="s">
        <v>665</v>
      </c>
      <c r="G17" s="371"/>
      <c r="H17" s="313"/>
      <c r="I17" s="313"/>
      <c r="J17" s="313"/>
      <c r="K17" s="313"/>
      <c r="L17" s="313"/>
      <c r="M17" s="313"/>
      <c r="N17" s="313"/>
      <c r="O17" s="313"/>
      <c r="P17" s="313"/>
      <c r="Q17" s="313"/>
      <c r="R17" s="313"/>
      <c r="S17" s="313"/>
      <c r="T17" s="313"/>
      <c r="U17" s="313"/>
      <c r="V17" s="313"/>
      <c r="W17" s="313"/>
      <c r="X17" s="313"/>
      <c r="Y17" s="313"/>
      <c r="Z17" s="313"/>
    </row>
    <row r="18" ht="22.5" customHeight="1">
      <c r="A18" s="334" t="s">
        <v>580</v>
      </c>
      <c r="B18" s="343" t="s">
        <v>668</v>
      </c>
      <c r="C18" s="343" t="s">
        <v>25</v>
      </c>
      <c r="D18" s="343" t="s">
        <v>25</v>
      </c>
      <c r="E18" s="338"/>
      <c r="F18" s="338" t="s">
        <v>670</v>
      </c>
      <c r="G18" s="371"/>
      <c r="H18" s="313"/>
      <c r="I18" s="313"/>
      <c r="J18" s="313"/>
      <c r="K18" s="313"/>
      <c r="L18" s="313"/>
      <c r="M18" s="313"/>
      <c r="N18" s="313"/>
      <c r="O18" s="313"/>
      <c r="P18" s="313"/>
      <c r="Q18" s="313"/>
      <c r="R18" s="313"/>
      <c r="S18" s="313"/>
      <c r="T18" s="313"/>
      <c r="U18" s="313"/>
      <c r="V18" s="313"/>
      <c r="W18" s="313"/>
      <c r="X18" s="313"/>
      <c r="Y18" s="313"/>
      <c r="Z18" s="313"/>
    </row>
    <row r="19" ht="22.5" customHeight="1">
      <c r="A19" s="334" t="s">
        <v>580</v>
      </c>
      <c r="B19" s="343" t="s">
        <v>672</v>
      </c>
      <c r="C19" s="343" t="s">
        <v>25</v>
      </c>
      <c r="D19" s="343" t="s">
        <v>25</v>
      </c>
      <c r="E19" s="338"/>
      <c r="F19" s="338" t="s">
        <v>674</v>
      </c>
      <c r="G19" s="371"/>
      <c r="H19" s="313"/>
      <c r="I19" s="313"/>
      <c r="J19" s="313"/>
      <c r="K19" s="313"/>
      <c r="L19" s="313"/>
      <c r="M19" s="313"/>
      <c r="N19" s="313"/>
      <c r="O19" s="313"/>
      <c r="P19" s="313"/>
      <c r="Q19" s="313"/>
      <c r="R19" s="313"/>
      <c r="S19" s="313"/>
      <c r="T19" s="313"/>
      <c r="U19" s="313"/>
      <c r="V19" s="313"/>
      <c r="W19" s="313"/>
      <c r="X19" s="313"/>
      <c r="Y19" s="313"/>
      <c r="Z19" s="313"/>
    </row>
    <row r="20" ht="22.5" customHeight="1">
      <c r="A20" s="334" t="s">
        <v>580</v>
      </c>
      <c r="B20" s="343" t="s">
        <v>677</v>
      </c>
      <c r="C20" s="343" t="s">
        <v>25</v>
      </c>
      <c r="D20" s="343" t="s">
        <v>25</v>
      </c>
      <c r="E20" s="338"/>
      <c r="F20" s="338" t="s">
        <v>679</v>
      </c>
      <c r="G20" s="371"/>
      <c r="H20" s="313"/>
      <c r="I20" s="313"/>
      <c r="J20" s="313"/>
      <c r="K20" s="313"/>
      <c r="L20" s="313"/>
      <c r="M20" s="313"/>
      <c r="N20" s="313"/>
      <c r="O20" s="313"/>
      <c r="P20" s="313"/>
      <c r="Q20" s="313"/>
      <c r="R20" s="313"/>
      <c r="S20" s="313"/>
      <c r="T20" s="313"/>
      <c r="U20" s="313"/>
      <c r="V20" s="313"/>
      <c r="W20" s="313"/>
      <c r="X20" s="313"/>
      <c r="Y20" s="313"/>
      <c r="Z20" s="313"/>
    </row>
    <row r="21" ht="22.5" customHeight="1">
      <c r="A21" s="334" t="s">
        <v>681</v>
      </c>
      <c r="B21" s="343" t="s">
        <v>682</v>
      </c>
      <c r="C21" s="343" t="s">
        <v>683</v>
      </c>
      <c r="D21" s="343" t="s">
        <v>685</v>
      </c>
      <c r="E21" s="341" t="s">
        <v>686</v>
      </c>
      <c r="F21" s="338" t="s">
        <v>687</v>
      </c>
      <c r="G21" s="371"/>
      <c r="H21" s="313"/>
      <c r="I21" s="313"/>
      <c r="J21" s="313"/>
      <c r="K21" s="313"/>
      <c r="L21" s="313"/>
      <c r="M21" s="313"/>
      <c r="N21" s="313"/>
      <c r="O21" s="313"/>
      <c r="P21" s="313"/>
      <c r="Q21" s="313"/>
      <c r="R21" s="313"/>
      <c r="S21" s="313"/>
      <c r="T21" s="313"/>
      <c r="U21" s="313"/>
      <c r="V21" s="313"/>
      <c r="W21" s="313"/>
      <c r="X21" s="313"/>
      <c r="Y21" s="313"/>
      <c r="Z21" s="313"/>
    </row>
    <row r="22" ht="22.5" customHeight="1">
      <c r="A22" s="334" t="s">
        <v>681</v>
      </c>
      <c r="B22" s="343" t="s">
        <v>690</v>
      </c>
      <c r="C22" s="343" t="s">
        <v>691</v>
      </c>
      <c r="D22" s="343" t="s">
        <v>692</v>
      </c>
      <c r="E22" s="341" t="s">
        <v>561</v>
      </c>
      <c r="F22" s="338" t="s">
        <v>694</v>
      </c>
      <c r="G22" s="371"/>
      <c r="H22" s="313"/>
      <c r="I22" s="313"/>
      <c r="J22" s="313"/>
      <c r="K22" s="313"/>
      <c r="L22" s="313"/>
      <c r="M22" s="313"/>
      <c r="N22" s="313"/>
      <c r="O22" s="313"/>
      <c r="P22" s="313"/>
      <c r="Q22" s="313"/>
      <c r="R22" s="313"/>
      <c r="S22" s="313"/>
      <c r="T22" s="313"/>
      <c r="U22" s="313"/>
      <c r="V22" s="313"/>
      <c r="W22" s="313"/>
      <c r="X22" s="313"/>
      <c r="Y22" s="313"/>
      <c r="Z22" s="313"/>
    </row>
    <row r="23" ht="22.5" customHeight="1">
      <c r="A23" s="334" t="s">
        <v>681</v>
      </c>
      <c r="B23" s="343" t="s">
        <v>697</v>
      </c>
      <c r="C23" s="343" t="s">
        <v>683</v>
      </c>
      <c r="D23" s="343" t="s">
        <v>685</v>
      </c>
      <c r="E23" s="341" t="s">
        <v>686</v>
      </c>
      <c r="F23" s="338" t="s">
        <v>699</v>
      </c>
      <c r="G23" s="371"/>
      <c r="H23" s="313"/>
      <c r="I23" s="313"/>
      <c r="J23" s="313"/>
      <c r="K23" s="313"/>
      <c r="L23" s="313"/>
      <c r="M23" s="313"/>
      <c r="N23" s="313"/>
      <c r="O23" s="313"/>
      <c r="P23" s="313"/>
      <c r="Q23" s="313"/>
      <c r="R23" s="313"/>
      <c r="S23" s="313"/>
      <c r="T23" s="313"/>
      <c r="U23" s="313"/>
      <c r="V23" s="313"/>
      <c r="W23" s="313"/>
      <c r="X23" s="313"/>
      <c r="Y23" s="313"/>
      <c r="Z23" s="313"/>
    </row>
    <row r="24" ht="22.5" customHeight="1">
      <c r="A24" s="334" t="s">
        <v>681</v>
      </c>
      <c r="B24" s="343" t="s">
        <v>701</v>
      </c>
      <c r="C24" s="343" t="s">
        <v>683</v>
      </c>
      <c r="D24" s="343" t="s">
        <v>685</v>
      </c>
      <c r="E24" s="341" t="s">
        <v>686</v>
      </c>
      <c r="F24" s="338" t="s">
        <v>703</v>
      </c>
      <c r="G24" s="371"/>
      <c r="H24" s="313"/>
      <c r="I24" s="313"/>
      <c r="J24" s="313"/>
      <c r="K24" s="313"/>
      <c r="L24" s="313"/>
      <c r="M24" s="313"/>
      <c r="N24" s="313"/>
      <c r="O24" s="313"/>
      <c r="P24" s="313"/>
      <c r="Q24" s="313"/>
      <c r="R24" s="313"/>
      <c r="S24" s="313"/>
      <c r="T24" s="313"/>
      <c r="U24" s="313"/>
      <c r="V24" s="313"/>
      <c r="W24" s="313"/>
      <c r="X24" s="313"/>
      <c r="Y24" s="313"/>
      <c r="Z24" s="313"/>
    </row>
    <row r="25" ht="22.5" customHeight="1">
      <c r="A25" s="334" t="s">
        <v>681</v>
      </c>
      <c r="B25" s="343" t="s">
        <v>704</v>
      </c>
      <c r="C25" s="343" t="s">
        <v>683</v>
      </c>
      <c r="D25" s="343" t="s">
        <v>685</v>
      </c>
      <c r="E25" s="341" t="s">
        <v>686</v>
      </c>
      <c r="F25" s="338" t="s">
        <v>706</v>
      </c>
      <c r="G25" s="371"/>
      <c r="H25" s="313"/>
      <c r="I25" s="313"/>
      <c r="J25" s="313"/>
      <c r="K25" s="313"/>
      <c r="L25" s="313"/>
      <c r="M25" s="313"/>
      <c r="N25" s="313"/>
      <c r="O25" s="313"/>
      <c r="P25" s="313"/>
      <c r="Q25" s="313"/>
      <c r="R25" s="313"/>
      <c r="S25" s="313"/>
      <c r="T25" s="313"/>
      <c r="U25" s="313"/>
      <c r="V25" s="313"/>
      <c r="W25" s="313"/>
      <c r="X25" s="313"/>
      <c r="Y25" s="313"/>
      <c r="Z25" s="313"/>
    </row>
    <row r="26" ht="22.5" customHeight="1">
      <c r="A26" s="334" t="s">
        <v>681</v>
      </c>
      <c r="B26" s="343" t="s">
        <v>708</v>
      </c>
      <c r="C26" s="343" t="s">
        <v>683</v>
      </c>
      <c r="D26" s="343" t="s">
        <v>685</v>
      </c>
      <c r="E26" s="341" t="s">
        <v>686</v>
      </c>
      <c r="F26" s="338" t="s">
        <v>709</v>
      </c>
      <c r="G26" s="371"/>
      <c r="H26" s="313"/>
      <c r="I26" s="313"/>
      <c r="J26" s="313"/>
      <c r="K26" s="313"/>
      <c r="L26" s="313"/>
      <c r="M26" s="313"/>
      <c r="N26" s="313"/>
      <c r="O26" s="313"/>
      <c r="P26" s="313"/>
      <c r="Q26" s="313"/>
      <c r="R26" s="313"/>
      <c r="S26" s="313"/>
      <c r="T26" s="313"/>
      <c r="U26" s="313"/>
      <c r="V26" s="313"/>
      <c r="W26" s="313"/>
      <c r="X26" s="313"/>
      <c r="Y26" s="313"/>
      <c r="Z26" s="313"/>
    </row>
    <row r="27" ht="22.5" customHeight="1">
      <c r="A27" s="334" t="s">
        <v>681</v>
      </c>
      <c r="B27" s="343" t="s">
        <v>710</v>
      </c>
      <c r="C27" s="343" t="s">
        <v>691</v>
      </c>
      <c r="D27" s="343" t="s">
        <v>692</v>
      </c>
      <c r="E27" s="341" t="s">
        <v>561</v>
      </c>
      <c r="F27" s="338" t="s">
        <v>711</v>
      </c>
      <c r="G27" s="371"/>
      <c r="H27" s="313"/>
      <c r="I27" s="313"/>
      <c r="J27" s="313"/>
      <c r="K27" s="313"/>
      <c r="L27" s="313"/>
      <c r="M27" s="313"/>
      <c r="N27" s="313"/>
      <c r="O27" s="313"/>
      <c r="P27" s="313"/>
      <c r="Q27" s="313"/>
      <c r="R27" s="313"/>
      <c r="S27" s="313"/>
      <c r="T27" s="313"/>
      <c r="U27" s="313"/>
      <c r="V27" s="313"/>
      <c r="W27" s="313"/>
      <c r="X27" s="313"/>
      <c r="Y27" s="313"/>
      <c r="Z27" s="313"/>
    </row>
    <row r="28" ht="22.5" customHeight="1">
      <c r="A28" s="334" t="s">
        <v>681</v>
      </c>
      <c r="B28" s="343" t="s">
        <v>712</v>
      </c>
      <c r="C28" s="343" t="s">
        <v>683</v>
      </c>
      <c r="D28" s="343" t="s">
        <v>692</v>
      </c>
      <c r="E28" s="341" t="s">
        <v>561</v>
      </c>
      <c r="F28" s="338" t="s">
        <v>713</v>
      </c>
      <c r="G28" s="371"/>
      <c r="H28" s="313"/>
      <c r="I28" s="313"/>
      <c r="J28" s="313"/>
      <c r="K28" s="313"/>
      <c r="L28" s="313"/>
      <c r="M28" s="313"/>
      <c r="N28" s="313"/>
      <c r="O28" s="313"/>
      <c r="P28" s="313"/>
      <c r="Q28" s="313"/>
      <c r="R28" s="313"/>
      <c r="S28" s="313"/>
      <c r="T28" s="313"/>
      <c r="U28" s="313"/>
      <c r="V28" s="313"/>
      <c r="W28" s="313"/>
      <c r="X28" s="313"/>
      <c r="Y28" s="313"/>
      <c r="Z28" s="313"/>
    </row>
    <row r="29" ht="22.5" customHeight="1">
      <c r="A29" s="334" t="s">
        <v>681</v>
      </c>
      <c r="B29" s="343" t="s">
        <v>714</v>
      </c>
      <c r="C29" s="343" t="s">
        <v>691</v>
      </c>
      <c r="D29" s="343" t="s">
        <v>692</v>
      </c>
      <c r="E29" s="341" t="s">
        <v>561</v>
      </c>
      <c r="F29" s="338" t="s">
        <v>715</v>
      </c>
      <c r="G29" s="371"/>
      <c r="H29" s="313"/>
      <c r="I29" s="313"/>
      <c r="J29" s="313"/>
      <c r="K29" s="313"/>
      <c r="L29" s="313"/>
      <c r="M29" s="313"/>
      <c r="N29" s="313"/>
      <c r="O29" s="313"/>
      <c r="P29" s="313"/>
      <c r="Q29" s="313"/>
      <c r="R29" s="313"/>
      <c r="S29" s="313"/>
      <c r="T29" s="313"/>
      <c r="U29" s="313"/>
      <c r="V29" s="313"/>
      <c r="W29" s="313"/>
      <c r="X29" s="313"/>
      <c r="Y29" s="313"/>
      <c r="Z29" s="313"/>
    </row>
    <row r="30" ht="22.5" customHeight="1">
      <c r="A30" s="334" t="s">
        <v>681</v>
      </c>
      <c r="B30" s="343" t="s">
        <v>716</v>
      </c>
      <c r="C30" s="343" t="s">
        <v>683</v>
      </c>
      <c r="D30" s="343" t="s">
        <v>685</v>
      </c>
      <c r="E30" s="341" t="s">
        <v>686</v>
      </c>
      <c r="F30" s="338" t="s">
        <v>717</v>
      </c>
      <c r="G30" s="371"/>
      <c r="H30" s="313"/>
      <c r="I30" s="313"/>
      <c r="J30" s="313"/>
      <c r="K30" s="313"/>
      <c r="L30" s="313"/>
      <c r="M30" s="313"/>
      <c r="N30" s="313"/>
      <c r="O30" s="313"/>
      <c r="P30" s="313"/>
      <c r="Q30" s="313"/>
      <c r="R30" s="313"/>
      <c r="S30" s="313"/>
      <c r="T30" s="313"/>
      <c r="U30" s="313"/>
      <c r="V30" s="313"/>
      <c r="W30" s="313"/>
      <c r="X30" s="313"/>
      <c r="Y30" s="313"/>
      <c r="Z30" s="313"/>
    </row>
    <row r="31" ht="22.5" customHeight="1">
      <c r="A31" s="334" t="s">
        <v>681</v>
      </c>
      <c r="B31" s="343" t="s">
        <v>718</v>
      </c>
      <c r="C31" s="343" t="s">
        <v>691</v>
      </c>
      <c r="D31" s="343" t="s">
        <v>692</v>
      </c>
      <c r="E31" s="341" t="s">
        <v>561</v>
      </c>
      <c r="F31" s="338" t="s">
        <v>719</v>
      </c>
      <c r="G31" s="371"/>
      <c r="H31" s="313"/>
      <c r="I31" s="313"/>
      <c r="J31" s="313"/>
      <c r="K31" s="313"/>
      <c r="L31" s="313"/>
      <c r="M31" s="313"/>
      <c r="N31" s="313"/>
      <c r="O31" s="313"/>
      <c r="P31" s="313"/>
      <c r="Q31" s="313"/>
      <c r="R31" s="313"/>
      <c r="S31" s="313"/>
      <c r="T31" s="313"/>
      <c r="U31" s="313"/>
      <c r="V31" s="313"/>
      <c r="W31" s="313"/>
      <c r="X31" s="313"/>
      <c r="Y31" s="313"/>
      <c r="Z31" s="313"/>
    </row>
    <row r="32" ht="22.5" customHeight="1">
      <c r="A32" s="334" t="s">
        <v>681</v>
      </c>
      <c r="B32" s="343" t="s">
        <v>720</v>
      </c>
      <c r="C32" s="343" t="s">
        <v>721</v>
      </c>
      <c r="D32" s="343" t="s">
        <v>692</v>
      </c>
      <c r="E32" s="341" t="s">
        <v>561</v>
      </c>
      <c r="F32" s="338" t="s">
        <v>722</v>
      </c>
      <c r="G32" s="371"/>
      <c r="H32" s="313"/>
      <c r="I32" s="313"/>
      <c r="J32" s="313"/>
      <c r="K32" s="313"/>
      <c r="L32" s="313"/>
      <c r="M32" s="313"/>
      <c r="N32" s="313"/>
      <c r="O32" s="313"/>
      <c r="P32" s="313"/>
      <c r="Q32" s="313"/>
      <c r="R32" s="313"/>
      <c r="S32" s="313"/>
      <c r="T32" s="313"/>
      <c r="U32" s="313"/>
      <c r="V32" s="313"/>
      <c r="W32" s="313"/>
      <c r="X32" s="313"/>
      <c r="Y32" s="313"/>
      <c r="Z32" s="313"/>
    </row>
    <row r="33" ht="22.5" customHeight="1">
      <c r="A33" s="334" t="s">
        <v>681</v>
      </c>
      <c r="B33" s="343" t="s">
        <v>723</v>
      </c>
      <c r="C33" s="343" t="s">
        <v>691</v>
      </c>
      <c r="D33" s="343" t="s">
        <v>692</v>
      </c>
      <c r="E33" s="341" t="s">
        <v>561</v>
      </c>
      <c r="F33" s="338" t="s">
        <v>724</v>
      </c>
      <c r="G33" s="371"/>
      <c r="H33" s="313"/>
      <c r="I33" s="313"/>
      <c r="J33" s="313"/>
      <c r="K33" s="313"/>
      <c r="L33" s="313"/>
      <c r="M33" s="313"/>
      <c r="N33" s="313"/>
      <c r="O33" s="313"/>
      <c r="P33" s="313"/>
      <c r="Q33" s="313"/>
      <c r="R33" s="313"/>
      <c r="S33" s="313"/>
      <c r="T33" s="313"/>
      <c r="U33" s="313"/>
      <c r="V33" s="313"/>
      <c r="W33" s="313"/>
      <c r="X33" s="313"/>
      <c r="Y33" s="313"/>
      <c r="Z33" s="313"/>
    </row>
    <row r="34" ht="22.5" customHeight="1">
      <c r="A34" s="334" t="s">
        <v>681</v>
      </c>
      <c r="B34" s="343" t="s">
        <v>726</v>
      </c>
      <c r="C34" s="343" t="s">
        <v>683</v>
      </c>
      <c r="D34" s="343" t="s">
        <v>685</v>
      </c>
      <c r="E34" s="341" t="s">
        <v>686</v>
      </c>
      <c r="F34" s="338" t="s">
        <v>727</v>
      </c>
      <c r="G34" s="371"/>
      <c r="H34" s="313"/>
      <c r="I34" s="313"/>
      <c r="J34" s="313"/>
      <c r="K34" s="313"/>
      <c r="L34" s="313"/>
      <c r="M34" s="313"/>
      <c r="N34" s="313"/>
      <c r="O34" s="313"/>
      <c r="P34" s="313"/>
      <c r="Q34" s="313"/>
      <c r="R34" s="313"/>
      <c r="S34" s="313"/>
      <c r="T34" s="313"/>
      <c r="U34" s="313"/>
      <c r="V34" s="313"/>
      <c r="W34" s="313"/>
      <c r="X34" s="313"/>
      <c r="Y34" s="313"/>
      <c r="Z34" s="313"/>
    </row>
    <row r="35" ht="22.5" customHeight="1">
      <c r="A35" s="334" t="s">
        <v>681</v>
      </c>
      <c r="B35" s="343" t="s">
        <v>728</v>
      </c>
      <c r="C35" s="343" t="s">
        <v>691</v>
      </c>
      <c r="D35" s="343" t="s">
        <v>692</v>
      </c>
      <c r="E35" s="341" t="s">
        <v>561</v>
      </c>
      <c r="F35" s="338" t="s">
        <v>730</v>
      </c>
      <c r="G35" s="371"/>
      <c r="H35" s="313"/>
      <c r="I35" s="313"/>
      <c r="J35" s="313"/>
      <c r="K35" s="313"/>
      <c r="L35" s="313"/>
      <c r="M35" s="313"/>
      <c r="N35" s="313"/>
      <c r="O35" s="313"/>
      <c r="P35" s="313"/>
      <c r="Q35" s="313"/>
      <c r="R35" s="313"/>
      <c r="S35" s="313"/>
      <c r="T35" s="313"/>
      <c r="U35" s="313"/>
      <c r="V35" s="313"/>
      <c r="W35" s="313"/>
      <c r="X35" s="313"/>
      <c r="Y35" s="313"/>
      <c r="Z35" s="313"/>
    </row>
    <row r="36" ht="22.5" customHeight="1">
      <c r="A36" s="334" t="s">
        <v>681</v>
      </c>
      <c r="B36" s="343" t="s">
        <v>731</v>
      </c>
      <c r="C36" s="343" t="s">
        <v>721</v>
      </c>
      <c r="D36" s="343" t="s">
        <v>692</v>
      </c>
      <c r="E36" s="341" t="s">
        <v>561</v>
      </c>
      <c r="F36" s="341" t="s">
        <v>732</v>
      </c>
      <c r="G36" s="371"/>
      <c r="H36" s="313"/>
      <c r="I36" s="313"/>
      <c r="J36" s="313"/>
      <c r="K36" s="313"/>
      <c r="L36" s="313"/>
      <c r="M36" s="313"/>
      <c r="N36" s="313"/>
      <c r="O36" s="313"/>
      <c r="P36" s="313"/>
      <c r="Q36" s="313"/>
      <c r="R36" s="313"/>
      <c r="S36" s="313"/>
      <c r="T36" s="313"/>
      <c r="U36" s="313"/>
      <c r="V36" s="313"/>
      <c r="W36" s="313"/>
      <c r="X36" s="313"/>
      <c r="Y36" s="313"/>
      <c r="Z36" s="313"/>
    </row>
    <row r="37" ht="22.5" customHeight="1">
      <c r="A37" s="334" t="s">
        <v>681</v>
      </c>
      <c r="B37" s="343" t="s">
        <v>733</v>
      </c>
      <c r="C37" s="343" t="s">
        <v>683</v>
      </c>
      <c r="D37" s="343" t="s">
        <v>685</v>
      </c>
      <c r="E37" s="341" t="s">
        <v>686</v>
      </c>
      <c r="F37" s="338" t="s">
        <v>734</v>
      </c>
      <c r="G37" s="371"/>
      <c r="H37" s="313"/>
      <c r="I37" s="313"/>
      <c r="J37" s="313"/>
      <c r="K37" s="313"/>
      <c r="L37" s="313"/>
      <c r="M37" s="313"/>
      <c r="N37" s="313"/>
      <c r="O37" s="313"/>
      <c r="P37" s="313"/>
      <c r="Q37" s="313"/>
      <c r="R37" s="313"/>
      <c r="S37" s="313"/>
      <c r="T37" s="313"/>
      <c r="U37" s="313"/>
      <c r="V37" s="313"/>
      <c r="W37" s="313"/>
      <c r="X37" s="313"/>
      <c r="Y37" s="313"/>
      <c r="Z37" s="313"/>
    </row>
    <row r="38" ht="22.5" customHeight="1">
      <c r="A38" s="334" t="s">
        <v>735</v>
      </c>
      <c r="B38" s="343" t="s">
        <v>736</v>
      </c>
      <c r="C38" s="343" t="s">
        <v>25</v>
      </c>
      <c r="D38" s="343" t="s">
        <v>25</v>
      </c>
      <c r="E38" s="338"/>
      <c r="F38" s="338" t="s">
        <v>737</v>
      </c>
      <c r="G38" s="371"/>
      <c r="H38" s="313"/>
      <c r="I38" s="313"/>
      <c r="J38" s="313"/>
      <c r="K38" s="313"/>
      <c r="L38" s="313"/>
      <c r="M38" s="313"/>
      <c r="N38" s="313"/>
      <c r="O38" s="313"/>
      <c r="P38" s="313"/>
      <c r="Q38" s="313"/>
      <c r="R38" s="313"/>
      <c r="S38" s="313"/>
      <c r="T38" s="313"/>
      <c r="U38" s="313"/>
      <c r="V38" s="313"/>
      <c r="W38" s="313"/>
      <c r="X38" s="313"/>
      <c r="Y38" s="313"/>
      <c r="Z38" s="313"/>
    </row>
    <row r="39" ht="22.5" customHeight="1">
      <c r="A39" s="334" t="s">
        <v>735</v>
      </c>
      <c r="B39" s="343" t="s">
        <v>738</v>
      </c>
      <c r="C39" s="343" t="s">
        <v>25</v>
      </c>
      <c r="D39" s="343" t="s">
        <v>25</v>
      </c>
      <c r="E39" s="338"/>
      <c r="F39" s="338" t="s">
        <v>739</v>
      </c>
      <c r="G39" s="371"/>
      <c r="H39" s="313"/>
      <c r="I39" s="313"/>
      <c r="J39" s="313"/>
      <c r="K39" s="313"/>
      <c r="L39" s="313"/>
      <c r="M39" s="313"/>
      <c r="N39" s="313"/>
      <c r="O39" s="313"/>
      <c r="P39" s="313"/>
      <c r="Q39" s="313"/>
      <c r="R39" s="313"/>
      <c r="S39" s="313"/>
      <c r="T39" s="313"/>
      <c r="U39" s="313"/>
      <c r="V39" s="313"/>
      <c r="W39" s="313"/>
      <c r="X39" s="313"/>
      <c r="Y39" s="313"/>
      <c r="Z39" s="313"/>
    </row>
    <row r="40" ht="22.5" customHeight="1">
      <c r="A40" s="334" t="s">
        <v>735</v>
      </c>
      <c r="B40" s="343" t="s">
        <v>740</v>
      </c>
      <c r="C40" s="343" t="s">
        <v>25</v>
      </c>
      <c r="D40" s="343" t="s">
        <v>25</v>
      </c>
      <c r="E40" s="338"/>
      <c r="F40" s="338" t="s">
        <v>741</v>
      </c>
      <c r="G40" s="371"/>
      <c r="H40" s="313"/>
      <c r="I40" s="313"/>
      <c r="J40" s="313"/>
      <c r="K40" s="313"/>
      <c r="L40" s="313"/>
      <c r="M40" s="313"/>
      <c r="N40" s="313"/>
      <c r="O40" s="313"/>
      <c r="P40" s="313"/>
      <c r="Q40" s="313"/>
      <c r="R40" s="313"/>
      <c r="S40" s="313"/>
      <c r="T40" s="313"/>
      <c r="U40" s="313"/>
      <c r="V40" s="313"/>
      <c r="W40" s="313"/>
      <c r="X40" s="313"/>
      <c r="Y40" s="313"/>
      <c r="Z40" s="313"/>
    </row>
    <row r="41" ht="22.5" customHeight="1">
      <c r="A41" s="334" t="s">
        <v>735</v>
      </c>
      <c r="B41" s="343" t="s">
        <v>742</v>
      </c>
      <c r="C41" s="343" t="s">
        <v>25</v>
      </c>
      <c r="D41" s="343" t="s">
        <v>25</v>
      </c>
      <c r="E41" s="341"/>
      <c r="F41" s="341" t="s">
        <v>743</v>
      </c>
      <c r="G41" s="382" t="s">
        <v>744</v>
      </c>
      <c r="H41" s="313"/>
      <c r="I41" s="313"/>
      <c r="J41" s="313"/>
      <c r="K41" s="313"/>
      <c r="L41" s="313"/>
      <c r="M41" s="313"/>
      <c r="N41" s="313"/>
      <c r="O41" s="313"/>
      <c r="P41" s="313"/>
      <c r="Q41" s="313"/>
      <c r="R41" s="313"/>
      <c r="S41" s="313"/>
      <c r="T41" s="313"/>
      <c r="U41" s="313"/>
      <c r="V41" s="313"/>
      <c r="W41" s="313"/>
      <c r="X41" s="313"/>
      <c r="Y41" s="313"/>
      <c r="Z41" s="313"/>
    </row>
    <row r="42" ht="22.5" customHeight="1">
      <c r="A42" s="334" t="s">
        <v>735</v>
      </c>
      <c r="B42" s="343" t="s">
        <v>745</v>
      </c>
      <c r="C42" s="343" t="s">
        <v>25</v>
      </c>
      <c r="D42" s="343" t="s">
        <v>25</v>
      </c>
      <c r="E42" s="341"/>
      <c r="F42" s="341" t="s">
        <v>747</v>
      </c>
      <c r="G42" s="382" t="s">
        <v>744</v>
      </c>
      <c r="H42" s="313"/>
      <c r="I42" s="313"/>
      <c r="J42" s="313"/>
      <c r="K42" s="313"/>
      <c r="L42" s="313"/>
      <c r="M42" s="313"/>
      <c r="N42" s="313"/>
      <c r="O42" s="313"/>
      <c r="P42" s="313"/>
      <c r="Q42" s="313"/>
      <c r="R42" s="313"/>
      <c r="S42" s="313"/>
      <c r="T42" s="313"/>
      <c r="U42" s="313"/>
      <c r="V42" s="313"/>
      <c r="W42" s="313"/>
      <c r="X42" s="313"/>
      <c r="Y42" s="313"/>
      <c r="Z42" s="313"/>
    </row>
    <row r="43" ht="22.5" customHeight="1">
      <c r="A43" s="334" t="s">
        <v>735</v>
      </c>
      <c r="B43" s="343" t="s">
        <v>748</v>
      </c>
      <c r="C43" s="343" t="s">
        <v>25</v>
      </c>
      <c r="D43" s="343" t="s">
        <v>25</v>
      </c>
      <c r="E43" s="341"/>
      <c r="F43" s="341" t="s">
        <v>750</v>
      </c>
      <c r="G43" s="382" t="s">
        <v>744</v>
      </c>
      <c r="H43" s="313"/>
      <c r="I43" s="313"/>
      <c r="J43" s="313"/>
      <c r="K43" s="313"/>
      <c r="L43" s="313"/>
      <c r="M43" s="313"/>
      <c r="N43" s="313"/>
      <c r="O43" s="313"/>
      <c r="P43" s="313"/>
      <c r="Q43" s="313"/>
      <c r="R43" s="313"/>
      <c r="S43" s="313"/>
      <c r="T43" s="313"/>
      <c r="U43" s="313"/>
      <c r="V43" s="313"/>
      <c r="W43" s="313"/>
      <c r="X43" s="313"/>
      <c r="Y43" s="313"/>
      <c r="Z43" s="313"/>
    </row>
    <row r="44" ht="22.5" customHeight="1">
      <c r="A44" s="334" t="s">
        <v>735</v>
      </c>
      <c r="B44" s="325" t="s">
        <v>751</v>
      </c>
      <c r="C44" s="343" t="s">
        <v>25</v>
      </c>
      <c r="D44" s="343" t="s">
        <v>25</v>
      </c>
      <c r="E44" s="341"/>
      <c r="F44" s="341" t="s">
        <v>752</v>
      </c>
      <c r="G44" s="382" t="s">
        <v>753</v>
      </c>
      <c r="H44" s="313"/>
      <c r="I44" s="313"/>
      <c r="J44" s="313"/>
      <c r="K44" s="313"/>
      <c r="L44" s="313"/>
      <c r="M44" s="313"/>
      <c r="N44" s="313"/>
      <c r="O44" s="313"/>
      <c r="P44" s="313"/>
      <c r="Q44" s="313"/>
      <c r="R44" s="313"/>
      <c r="S44" s="313"/>
      <c r="T44" s="313"/>
      <c r="U44" s="313"/>
      <c r="V44" s="313"/>
      <c r="W44" s="313"/>
      <c r="X44" s="313"/>
      <c r="Y44" s="313"/>
      <c r="Z44" s="313"/>
    </row>
    <row r="45" ht="22.5" customHeight="1">
      <c r="A45" s="334" t="s">
        <v>735</v>
      </c>
      <c r="B45" s="343" t="s">
        <v>754</v>
      </c>
      <c r="C45" s="343" t="s">
        <v>25</v>
      </c>
      <c r="D45" s="343" t="s">
        <v>25</v>
      </c>
      <c r="E45" s="338"/>
      <c r="F45" s="338" t="s">
        <v>755</v>
      </c>
      <c r="G45" s="371"/>
      <c r="H45" s="313"/>
      <c r="I45" s="313"/>
      <c r="J45" s="313"/>
      <c r="K45" s="313"/>
      <c r="L45" s="313"/>
      <c r="M45" s="313"/>
      <c r="N45" s="313"/>
      <c r="O45" s="313"/>
      <c r="P45" s="313"/>
      <c r="Q45" s="313"/>
      <c r="R45" s="313"/>
      <c r="S45" s="313"/>
      <c r="T45" s="313"/>
      <c r="U45" s="313"/>
      <c r="V45" s="313"/>
      <c r="W45" s="313"/>
      <c r="X45" s="313"/>
      <c r="Y45" s="313"/>
      <c r="Z45" s="313"/>
    </row>
    <row r="46" ht="22.5" customHeight="1">
      <c r="A46" s="334" t="s">
        <v>735</v>
      </c>
      <c r="B46" s="343" t="s">
        <v>756</v>
      </c>
      <c r="C46" s="343" t="s">
        <v>25</v>
      </c>
      <c r="D46" s="343" t="s">
        <v>25</v>
      </c>
      <c r="E46" s="338"/>
      <c r="F46" s="338" t="s">
        <v>757</v>
      </c>
      <c r="G46" s="371"/>
      <c r="H46" s="313"/>
      <c r="I46" s="313"/>
      <c r="J46" s="313"/>
      <c r="K46" s="313"/>
      <c r="L46" s="313"/>
      <c r="M46" s="313"/>
      <c r="N46" s="313"/>
      <c r="O46" s="313"/>
      <c r="P46" s="313"/>
      <c r="Q46" s="313"/>
      <c r="R46" s="313"/>
      <c r="S46" s="313"/>
      <c r="T46" s="313"/>
      <c r="U46" s="313"/>
      <c r="V46" s="313"/>
      <c r="W46" s="313"/>
      <c r="X46" s="313"/>
      <c r="Y46" s="313"/>
      <c r="Z46" s="313"/>
    </row>
    <row r="47" ht="22.5" customHeight="1">
      <c r="A47" s="334" t="s">
        <v>735</v>
      </c>
      <c r="B47" s="343" t="s">
        <v>758</v>
      </c>
      <c r="C47" s="343" t="s">
        <v>25</v>
      </c>
      <c r="D47" s="343" t="s">
        <v>25</v>
      </c>
      <c r="E47" s="341"/>
      <c r="F47" s="341" t="s">
        <v>759</v>
      </c>
      <c r="G47" s="382" t="s">
        <v>744</v>
      </c>
      <c r="H47" s="313"/>
      <c r="I47" s="313"/>
      <c r="J47" s="313"/>
      <c r="K47" s="313"/>
      <c r="L47" s="313"/>
      <c r="M47" s="313"/>
      <c r="N47" s="313"/>
      <c r="O47" s="313"/>
      <c r="P47" s="313"/>
      <c r="Q47" s="313"/>
      <c r="R47" s="313"/>
      <c r="S47" s="313"/>
      <c r="T47" s="313"/>
      <c r="U47" s="313"/>
      <c r="V47" s="313"/>
      <c r="W47" s="313"/>
      <c r="X47" s="313"/>
      <c r="Y47" s="313"/>
      <c r="Z47" s="313"/>
    </row>
    <row r="48" ht="22.5" customHeight="1">
      <c r="A48" s="334" t="s">
        <v>735</v>
      </c>
      <c r="B48" s="343" t="s">
        <v>760</v>
      </c>
      <c r="C48" s="343" t="s">
        <v>25</v>
      </c>
      <c r="D48" s="343" t="s">
        <v>25</v>
      </c>
      <c r="E48" s="338"/>
      <c r="F48" s="338" t="s">
        <v>761</v>
      </c>
      <c r="G48" s="371"/>
      <c r="H48" s="313"/>
      <c r="I48" s="313"/>
      <c r="J48" s="313"/>
      <c r="K48" s="313"/>
      <c r="L48" s="313"/>
      <c r="M48" s="313"/>
      <c r="N48" s="313"/>
      <c r="O48" s="313"/>
      <c r="P48" s="313"/>
      <c r="Q48" s="313"/>
      <c r="R48" s="313"/>
      <c r="S48" s="313"/>
      <c r="T48" s="313"/>
      <c r="U48" s="313"/>
      <c r="V48" s="313"/>
      <c r="W48" s="313"/>
      <c r="X48" s="313"/>
      <c r="Y48" s="313"/>
      <c r="Z48" s="313"/>
    </row>
    <row r="49" ht="22.5" customHeight="1">
      <c r="A49" s="334" t="s">
        <v>735</v>
      </c>
      <c r="B49" s="343" t="s">
        <v>762</v>
      </c>
      <c r="C49" s="343" t="s">
        <v>25</v>
      </c>
      <c r="D49" s="343" t="s">
        <v>25</v>
      </c>
      <c r="E49" s="341"/>
      <c r="F49" s="341" t="s">
        <v>763</v>
      </c>
      <c r="G49" s="382" t="s">
        <v>744</v>
      </c>
      <c r="H49" s="313"/>
      <c r="I49" s="313"/>
      <c r="J49" s="313"/>
      <c r="K49" s="313"/>
      <c r="L49" s="313"/>
      <c r="M49" s="313"/>
      <c r="N49" s="313"/>
      <c r="O49" s="313"/>
      <c r="P49" s="313"/>
      <c r="Q49" s="313"/>
      <c r="R49" s="313"/>
      <c r="S49" s="313"/>
      <c r="T49" s="313"/>
      <c r="U49" s="313"/>
      <c r="V49" s="313"/>
      <c r="W49" s="313"/>
      <c r="X49" s="313"/>
      <c r="Y49" s="313"/>
      <c r="Z49" s="313"/>
    </row>
    <row r="50" ht="22.5" customHeight="1">
      <c r="A50" s="385" t="s">
        <v>764</v>
      </c>
      <c r="B50" s="386" t="s">
        <v>765</v>
      </c>
      <c r="C50" s="387"/>
      <c r="D50" s="387"/>
      <c r="E50" s="382" t="s">
        <v>766</v>
      </c>
      <c r="F50" s="382" t="s">
        <v>767</v>
      </c>
      <c r="G50" s="382"/>
      <c r="H50" s="313"/>
      <c r="I50" s="313"/>
      <c r="J50" s="313"/>
      <c r="K50" s="313"/>
      <c r="L50" s="313"/>
      <c r="M50" s="313"/>
      <c r="N50" s="313"/>
      <c r="O50" s="313"/>
      <c r="P50" s="313"/>
      <c r="Q50" s="313"/>
      <c r="R50" s="313"/>
      <c r="S50" s="313"/>
      <c r="T50" s="313"/>
      <c r="U50" s="313"/>
      <c r="V50" s="313"/>
      <c r="W50" s="313"/>
      <c r="X50" s="313"/>
      <c r="Y50" s="313"/>
      <c r="Z50" s="313"/>
    </row>
    <row r="51" ht="22.5" customHeight="1">
      <c r="A51" s="385" t="s">
        <v>764</v>
      </c>
      <c r="B51" s="386" t="s">
        <v>768</v>
      </c>
      <c r="C51" s="387"/>
      <c r="D51" s="387"/>
      <c r="E51" s="382" t="s">
        <v>769</v>
      </c>
      <c r="F51" s="382" t="s">
        <v>770</v>
      </c>
      <c r="G51" s="382"/>
      <c r="H51" s="313"/>
      <c r="I51" s="313"/>
      <c r="J51" s="313"/>
      <c r="K51" s="313"/>
      <c r="L51" s="313"/>
      <c r="M51" s="313"/>
      <c r="N51" s="313"/>
      <c r="O51" s="313"/>
      <c r="P51" s="313"/>
      <c r="Q51" s="313"/>
      <c r="R51" s="313"/>
      <c r="S51" s="313"/>
      <c r="T51" s="313"/>
      <c r="U51" s="313"/>
      <c r="V51" s="313"/>
      <c r="W51" s="313"/>
      <c r="X51" s="313"/>
      <c r="Y51" s="313"/>
      <c r="Z51" s="313"/>
    </row>
    <row r="52" ht="22.5" customHeight="1">
      <c r="A52" s="385" t="s">
        <v>764</v>
      </c>
      <c r="B52" s="386" t="s">
        <v>771</v>
      </c>
      <c r="C52" s="387"/>
      <c r="D52" s="387"/>
      <c r="E52" s="382" t="s">
        <v>766</v>
      </c>
      <c r="F52" s="382" t="s">
        <v>772</v>
      </c>
      <c r="G52" s="382"/>
      <c r="H52" s="313"/>
      <c r="I52" s="313"/>
      <c r="J52" s="313"/>
      <c r="K52" s="313"/>
      <c r="L52" s="313"/>
      <c r="M52" s="313"/>
      <c r="N52" s="313"/>
      <c r="O52" s="313"/>
      <c r="P52" s="313"/>
      <c r="Q52" s="313"/>
      <c r="R52" s="313"/>
      <c r="S52" s="313"/>
      <c r="T52" s="313"/>
      <c r="U52" s="313"/>
      <c r="V52" s="313"/>
      <c r="W52" s="313"/>
      <c r="X52" s="313"/>
      <c r="Y52" s="313"/>
      <c r="Z52" s="313"/>
    </row>
    <row r="53" ht="22.5" customHeight="1">
      <c r="A53" s="385" t="s">
        <v>764</v>
      </c>
      <c r="B53" s="386" t="s">
        <v>773</v>
      </c>
      <c r="C53" s="387"/>
      <c r="D53" s="387"/>
      <c r="E53" s="382" t="s">
        <v>774</v>
      </c>
      <c r="F53" s="382" t="s">
        <v>775</v>
      </c>
      <c r="G53" s="382"/>
      <c r="H53" s="313"/>
      <c r="I53" s="313"/>
      <c r="J53" s="313"/>
      <c r="K53" s="313"/>
      <c r="L53" s="313"/>
      <c r="M53" s="313"/>
      <c r="N53" s="313"/>
      <c r="O53" s="313"/>
      <c r="P53" s="313"/>
      <c r="Q53" s="313"/>
      <c r="R53" s="313"/>
      <c r="S53" s="313"/>
      <c r="T53" s="313"/>
      <c r="U53" s="313"/>
      <c r="V53" s="313"/>
      <c r="W53" s="313"/>
      <c r="X53" s="313"/>
      <c r="Y53" s="313"/>
      <c r="Z53" s="313"/>
    </row>
    <row r="54" ht="22.5" customHeight="1">
      <c r="A54" s="385" t="s">
        <v>764</v>
      </c>
      <c r="B54" s="386" t="s">
        <v>776</v>
      </c>
      <c r="C54" s="387"/>
      <c r="D54" s="387"/>
      <c r="E54" s="382" t="s">
        <v>766</v>
      </c>
      <c r="F54" s="382" t="s">
        <v>777</v>
      </c>
      <c r="G54" s="382"/>
      <c r="H54" s="313"/>
      <c r="I54" s="313"/>
      <c r="J54" s="313"/>
      <c r="K54" s="313"/>
      <c r="L54" s="313"/>
      <c r="M54" s="313"/>
      <c r="N54" s="313"/>
      <c r="O54" s="313"/>
      <c r="P54" s="313"/>
      <c r="Q54" s="313"/>
      <c r="R54" s="313"/>
      <c r="S54" s="313"/>
      <c r="T54" s="313"/>
      <c r="U54" s="313"/>
      <c r="V54" s="313"/>
      <c r="W54" s="313"/>
      <c r="X54" s="313"/>
      <c r="Y54" s="313"/>
      <c r="Z54" s="313"/>
    </row>
    <row r="55" ht="22.5" customHeight="1">
      <c r="A55" s="385" t="s">
        <v>764</v>
      </c>
      <c r="B55" s="386" t="s">
        <v>778</v>
      </c>
      <c r="C55" s="387"/>
      <c r="D55" s="387"/>
      <c r="E55" s="382" t="s">
        <v>779</v>
      </c>
      <c r="F55" s="382" t="s">
        <v>780</v>
      </c>
      <c r="G55" s="382"/>
      <c r="H55" s="313"/>
      <c r="I55" s="313"/>
      <c r="J55" s="313"/>
      <c r="K55" s="313"/>
      <c r="L55" s="313"/>
      <c r="M55" s="313"/>
      <c r="N55" s="313"/>
      <c r="O55" s="313"/>
      <c r="P55" s="313"/>
      <c r="Q55" s="313"/>
      <c r="R55" s="313"/>
      <c r="S55" s="313"/>
      <c r="T55" s="313"/>
      <c r="U55" s="313"/>
      <c r="V55" s="313"/>
      <c r="W55" s="313"/>
      <c r="X55" s="313"/>
      <c r="Y55" s="313"/>
      <c r="Z55" s="313"/>
    </row>
    <row r="56" ht="22.5" customHeight="1">
      <c r="A56" s="385" t="s">
        <v>764</v>
      </c>
      <c r="B56" s="386" t="s">
        <v>781</v>
      </c>
      <c r="C56" s="387"/>
      <c r="D56" s="387"/>
      <c r="E56" s="382" t="s">
        <v>782</v>
      </c>
      <c r="F56" s="382" t="s">
        <v>783</v>
      </c>
      <c r="G56" s="382"/>
      <c r="H56" s="313"/>
      <c r="I56" s="313"/>
      <c r="J56" s="313"/>
      <c r="K56" s="313"/>
      <c r="L56" s="313"/>
      <c r="M56" s="313"/>
      <c r="N56" s="313"/>
      <c r="O56" s="313"/>
      <c r="P56" s="313"/>
      <c r="Q56" s="313"/>
      <c r="R56" s="313"/>
      <c r="S56" s="313"/>
      <c r="T56" s="313"/>
      <c r="U56" s="313"/>
      <c r="V56" s="313"/>
      <c r="W56" s="313"/>
      <c r="X56" s="313"/>
      <c r="Y56" s="313"/>
      <c r="Z56" s="313"/>
    </row>
    <row r="57" ht="22.5" customHeight="1">
      <c r="A57" s="385" t="s">
        <v>764</v>
      </c>
      <c r="B57" s="386" t="s">
        <v>784</v>
      </c>
      <c r="C57" s="387"/>
      <c r="D57" s="387"/>
      <c r="E57" s="382" t="s">
        <v>785</v>
      </c>
      <c r="F57" s="382" t="s">
        <v>786</v>
      </c>
      <c r="G57" s="382"/>
      <c r="H57" s="313"/>
      <c r="I57" s="313"/>
      <c r="J57" s="313"/>
      <c r="K57" s="313"/>
      <c r="L57" s="313"/>
      <c r="M57" s="313"/>
      <c r="N57" s="313"/>
      <c r="O57" s="313"/>
      <c r="P57" s="313"/>
      <c r="Q57" s="313"/>
      <c r="R57" s="313"/>
      <c r="S57" s="313"/>
      <c r="T57" s="313"/>
      <c r="U57" s="313"/>
      <c r="V57" s="313"/>
      <c r="W57" s="313"/>
      <c r="X57" s="313"/>
      <c r="Y57" s="313"/>
      <c r="Z57" s="313"/>
    </row>
    <row r="58" ht="22.5" customHeight="1">
      <c r="A58" s="385" t="s">
        <v>764</v>
      </c>
      <c r="B58" s="386" t="s">
        <v>787</v>
      </c>
      <c r="C58" s="387"/>
      <c r="D58" s="387"/>
      <c r="E58" s="382" t="s">
        <v>766</v>
      </c>
      <c r="F58" s="382" t="s">
        <v>788</v>
      </c>
      <c r="G58" s="382"/>
      <c r="H58" s="313"/>
      <c r="I58" s="313"/>
      <c r="J58" s="313"/>
      <c r="K58" s="313"/>
      <c r="L58" s="313"/>
      <c r="M58" s="313"/>
      <c r="N58" s="313"/>
      <c r="O58" s="313"/>
      <c r="P58" s="313"/>
      <c r="Q58" s="313"/>
      <c r="R58" s="313"/>
      <c r="S58" s="313"/>
      <c r="T58" s="313"/>
      <c r="U58" s="313"/>
      <c r="V58" s="313"/>
      <c r="W58" s="313"/>
      <c r="X58" s="313"/>
      <c r="Y58" s="313"/>
      <c r="Z58" s="313"/>
    </row>
    <row r="59">
      <c r="A59" s="314"/>
      <c r="B59" s="313"/>
      <c r="C59" s="313"/>
      <c r="D59" s="313"/>
      <c r="E59" s="391"/>
      <c r="F59" s="391"/>
      <c r="G59" s="313"/>
      <c r="H59" s="313"/>
      <c r="I59" s="313"/>
      <c r="J59" s="313"/>
      <c r="K59" s="313"/>
      <c r="L59" s="313"/>
      <c r="M59" s="313"/>
      <c r="N59" s="313"/>
      <c r="O59" s="313"/>
      <c r="P59" s="313"/>
      <c r="Q59" s="313"/>
      <c r="R59" s="313"/>
      <c r="S59" s="313"/>
      <c r="T59" s="313"/>
      <c r="U59" s="313"/>
      <c r="V59" s="313"/>
      <c r="W59" s="313"/>
      <c r="X59" s="313"/>
      <c r="Y59" s="313"/>
      <c r="Z59" s="313"/>
    </row>
    <row r="60">
      <c r="A60" s="314"/>
      <c r="B60" s="313"/>
      <c r="C60" s="313"/>
      <c r="D60" s="313"/>
      <c r="E60" s="391"/>
      <c r="F60" s="391"/>
      <c r="G60" s="313"/>
      <c r="H60" s="313"/>
      <c r="I60" s="313"/>
      <c r="J60" s="313"/>
      <c r="K60" s="313"/>
      <c r="L60" s="313"/>
      <c r="M60" s="313"/>
      <c r="N60" s="313"/>
      <c r="O60" s="313"/>
      <c r="P60" s="313"/>
      <c r="Q60" s="313"/>
      <c r="R60" s="313"/>
      <c r="S60" s="313"/>
      <c r="T60" s="313"/>
      <c r="U60" s="313"/>
      <c r="V60" s="313"/>
      <c r="W60" s="313"/>
      <c r="X60" s="313"/>
      <c r="Y60" s="313"/>
      <c r="Z60" s="313"/>
    </row>
    <row r="61">
      <c r="A61" s="314"/>
      <c r="B61" s="313"/>
      <c r="C61" s="313"/>
      <c r="D61" s="313"/>
      <c r="E61" s="391"/>
      <c r="F61" s="391"/>
      <c r="G61" s="313"/>
      <c r="H61" s="313"/>
      <c r="I61" s="313"/>
      <c r="J61" s="313"/>
      <c r="K61" s="313"/>
      <c r="L61" s="313"/>
      <c r="M61" s="313"/>
      <c r="N61" s="313"/>
      <c r="O61" s="313"/>
      <c r="P61" s="313"/>
      <c r="Q61" s="313"/>
      <c r="R61" s="313"/>
      <c r="S61" s="313"/>
      <c r="T61" s="313"/>
      <c r="U61" s="313"/>
      <c r="V61" s="313"/>
      <c r="W61" s="313"/>
      <c r="X61" s="313"/>
      <c r="Y61" s="313"/>
      <c r="Z61" s="313"/>
    </row>
    <row r="62">
      <c r="A62" s="314"/>
      <c r="B62" s="313"/>
      <c r="C62" s="313"/>
      <c r="D62" s="313"/>
      <c r="E62" s="391"/>
      <c r="F62" s="391"/>
      <c r="G62" s="313"/>
      <c r="H62" s="313"/>
      <c r="I62" s="313"/>
      <c r="J62" s="313"/>
      <c r="K62" s="313"/>
      <c r="L62" s="313"/>
      <c r="M62" s="313"/>
      <c r="N62" s="313"/>
      <c r="O62" s="313"/>
      <c r="P62" s="313"/>
      <c r="Q62" s="313"/>
      <c r="R62" s="313"/>
      <c r="S62" s="313"/>
      <c r="T62" s="313"/>
      <c r="U62" s="313"/>
      <c r="V62" s="313"/>
      <c r="W62" s="313"/>
      <c r="X62" s="313"/>
      <c r="Y62" s="313"/>
      <c r="Z62" s="313"/>
    </row>
    <row r="63">
      <c r="A63" s="314"/>
      <c r="B63" s="313"/>
      <c r="C63" s="313"/>
      <c r="D63" s="313"/>
      <c r="E63" s="391"/>
      <c r="F63" s="391"/>
      <c r="G63" s="313"/>
      <c r="H63" s="313"/>
      <c r="I63" s="313"/>
      <c r="J63" s="313"/>
      <c r="K63" s="313"/>
      <c r="L63" s="313"/>
      <c r="M63" s="313"/>
      <c r="N63" s="313"/>
      <c r="O63" s="313"/>
      <c r="P63" s="313"/>
      <c r="Q63" s="313"/>
      <c r="R63" s="313"/>
      <c r="S63" s="313"/>
      <c r="T63" s="313"/>
      <c r="U63" s="313"/>
      <c r="V63" s="313"/>
      <c r="W63" s="313"/>
      <c r="X63" s="313"/>
      <c r="Y63" s="313"/>
      <c r="Z63" s="313"/>
    </row>
    <row r="64">
      <c r="A64" s="314"/>
      <c r="B64" s="313"/>
      <c r="C64" s="313"/>
      <c r="D64" s="313"/>
      <c r="E64" s="391"/>
      <c r="F64" s="391"/>
      <c r="G64" s="313"/>
      <c r="H64" s="313"/>
      <c r="I64" s="313"/>
      <c r="J64" s="313"/>
      <c r="K64" s="313"/>
      <c r="L64" s="313"/>
      <c r="M64" s="313"/>
      <c r="N64" s="313"/>
      <c r="O64" s="313"/>
      <c r="P64" s="313"/>
      <c r="Q64" s="313"/>
      <c r="R64" s="313"/>
      <c r="S64" s="313"/>
      <c r="T64" s="313"/>
      <c r="U64" s="313"/>
      <c r="V64" s="313"/>
      <c r="W64" s="313"/>
      <c r="X64" s="313"/>
      <c r="Y64" s="313"/>
      <c r="Z64" s="313"/>
    </row>
    <row r="65">
      <c r="A65" s="314"/>
      <c r="B65" s="313"/>
      <c r="C65" s="313"/>
      <c r="D65" s="313"/>
      <c r="E65" s="391"/>
      <c r="F65" s="391"/>
      <c r="G65" s="313"/>
      <c r="H65" s="313"/>
      <c r="I65" s="313"/>
      <c r="J65" s="313"/>
      <c r="K65" s="313"/>
      <c r="L65" s="313"/>
      <c r="M65" s="313"/>
      <c r="N65" s="313"/>
      <c r="O65" s="313"/>
      <c r="P65" s="313"/>
      <c r="Q65" s="313"/>
      <c r="R65" s="313"/>
      <c r="S65" s="313"/>
      <c r="T65" s="313"/>
      <c r="U65" s="313"/>
      <c r="V65" s="313"/>
      <c r="W65" s="313"/>
      <c r="X65" s="313"/>
      <c r="Y65" s="313"/>
      <c r="Z65" s="313"/>
    </row>
    <row r="66">
      <c r="A66" s="314"/>
      <c r="B66" s="313"/>
      <c r="C66" s="313"/>
      <c r="D66" s="313"/>
      <c r="E66" s="391"/>
      <c r="F66" s="391"/>
      <c r="G66" s="313"/>
      <c r="H66" s="313"/>
      <c r="I66" s="313"/>
      <c r="J66" s="313"/>
      <c r="K66" s="313"/>
      <c r="L66" s="313"/>
      <c r="M66" s="313"/>
      <c r="N66" s="313"/>
      <c r="O66" s="313"/>
      <c r="P66" s="313"/>
      <c r="Q66" s="313"/>
      <c r="R66" s="313"/>
      <c r="S66" s="313"/>
      <c r="T66" s="313"/>
      <c r="U66" s="313"/>
      <c r="V66" s="313"/>
      <c r="W66" s="313"/>
      <c r="X66" s="313"/>
      <c r="Y66" s="313"/>
      <c r="Z66" s="313"/>
    </row>
    <row r="67">
      <c r="A67" s="314"/>
      <c r="B67" s="313"/>
      <c r="C67" s="313"/>
      <c r="D67" s="313"/>
      <c r="E67" s="391"/>
      <c r="F67" s="391"/>
      <c r="G67" s="313"/>
      <c r="H67" s="313"/>
      <c r="I67" s="313"/>
      <c r="J67" s="313"/>
      <c r="K67" s="313"/>
      <c r="L67" s="313"/>
      <c r="M67" s="313"/>
      <c r="N67" s="313"/>
      <c r="O67" s="313"/>
      <c r="P67" s="313"/>
      <c r="Q67" s="313"/>
      <c r="R67" s="313"/>
      <c r="S67" s="313"/>
      <c r="T67" s="313"/>
      <c r="U67" s="313"/>
      <c r="V67" s="313"/>
      <c r="W67" s="313"/>
      <c r="X67" s="313"/>
      <c r="Y67" s="313"/>
      <c r="Z67" s="313"/>
    </row>
    <row r="68">
      <c r="A68" s="314"/>
      <c r="B68" s="313"/>
      <c r="C68" s="313"/>
      <c r="D68" s="313"/>
      <c r="E68" s="391"/>
      <c r="F68" s="391"/>
      <c r="G68" s="313"/>
      <c r="H68" s="313"/>
      <c r="I68" s="313"/>
      <c r="J68" s="313"/>
      <c r="K68" s="313"/>
      <c r="L68" s="313"/>
      <c r="M68" s="313"/>
      <c r="N68" s="313"/>
      <c r="O68" s="313"/>
      <c r="P68" s="313"/>
      <c r="Q68" s="313"/>
      <c r="R68" s="313"/>
      <c r="S68" s="313"/>
      <c r="T68" s="313"/>
      <c r="U68" s="313"/>
      <c r="V68" s="313"/>
      <c r="W68" s="313"/>
      <c r="X68" s="313"/>
      <c r="Y68" s="313"/>
      <c r="Z68" s="313"/>
    </row>
    <row r="69">
      <c r="A69" s="314"/>
      <c r="B69" s="313"/>
      <c r="C69" s="313"/>
      <c r="D69" s="313"/>
      <c r="E69" s="391"/>
      <c r="F69" s="391"/>
      <c r="G69" s="313"/>
      <c r="H69" s="313"/>
      <c r="I69" s="313"/>
      <c r="J69" s="313"/>
      <c r="K69" s="313"/>
      <c r="L69" s="313"/>
      <c r="M69" s="313"/>
      <c r="N69" s="313"/>
      <c r="O69" s="313"/>
      <c r="P69" s="313"/>
      <c r="Q69" s="313"/>
      <c r="R69" s="313"/>
      <c r="S69" s="313"/>
      <c r="T69" s="313"/>
      <c r="U69" s="313"/>
      <c r="V69" s="313"/>
      <c r="W69" s="313"/>
      <c r="X69" s="313"/>
      <c r="Y69" s="313"/>
      <c r="Z69" s="313"/>
    </row>
    <row r="70">
      <c r="A70" s="314"/>
      <c r="B70" s="313"/>
      <c r="C70" s="313"/>
      <c r="D70" s="313"/>
      <c r="E70" s="391"/>
      <c r="F70" s="391"/>
      <c r="G70" s="313"/>
      <c r="H70" s="313"/>
      <c r="I70" s="313"/>
      <c r="J70" s="313"/>
      <c r="K70" s="313"/>
      <c r="L70" s="313"/>
      <c r="M70" s="313"/>
      <c r="N70" s="313"/>
      <c r="O70" s="313"/>
      <c r="P70" s="313"/>
      <c r="Q70" s="313"/>
      <c r="R70" s="313"/>
      <c r="S70" s="313"/>
      <c r="T70" s="313"/>
      <c r="U70" s="313"/>
      <c r="V70" s="313"/>
      <c r="W70" s="313"/>
      <c r="X70" s="313"/>
      <c r="Y70" s="313"/>
      <c r="Z70" s="313"/>
    </row>
    <row r="71">
      <c r="A71" s="314"/>
      <c r="B71" s="313"/>
      <c r="C71" s="313"/>
      <c r="D71" s="313"/>
      <c r="E71" s="391"/>
      <c r="F71" s="391"/>
      <c r="G71" s="313"/>
      <c r="H71" s="313"/>
      <c r="I71" s="313"/>
      <c r="J71" s="313"/>
      <c r="K71" s="313"/>
      <c r="L71" s="313"/>
      <c r="M71" s="313"/>
      <c r="N71" s="313"/>
      <c r="O71" s="313"/>
      <c r="P71" s="313"/>
      <c r="Q71" s="313"/>
      <c r="R71" s="313"/>
      <c r="S71" s="313"/>
      <c r="T71" s="313"/>
      <c r="U71" s="313"/>
      <c r="V71" s="313"/>
      <c r="W71" s="313"/>
      <c r="X71" s="313"/>
      <c r="Y71" s="313"/>
      <c r="Z71" s="313"/>
    </row>
    <row r="72">
      <c r="A72" s="314"/>
      <c r="B72" s="313"/>
      <c r="C72" s="313"/>
      <c r="D72" s="313"/>
      <c r="E72" s="391"/>
      <c r="F72" s="391"/>
      <c r="G72" s="313"/>
      <c r="H72" s="313"/>
      <c r="I72" s="313"/>
      <c r="J72" s="313"/>
      <c r="K72" s="313"/>
      <c r="L72" s="313"/>
      <c r="M72" s="313"/>
      <c r="N72" s="313"/>
      <c r="O72" s="313"/>
      <c r="P72" s="313"/>
      <c r="Q72" s="313"/>
      <c r="R72" s="313"/>
      <c r="S72" s="313"/>
      <c r="T72" s="313"/>
      <c r="U72" s="313"/>
      <c r="V72" s="313"/>
      <c r="W72" s="313"/>
      <c r="X72" s="313"/>
      <c r="Y72" s="313"/>
      <c r="Z72" s="313"/>
    </row>
    <row r="73">
      <c r="A73" s="314"/>
      <c r="B73" s="313"/>
      <c r="C73" s="313"/>
      <c r="D73" s="313"/>
      <c r="E73" s="391"/>
      <c r="F73" s="391"/>
      <c r="G73" s="313"/>
      <c r="H73" s="313"/>
      <c r="I73" s="313"/>
      <c r="J73" s="313"/>
      <c r="K73" s="313"/>
      <c r="L73" s="313"/>
      <c r="M73" s="313"/>
      <c r="N73" s="313"/>
      <c r="O73" s="313"/>
      <c r="P73" s="313"/>
      <c r="Q73" s="313"/>
      <c r="R73" s="313"/>
      <c r="S73" s="313"/>
      <c r="T73" s="313"/>
      <c r="U73" s="313"/>
      <c r="V73" s="313"/>
      <c r="W73" s="313"/>
      <c r="X73" s="313"/>
      <c r="Y73" s="313"/>
      <c r="Z73" s="313"/>
    </row>
    <row r="74">
      <c r="A74" s="314"/>
      <c r="B74" s="313"/>
      <c r="C74" s="313"/>
      <c r="D74" s="313"/>
      <c r="E74" s="391"/>
      <c r="F74" s="391"/>
      <c r="G74" s="313"/>
      <c r="H74" s="313"/>
      <c r="I74" s="313"/>
      <c r="J74" s="313"/>
      <c r="K74" s="313"/>
      <c r="L74" s="313"/>
      <c r="M74" s="313"/>
      <c r="N74" s="313"/>
      <c r="O74" s="313"/>
      <c r="P74" s="313"/>
      <c r="Q74" s="313"/>
      <c r="R74" s="313"/>
      <c r="S74" s="313"/>
      <c r="T74" s="313"/>
      <c r="U74" s="313"/>
      <c r="V74" s="313"/>
      <c r="W74" s="313"/>
      <c r="X74" s="313"/>
      <c r="Y74" s="313"/>
      <c r="Z74" s="313"/>
    </row>
    <row r="75">
      <c r="A75" s="314"/>
      <c r="B75" s="313"/>
      <c r="C75" s="313"/>
      <c r="D75" s="313"/>
      <c r="E75" s="391"/>
      <c r="F75" s="391"/>
      <c r="G75" s="313"/>
      <c r="H75" s="313"/>
      <c r="I75" s="313"/>
      <c r="J75" s="313"/>
      <c r="K75" s="313"/>
      <c r="L75" s="313"/>
      <c r="M75" s="313"/>
      <c r="N75" s="313"/>
      <c r="O75" s="313"/>
      <c r="P75" s="313"/>
      <c r="Q75" s="313"/>
      <c r="R75" s="313"/>
      <c r="S75" s="313"/>
      <c r="T75" s="313"/>
      <c r="U75" s="313"/>
      <c r="V75" s="313"/>
      <c r="W75" s="313"/>
      <c r="X75" s="313"/>
      <c r="Y75" s="313"/>
      <c r="Z75" s="313"/>
    </row>
    <row r="76">
      <c r="A76" s="314"/>
      <c r="B76" s="313"/>
      <c r="C76" s="313"/>
      <c r="D76" s="313"/>
      <c r="E76" s="391"/>
      <c r="F76" s="391"/>
      <c r="G76" s="313"/>
      <c r="H76" s="313"/>
      <c r="I76" s="313"/>
      <c r="J76" s="313"/>
      <c r="K76" s="313"/>
      <c r="L76" s="313"/>
      <c r="M76" s="313"/>
      <c r="N76" s="313"/>
      <c r="O76" s="313"/>
      <c r="P76" s="313"/>
      <c r="Q76" s="313"/>
      <c r="R76" s="313"/>
      <c r="S76" s="313"/>
      <c r="T76" s="313"/>
      <c r="U76" s="313"/>
      <c r="V76" s="313"/>
      <c r="W76" s="313"/>
      <c r="X76" s="313"/>
      <c r="Y76" s="313"/>
      <c r="Z76" s="313"/>
    </row>
    <row r="77">
      <c r="A77" s="314"/>
      <c r="B77" s="313"/>
      <c r="C77" s="313"/>
      <c r="D77" s="313"/>
      <c r="E77" s="391"/>
      <c r="F77" s="391"/>
      <c r="G77" s="313"/>
      <c r="H77" s="313"/>
      <c r="I77" s="313"/>
      <c r="J77" s="313"/>
      <c r="K77" s="313"/>
      <c r="L77" s="313"/>
      <c r="M77" s="313"/>
      <c r="N77" s="313"/>
      <c r="O77" s="313"/>
      <c r="P77" s="313"/>
      <c r="Q77" s="313"/>
      <c r="R77" s="313"/>
      <c r="S77" s="313"/>
      <c r="T77" s="313"/>
      <c r="U77" s="313"/>
      <c r="V77" s="313"/>
      <c r="W77" s="313"/>
      <c r="X77" s="313"/>
      <c r="Y77" s="313"/>
      <c r="Z77" s="313"/>
    </row>
    <row r="78">
      <c r="A78" s="314"/>
      <c r="B78" s="313"/>
      <c r="C78" s="313"/>
      <c r="D78" s="313"/>
      <c r="E78" s="391"/>
      <c r="F78" s="391"/>
      <c r="G78" s="313"/>
      <c r="H78" s="313"/>
      <c r="I78" s="313"/>
      <c r="J78" s="313"/>
      <c r="K78" s="313"/>
      <c r="L78" s="313"/>
      <c r="M78" s="313"/>
      <c r="N78" s="313"/>
      <c r="O78" s="313"/>
      <c r="P78" s="313"/>
      <c r="Q78" s="313"/>
      <c r="R78" s="313"/>
      <c r="S78" s="313"/>
      <c r="T78" s="313"/>
      <c r="U78" s="313"/>
      <c r="V78" s="313"/>
      <c r="W78" s="313"/>
      <c r="X78" s="313"/>
      <c r="Y78" s="313"/>
      <c r="Z78" s="313"/>
    </row>
    <row r="79">
      <c r="A79" s="314"/>
      <c r="B79" s="313"/>
      <c r="C79" s="313"/>
      <c r="D79" s="313"/>
      <c r="E79" s="391"/>
      <c r="F79" s="391"/>
      <c r="G79" s="313"/>
      <c r="H79" s="313"/>
      <c r="I79" s="313"/>
      <c r="J79" s="313"/>
      <c r="K79" s="313"/>
      <c r="L79" s="313"/>
      <c r="M79" s="313"/>
      <c r="N79" s="313"/>
      <c r="O79" s="313"/>
      <c r="P79" s="313"/>
      <c r="Q79" s="313"/>
      <c r="R79" s="313"/>
      <c r="S79" s="313"/>
      <c r="T79" s="313"/>
      <c r="U79" s="313"/>
      <c r="V79" s="313"/>
      <c r="W79" s="313"/>
      <c r="X79" s="313"/>
      <c r="Y79" s="313"/>
      <c r="Z79" s="313"/>
    </row>
    <row r="80">
      <c r="A80" s="314"/>
      <c r="B80" s="313"/>
      <c r="C80" s="313"/>
      <c r="D80" s="313"/>
      <c r="E80" s="391"/>
      <c r="F80" s="391"/>
      <c r="G80" s="313"/>
      <c r="H80" s="313"/>
      <c r="I80" s="313"/>
      <c r="J80" s="313"/>
      <c r="K80" s="313"/>
      <c r="L80" s="313"/>
      <c r="M80" s="313"/>
      <c r="N80" s="313"/>
      <c r="O80" s="313"/>
      <c r="P80" s="313"/>
      <c r="Q80" s="313"/>
      <c r="R80" s="313"/>
      <c r="S80" s="313"/>
      <c r="T80" s="313"/>
      <c r="U80" s="313"/>
      <c r="V80" s="313"/>
      <c r="W80" s="313"/>
      <c r="X80" s="313"/>
      <c r="Y80" s="313"/>
      <c r="Z80" s="313"/>
    </row>
    <row r="81">
      <c r="A81" s="314"/>
      <c r="B81" s="313"/>
      <c r="C81" s="313"/>
      <c r="D81" s="313"/>
      <c r="E81" s="391"/>
      <c r="F81" s="391"/>
      <c r="G81" s="313"/>
      <c r="H81" s="313"/>
      <c r="I81" s="313"/>
      <c r="J81" s="313"/>
      <c r="K81" s="313"/>
      <c r="L81" s="313"/>
      <c r="M81" s="313"/>
      <c r="N81" s="313"/>
      <c r="O81" s="313"/>
      <c r="P81" s="313"/>
      <c r="Q81" s="313"/>
      <c r="R81" s="313"/>
      <c r="S81" s="313"/>
      <c r="T81" s="313"/>
      <c r="U81" s="313"/>
      <c r="V81" s="313"/>
      <c r="W81" s="313"/>
      <c r="X81" s="313"/>
      <c r="Y81" s="313"/>
      <c r="Z81" s="313"/>
    </row>
    <row r="82">
      <c r="A82" s="314"/>
      <c r="B82" s="313"/>
      <c r="C82" s="313"/>
      <c r="D82" s="313"/>
      <c r="E82" s="391"/>
      <c r="F82" s="391"/>
      <c r="G82" s="313"/>
      <c r="H82" s="313"/>
      <c r="I82" s="313"/>
      <c r="J82" s="313"/>
      <c r="K82" s="313"/>
      <c r="L82" s="313"/>
      <c r="M82" s="313"/>
      <c r="N82" s="313"/>
      <c r="O82" s="313"/>
      <c r="P82" s="313"/>
      <c r="Q82" s="313"/>
      <c r="R82" s="313"/>
      <c r="S82" s="313"/>
      <c r="T82" s="313"/>
      <c r="U82" s="313"/>
      <c r="V82" s="313"/>
      <c r="W82" s="313"/>
      <c r="X82" s="313"/>
      <c r="Y82" s="313"/>
      <c r="Z82" s="313"/>
    </row>
    <row r="83">
      <c r="A83" s="314"/>
      <c r="B83" s="313"/>
      <c r="C83" s="313"/>
      <c r="D83" s="313"/>
      <c r="E83" s="391"/>
      <c r="F83" s="391"/>
      <c r="G83" s="313"/>
      <c r="H83" s="313"/>
      <c r="I83" s="313"/>
      <c r="J83" s="313"/>
      <c r="K83" s="313"/>
      <c r="L83" s="313"/>
      <c r="M83" s="313"/>
      <c r="N83" s="313"/>
      <c r="O83" s="313"/>
      <c r="P83" s="313"/>
      <c r="Q83" s="313"/>
      <c r="R83" s="313"/>
      <c r="S83" s="313"/>
      <c r="T83" s="313"/>
      <c r="U83" s="313"/>
      <c r="V83" s="313"/>
      <c r="W83" s="313"/>
      <c r="X83" s="313"/>
      <c r="Y83" s="313"/>
      <c r="Z83" s="313"/>
    </row>
    <row r="84">
      <c r="A84" s="314"/>
      <c r="B84" s="313"/>
      <c r="C84" s="313"/>
      <c r="D84" s="313"/>
      <c r="E84" s="391"/>
      <c r="F84" s="391"/>
      <c r="G84" s="313"/>
      <c r="H84" s="313"/>
      <c r="I84" s="313"/>
      <c r="J84" s="313"/>
      <c r="K84" s="313"/>
      <c r="L84" s="313"/>
      <c r="M84" s="313"/>
      <c r="N84" s="313"/>
      <c r="O84" s="313"/>
      <c r="P84" s="313"/>
      <c r="Q84" s="313"/>
      <c r="R84" s="313"/>
      <c r="S84" s="313"/>
      <c r="T84" s="313"/>
      <c r="U84" s="313"/>
      <c r="V84" s="313"/>
      <c r="W84" s="313"/>
      <c r="X84" s="313"/>
      <c r="Y84" s="313"/>
      <c r="Z84" s="313"/>
    </row>
    <row r="85">
      <c r="A85" s="314"/>
      <c r="B85" s="313"/>
      <c r="C85" s="313"/>
      <c r="D85" s="313"/>
      <c r="E85" s="391"/>
      <c r="F85" s="391"/>
      <c r="G85" s="313"/>
      <c r="H85" s="313"/>
      <c r="I85" s="313"/>
      <c r="J85" s="313"/>
      <c r="K85" s="313"/>
      <c r="L85" s="313"/>
      <c r="M85" s="313"/>
      <c r="N85" s="313"/>
      <c r="O85" s="313"/>
      <c r="P85" s="313"/>
      <c r="Q85" s="313"/>
      <c r="R85" s="313"/>
      <c r="S85" s="313"/>
      <c r="T85" s="313"/>
      <c r="U85" s="313"/>
      <c r="V85" s="313"/>
      <c r="W85" s="313"/>
      <c r="X85" s="313"/>
      <c r="Y85" s="313"/>
      <c r="Z85" s="313"/>
    </row>
    <row r="86">
      <c r="A86" s="314"/>
      <c r="B86" s="313"/>
      <c r="C86" s="313"/>
      <c r="D86" s="313"/>
      <c r="E86" s="391"/>
      <c r="F86" s="391"/>
      <c r="G86" s="313"/>
      <c r="H86" s="313"/>
      <c r="I86" s="313"/>
      <c r="J86" s="313"/>
      <c r="K86" s="313"/>
      <c r="L86" s="313"/>
      <c r="M86" s="313"/>
      <c r="N86" s="313"/>
      <c r="O86" s="313"/>
      <c r="P86" s="313"/>
      <c r="Q86" s="313"/>
      <c r="R86" s="313"/>
      <c r="S86" s="313"/>
      <c r="T86" s="313"/>
      <c r="U86" s="313"/>
      <c r="V86" s="313"/>
      <c r="W86" s="313"/>
      <c r="X86" s="313"/>
      <c r="Y86" s="313"/>
      <c r="Z86" s="313"/>
    </row>
    <row r="87">
      <c r="A87" s="314"/>
      <c r="B87" s="313"/>
      <c r="C87" s="313"/>
      <c r="D87" s="313"/>
      <c r="E87" s="391"/>
      <c r="F87" s="391"/>
      <c r="G87" s="313"/>
      <c r="H87" s="313"/>
      <c r="I87" s="313"/>
      <c r="J87" s="313"/>
      <c r="K87" s="313"/>
      <c r="L87" s="313"/>
      <c r="M87" s="313"/>
      <c r="N87" s="313"/>
      <c r="O87" s="313"/>
      <c r="P87" s="313"/>
      <c r="Q87" s="313"/>
      <c r="R87" s="313"/>
      <c r="S87" s="313"/>
      <c r="T87" s="313"/>
      <c r="U87" s="313"/>
      <c r="V87" s="313"/>
      <c r="W87" s="313"/>
      <c r="X87" s="313"/>
      <c r="Y87" s="313"/>
      <c r="Z87" s="313"/>
    </row>
    <row r="88">
      <c r="A88" s="314"/>
      <c r="B88" s="313"/>
      <c r="C88" s="313"/>
      <c r="D88" s="313"/>
      <c r="E88" s="391"/>
      <c r="F88" s="391"/>
      <c r="G88" s="313"/>
      <c r="H88" s="313"/>
      <c r="I88" s="313"/>
      <c r="J88" s="313"/>
      <c r="K88" s="313"/>
      <c r="L88" s="313"/>
      <c r="M88" s="313"/>
      <c r="N88" s="313"/>
      <c r="O88" s="313"/>
      <c r="P88" s="313"/>
      <c r="Q88" s="313"/>
      <c r="R88" s="313"/>
      <c r="S88" s="313"/>
      <c r="T88" s="313"/>
      <c r="U88" s="313"/>
      <c r="V88" s="313"/>
      <c r="W88" s="313"/>
      <c r="X88" s="313"/>
      <c r="Y88" s="313"/>
      <c r="Z88" s="313"/>
    </row>
    <row r="89">
      <c r="A89" s="314"/>
      <c r="B89" s="313"/>
      <c r="C89" s="313"/>
      <c r="D89" s="313"/>
      <c r="E89" s="391"/>
      <c r="F89" s="391"/>
      <c r="G89" s="313"/>
      <c r="H89" s="313"/>
      <c r="I89" s="313"/>
      <c r="J89" s="313"/>
      <c r="K89" s="313"/>
      <c r="L89" s="313"/>
      <c r="M89" s="313"/>
      <c r="N89" s="313"/>
      <c r="O89" s="313"/>
      <c r="P89" s="313"/>
      <c r="Q89" s="313"/>
      <c r="R89" s="313"/>
      <c r="S89" s="313"/>
      <c r="T89" s="313"/>
      <c r="U89" s="313"/>
      <c r="V89" s="313"/>
      <c r="W89" s="313"/>
      <c r="X89" s="313"/>
      <c r="Y89" s="313"/>
      <c r="Z89" s="313"/>
    </row>
    <row r="90">
      <c r="A90" s="314"/>
      <c r="B90" s="313"/>
      <c r="C90" s="313"/>
      <c r="D90" s="313"/>
      <c r="E90" s="391"/>
      <c r="F90" s="391"/>
      <c r="G90" s="313"/>
      <c r="H90" s="313"/>
      <c r="I90" s="313"/>
      <c r="J90" s="313"/>
      <c r="K90" s="313"/>
      <c r="L90" s="313"/>
      <c r="M90" s="313"/>
      <c r="N90" s="313"/>
      <c r="O90" s="313"/>
      <c r="P90" s="313"/>
      <c r="Q90" s="313"/>
      <c r="R90" s="313"/>
      <c r="S90" s="313"/>
      <c r="T90" s="313"/>
      <c r="U90" s="313"/>
      <c r="V90" s="313"/>
      <c r="W90" s="313"/>
      <c r="X90" s="313"/>
      <c r="Y90" s="313"/>
      <c r="Z90" s="313"/>
    </row>
    <row r="91">
      <c r="A91" s="314"/>
      <c r="B91" s="313"/>
      <c r="C91" s="313"/>
      <c r="D91" s="313"/>
      <c r="E91" s="391"/>
      <c r="F91" s="391"/>
      <c r="G91" s="313"/>
      <c r="H91" s="313"/>
      <c r="I91" s="313"/>
      <c r="J91" s="313"/>
      <c r="K91" s="313"/>
      <c r="L91" s="313"/>
      <c r="M91" s="313"/>
      <c r="N91" s="313"/>
      <c r="O91" s="313"/>
      <c r="P91" s="313"/>
      <c r="Q91" s="313"/>
      <c r="R91" s="313"/>
      <c r="S91" s="313"/>
      <c r="T91" s="313"/>
      <c r="U91" s="313"/>
      <c r="V91" s="313"/>
      <c r="W91" s="313"/>
      <c r="X91" s="313"/>
      <c r="Y91" s="313"/>
      <c r="Z91" s="313"/>
    </row>
    <row r="92">
      <c r="A92" s="314"/>
      <c r="B92" s="313"/>
      <c r="C92" s="313"/>
      <c r="D92" s="313"/>
      <c r="E92" s="391"/>
      <c r="F92" s="391"/>
      <c r="G92" s="313"/>
      <c r="H92" s="313"/>
      <c r="I92" s="313"/>
      <c r="J92" s="313"/>
      <c r="K92" s="313"/>
      <c r="L92" s="313"/>
      <c r="M92" s="313"/>
      <c r="N92" s="313"/>
      <c r="O92" s="313"/>
      <c r="P92" s="313"/>
      <c r="Q92" s="313"/>
      <c r="R92" s="313"/>
      <c r="S92" s="313"/>
      <c r="T92" s="313"/>
      <c r="U92" s="313"/>
      <c r="V92" s="313"/>
      <c r="W92" s="313"/>
      <c r="X92" s="313"/>
      <c r="Y92" s="313"/>
      <c r="Z92" s="313"/>
    </row>
    <row r="93">
      <c r="A93" s="314"/>
      <c r="B93" s="313"/>
      <c r="C93" s="313"/>
      <c r="D93" s="313"/>
      <c r="E93" s="391"/>
      <c r="F93" s="391"/>
      <c r="G93" s="313"/>
      <c r="H93" s="313"/>
      <c r="I93" s="313"/>
      <c r="J93" s="313"/>
      <c r="K93" s="313"/>
      <c r="L93" s="313"/>
      <c r="M93" s="313"/>
      <c r="N93" s="313"/>
      <c r="O93" s="313"/>
      <c r="P93" s="313"/>
      <c r="Q93" s="313"/>
      <c r="R93" s="313"/>
      <c r="S93" s="313"/>
      <c r="T93" s="313"/>
      <c r="U93" s="313"/>
      <c r="V93" s="313"/>
      <c r="W93" s="313"/>
      <c r="X93" s="313"/>
      <c r="Y93" s="313"/>
      <c r="Z93" s="313"/>
    </row>
    <row r="94">
      <c r="A94" s="314"/>
      <c r="B94" s="313"/>
      <c r="C94" s="313"/>
      <c r="D94" s="313"/>
      <c r="E94" s="391"/>
      <c r="F94" s="391"/>
      <c r="G94" s="313"/>
      <c r="H94" s="313"/>
      <c r="I94" s="313"/>
      <c r="J94" s="313"/>
      <c r="K94" s="313"/>
      <c r="L94" s="313"/>
      <c r="M94" s="313"/>
      <c r="N94" s="313"/>
      <c r="O94" s="313"/>
      <c r="P94" s="313"/>
      <c r="Q94" s="313"/>
      <c r="R94" s="313"/>
      <c r="S94" s="313"/>
      <c r="T94" s="313"/>
      <c r="U94" s="313"/>
      <c r="V94" s="313"/>
      <c r="W94" s="313"/>
      <c r="X94" s="313"/>
      <c r="Y94" s="313"/>
      <c r="Z94" s="313"/>
    </row>
    <row r="95">
      <c r="A95" s="314"/>
      <c r="B95" s="313"/>
      <c r="C95" s="313"/>
      <c r="D95" s="313"/>
      <c r="E95" s="391"/>
      <c r="F95" s="391"/>
      <c r="G95" s="313"/>
      <c r="H95" s="313"/>
      <c r="I95" s="313"/>
      <c r="J95" s="313"/>
      <c r="K95" s="313"/>
      <c r="L95" s="313"/>
      <c r="M95" s="313"/>
      <c r="N95" s="313"/>
      <c r="O95" s="313"/>
      <c r="P95" s="313"/>
      <c r="Q95" s="313"/>
      <c r="R95" s="313"/>
      <c r="S95" s="313"/>
      <c r="T95" s="313"/>
      <c r="U95" s="313"/>
      <c r="V95" s="313"/>
      <c r="W95" s="313"/>
      <c r="X95" s="313"/>
      <c r="Y95" s="313"/>
      <c r="Z95" s="313"/>
    </row>
    <row r="96">
      <c r="A96" s="314"/>
      <c r="B96" s="313"/>
      <c r="C96" s="313"/>
      <c r="D96" s="313"/>
      <c r="E96" s="391"/>
      <c r="F96" s="391"/>
      <c r="G96" s="313"/>
      <c r="H96" s="313"/>
      <c r="I96" s="313"/>
      <c r="J96" s="313"/>
      <c r="K96" s="313"/>
      <c r="L96" s="313"/>
      <c r="M96" s="313"/>
      <c r="N96" s="313"/>
      <c r="O96" s="313"/>
      <c r="P96" s="313"/>
      <c r="Q96" s="313"/>
      <c r="R96" s="313"/>
      <c r="S96" s="313"/>
      <c r="T96" s="313"/>
      <c r="U96" s="313"/>
      <c r="V96" s="313"/>
      <c r="W96" s="313"/>
      <c r="X96" s="313"/>
      <c r="Y96" s="313"/>
      <c r="Z96" s="313"/>
    </row>
    <row r="97">
      <c r="A97" s="314"/>
      <c r="B97" s="313"/>
      <c r="C97" s="313"/>
      <c r="D97" s="313"/>
      <c r="E97" s="391"/>
      <c r="F97" s="391"/>
      <c r="G97" s="313"/>
      <c r="H97" s="313"/>
      <c r="I97" s="313"/>
      <c r="J97" s="313"/>
      <c r="K97" s="313"/>
      <c r="L97" s="313"/>
      <c r="M97" s="313"/>
      <c r="N97" s="313"/>
      <c r="O97" s="313"/>
      <c r="P97" s="313"/>
      <c r="Q97" s="313"/>
      <c r="R97" s="313"/>
      <c r="S97" s="313"/>
      <c r="T97" s="313"/>
      <c r="U97" s="313"/>
      <c r="V97" s="313"/>
      <c r="W97" s="313"/>
      <c r="X97" s="313"/>
      <c r="Y97" s="313"/>
      <c r="Z97" s="313"/>
    </row>
    <row r="98">
      <c r="A98" s="314"/>
      <c r="B98" s="313"/>
      <c r="C98" s="313"/>
      <c r="D98" s="313"/>
      <c r="E98" s="391"/>
      <c r="F98" s="391"/>
      <c r="G98" s="313"/>
      <c r="H98" s="313"/>
      <c r="I98" s="313"/>
      <c r="J98" s="313"/>
      <c r="K98" s="313"/>
      <c r="L98" s="313"/>
      <c r="M98" s="313"/>
      <c r="N98" s="313"/>
      <c r="O98" s="313"/>
      <c r="P98" s="313"/>
      <c r="Q98" s="313"/>
      <c r="R98" s="313"/>
      <c r="S98" s="313"/>
      <c r="T98" s="313"/>
      <c r="U98" s="313"/>
      <c r="V98" s="313"/>
      <c r="W98" s="313"/>
      <c r="X98" s="313"/>
      <c r="Y98" s="313"/>
      <c r="Z98" s="313"/>
    </row>
    <row r="99">
      <c r="A99" s="314"/>
      <c r="B99" s="313"/>
      <c r="C99" s="313"/>
      <c r="D99" s="313"/>
      <c r="E99" s="391"/>
      <c r="F99" s="391"/>
      <c r="G99" s="313"/>
      <c r="H99" s="313"/>
      <c r="I99" s="313"/>
      <c r="J99" s="313"/>
      <c r="K99" s="313"/>
      <c r="L99" s="313"/>
      <c r="M99" s="313"/>
      <c r="N99" s="313"/>
      <c r="O99" s="313"/>
      <c r="P99" s="313"/>
      <c r="Q99" s="313"/>
      <c r="R99" s="313"/>
      <c r="S99" s="313"/>
      <c r="T99" s="313"/>
      <c r="U99" s="313"/>
      <c r="V99" s="313"/>
      <c r="W99" s="313"/>
      <c r="X99" s="313"/>
      <c r="Y99" s="313"/>
      <c r="Z99" s="313"/>
    </row>
    <row r="100">
      <c r="A100" s="314"/>
      <c r="B100" s="313"/>
      <c r="C100" s="313"/>
      <c r="D100" s="313"/>
      <c r="E100" s="391"/>
      <c r="F100" s="391"/>
      <c r="G100" s="313"/>
      <c r="H100" s="313"/>
      <c r="I100" s="313"/>
      <c r="J100" s="313"/>
      <c r="K100" s="313"/>
      <c r="L100" s="313"/>
      <c r="M100" s="313"/>
      <c r="N100" s="313"/>
      <c r="O100" s="313"/>
      <c r="P100" s="313"/>
      <c r="Q100" s="313"/>
      <c r="R100" s="313"/>
      <c r="S100" s="313"/>
      <c r="T100" s="313"/>
      <c r="U100" s="313"/>
      <c r="V100" s="313"/>
      <c r="W100" s="313"/>
      <c r="X100" s="313"/>
      <c r="Y100" s="313"/>
      <c r="Z100" s="313"/>
    </row>
    <row r="101">
      <c r="A101" s="314"/>
      <c r="B101" s="313"/>
      <c r="C101" s="313"/>
      <c r="D101" s="313"/>
      <c r="E101" s="391"/>
      <c r="F101" s="391"/>
      <c r="G101" s="313"/>
      <c r="H101" s="313"/>
      <c r="I101" s="313"/>
      <c r="J101" s="313"/>
      <c r="K101" s="313"/>
      <c r="L101" s="313"/>
      <c r="M101" s="313"/>
      <c r="N101" s="313"/>
      <c r="O101" s="313"/>
      <c r="P101" s="313"/>
      <c r="Q101" s="313"/>
      <c r="R101" s="313"/>
      <c r="S101" s="313"/>
      <c r="T101" s="313"/>
      <c r="U101" s="313"/>
      <c r="V101" s="313"/>
      <c r="W101" s="313"/>
      <c r="X101" s="313"/>
      <c r="Y101" s="313"/>
      <c r="Z101" s="313"/>
    </row>
    <row r="102">
      <c r="A102" s="314"/>
      <c r="B102" s="313"/>
      <c r="C102" s="313"/>
      <c r="D102" s="313"/>
      <c r="E102" s="391"/>
      <c r="F102" s="391"/>
      <c r="G102" s="313"/>
      <c r="H102" s="313"/>
      <c r="I102" s="313"/>
      <c r="J102" s="313"/>
      <c r="K102" s="313"/>
      <c r="L102" s="313"/>
      <c r="M102" s="313"/>
      <c r="N102" s="313"/>
      <c r="O102" s="313"/>
      <c r="P102" s="313"/>
      <c r="Q102" s="313"/>
      <c r="R102" s="313"/>
      <c r="S102" s="313"/>
      <c r="T102" s="313"/>
      <c r="U102" s="313"/>
      <c r="V102" s="313"/>
      <c r="W102" s="313"/>
      <c r="X102" s="313"/>
      <c r="Y102" s="313"/>
      <c r="Z102" s="313"/>
    </row>
    <row r="103">
      <c r="A103" s="314"/>
      <c r="B103" s="313"/>
      <c r="C103" s="313"/>
      <c r="D103" s="313"/>
      <c r="E103" s="391"/>
      <c r="F103" s="391"/>
      <c r="G103" s="313"/>
      <c r="H103" s="313"/>
      <c r="I103" s="313"/>
      <c r="J103" s="313"/>
      <c r="K103" s="313"/>
      <c r="L103" s="313"/>
      <c r="M103" s="313"/>
      <c r="N103" s="313"/>
      <c r="O103" s="313"/>
      <c r="P103" s="313"/>
      <c r="Q103" s="313"/>
      <c r="R103" s="313"/>
      <c r="S103" s="313"/>
      <c r="T103" s="313"/>
      <c r="U103" s="313"/>
      <c r="V103" s="313"/>
      <c r="W103" s="313"/>
      <c r="X103" s="313"/>
      <c r="Y103" s="313"/>
      <c r="Z103" s="313"/>
    </row>
    <row r="104">
      <c r="A104" s="314"/>
      <c r="B104" s="313"/>
      <c r="C104" s="313"/>
      <c r="D104" s="313"/>
      <c r="E104" s="391"/>
      <c r="F104" s="391"/>
      <c r="G104" s="313"/>
      <c r="H104" s="313"/>
      <c r="I104" s="313"/>
      <c r="J104" s="313"/>
      <c r="K104" s="313"/>
      <c r="L104" s="313"/>
      <c r="M104" s="313"/>
      <c r="N104" s="313"/>
      <c r="O104" s="313"/>
      <c r="P104" s="313"/>
      <c r="Q104" s="313"/>
      <c r="R104" s="313"/>
      <c r="S104" s="313"/>
      <c r="T104" s="313"/>
      <c r="U104" s="313"/>
      <c r="V104" s="313"/>
      <c r="W104" s="313"/>
      <c r="X104" s="313"/>
      <c r="Y104" s="313"/>
      <c r="Z104" s="313"/>
    </row>
    <row r="105">
      <c r="A105" s="314"/>
      <c r="B105" s="313"/>
      <c r="C105" s="313"/>
      <c r="D105" s="313"/>
      <c r="E105" s="391"/>
      <c r="F105" s="391"/>
      <c r="G105" s="313"/>
      <c r="H105" s="313"/>
      <c r="I105" s="313"/>
      <c r="J105" s="313"/>
      <c r="K105" s="313"/>
      <c r="L105" s="313"/>
      <c r="M105" s="313"/>
      <c r="N105" s="313"/>
      <c r="O105" s="313"/>
      <c r="P105" s="313"/>
      <c r="Q105" s="313"/>
      <c r="R105" s="313"/>
      <c r="S105" s="313"/>
      <c r="T105" s="313"/>
      <c r="U105" s="313"/>
      <c r="V105" s="313"/>
      <c r="W105" s="313"/>
      <c r="X105" s="313"/>
      <c r="Y105" s="313"/>
      <c r="Z105" s="313"/>
    </row>
    <row r="106">
      <c r="A106" s="314"/>
      <c r="B106" s="313"/>
      <c r="C106" s="313"/>
      <c r="D106" s="313"/>
      <c r="E106" s="391"/>
      <c r="F106" s="391"/>
      <c r="G106" s="313"/>
      <c r="H106" s="313"/>
      <c r="I106" s="313"/>
      <c r="J106" s="313"/>
      <c r="K106" s="313"/>
      <c r="L106" s="313"/>
      <c r="M106" s="313"/>
      <c r="N106" s="313"/>
      <c r="O106" s="313"/>
      <c r="P106" s="313"/>
      <c r="Q106" s="313"/>
      <c r="R106" s="313"/>
      <c r="S106" s="313"/>
      <c r="T106" s="313"/>
      <c r="U106" s="313"/>
      <c r="V106" s="313"/>
      <c r="W106" s="313"/>
      <c r="X106" s="313"/>
      <c r="Y106" s="313"/>
      <c r="Z106" s="313"/>
    </row>
    <row r="107">
      <c r="A107" s="314"/>
      <c r="B107" s="313"/>
      <c r="C107" s="313"/>
      <c r="D107" s="313"/>
      <c r="E107" s="391"/>
      <c r="F107" s="391"/>
      <c r="G107" s="313"/>
      <c r="H107" s="313"/>
      <c r="I107" s="313"/>
      <c r="J107" s="313"/>
      <c r="K107" s="313"/>
      <c r="L107" s="313"/>
      <c r="M107" s="313"/>
      <c r="N107" s="313"/>
      <c r="O107" s="313"/>
      <c r="P107" s="313"/>
      <c r="Q107" s="313"/>
      <c r="R107" s="313"/>
      <c r="S107" s="313"/>
      <c r="T107" s="313"/>
      <c r="U107" s="313"/>
      <c r="V107" s="313"/>
      <c r="W107" s="313"/>
      <c r="X107" s="313"/>
      <c r="Y107" s="313"/>
      <c r="Z107" s="313"/>
    </row>
    <row r="108">
      <c r="A108" s="314"/>
      <c r="B108" s="313"/>
      <c r="C108" s="313"/>
      <c r="D108" s="313"/>
      <c r="E108" s="391"/>
      <c r="F108" s="391"/>
      <c r="G108" s="313"/>
      <c r="H108" s="313"/>
      <c r="I108" s="313"/>
      <c r="J108" s="313"/>
      <c r="K108" s="313"/>
      <c r="L108" s="313"/>
      <c r="M108" s="313"/>
      <c r="N108" s="313"/>
      <c r="O108" s="313"/>
      <c r="P108" s="313"/>
      <c r="Q108" s="313"/>
      <c r="R108" s="313"/>
      <c r="S108" s="313"/>
      <c r="T108" s="313"/>
      <c r="U108" s="313"/>
      <c r="V108" s="313"/>
      <c r="W108" s="313"/>
      <c r="X108" s="313"/>
      <c r="Y108" s="313"/>
      <c r="Z108" s="313"/>
    </row>
    <row r="109">
      <c r="A109" s="314"/>
      <c r="B109" s="313"/>
      <c r="C109" s="313"/>
      <c r="D109" s="313"/>
      <c r="E109" s="391"/>
      <c r="F109" s="391"/>
      <c r="G109" s="313"/>
      <c r="H109" s="313"/>
      <c r="I109" s="313"/>
      <c r="J109" s="313"/>
      <c r="K109" s="313"/>
      <c r="L109" s="313"/>
      <c r="M109" s="313"/>
      <c r="N109" s="313"/>
      <c r="O109" s="313"/>
      <c r="P109" s="313"/>
      <c r="Q109" s="313"/>
      <c r="R109" s="313"/>
      <c r="S109" s="313"/>
      <c r="T109" s="313"/>
      <c r="U109" s="313"/>
      <c r="V109" s="313"/>
      <c r="W109" s="313"/>
      <c r="X109" s="313"/>
      <c r="Y109" s="313"/>
      <c r="Z109" s="313"/>
    </row>
    <row r="110">
      <c r="A110" s="314"/>
      <c r="B110" s="313"/>
      <c r="C110" s="313"/>
      <c r="D110" s="313"/>
      <c r="E110" s="391"/>
      <c r="F110" s="391"/>
      <c r="G110" s="313"/>
      <c r="H110" s="313"/>
      <c r="I110" s="313"/>
      <c r="J110" s="313"/>
      <c r="K110" s="313"/>
      <c r="L110" s="313"/>
      <c r="M110" s="313"/>
      <c r="N110" s="313"/>
      <c r="O110" s="313"/>
      <c r="P110" s="313"/>
      <c r="Q110" s="313"/>
      <c r="R110" s="313"/>
      <c r="S110" s="313"/>
      <c r="T110" s="313"/>
      <c r="U110" s="313"/>
      <c r="V110" s="313"/>
      <c r="W110" s="313"/>
      <c r="X110" s="313"/>
      <c r="Y110" s="313"/>
      <c r="Z110" s="313"/>
    </row>
    <row r="111">
      <c r="A111" s="314"/>
      <c r="B111" s="313"/>
      <c r="C111" s="313"/>
      <c r="D111" s="313"/>
      <c r="E111" s="391"/>
      <c r="F111" s="391"/>
      <c r="G111" s="313"/>
      <c r="H111" s="313"/>
      <c r="I111" s="313"/>
      <c r="J111" s="313"/>
      <c r="K111" s="313"/>
      <c r="L111" s="313"/>
      <c r="M111" s="313"/>
      <c r="N111" s="313"/>
      <c r="O111" s="313"/>
      <c r="P111" s="313"/>
      <c r="Q111" s="313"/>
      <c r="R111" s="313"/>
      <c r="S111" s="313"/>
      <c r="T111" s="313"/>
      <c r="U111" s="313"/>
      <c r="V111" s="313"/>
      <c r="W111" s="313"/>
      <c r="X111" s="313"/>
      <c r="Y111" s="313"/>
      <c r="Z111" s="313"/>
    </row>
    <row r="112">
      <c r="A112" s="314"/>
      <c r="B112" s="313"/>
      <c r="C112" s="313"/>
      <c r="D112" s="313"/>
      <c r="E112" s="391"/>
      <c r="F112" s="391"/>
      <c r="G112" s="313"/>
      <c r="H112" s="313"/>
      <c r="I112" s="313"/>
      <c r="J112" s="313"/>
      <c r="K112" s="313"/>
      <c r="L112" s="313"/>
      <c r="M112" s="313"/>
      <c r="N112" s="313"/>
      <c r="O112" s="313"/>
      <c r="P112" s="313"/>
      <c r="Q112" s="313"/>
      <c r="R112" s="313"/>
      <c r="S112" s="313"/>
      <c r="T112" s="313"/>
      <c r="U112" s="313"/>
      <c r="V112" s="313"/>
      <c r="W112" s="313"/>
      <c r="X112" s="313"/>
      <c r="Y112" s="313"/>
      <c r="Z112" s="313"/>
    </row>
    <row r="113">
      <c r="A113" s="314"/>
      <c r="B113" s="313"/>
      <c r="C113" s="313"/>
      <c r="D113" s="313"/>
      <c r="E113" s="391"/>
      <c r="F113" s="391"/>
      <c r="G113" s="313"/>
      <c r="H113" s="313"/>
      <c r="I113" s="313"/>
      <c r="J113" s="313"/>
      <c r="K113" s="313"/>
      <c r="L113" s="313"/>
      <c r="M113" s="313"/>
      <c r="N113" s="313"/>
      <c r="O113" s="313"/>
      <c r="P113" s="313"/>
      <c r="Q113" s="313"/>
      <c r="R113" s="313"/>
      <c r="S113" s="313"/>
      <c r="T113" s="313"/>
      <c r="U113" s="313"/>
      <c r="V113" s="313"/>
      <c r="W113" s="313"/>
      <c r="X113" s="313"/>
      <c r="Y113" s="313"/>
      <c r="Z113" s="313"/>
    </row>
    <row r="114">
      <c r="A114" s="314"/>
      <c r="B114" s="313"/>
      <c r="C114" s="313"/>
      <c r="D114" s="313"/>
      <c r="E114" s="391"/>
      <c r="F114" s="391"/>
      <c r="G114" s="313"/>
      <c r="H114" s="313"/>
      <c r="I114" s="313"/>
      <c r="J114" s="313"/>
      <c r="K114" s="313"/>
      <c r="L114" s="313"/>
      <c r="M114" s="313"/>
      <c r="N114" s="313"/>
      <c r="O114" s="313"/>
      <c r="P114" s="313"/>
      <c r="Q114" s="313"/>
      <c r="R114" s="313"/>
      <c r="S114" s="313"/>
      <c r="T114" s="313"/>
      <c r="U114" s="313"/>
      <c r="V114" s="313"/>
      <c r="W114" s="313"/>
      <c r="X114" s="313"/>
      <c r="Y114" s="313"/>
      <c r="Z114" s="313"/>
    </row>
    <row r="115">
      <c r="A115" s="314"/>
      <c r="B115" s="313"/>
      <c r="C115" s="313"/>
      <c r="D115" s="313"/>
      <c r="E115" s="391"/>
      <c r="F115" s="391"/>
      <c r="G115" s="313"/>
      <c r="H115" s="313"/>
      <c r="I115" s="313"/>
      <c r="J115" s="313"/>
      <c r="K115" s="313"/>
      <c r="L115" s="313"/>
      <c r="M115" s="313"/>
      <c r="N115" s="313"/>
      <c r="O115" s="313"/>
      <c r="P115" s="313"/>
      <c r="Q115" s="313"/>
      <c r="R115" s="313"/>
      <c r="S115" s="313"/>
      <c r="T115" s="313"/>
      <c r="U115" s="313"/>
      <c r="V115" s="313"/>
      <c r="W115" s="313"/>
      <c r="X115" s="313"/>
      <c r="Y115" s="313"/>
      <c r="Z115" s="313"/>
    </row>
    <row r="116">
      <c r="A116" s="314"/>
      <c r="B116" s="313"/>
      <c r="C116" s="313"/>
      <c r="D116" s="313"/>
      <c r="E116" s="391"/>
      <c r="F116" s="391"/>
      <c r="G116" s="313"/>
      <c r="H116" s="313"/>
      <c r="I116" s="313"/>
      <c r="J116" s="313"/>
      <c r="K116" s="313"/>
      <c r="L116" s="313"/>
      <c r="M116" s="313"/>
      <c r="N116" s="313"/>
      <c r="O116" s="313"/>
      <c r="P116" s="313"/>
      <c r="Q116" s="313"/>
      <c r="R116" s="313"/>
      <c r="S116" s="313"/>
      <c r="T116" s="313"/>
      <c r="U116" s="313"/>
      <c r="V116" s="313"/>
      <c r="W116" s="313"/>
      <c r="X116" s="313"/>
      <c r="Y116" s="313"/>
      <c r="Z116" s="313"/>
    </row>
    <row r="117">
      <c r="A117" s="314"/>
      <c r="B117" s="313"/>
      <c r="C117" s="313"/>
      <c r="D117" s="313"/>
      <c r="E117" s="391"/>
      <c r="F117" s="391"/>
      <c r="G117" s="313"/>
      <c r="H117" s="313"/>
      <c r="I117" s="313"/>
      <c r="J117" s="313"/>
      <c r="K117" s="313"/>
      <c r="L117" s="313"/>
      <c r="M117" s="313"/>
      <c r="N117" s="313"/>
      <c r="O117" s="313"/>
      <c r="P117" s="313"/>
      <c r="Q117" s="313"/>
      <c r="R117" s="313"/>
      <c r="S117" s="313"/>
      <c r="T117" s="313"/>
      <c r="U117" s="313"/>
      <c r="V117" s="313"/>
      <c r="W117" s="313"/>
      <c r="X117" s="313"/>
      <c r="Y117" s="313"/>
      <c r="Z117" s="313"/>
    </row>
    <row r="118">
      <c r="A118" s="314"/>
      <c r="B118" s="313"/>
      <c r="C118" s="313"/>
      <c r="D118" s="313"/>
      <c r="E118" s="391"/>
      <c r="F118" s="391"/>
      <c r="G118" s="313"/>
      <c r="H118" s="313"/>
      <c r="I118" s="313"/>
      <c r="J118" s="313"/>
      <c r="K118" s="313"/>
      <c r="L118" s="313"/>
      <c r="M118" s="313"/>
      <c r="N118" s="313"/>
      <c r="O118" s="313"/>
      <c r="P118" s="313"/>
      <c r="Q118" s="313"/>
      <c r="R118" s="313"/>
      <c r="S118" s="313"/>
      <c r="T118" s="313"/>
      <c r="U118" s="313"/>
      <c r="V118" s="313"/>
      <c r="W118" s="313"/>
      <c r="X118" s="313"/>
      <c r="Y118" s="313"/>
      <c r="Z118" s="313"/>
    </row>
    <row r="119">
      <c r="A119" s="314"/>
      <c r="B119" s="313"/>
      <c r="C119" s="313"/>
      <c r="D119" s="313"/>
      <c r="E119" s="391"/>
      <c r="F119" s="391"/>
      <c r="G119" s="313"/>
      <c r="H119" s="313"/>
      <c r="I119" s="313"/>
      <c r="J119" s="313"/>
      <c r="K119" s="313"/>
      <c r="L119" s="313"/>
      <c r="M119" s="313"/>
      <c r="N119" s="313"/>
      <c r="O119" s="313"/>
      <c r="P119" s="313"/>
      <c r="Q119" s="313"/>
      <c r="R119" s="313"/>
      <c r="S119" s="313"/>
      <c r="T119" s="313"/>
      <c r="U119" s="313"/>
      <c r="V119" s="313"/>
      <c r="W119" s="313"/>
      <c r="X119" s="313"/>
      <c r="Y119" s="313"/>
      <c r="Z119" s="313"/>
    </row>
    <row r="120">
      <c r="A120" s="314"/>
      <c r="B120" s="313"/>
      <c r="C120" s="313"/>
      <c r="D120" s="313"/>
      <c r="E120" s="391"/>
      <c r="F120" s="391"/>
      <c r="G120" s="313"/>
      <c r="H120" s="313"/>
      <c r="I120" s="313"/>
      <c r="J120" s="313"/>
      <c r="K120" s="313"/>
      <c r="L120" s="313"/>
      <c r="M120" s="313"/>
      <c r="N120" s="313"/>
      <c r="O120" s="313"/>
      <c r="P120" s="313"/>
      <c r="Q120" s="313"/>
      <c r="R120" s="313"/>
      <c r="S120" s="313"/>
      <c r="T120" s="313"/>
      <c r="U120" s="313"/>
      <c r="V120" s="313"/>
      <c r="W120" s="313"/>
      <c r="X120" s="313"/>
      <c r="Y120" s="313"/>
      <c r="Z120" s="313"/>
    </row>
    <row r="121">
      <c r="A121" s="314"/>
      <c r="B121" s="313"/>
      <c r="C121" s="313"/>
      <c r="D121" s="313"/>
      <c r="E121" s="391"/>
      <c r="F121" s="391"/>
      <c r="G121" s="313"/>
      <c r="H121" s="313"/>
      <c r="I121" s="313"/>
      <c r="J121" s="313"/>
      <c r="K121" s="313"/>
      <c r="L121" s="313"/>
      <c r="M121" s="313"/>
      <c r="N121" s="313"/>
      <c r="O121" s="313"/>
      <c r="P121" s="313"/>
      <c r="Q121" s="313"/>
      <c r="R121" s="313"/>
      <c r="S121" s="313"/>
      <c r="T121" s="313"/>
      <c r="U121" s="313"/>
      <c r="V121" s="313"/>
      <c r="W121" s="313"/>
      <c r="X121" s="313"/>
      <c r="Y121" s="313"/>
      <c r="Z121" s="313"/>
    </row>
    <row r="122">
      <c r="A122" s="314"/>
      <c r="B122" s="313"/>
      <c r="C122" s="313"/>
      <c r="D122" s="313"/>
      <c r="E122" s="391"/>
      <c r="F122" s="391"/>
      <c r="G122" s="313"/>
      <c r="H122" s="313"/>
      <c r="I122" s="313"/>
      <c r="J122" s="313"/>
      <c r="K122" s="313"/>
      <c r="L122" s="313"/>
      <c r="M122" s="313"/>
      <c r="N122" s="313"/>
      <c r="O122" s="313"/>
      <c r="P122" s="313"/>
      <c r="Q122" s="313"/>
      <c r="R122" s="313"/>
      <c r="S122" s="313"/>
      <c r="T122" s="313"/>
      <c r="U122" s="313"/>
      <c r="V122" s="313"/>
      <c r="W122" s="313"/>
      <c r="X122" s="313"/>
      <c r="Y122" s="313"/>
      <c r="Z122" s="313"/>
    </row>
    <row r="123">
      <c r="A123" s="314"/>
      <c r="B123" s="313"/>
      <c r="C123" s="313"/>
      <c r="D123" s="313"/>
      <c r="E123" s="391"/>
      <c r="F123" s="391"/>
      <c r="G123" s="313"/>
      <c r="H123" s="313"/>
      <c r="I123" s="313"/>
      <c r="J123" s="313"/>
      <c r="K123" s="313"/>
      <c r="L123" s="313"/>
      <c r="M123" s="313"/>
      <c r="N123" s="313"/>
      <c r="O123" s="313"/>
      <c r="P123" s="313"/>
      <c r="Q123" s="313"/>
      <c r="R123" s="313"/>
      <c r="S123" s="313"/>
      <c r="T123" s="313"/>
      <c r="U123" s="313"/>
      <c r="V123" s="313"/>
      <c r="W123" s="313"/>
      <c r="X123" s="313"/>
      <c r="Y123" s="313"/>
      <c r="Z123" s="313"/>
    </row>
    <row r="124">
      <c r="A124" s="314"/>
      <c r="B124" s="313"/>
      <c r="C124" s="313"/>
      <c r="D124" s="313"/>
      <c r="E124" s="391"/>
      <c r="F124" s="391"/>
      <c r="G124" s="313"/>
      <c r="H124" s="313"/>
      <c r="I124" s="313"/>
      <c r="J124" s="313"/>
      <c r="K124" s="313"/>
      <c r="L124" s="313"/>
      <c r="M124" s="313"/>
      <c r="N124" s="313"/>
      <c r="O124" s="313"/>
      <c r="P124" s="313"/>
      <c r="Q124" s="313"/>
      <c r="R124" s="313"/>
      <c r="S124" s="313"/>
      <c r="T124" s="313"/>
      <c r="U124" s="313"/>
      <c r="V124" s="313"/>
      <c r="W124" s="313"/>
      <c r="X124" s="313"/>
      <c r="Y124" s="313"/>
      <c r="Z124" s="313"/>
    </row>
    <row r="125">
      <c r="A125" s="314"/>
      <c r="B125" s="313"/>
      <c r="C125" s="313"/>
      <c r="D125" s="313"/>
      <c r="E125" s="391"/>
      <c r="F125" s="391"/>
      <c r="G125" s="313"/>
      <c r="H125" s="313"/>
      <c r="I125" s="313"/>
      <c r="J125" s="313"/>
      <c r="K125" s="313"/>
      <c r="L125" s="313"/>
      <c r="M125" s="313"/>
      <c r="N125" s="313"/>
      <c r="O125" s="313"/>
      <c r="P125" s="313"/>
      <c r="Q125" s="313"/>
      <c r="R125" s="313"/>
      <c r="S125" s="313"/>
      <c r="T125" s="313"/>
      <c r="U125" s="313"/>
      <c r="V125" s="313"/>
      <c r="W125" s="313"/>
      <c r="X125" s="313"/>
      <c r="Y125" s="313"/>
      <c r="Z125" s="313"/>
    </row>
    <row r="126">
      <c r="A126" s="314"/>
      <c r="B126" s="313"/>
      <c r="C126" s="313"/>
      <c r="D126" s="313"/>
      <c r="E126" s="391"/>
      <c r="F126" s="391"/>
      <c r="G126" s="313"/>
      <c r="H126" s="313"/>
      <c r="I126" s="313"/>
      <c r="J126" s="313"/>
      <c r="K126" s="313"/>
      <c r="L126" s="313"/>
      <c r="M126" s="313"/>
      <c r="N126" s="313"/>
      <c r="O126" s="313"/>
      <c r="P126" s="313"/>
      <c r="Q126" s="313"/>
      <c r="R126" s="313"/>
      <c r="S126" s="313"/>
      <c r="T126" s="313"/>
      <c r="U126" s="313"/>
      <c r="V126" s="313"/>
      <c r="W126" s="313"/>
      <c r="X126" s="313"/>
      <c r="Y126" s="313"/>
      <c r="Z126" s="313"/>
    </row>
    <row r="127">
      <c r="A127" s="314"/>
      <c r="B127" s="313"/>
      <c r="C127" s="313"/>
      <c r="D127" s="313"/>
      <c r="E127" s="391"/>
      <c r="F127" s="391"/>
      <c r="G127" s="313"/>
      <c r="H127" s="313"/>
      <c r="I127" s="313"/>
      <c r="J127" s="313"/>
      <c r="K127" s="313"/>
      <c r="L127" s="313"/>
      <c r="M127" s="313"/>
      <c r="N127" s="313"/>
      <c r="O127" s="313"/>
      <c r="P127" s="313"/>
      <c r="Q127" s="313"/>
      <c r="R127" s="313"/>
      <c r="S127" s="313"/>
      <c r="T127" s="313"/>
      <c r="U127" s="313"/>
      <c r="V127" s="313"/>
      <c r="W127" s="313"/>
      <c r="X127" s="313"/>
      <c r="Y127" s="313"/>
      <c r="Z127" s="313"/>
    </row>
    <row r="128">
      <c r="A128" s="314"/>
      <c r="B128" s="313"/>
      <c r="C128" s="313"/>
      <c r="D128" s="313"/>
      <c r="E128" s="391"/>
      <c r="F128" s="391"/>
      <c r="G128" s="313"/>
      <c r="H128" s="313"/>
      <c r="I128" s="313"/>
      <c r="J128" s="313"/>
      <c r="K128" s="313"/>
      <c r="L128" s="313"/>
      <c r="M128" s="313"/>
      <c r="N128" s="313"/>
      <c r="O128" s="313"/>
      <c r="P128" s="313"/>
      <c r="Q128" s="313"/>
      <c r="R128" s="313"/>
      <c r="S128" s="313"/>
      <c r="T128" s="313"/>
      <c r="U128" s="313"/>
      <c r="V128" s="313"/>
      <c r="W128" s="313"/>
      <c r="X128" s="313"/>
      <c r="Y128" s="313"/>
      <c r="Z128" s="313"/>
    </row>
    <row r="129">
      <c r="A129" s="314"/>
      <c r="B129" s="313"/>
      <c r="C129" s="313"/>
      <c r="D129" s="313"/>
      <c r="E129" s="391"/>
      <c r="F129" s="391"/>
      <c r="G129" s="313"/>
      <c r="H129" s="313"/>
      <c r="I129" s="313"/>
      <c r="J129" s="313"/>
      <c r="K129" s="313"/>
      <c r="L129" s="313"/>
      <c r="M129" s="313"/>
      <c r="N129" s="313"/>
      <c r="O129" s="313"/>
      <c r="P129" s="313"/>
      <c r="Q129" s="313"/>
      <c r="R129" s="313"/>
      <c r="S129" s="313"/>
      <c r="T129" s="313"/>
      <c r="U129" s="313"/>
      <c r="V129" s="313"/>
      <c r="W129" s="313"/>
      <c r="X129" s="313"/>
      <c r="Y129" s="313"/>
      <c r="Z129" s="313"/>
    </row>
    <row r="130">
      <c r="A130" s="314"/>
      <c r="B130" s="313"/>
      <c r="C130" s="313"/>
      <c r="D130" s="313"/>
      <c r="E130" s="391"/>
      <c r="F130" s="391"/>
      <c r="G130" s="313"/>
      <c r="H130" s="313"/>
      <c r="I130" s="313"/>
      <c r="J130" s="313"/>
      <c r="K130" s="313"/>
      <c r="L130" s="313"/>
      <c r="M130" s="313"/>
      <c r="N130" s="313"/>
      <c r="O130" s="313"/>
      <c r="P130" s="313"/>
      <c r="Q130" s="313"/>
      <c r="R130" s="313"/>
      <c r="S130" s="313"/>
      <c r="T130" s="313"/>
      <c r="U130" s="313"/>
      <c r="V130" s="313"/>
      <c r="W130" s="313"/>
      <c r="X130" s="313"/>
      <c r="Y130" s="313"/>
      <c r="Z130" s="313"/>
    </row>
    <row r="131">
      <c r="A131" s="314"/>
      <c r="B131" s="313"/>
      <c r="C131" s="313"/>
      <c r="D131" s="313"/>
      <c r="E131" s="391"/>
      <c r="F131" s="391"/>
      <c r="G131" s="313"/>
      <c r="H131" s="313"/>
      <c r="I131" s="313"/>
      <c r="J131" s="313"/>
      <c r="K131" s="313"/>
      <c r="L131" s="313"/>
      <c r="M131" s="313"/>
      <c r="N131" s="313"/>
      <c r="O131" s="313"/>
      <c r="P131" s="313"/>
      <c r="Q131" s="313"/>
      <c r="R131" s="313"/>
      <c r="S131" s="313"/>
      <c r="T131" s="313"/>
      <c r="U131" s="313"/>
      <c r="V131" s="313"/>
      <c r="W131" s="313"/>
      <c r="X131" s="313"/>
      <c r="Y131" s="313"/>
      <c r="Z131" s="313"/>
    </row>
    <row r="132">
      <c r="A132" s="314"/>
      <c r="B132" s="313"/>
      <c r="C132" s="313"/>
      <c r="D132" s="313"/>
      <c r="E132" s="391"/>
      <c r="F132" s="391"/>
      <c r="G132" s="313"/>
      <c r="H132" s="313"/>
      <c r="I132" s="313"/>
      <c r="J132" s="313"/>
      <c r="K132" s="313"/>
      <c r="L132" s="313"/>
      <c r="M132" s="313"/>
      <c r="N132" s="313"/>
      <c r="O132" s="313"/>
      <c r="P132" s="313"/>
      <c r="Q132" s="313"/>
      <c r="R132" s="313"/>
      <c r="S132" s="313"/>
      <c r="T132" s="313"/>
      <c r="U132" s="313"/>
      <c r="V132" s="313"/>
      <c r="W132" s="313"/>
      <c r="X132" s="313"/>
      <c r="Y132" s="313"/>
      <c r="Z132" s="313"/>
    </row>
    <row r="133">
      <c r="A133" s="314"/>
      <c r="B133" s="313"/>
      <c r="C133" s="313"/>
      <c r="D133" s="313"/>
      <c r="E133" s="391"/>
      <c r="F133" s="391"/>
      <c r="G133" s="313"/>
      <c r="H133" s="313"/>
      <c r="I133" s="313"/>
      <c r="J133" s="313"/>
      <c r="K133" s="313"/>
      <c r="L133" s="313"/>
      <c r="M133" s="313"/>
      <c r="N133" s="313"/>
      <c r="O133" s="313"/>
      <c r="P133" s="313"/>
      <c r="Q133" s="313"/>
      <c r="R133" s="313"/>
      <c r="S133" s="313"/>
      <c r="T133" s="313"/>
      <c r="U133" s="313"/>
      <c r="V133" s="313"/>
      <c r="W133" s="313"/>
      <c r="X133" s="313"/>
      <c r="Y133" s="313"/>
      <c r="Z133" s="313"/>
    </row>
    <row r="134">
      <c r="A134" s="314"/>
      <c r="B134" s="313"/>
      <c r="C134" s="313"/>
      <c r="D134" s="313"/>
      <c r="E134" s="391"/>
      <c r="F134" s="391"/>
      <c r="G134" s="313"/>
      <c r="H134" s="313"/>
      <c r="I134" s="313"/>
      <c r="J134" s="313"/>
      <c r="K134" s="313"/>
      <c r="L134" s="313"/>
      <c r="M134" s="313"/>
      <c r="N134" s="313"/>
      <c r="O134" s="313"/>
      <c r="P134" s="313"/>
      <c r="Q134" s="313"/>
      <c r="R134" s="313"/>
      <c r="S134" s="313"/>
      <c r="T134" s="313"/>
      <c r="U134" s="313"/>
      <c r="V134" s="313"/>
      <c r="W134" s="313"/>
      <c r="X134" s="313"/>
      <c r="Y134" s="313"/>
      <c r="Z134" s="313"/>
    </row>
    <row r="135">
      <c r="A135" s="314"/>
      <c r="B135" s="313"/>
      <c r="C135" s="313"/>
      <c r="D135" s="313"/>
      <c r="E135" s="391"/>
      <c r="F135" s="391"/>
      <c r="G135" s="313"/>
      <c r="H135" s="313"/>
      <c r="I135" s="313"/>
      <c r="J135" s="313"/>
      <c r="K135" s="313"/>
      <c r="L135" s="313"/>
      <c r="M135" s="313"/>
      <c r="N135" s="313"/>
      <c r="O135" s="313"/>
      <c r="P135" s="313"/>
      <c r="Q135" s="313"/>
      <c r="R135" s="313"/>
      <c r="S135" s="313"/>
      <c r="T135" s="313"/>
      <c r="U135" s="313"/>
      <c r="V135" s="313"/>
      <c r="W135" s="313"/>
      <c r="X135" s="313"/>
      <c r="Y135" s="313"/>
      <c r="Z135" s="313"/>
    </row>
    <row r="136">
      <c r="A136" s="314"/>
      <c r="B136" s="313"/>
      <c r="C136" s="313"/>
      <c r="D136" s="313"/>
      <c r="E136" s="391"/>
      <c r="F136" s="391"/>
      <c r="G136" s="313"/>
      <c r="H136" s="313"/>
      <c r="I136" s="313"/>
      <c r="J136" s="313"/>
      <c r="K136" s="313"/>
      <c r="L136" s="313"/>
      <c r="M136" s="313"/>
      <c r="N136" s="313"/>
      <c r="O136" s="313"/>
      <c r="P136" s="313"/>
      <c r="Q136" s="313"/>
      <c r="R136" s="313"/>
      <c r="S136" s="313"/>
      <c r="T136" s="313"/>
      <c r="U136" s="313"/>
      <c r="V136" s="313"/>
      <c r="W136" s="313"/>
      <c r="X136" s="313"/>
      <c r="Y136" s="313"/>
      <c r="Z136" s="313"/>
    </row>
    <row r="137">
      <c r="A137" s="314"/>
      <c r="B137" s="313"/>
      <c r="C137" s="313"/>
      <c r="D137" s="313"/>
      <c r="E137" s="391"/>
      <c r="F137" s="391"/>
      <c r="G137" s="313"/>
      <c r="H137" s="313"/>
      <c r="I137" s="313"/>
      <c r="J137" s="313"/>
      <c r="K137" s="313"/>
      <c r="L137" s="313"/>
      <c r="M137" s="313"/>
      <c r="N137" s="313"/>
      <c r="O137" s="313"/>
      <c r="P137" s="313"/>
      <c r="Q137" s="313"/>
      <c r="R137" s="313"/>
      <c r="S137" s="313"/>
      <c r="T137" s="313"/>
      <c r="U137" s="313"/>
      <c r="V137" s="313"/>
      <c r="W137" s="313"/>
      <c r="X137" s="313"/>
      <c r="Y137" s="313"/>
      <c r="Z137" s="313"/>
    </row>
    <row r="138">
      <c r="A138" s="314"/>
      <c r="B138" s="313"/>
      <c r="C138" s="313"/>
      <c r="D138" s="313"/>
      <c r="E138" s="391"/>
      <c r="F138" s="391"/>
      <c r="G138" s="313"/>
      <c r="H138" s="313"/>
      <c r="I138" s="313"/>
      <c r="J138" s="313"/>
      <c r="K138" s="313"/>
      <c r="L138" s="313"/>
      <c r="M138" s="313"/>
      <c r="N138" s="313"/>
      <c r="O138" s="313"/>
      <c r="P138" s="313"/>
      <c r="Q138" s="313"/>
      <c r="R138" s="313"/>
      <c r="S138" s="313"/>
      <c r="T138" s="313"/>
      <c r="U138" s="313"/>
      <c r="V138" s="313"/>
      <c r="W138" s="313"/>
      <c r="X138" s="313"/>
      <c r="Y138" s="313"/>
      <c r="Z138" s="313"/>
    </row>
    <row r="139">
      <c r="A139" s="314"/>
      <c r="B139" s="313"/>
      <c r="C139" s="313"/>
      <c r="D139" s="313"/>
      <c r="E139" s="391"/>
      <c r="F139" s="391"/>
      <c r="G139" s="313"/>
      <c r="H139" s="313"/>
      <c r="I139" s="313"/>
      <c r="J139" s="313"/>
      <c r="K139" s="313"/>
      <c r="L139" s="313"/>
      <c r="M139" s="313"/>
      <c r="N139" s="313"/>
      <c r="O139" s="313"/>
      <c r="P139" s="313"/>
      <c r="Q139" s="313"/>
      <c r="R139" s="313"/>
      <c r="S139" s="313"/>
      <c r="T139" s="313"/>
      <c r="U139" s="313"/>
      <c r="V139" s="313"/>
      <c r="W139" s="313"/>
      <c r="X139" s="313"/>
      <c r="Y139" s="313"/>
      <c r="Z139" s="313"/>
    </row>
    <row r="140">
      <c r="A140" s="314"/>
      <c r="B140" s="313"/>
      <c r="C140" s="313"/>
      <c r="D140" s="313"/>
      <c r="E140" s="391"/>
      <c r="F140" s="391"/>
      <c r="G140" s="313"/>
      <c r="H140" s="313"/>
      <c r="I140" s="313"/>
      <c r="J140" s="313"/>
      <c r="K140" s="313"/>
      <c r="L140" s="313"/>
      <c r="M140" s="313"/>
      <c r="N140" s="313"/>
      <c r="O140" s="313"/>
      <c r="P140" s="313"/>
      <c r="Q140" s="313"/>
      <c r="R140" s="313"/>
      <c r="S140" s="313"/>
      <c r="T140" s="313"/>
      <c r="U140" s="313"/>
      <c r="V140" s="313"/>
      <c r="W140" s="313"/>
      <c r="X140" s="313"/>
      <c r="Y140" s="313"/>
      <c r="Z140" s="313"/>
    </row>
    <row r="141">
      <c r="A141" s="314"/>
      <c r="B141" s="313"/>
      <c r="C141" s="313"/>
      <c r="D141" s="313"/>
      <c r="E141" s="391"/>
      <c r="F141" s="391"/>
      <c r="G141" s="313"/>
      <c r="H141" s="313"/>
      <c r="I141" s="313"/>
      <c r="J141" s="313"/>
      <c r="K141" s="313"/>
      <c r="L141" s="313"/>
      <c r="M141" s="313"/>
      <c r="N141" s="313"/>
      <c r="O141" s="313"/>
      <c r="P141" s="313"/>
      <c r="Q141" s="313"/>
      <c r="R141" s="313"/>
      <c r="S141" s="313"/>
      <c r="T141" s="313"/>
      <c r="U141" s="313"/>
      <c r="V141" s="313"/>
      <c r="W141" s="313"/>
      <c r="X141" s="313"/>
      <c r="Y141" s="313"/>
      <c r="Z141" s="313"/>
    </row>
    <row r="142">
      <c r="A142" s="314"/>
      <c r="B142" s="313"/>
      <c r="C142" s="313"/>
      <c r="D142" s="313"/>
      <c r="E142" s="391"/>
      <c r="F142" s="391"/>
      <c r="G142" s="313"/>
      <c r="H142" s="313"/>
      <c r="I142" s="313"/>
      <c r="J142" s="313"/>
      <c r="K142" s="313"/>
      <c r="L142" s="313"/>
      <c r="M142" s="313"/>
      <c r="N142" s="313"/>
      <c r="O142" s="313"/>
      <c r="P142" s="313"/>
      <c r="Q142" s="313"/>
      <c r="R142" s="313"/>
      <c r="S142" s="313"/>
      <c r="T142" s="313"/>
      <c r="U142" s="313"/>
      <c r="V142" s="313"/>
      <c r="W142" s="313"/>
      <c r="X142" s="313"/>
      <c r="Y142" s="313"/>
      <c r="Z142" s="313"/>
    </row>
    <row r="143">
      <c r="A143" s="314"/>
      <c r="B143" s="313"/>
      <c r="C143" s="313"/>
      <c r="D143" s="313"/>
      <c r="E143" s="391"/>
      <c r="F143" s="391"/>
      <c r="G143" s="313"/>
      <c r="H143" s="313"/>
      <c r="I143" s="313"/>
      <c r="J143" s="313"/>
      <c r="K143" s="313"/>
      <c r="L143" s="313"/>
      <c r="M143" s="313"/>
      <c r="N143" s="313"/>
      <c r="O143" s="313"/>
      <c r="P143" s="313"/>
      <c r="Q143" s="313"/>
      <c r="R143" s="313"/>
      <c r="S143" s="313"/>
      <c r="T143" s="313"/>
      <c r="U143" s="313"/>
      <c r="V143" s="313"/>
      <c r="W143" s="313"/>
      <c r="X143" s="313"/>
      <c r="Y143" s="313"/>
      <c r="Z143" s="313"/>
    </row>
    <row r="144">
      <c r="A144" s="314"/>
      <c r="B144" s="313"/>
      <c r="C144" s="313"/>
      <c r="D144" s="313"/>
      <c r="E144" s="391"/>
      <c r="F144" s="391"/>
      <c r="G144" s="313"/>
      <c r="H144" s="313"/>
      <c r="I144" s="313"/>
      <c r="J144" s="313"/>
      <c r="K144" s="313"/>
      <c r="L144" s="313"/>
      <c r="M144" s="313"/>
      <c r="N144" s="313"/>
      <c r="O144" s="313"/>
      <c r="P144" s="313"/>
      <c r="Q144" s="313"/>
      <c r="R144" s="313"/>
      <c r="S144" s="313"/>
      <c r="T144" s="313"/>
      <c r="U144" s="313"/>
      <c r="V144" s="313"/>
      <c r="W144" s="313"/>
      <c r="X144" s="313"/>
      <c r="Y144" s="313"/>
      <c r="Z144" s="313"/>
    </row>
    <row r="145">
      <c r="A145" s="314"/>
      <c r="B145" s="313"/>
      <c r="C145" s="313"/>
      <c r="D145" s="313"/>
      <c r="E145" s="391"/>
      <c r="F145" s="391"/>
      <c r="G145" s="313"/>
      <c r="H145" s="313"/>
      <c r="I145" s="313"/>
      <c r="J145" s="313"/>
      <c r="K145" s="313"/>
      <c r="L145" s="313"/>
      <c r="M145" s="313"/>
      <c r="N145" s="313"/>
      <c r="O145" s="313"/>
      <c r="P145" s="313"/>
      <c r="Q145" s="313"/>
      <c r="R145" s="313"/>
      <c r="S145" s="313"/>
      <c r="T145" s="313"/>
      <c r="U145" s="313"/>
      <c r="V145" s="313"/>
      <c r="W145" s="313"/>
      <c r="X145" s="313"/>
      <c r="Y145" s="313"/>
      <c r="Z145" s="313"/>
    </row>
    <row r="146">
      <c r="A146" s="314"/>
      <c r="B146" s="313"/>
      <c r="C146" s="313"/>
      <c r="D146" s="313"/>
      <c r="E146" s="391"/>
      <c r="F146" s="391"/>
      <c r="G146" s="313"/>
      <c r="H146" s="313"/>
      <c r="I146" s="313"/>
      <c r="J146" s="313"/>
      <c r="K146" s="313"/>
      <c r="L146" s="313"/>
      <c r="M146" s="313"/>
      <c r="N146" s="313"/>
      <c r="O146" s="313"/>
      <c r="P146" s="313"/>
      <c r="Q146" s="313"/>
      <c r="R146" s="313"/>
      <c r="S146" s="313"/>
      <c r="T146" s="313"/>
      <c r="U146" s="313"/>
      <c r="V146" s="313"/>
      <c r="W146" s="313"/>
      <c r="X146" s="313"/>
      <c r="Y146" s="313"/>
      <c r="Z146" s="313"/>
    </row>
    <row r="147">
      <c r="A147" s="314"/>
      <c r="B147" s="313"/>
      <c r="C147" s="313"/>
      <c r="D147" s="313"/>
      <c r="E147" s="391"/>
      <c r="F147" s="391"/>
      <c r="G147" s="313"/>
      <c r="H147" s="313"/>
      <c r="I147" s="313"/>
      <c r="J147" s="313"/>
      <c r="K147" s="313"/>
      <c r="L147" s="313"/>
      <c r="M147" s="313"/>
      <c r="N147" s="313"/>
      <c r="O147" s="313"/>
      <c r="P147" s="313"/>
      <c r="Q147" s="313"/>
      <c r="R147" s="313"/>
      <c r="S147" s="313"/>
      <c r="T147" s="313"/>
      <c r="U147" s="313"/>
      <c r="V147" s="313"/>
      <c r="W147" s="313"/>
      <c r="X147" s="313"/>
      <c r="Y147" s="313"/>
      <c r="Z147" s="313"/>
    </row>
    <row r="148">
      <c r="A148" s="314"/>
      <c r="B148" s="313"/>
      <c r="C148" s="313"/>
      <c r="D148" s="313"/>
      <c r="E148" s="391"/>
      <c r="F148" s="391"/>
      <c r="G148" s="313"/>
      <c r="H148" s="313"/>
      <c r="I148" s="313"/>
      <c r="J148" s="313"/>
      <c r="K148" s="313"/>
      <c r="L148" s="313"/>
      <c r="M148" s="313"/>
      <c r="N148" s="313"/>
      <c r="O148" s="313"/>
      <c r="P148" s="313"/>
      <c r="Q148" s="313"/>
      <c r="R148" s="313"/>
      <c r="S148" s="313"/>
      <c r="T148" s="313"/>
      <c r="U148" s="313"/>
      <c r="V148" s="313"/>
      <c r="W148" s="313"/>
      <c r="X148" s="313"/>
      <c r="Y148" s="313"/>
      <c r="Z148" s="313"/>
    </row>
    <row r="149">
      <c r="A149" s="314"/>
      <c r="B149" s="313"/>
      <c r="C149" s="313"/>
      <c r="D149" s="313"/>
      <c r="E149" s="391"/>
      <c r="F149" s="391"/>
      <c r="G149" s="313"/>
      <c r="H149" s="313"/>
      <c r="I149" s="313"/>
      <c r="J149" s="313"/>
      <c r="K149" s="313"/>
      <c r="L149" s="313"/>
      <c r="M149" s="313"/>
      <c r="N149" s="313"/>
      <c r="O149" s="313"/>
      <c r="P149" s="313"/>
      <c r="Q149" s="313"/>
      <c r="R149" s="313"/>
      <c r="S149" s="313"/>
      <c r="T149" s="313"/>
      <c r="U149" s="313"/>
      <c r="V149" s="313"/>
      <c r="W149" s="313"/>
      <c r="X149" s="313"/>
      <c r="Y149" s="313"/>
      <c r="Z149" s="313"/>
    </row>
    <row r="150">
      <c r="A150" s="314"/>
      <c r="B150" s="313"/>
      <c r="C150" s="313"/>
      <c r="D150" s="313"/>
      <c r="E150" s="391"/>
      <c r="F150" s="391"/>
      <c r="G150" s="313"/>
      <c r="H150" s="313"/>
      <c r="I150" s="313"/>
      <c r="J150" s="313"/>
      <c r="K150" s="313"/>
      <c r="L150" s="313"/>
      <c r="M150" s="313"/>
      <c r="N150" s="313"/>
      <c r="O150" s="313"/>
      <c r="P150" s="313"/>
      <c r="Q150" s="313"/>
      <c r="R150" s="313"/>
      <c r="S150" s="313"/>
      <c r="T150" s="313"/>
      <c r="U150" s="313"/>
      <c r="V150" s="313"/>
      <c r="W150" s="313"/>
      <c r="X150" s="313"/>
      <c r="Y150" s="313"/>
      <c r="Z150" s="313"/>
    </row>
    <row r="151">
      <c r="A151" s="314"/>
      <c r="B151" s="313"/>
      <c r="C151" s="313"/>
      <c r="D151" s="313"/>
      <c r="E151" s="391"/>
      <c r="F151" s="391"/>
      <c r="G151" s="313"/>
      <c r="H151" s="313"/>
      <c r="I151" s="313"/>
      <c r="J151" s="313"/>
      <c r="K151" s="313"/>
      <c r="L151" s="313"/>
      <c r="M151" s="313"/>
      <c r="N151" s="313"/>
      <c r="O151" s="313"/>
      <c r="P151" s="313"/>
      <c r="Q151" s="313"/>
      <c r="R151" s="313"/>
      <c r="S151" s="313"/>
      <c r="T151" s="313"/>
      <c r="U151" s="313"/>
      <c r="V151" s="313"/>
      <c r="W151" s="313"/>
      <c r="X151" s="313"/>
      <c r="Y151" s="313"/>
      <c r="Z151" s="313"/>
    </row>
    <row r="152">
      <c r="A152" s="314"/>
      <c r="B152" s="313"/>
      <c r="C152" s="313"/>
      <c r="D152" s="313"/>
      <c r="E152" s="391"/>
      <c r="F152" s="391"/>
      <c r="G152" s="313"/>
      <c r="H152" s="313"/>
      <c r="I152" s="313"/>
      <c r="J152" s="313"/>
      <c r="K152" s="313"/>
      <c r="L152" s="313"/>
      <c r="M152" s="313"/>
      <c r="N152" s="313"/>
      <c r="O152" s="313"/>
      <c r="P152" s="313"/>
      <c r="Q152" s="313"/>
      <c r="R152" s="313"/>
      <c r="S152" s="313"/>
      <c r="T152" s="313"/>
      <c r="U152" s="313"/>
      <c r="V152" s="313"/>
      <c r="W152" s="313"/>
      <c r="X152" s="313"/>
      <c r="Y152" s="313"/>
      <c r="Z152" s="313"/>
    </row>
    <row r="153">
      <c r="A153" s="314"/>
      <c r="B153" s="313"/>
      <c r="C153" s="313"/>
      <c r="D153" s="313"/>
      <c r="E153" s="391"/>
      <c r="F153" s="391"/>
      <c r="G153" s="313"/>
      <c r="H153" s="313"/>
      <c r="I153" s="313"/>
      <c r="J153" s="313"/>
      <c r="K153" s="313"/>
      <c r="L153" s="313"/>
      <c r="M153" s="313"/>
      <c r="N153" s="313"/>
      <c r="O153" s="313"/>
      <c r="P153" s="313"/>
      <c r="Q153" s="313"/>
      <c r="R153" s="313"/>
      <c r="S153" s="313"/>
      <c r="T153" s="313"/>
      <c r="U153" s="313"/>
      <c r="V153" s="313"/>
      <c r="W153" s="313"/>
      <c r="X153" s="313"/>
      <c r="Y153" s="313"/>
      <c r="Z153" s="313"/>
    </row>
    <row r="154">
      <c r="A154" s="314"/>
      <c r="B154" s="313"/>
      <c r="C154" s="313"/>
      <c r="D154" s="313"/>
      <c r="E154" s="391"/>
      <c r="F154" s="391"/>
      <c r="G154" s="313"/>
      <c r="H154" s="313"/>
      <c r="I154" s="313"/>
      <c r="J154" s="313"/>
      <c r="K154" s="313"/>
      <c r="L154" s="313"/>
      <c r="M154" s="313"/>
      <c r="N154" s="313"/>
      <c r="O154" s="313"/>
      <c r="P154" s="313"/>
      <c r="Q154" s="313"/>
      <c r="R154" s="313"/>
      <c r="S154" s="313"/>
      <c r="T154" s="313"/>
      <c r="U154" s="313"/>
      <c r="V154" s="313"/>
      <c r="W154" s="313"/>
      <c r="X154" s="313"/>
      <c r="Y154" s="313"/>
      <c r="Z154" s="313"/>
    </row>
    <row r="155">
      <c r="A155" s="314"/>
      <c r="B155" s="313"/>
      <c r="C155" s="313"/>
      <c r="D155" s="313"/>
      <c r="E155" s="391"/>
      <c r="F155" s="391"/>
      <c r="G155" s="313"/>
      <c r="H155" s="313"/>
      <c r="I155" s="313"/>
      <c r="J155" s="313"/>
      <c r="K155" s="313"/>
      <c r="L155" s="313"/>
      <c r="M155" s="313"/>
      <c r="N155" s="313"/>
      <c r="O155" s="313"/>
      <c r="P155" s="313"/>
      <c r="Q155" s="313"/>
      <c r="R155" s="313"/>
      <c r="S155" s="313"/>
      <c r="T155" s="313"/>
      <c r="U155" s="313"/>
      <c r="V155" s="313"/>
      <c r="W155" s="313"/>
      <c r="X155" s="313"/>
      <c r="Y155" s="313"/>
      <c r="Z155" s="313"/>
    </row>
    <row r="156">
      <c r="A156" s="314"/>
      <c r="B156" s="313"/>
      <c r="C156" s="313"/>
      <c r="D156" s="313"/>
      <c r="E156" s="391"/>
      <c r="F156" s="391"/>
      <c r="G156" s="313"/>
      <c r="H156" s="313"/>
      <c r="I156" s="313"/>
      <c r="J156" s="313"/>
      <c r="K156" s="313"/>
      <c r="L156" s="313"/>
      <c r="M156" s="313"/>
      <c r="N156" s="313"/>
      <c r="O156" s="313"/>
      <c r="P156" s="313"/>
      <c r="Q156" s="313"/>
      <c r="R156" s="313"/>
      <c r="S156" s="313"/>
      <c r="T156" s="313"/>
      <c r="U156" s="313"/>
      <c r="V156" s="313"/>
      <c r="W156" s="313"/>
      <c r="X156" s="313"/>
      <c r="Y156" s="313"/>
      <c r="Z156" s="313"/>
    </row>
    <row r="157">
      <c r="A157" s="314"/>
      <c r="B157" s="313"/>
      <c r="C157" s="313"/>
      <c r="D157" s="313"/>
      <c r="E157" s="391"/>
      <c r="F157" s="391"/>
      <c r="G157" s="313"/>
      <c r="H157" s="313"/>
      <c r="I157" s="313"/>
      <c r="J157" s="313"/>
      <c r="K157" s="313"/>
      <c r="L157" s="313"/>
      <c r="M157" s="313"/>
      <c r="N157" s="313"/>
      <c r="O157" s="313"/>
      <c r="P157" s="313"/>
      <c r="Q157" s="313"/>
      <c r="R157" s="313"/>
      <c r="S157" s="313"/>
      <c r="T157" s="313"/>
      <c r="U157" s="313"/>
      <c r="V157" s="313"/>
      <c r="W157" s="313"/>
      <c r="X157" s="313"/>
      <c r="Y157" s="313"/>
      <c r="Z157" s="313"/>
    </row>
    <row r="158">
      <c r="A158" s="314"/>
      <c r="B158" s="313"/>
      <c r="C158" s="313"/>
      <c r="D158" s="313"/>
      <c r="E158" s="391"/>
      <c r="F158" s="391"/>
      <c r="G158" s="313"/>
      <c r="H158" s="313"/>
      <c r="I158" s="313"/>
      <c r="J158" s="313"/>
      <c r="K158" s="313"/>
      <c r="L158" s="313"/>
      <c r="M158" s="313"/>
      <c r="N158" s="313"/>
      <c r="O158" s="313"/>
      <c r="P158" s="313"/>
      <c r="Q158" s="313"/>
      <c r="R158" s="313"/>
      <c r="S158" s="313"/>
      <c r="T158" s="313"/>
      <c r="U158" s="313"/>
      <c r="V158" s="313"/>
      <c r="W158" s="313"/>
      <c r="X158" s="313"/>
      <c r="Y158" s="313"/>
      <c r="Z158" s="313"/>
    </row>
    <row r="159">
      <c r="A159" s="314"/>
      <c r="B159" s="313"/>
      <c r="C159" s="313"/>
      <c r="D159" s="313"/>
      <c r="E159" s="391"/>
      <c r="F159" s="391"/>
      <c r="G159" s="313"/>
      <c r="H159" s="313"/>
      <c r="I159" s="313"/>
      <c r="J159" s="313"/>
      <c r="K159" s="313"/>
      <c r="L159" s="313"/>
      <c r="M159" s="313"/>
      <c r="N159" s="313"/>
      <c r="O159" s="313"/>
      <c r="P159" s="313"/>
      <c r="Q159" s="313"/>
      <c r="R159" s="313"/>
      <c r="S159" s="313"/>
      <c r="T159" s="313"/>
      <c r="U159" s="313"/>
      <c r="V159" s="313"/>
      <c r="W159" s="313"/>
      <c r="X159" s="313"/>
      <c r="Y159" s="313"/>
      <c r="Z159" s="313"/>
    </row>
    <row r="160">
      <c r="A160" s="314"/>
      <c r="B160" s="313"/>
      <c r="C160" s="313"/>
      <c r="D160" s="313"/>
      <c r="E160" s="391"/>
      <c r="F160" s="391"/>
      <c r="G160" s="313"/>
      <c r="H160" s="313"/>
      <c r="I160" s="313"/>
      <c r="J160" s="313"/>
      <c r="K160" s="313"/>
      <c r="L160" s="313"/>
      <c r="M160" s="313"/>
      <c r="N160" s="313"/>
      <c r="O160" s="313"/>
      <c r="P160" s="313"/>
      <c r="Q160" s="313"/>
      <c r="R160" s="313"/>
      <c r="S160" s="313"/>
      <c r="T160" s="313"/>
      <c r="U160" s="313"/>
      <c r="V160" s="313"/>
      <c r="W160" s="313"/>
      <c r="X160" s="313"/>
      <c r="Y160" s="313"/>
      <c r="Z160" s="313"/>
    </row>
    <row r="161">
      <c r="A161" s="314"/>
      <c r="B161" s="313"/>
      <c r="C161" s="313"/>
      <c r="D161" s="313"/>
      <c r="E161" s="391"/>
      <c r="F161" s="391"/>
      <c r="G161" s="313"/>
      <c r="H161" s="313"/>
      <c r="I161" s="313"/>
      <c r="J161" s="313"/>
      <c r="K161" s="313"/>
      <c r="L161" s="313"/>
      <c r="M161" s="313"/>
      <c r="N161" s="313"/>
      <c r="O161" s="313"/>
      <c r="P161" s="313"/>
      <c r="Q161" s="313"/>
      <c r="R161" s="313"/>
      <c r="S161" s="313"/>
      <c r="T161" s="313"/>
      <c r="U161" s="313"/>
      <c r="V161" s="313"/>
      <c r="W161" s="313"/>
      <c r="X161" s="313"/>
      <c r="Y161" s="313"/>
      <c r="Z161" s="313"/>
    </row>
    <row r="162">
      <c r="A162" s="314"/>
      <c r="B162" s="313"/>
      <c r="C162" s="313"/>
      <c r="D162" s="313"/>
      <c r="E162" s="391"/>
      <c r="F162" s="391"/>
      <c r="G162" s="313"/>
      <c r="H162" s="313"/>
      <c r="I162" s="313"/>
      <c r="J162" s="313"/>
      <c r="K162" s="313"/>
      <c r="L162" s="313"/>
      <c r="M162" s="313"/>
      <c r="N162" s="313"/>
      <c r="O162" s="313"/>
      <c r="P162" s="313"/>
      <c r="Q162" s="313"/>
      <c r="R162" s="313"/>
      <c r="S162" s="313"/>
      <c r="T162" s="313"/>
      <c r="U162" s="313"/>
      <c r="V162" s="313"/>
      <c r="W162" s="313"/>
      <c r="X162" s="313"/>
      <c r="Y162" s="313"/>
      <c r="Z162" s="313"/>
    </row>
    <row r="163">
      <c r="A163" s="314"/>
      <c r="B163" s="313"/>
      <c r="C163" s="313"/>
      <c r="D163" s="313"/>
      <c r="E163" s="391"/>
      <c r="F163" s="391"/>
      <c r="G163" s="313"/>
      <c r="H163" s="313"/>
      <c r="I163" s="313"/>
      <c r="J163" s="313"/>
      <c r="K163" s="313"/>
      <c r="L163" s="313"/>
      <c r="M163" s="313"/>
      <c r="N163" s="313"/>
      <c r="O163" s="313"/>
      <c r="P163" s="313"/>
      <c r="Q163" s="313"/>
      <c r="R163" s="313"/>
      <c r="S163" s="313"/>
      <c r="T163" s="313"/>
      <c r="U163" s="313"/>
      <c r="V163" s="313"/>
      <c r="W163" s="313"/>
      <c r="X163" s="313"/>
      <c r="Y163" s="313"/>
      <c r="Z163" s="313"/>
    </row>
    <row r="164">
      <c r="A164" s="314"/>
      <c r="B164" s="313"/>
      <c r="C164" s="313"/>
      <c r="D164" s="313"/>
      <c r="E164" s="391"/>
      <c r="F164" s="391"/>
      <c r="G164" s="313"/>
      <c r="H164" s="313"/>
      <c r="I164" s="313"/>
      <c r="J164" s="313"/>
      <c r="K164" s="313"/>
      <c r="L164" s="313"/>
      <c r="M164" s="313"/>
      <c r="N164" s="313"/>
      <c r="O164" s="313"/>
      <c r="P164" s="313"/>
      <c r="Q164" s="313"/>
      <c r="R164" s="313"/>
      <c r="S164" s="313"/>
      <c r="T164" s="313"/>
      <c r="U164" s="313"/>
      <c r="V164" s="313"/>
      <c r="W164" s="313"/>
      <c r="X164" s="313"/>
      <c r="Y164" s="313"/>
      <c r="Z164" s="313"/>
    </row>
    <row r="165">
      <c r="A165" s="314"/>
      <c r="B165" s="313"/>
      <c r="C165" s="313"/>
      <c r="D165" s="313"/>
      <c r="E165" s="391"/>
      <c r="F165" s="391"/>
      <c r="G165" s="313"/>
      <c r="H165" s="313"/>
      <c r="I165" s="313"/>
      <c r="J165" s="313"/>
      <c r="K165" s="313"/>
      <c r="L165" s="313"/>
      <c r="M165" s="313"/>
      <c r="N165" s="313"/>
      <c r="O165" s="313"/>
      <c r="P165" s="313"/>
      <c r="Q165" s="313"/>
      <c r="R165" s="313"/>
      <c r="S165" s="313"/>
      <c r="T165" s="313"/>
      <c r="U165" s="313"/>
      <c r="V165" s="313"/>
      <c r="W165" s="313"/>
      <c r="X165" s="313"/>
      <c r="Y165" s="313"/>
      <c r="Z165" s="313"/>
    </row>
    <row r="166">
      <c r="A166" s="314"/>
      <c r="B166" s="313"/>
      <c r="C166" s="313"/>
      <c r="D166" s="313"/>
      <c r="E166" s="391"/>
      <c r="F166" s="391"/>
      <c r="G166" s="313"/>
      <c r="H166" s="313"/>
      <c r="I166" s="313"/>
      <c r="J166" s="313"/>
      <c r="K166" s="313"/>
      <c r="L166" s="313"/>
      <c r="M166" s="313"/>
      <c r="N166" s="313"/>
      <c r="O166" s="313"/>
      <c r="P166" s="313"/>
      <c r="Q166" s="313"/>
      <c r="R166" s="313"/>
      <c r="S166" s="313"/>
      <c r="T166" s="313"/>
      <c r="U166" s="313"/>
      <c r="V166" s="313"/>
      <c r="W166" s="313"/>
      <c r="X166" s="313"/>
      <c r="Y166" s="313"/>
      <c r="Z166" s="313"/>
    </row>
    <row r="167">
      <c r="A167" s="314"/>
      <c r="B167" s="313"/>
      <c r="C167" s="313"/>
      <c r="D167" s="313"/>
      <c r="E167" s="391"/>
      <c r="F167" s="391"/>
      <c r="G167" s="313"/>
      <c r="H167" s="313"/>
      <c r="I167" s="313"/>
      <c r="J167" s="313"/>
      <c r="K167" s="313"/>
      <c r="L167" s="313"/>
      <c r="M167" s="313"/>
      <c r="N167" s="313"/>
      <c r="O167" s="313"/>
      <c r="P167" s="313"/>
      <c r="Q167" s="313"/>
      <c r="R167" s="313"/>
      <c r="S167" s="313"/>
      <c r="T167" s="313"/>
      <c r="U167" s="313"/>
      <c r="V167" s="313"/>
      <c r="W167" s="313"/>
      <c r="X167" s="313"/>
      <c r="Y167" s="313"/>
      <c r="Z167" s="313"/>
    </row>
    <row r="168">
      <c r="A168" s="314"/>
      <c r="B168" s="313"/>
      <c r="C168" s="313"/>
      <c r="D168" s="313"/>
      <c r="E168" s="391"/>
      <c r="F168" s="391"/>
      <c r="G168" s="313"/>
      <c r="H168" s="313"/>
      <c r="I168" s="313"/>
      <c r="J168" s="313"/>
      <c r="K168" s="313"/>
      <c r="L168" s="313"/>
      <c r="M168" s="313"/>
      <c r="N168" s="313"/>
      <c r="O168" s="313"/>
      <c r="P168" s="313"/>
      <c r="Q168" s="313"/>
      <c r="R168" s="313"/>
      <c r="S168" s="313"/>
      <c r="T168" s="313"/>
      <c r="U168" s="313"/>
      <c r="V168" s="313"/>
      <c r="W168" s="313"/>
      <c r="X168" s="313"/>
      <c r="Y168" s="313"/>
      <c r="Z168" s="313"/>
    </row>
    <row r="169">
      <c r="A169" s="314"/>
      <c r="B169" s="313"/>
      <c r="C169" s="313"/>
      <c r="D169" s="313"/>
      <c r="E169" s="391"/>
      <c r="F169" s="391"/>
      <c r="G169" s="313"/>
      <c r="H169" s="313"/>
      <c r="I169" s="313"/>
      <c r="J169" s="313"/>
      <c r="K169" s="313"/>
      <c r="L169" s="313"/>
      <c r="M169" s="313"/>
      <c r="N169" s="313"/>
      <c r="O169" s="313"/>
      <c r="P169" s="313"/>
      <c r="Q169" s="313"/>
      <c r="R169" s="313"/>
      <c r="S169" s="313"/>
      <c r="T169" s="313"/>
      <c r="U169" s="313"/>
      <c r="V169" s="313"/>
      <c r="W169" s="313"/>
      <c r="X169" s="313"/>
      <c r="Y169" s="313"/>
      <c r="Z169" s="313"/>
    </row>
    <row r="170">
      <c r="A170" s="314"/>
      <c r="B170" s="313"/>
      <c r="C170" s="313"/>
      <c r="D170" s="313"/>
      <c r="E170" s="391"/>
      <c r="F170" s="391"/>
      <c r="G170" s="313"/>
      <c r="H170" s="313"/>
      <c r="I170" s="313"/>
      <c r="J170" s="313"/>
      <c r="K170" s="313"/>
      <c r="L170" s="313"/>
      <c r="M170" s="313"/>
      <c r="N170" s="313"/>
      <c r="O170" s="313"/>
      <c r="P170" s="313"/>
      <c r="Q170" s="313"/>
      <c r="R170" s="313"/>
      <c r="S170" s="313"/>
      <c r="T170" s="313"/>
      <c r="U170" s="313"/>
      <c r="V170" s="313"/>
      <c r="W170" s="313"/>
      <c r="X170" s="313"/>
      <c r="Y170" s="313"/>
      <c r="Z170" s="313"/>
    </row>
    <row r="171">
      <c r="A171" s="314"/>
      <c r="B171" s="313"/>
      <c r="C171" s="313"/>
      <c r="D171" s="313"/>
      <c r="E171" s="391"/>
      <c r="F171" s="391"/>
      <c r="G171" s="313"/>
      <c r="H171" s="313"/>
      <c r="I171" s="313"/>
      <c r="J171" s="313"/>
      <c r="K171" s="313"/>
      <c r="L171" s="313"/>
      <c r="M171" s="313"/>
      <c r="N171" s="313"/>
      <c r="O171" s="313"/>
      <c r="P171" s="313"/>
      <c r="Q171" s="313"/>
      <c r="R171" s="313"/>
      <c r="S171" s="313"/>
      <c r="T171" s="313"/>
      <c r="U171" s="313"/>
      <c r="V171" s="313"/>
      <c r="W171" s="313"/>
      <c r="X171" s="313"/>
      <c r="Y171" s="313"/>
      <c r="Z171" s="313"/>
    </row>
    <row r="172">
      <c r="A172" s="314"/>
      <c r="B172" s="313"/>
      <c r="C172" s="313"/>
      <c r="D172" s="313"/>
      <c r="E172" s="391"/>
      <c r="F172" s="391"/>
      <c r="G172" s="313"/>
      <c r="H172" s="313"/>
      <c r="I172" s="313"/>
      <c r="J172" s="313"/>
      <c r="K172" s="313"/>
      <c r="L172" s="313"/>
      <c r="M172" s="313"/>
      <c r="N172" s="313"/>
      <c r="O172" s="313"/>
      <c r="P172" s="313"/>
      <c r="Q172" s="313"/>
      <c r="R172" s="313"/>
      <c r="S172" s="313"/>
      <c r="T172" s="313"/>
      <c r="U172" s="313"/>
      <c r="V172" s="313"/>
      <c r="W172" s="313"/>
      <c r="X172" s="313"/>
      <c r="Y172" s="313"/>
      <c r="Z172" s="313"/>
    </row>
    <row r="173">
      <c r="A173" s="314"/>
      <c r="B173" s="313"/>
      <c r="C173" s="313"/>
      <c r="D173" s="313"/>
      <c r="E173" s="391"/>
      <c r="F173" s="391"/>
      <c r="G173" s="313"/>
      <c r="H173" s="313"/>
      <c r="I173" s="313"/>
      <c r="J173" s="313"/>
      <c r="K173" s="313"/>
      <c r="L173" s="313"/>
      <c r="M173" s="313"/>
      <c r="N173" s="313"/>
      <c r="O173" s="313"/>
      <c r="P173" s="313"/>
      <c r="Q173" s="313"/>
      <c r="R173" s="313"/>
      <c r="S173" s="313"/>
      <c r="T173" s="313"/>
      <c r="U173" s="313"/>
      <c r="V173" s="313"/>
      <c r="W173" s="313"/>
      <c r="X173" s="313"/>
      <c r="Y173" s="313"/>
      <c r="Z173" s="313"/>
    </row>
    <row r="174">
      <c r="A174" s="314"/>
      <c r="B174" s="313"/>
      <c r="C174" s="313"/>
      <c r="D174" s="313"/>
      <c r="E174" s="391"/>
      <c r="F174" s="391"/>
      <c r="G174" s="313"/>
      <c r="H174" s="313"/>
      <c r="I174" s="313"/>
      <c r="J174" s="313"/>
      <c r="K174" s="313"/>
      <c r="L174" s="313"/>
      <c r="M174" s="313"/>
      <c r="N174" s="313"/>
      <c r="O174" s="313"/>
      <c r="P174" s="313"/>
      <c r="Q174" s="313"/>
      <c r="R174" s="313"/>
      <c r="S174" s="313"/>
      <c r="T174" s="313"/>
      <c r="U174" s="313"/>
      <c r="V174" s="313"/>
      <c r="W174" s="313"/>
      <c r="X174" s="313"/>
      <c r="Y174" s="313"/>
      <c r="Z174" s="313"/>
    </row>
    <row r="175">
      <c r="A175" s="314"/>
      <c r="B175" s="313"/>
      <c r="C175" s="313"/>
      <c r="D175" s="313"/>
      <c r="E175" s="391"/>
      <c r="F175" s="391"/>
      <c r="G175" s="313"/>
      <c r="H175" s="313"/>
      <c r="I175" s="313"/>
      <c r="J175" s="313"/>
      <c r="K175" s="313"/>
      <c r="L175" s="313"/>
      <c r="M175" s="313"/>
      <c r="N175" s="313"/>
      <c r="O175" s="313"/>
      <c r="P175" s="313"/>
      <c r="Q175" s="313"/>
      <c r="R175" s="313"/>
      <c r="S175" s="313"/>
      <c r="T175" s="313"/>
      <c r="U175" s="313"/>
      <c r="V175" s="313"/>
      <c r="W175" s="313"/>
      <c r="X175" s="313"/>
      <c r="Y175" s="313"/>
      <c r="Z175" s="313"/>
    </row>
    <row r="176">
      <c r="A176" s="314"/>
      <c r="B176" s="313"/>
      <c r="C176" s="313"/>
      <c r="D176" s="313"/>
      <c r="E176" s="391"/>
      <c r="F176" s="391"/>
      <c r="G176" s="313"/>
      <c r="H176" s="313"/>
      <c r="I176" s="313"/>
      <c r="J176" s="313"/>
      <c r="K176" s="313"/>
      <c r="L176" s="313"/>
      <c r="M176" s="313"/>
      <c r="N176" s="313"/>
      <c r="O176" s="313"/>
      <c r="P176" s="313"/>
      <c r="Q176" s="313"/>
      <c r="R176" s="313"/>
      <c r="S176" s="313"/>
      <c r="T176" s="313"/>
      <c r="U176" s="313"/>
      <c r="V176" s="313"/>
      <c r="W176" s="313"/>
      <c r="X176" s="313"/>
      <c r="Y176" s="313"/>
      <c r="Z176" s="313"/>
    </row>
    <row r="177">
      <c r="A177" s="314"/>
      <c r="B177" s="313"/>
      <c r="C177" s="313"/>
      <c r="D177" s="313"/>
      <c r="E177" s="391"/>
      <c r="F177" s="391"/>
      <c r="G177" s="313"/>
      <c r="H177" s="313"/>
      <c r="I177" s="313"/>
      <c r="J177" s="313"/>
      <c r="K177" s="313"/>
      <c r="L177" s="313"/>
      <c r="M177" s="313"/>
      <c r="N177" s="313"/>
      <c r="O177" s="313"/>
      <c r="P177" s="313"/>
      <c r="Q177" s="313"/>
      <c r="R177" s="313"/>
      <c r="S177" s="313"/>
      <c r="T177" s="313"/>
      <c r="U177" s="313"/>
      <c r="V177" s="313"/>
      <c r="W177" s="313"/>
      <c r="X177" s="313"/>
      <c r="Y177" s="313"/>
      <c r="Z177" s="313"/>
    </row>
    <row r="178">
      <c r="A178" s="314"/>
      <c r="B178" s="313"/>
      <c r="C178" s="313"/>
      <c r="D178" s="313"/>
      <c r="E178" s="391"/>
      <c r="F178" s="391"/>
      <c r="G178" s="313"/>
      <c r="H178" s="313"/>
      <c r="I178" s="313"/>
      <c r="J178" s="313"/>
      <c r="K178" s="313"/>
      <c r="L178" s="313"/>
      <c r="M178" s="313"/>
      <c r="N178" s="313"/>
      <c r="O178" s="313"/>
      <c r="P178" s="313"/>
      <c r="Q178" s="313"/>
      <c r="R178" s="313"/>
      <c r="S178" s="313"/>
      <c r="T178" s="313"/>
      <c r="U178" s="313"/>
      <c r="V178" s="313"/>
      <c r="W178" s="313"/>
      <c r="X178" s="313"/>
      <c r="Y178" s="313"/>
      <c r="Z178" s="313"/>
    </row>
    <row r="179">
      <c r="A179" s="314"/>
      <c r="B179" s="313"/>
      <c r="C179" s="313"/>
      <c r="D179" s="313"/>
      <c r="E179" s="391"/>
      <c r="F179" s="391"/>
      <c r="G179" s="313"/>
      <c r="H179" s="313"/>
      <c r="I179" s="313"/>
      <c r="J179" s="313"/>
      <c r="K179" s="313"/>
      <c r="L179" s="313"/>
      <c r="M179" s="313"/>
      <c r="N179" s="313"/>
      <c r="O179" s="313"/>
      <c r="P179" s="313"/>
      <c r="Q179" s="313"/>
      <c r="R179" s="313"/>
      <c r="S179" s="313"/>
      <c r="T179" s="313"/>
      <c r="U179" s="313"/>
      <c r="V179" s="313"/>
      <c r="W179" s="313"/>
      <c r="X179" s="313"/>
      <c r="Y179" s="313"/>
      <c r="Z179" s="313"/>
    </row>
    <row r="180">
      <c r="A180" s="314"/>
      <c r="B180" s="313"/>
      <c r="C180" s="313"/>
      <c r="D180" s="313"/>
      <c r="E180" s="391"/>
      <c r="F180" s="391"/>
      <c r="G180" s="313"/>
      <c r="H180" s="313"/>
      <c r="I180" s="313"/>
      <c r="J180" s="313"/>
      <c r="K180" s="313"/>
      <c r="L180" s="313"/>
      <c r="M180" s="313"/>
      <c r="N180" s="313"/>
      <c r="O180" s="313"/>
      <c r="P180" s="313"/>
      <c r="Q180" s="313"/>
      <c r="R180" s="313"/>
      <c r="S180" s="313"/>
      <c r="T180" s="313"/>
      <c r="U180" s="313"/>
      <c r="V180" s="313"/>
      <c r="W180" s="313"/>
      <c r="X180" s="313"/>
      <c r="Y180" s="313"/>
      <c r="Z180" s="313"/>
    </row>
    <row r="181">
      <c r="A181" s="314"/>
      <c r="B181" s="313"/>
      <c r="C181" s="313"/>
      <c r="D181" s="313"/>
      <c r="E181" s="391"/>
      <c r="F181" s="391"/>
      <c r="G181" s="313"/>
      <c r="H181" s="313"/>
      <c r="I181" s="313"/>
      <c r="J181" s="313"/>
      <c r="K181" s="313"/>
      <c r="L181" s="313"/>
      <c r="M181" s="313"/>
      <c r="N181" s="313"/>
      <c r="O181" s="313"/>
      <c r="P181" s="313"/>
      <c r="Q181" s="313"/>
      <c r="R181" s="313"/>
      <c r="S181" s="313"/>
      <c r="T181" s="313"/>
      <c r="U181" s="313"/>
      <c r="V181" s="313"/>
      <c r="W181" s="313"/>
      <c r="X181" s="313"/>
      <c r="Y181" s="313"/>
      <c r="Z181" s="313"/>
    </row>
    <row r="182">
      <c r="A182" s="314"/>
      <c r="B182" s="313"/>
      <c r="C182" s="313"/>
      <c r="D182" s="313"/>
      <c r="E182" s="391"/>
      <c r="F182" s="391"/>
      <c r="G182" s="313"/>
      <c r="H182" s="313"/>
      <c r="I182" s="313"/>
      <c r="J182" s="313"/>
      <c r="K182" s="313"/>
      <c r="L182" s="313"/>
      <c r="M182" s="313"/>
      <c r="N182" s="313"/>
      <c r="O182" s="313"/>
      <c r="P182" s="313"/>
      <c r="Q182" s="313"/>
      <c r="R182" s="313"/>
      <c r="S182" s="313"/>
      <c r="T182" s="313"/>
      <c r="U182" s="313"/>
      <c r="V182" s="313"/>
      <c r="W182" s="313"/>
      <c r="X182" s="313"/>
      <c r="Y182" s="313"/>
      <c r="Z182" s="313"/>
    </row>
    <row r="183">
      <c r="A183" s="314"/>
      <c r="B183" s="313"/>
      <c r="C183" s="313"/>
      <c r="D183" s="313"/>
      <c r="E183" s="391"/>
      <c r="F183" s="391"/>
      <c r="G183" s="313"/>
      <c r="H183" s="313"/>
      <c r="I183" s="313"/>
      <c r="J183" s="313"/>
      <c r="K183" s="313"/>
      <c r="L183" s="313"/>
      <c r="M183" s="313"/>
      <c r="N183" s="313"/>
      <c r="O183" s="313"/>
      <c r="P183" s="313"/>
      <c r="Q183" s="313"/>
      <c r="R183" s="313"/>
      <c r="S183" s="313"/>
      <c r="T183" s="313"/>
      <c r="U183" s="313"/>
      <c r="V183" s="313"/>
      <c r="W183" s="313"/>
      <c r="X183" s="313"/>
      <c r="Y183" s="313"/>
      <c r="Z183" s="313"/>
    </row>
    <row r="184">
      <c r="A184" s="314"/>
      <c r="B184" s="313"/>
      <c r="C184" s="313"/>
      <c r="D184" s="313"/>
      <c r="E184" s="391"/>
      <c r="F184" s="391"/>
      <c r="G184" s="313"/>
      <c r="H184" s="313"/>
      <c r="I184" s="313"/>
      <c r="J184" s="313"/>
      <c r="K184" s="313"/>
      <c r="L184" s="313"/>
      <c r="M184" s="313"/>
      <c r="N184" s="313"/>
      <c r="O184" s="313"/>
      <c r="P184" s="313"/>
      <c r="Q184" s="313"/>
      <c r="R184" s="313"/>
      <c r="S184" s="313"/>
      <c r="T184" s="313"/>
      <c r="U184" s="313"/>
      <c r="V184" s="313"/>
      <c r="W184" s="313"/>
      <c r="X184" s="313"/>
      <c r="Y184" s="313"/>
      <c r="Z184" s="313"/>
    </row>
    <row r="185">
      <c r="A185" s="314"/>
      <c r="B185" s="313"/>
      <c r="C185" s="313"/>
      <c r="D185" s="313"/>
      <c r="E185" s="391"/>
      <c r="F185" s="391"/>
      <c r="G185" s="313"/>
      <c r="H185" s="313"/>
      <c r="I185" s="313"/>
      <c r="J185" s="313"/>
      <c r="K185" s="313"/>
      <c r="L185" s="313"/>
      <c r="M185" s="313"/>
      <c r="N185" s="313"/>
      <c r="O185" s="313"/>
      <c r="P185" s="313"/>
      <c r="Q185" s="313"/>
      <c r="R185" s="313"/>
      <c r="S185" s="313"/>
      <c r="T185" s="313"/>
      <c r="U185" s="313"/>
      <c r="V185" s="313"/>
      <c r="W185" s="313"/>
      <c r="X185" s="313"/>
      <c r="Y185" s="313"/>
      <c r="Z185" s="313"/>
    </row>
    <row r="186">
      <c r="A186" s="314"/>
      <c r="B186" s="313"/>
      <c r="C186" s="313"/>
      <c r="D186" s="313"/>
      <c r="E186" s="391"/>
      <c r="F186" s="391"/>
      <c r="G186" s="313"/>
      <c r="H186" s="313"/>
      <c r="I186" s="313"/>
      <c r="J186" s="313"/>
      <c r="K186" s="313"/>
      <c r="L186" s="313"/>
      <c r="M186" s="313"/>
      <c r="N186" s="313"/>
      <c r="O186" s="313"/>
      <c r="P186" s="313"/>
      <c r="Q186" s="313"/>
      <c r="R186" s="313"/>
      <c r="S186" s="313"/>
      <c r="T186" s="313"/>
      <c r="U186" s="313"/>
      <c r="V186" s="313"/>
      <c r="W186" s="313"/>
      <c r="X186" s="313"/>
      <c r="Y186" s="313"/>
      <c r="Z186" s="313"/>
    </row>
    <row r="187">
      <c r="A187" s="314"/>
      <c r="B187" s="313"/>
      <c r="C187" s="313"/>
      <c r="D187" s="313"/>
      <c r="E187" s="391"/>
      <c r="F187" s="391"/>
      <c r="G187" s="313"/>
      <c r="H187" s="313"/>
      <c r="I187" s="313"/>
      <c r="J187" s="313"/>
      <c r="K187" s="313"/>
      <c r="L187" s="313"/>
      <c r="M187" s="313"/>
      <c r="N187" s="313"/>
      <c r="O187" s="313"/>
      <c r="P187" s="313"/>
      <c r="Q187" s="313"/>
      <c r="R187" s="313"/>
      <c r="S187" s="313"/>
      <c r="T187" s="313"/>
      <c r="U187" s="313"/>
      <c r="V187" s="313"/>
      <c r="W187" s="313"/>
      <c r="X187" s="313"/>
      <c r="Y187" s="313"/>
      <c r="Z187" s="313"/>
    </row>
    <row r="188">
      <c r="A188" s="314"/>
      <c r="B188" s="313"/>
      <c r="C188" s="313"/>
      <c r="D188" s="313"/>
      <c r="E188" s="391"/>
      <c r="F188" s="391"/>
      <c r="G188" s="313"/>
      <c r="H188" s="313"/>
      <c r="I188" s="313"/>
      <c r="J188" s="313"/>
      <c r="K188" s="313"/>
      <c r="L188" s="313"/>
      <c r="M188" s="313"/>
      <c r="N188" s="313"/>
      <c r="O188" s="313"/>
      <c r="P188" s="313"/>
      <c r="Q188" s="313"/>
      <c r="R188" s="313"/>
      <c r="S188" s="313"/>
      <c r="T188" s="313"/>
      <c r="U188" s="313"/>
      <c r="V188" s="313"/>
      <c r="W188" s="313"/>
      <c r="X188" s="313"/>
      <c r="Y188" s="313"/>
      <c r="Z188" s="313"/>
    </row>
    <row r="189">
      <c r="A189" s="314"/>
      <c r="B189" s="313"/>
      <c r="C189" s="313"/>
      <c r="D189" s="313"/>
      <c r="E189" s="391"/>
      <c r="F189" s="391"/>
      <c r="G189" s="313"/>
      <c r="H189" s="313"/>
      <c r="I189" s="313"/>
      <c r="J189" s="313"/>
      <c r="K189" s="313"/>
      <c r="L189" s="313"/>
      <c r="M189" s="313"/>
      <c r="N189" s="313"/>
      <c r="O189" s="313"/>
      <c r="P189" s="313"/>
      <c r="Q189" s="313"/>
      <c r="R189" s="313"/>
      <c r="S189" s="313"/>
      <c r="T189" s="313"/>
      <c r="U189" s="313"/>
      <c r="V189" s="313"/>
      <c r="W189" s="313"/>
      <c r="X189" s="313"/>
      <c r="Y189" s="313"/>
      <c r="Z189" s="313"/>
    </row>
    <row r="190">
      <c r="A190" s="314"/>
      <c r="B190" s="313"/>
      <c r="C190" s="313"/>
      <c r="D190" s="313"/>
      <c r="E190" s="391"/>
      <c r="F190" s="391"/>
      <c r="G190" s="313"/>
      <c r="H190" s="313"/>
      <c r="I190" s="313"/>
      <c r="J190" s="313"/>
      <c r="K190" s="313"/>
      <c r="L190" s="313"/>
      <c r="M190" s="313"/>
      <c r="N190" s="313"/>
      <c r="O190" s="313"/>
      <c r="P190" s="313"/>
      <c r="Q190" s="313"/>
      <c r="R190" s="313"/>
      <c r="S190" s="313"/>
      <c r="T190" s="313"/>
      <c r="U190" s="313"/>
      <c r="V190" s="313"/>
      <c r="W190" s="313"/>
      <c r="X190" s="313"/>
      <c r="Y190" s="313"/>
      <c r="Z190" s="313"/>
    </row>
    <row r="191">
      <c r="A191" s="314"/>
      <c r="B191" s="313"/>
      <c r="C191" s="313"/>
      <c r="D191" s="313"/>
      <c r="E191" s="391"/>
      <c r="F191" s="391"/>
      <c r="G191" s="313"/>
      <c r="H191" s="313"/>
      <c r="I191" s="313"/>
      <c r="J191" s="313"/>
      <c r="K191" s="313"/>
      <c r="L191" s="313"/>
      <c r="M191" s="313"/>
      <c r="N191" s="313"/>
      <c r="O191" s="313"/>
      <c r="P191" s="313"/>
      <c r="Q191" s="313"/>
      <c r="R191" s="313"/>
      <c r="S191" s="313"/>
      <c r="T191" s="313"/>
      <c r="U191" s="313"/>
      <c r="V191" s="313"/>
      <c r="W191" s="313"/>
      <c r="X191" s="313"/>
      <c r="Y191" s="313"/>
      <c r="Z191" s="313"/>
    </row>
    <row r="192">
      <c r="A192" s="314"/>
      <c r="B192" s="313"/>
      <c r="C192" s="313"/>
      <c r="D192" s="313"/>
      <c r="E192" s="391"/>
      <c r="F192" s="391"/>
      <c r="G192" s="313"/>
      <c r="H192" s="313"/>
      <c r="I192" s="313"/>
      <c r="J192" s="313"/>
      <c r="K192" s="313"/>
      <c r="L192" s="313"/>
      <c r="M192" s="313"/>
      <c r="N192" s="313"/>
      <c r="O192" s="313"/>
      <c r="P192" s="313"/>
      <c r="Q192" s="313"/>
      <c r="R192" s="313"/>
      <c r="S192" s="313"/>
      <c r="T192" s="313"/>
      <c r="U192" s="313"/>
      <c r="V192" s="313"/>
      <c r="W192" s="313"/>
      <c r="X192" s="313"/>
      <c r="Y192" s="313"/>
      <c r="Z192" s="313"/>
    </row>
    <row r="193">
      <c r="A193" s="314"/>
      <c r="B193" s="313"/>
      <c r="C193" s="313"/>
      <c r="D193" s="313"/>
      <c r="E193" s="391"/>
      <c r="F193" s="391"/>
      <c r="G193" s="313"/>
      <c r="H193" s="313"/>
      <c r="I193" s="313"/>
      <c r="J193" s="313"/>
      <c r="K193" s="313"/>
      <c r="L193" s="313"/>
      <c r="M193" s="313"/>
      <c r="N193" s="313"/>
      <c r="O193" s="313"/>
      <c r="P193" s="313"/>
      <c r="Q193" s="313"/>
      <c r="R193" s="313"/>
      <c r="S193" s="313"/>
      <c r="T193" s="313"/>
      <c r="U193" s="313"/>
      <c r="V193" s="313"/>
      <c r="W193" s="313"/>
      <c r="X193" s="313"/>
      <c r="Y193" s="313"/>
      <c r="Z193" s="313"/>
    </row>
    <row r="194">
      <c r="A194" s="314"/>
      <c r="B194" s="313"/>
      <c r="C194" s="313"/>
      <c r="D194" s="313"/>
      <c r="E194" s="391"/>
      <c r="F194" s="391"/>
      <c r="G194" s="313"/>
      <c r="H194" s="313"/>
      <c r="I194" s="313"/>
      <c r="J194" s="313"/>
      <c r="K194" s="313"/>
      <c r="L194" s="313"/>
      <c r="M194" s="313"/>
      <c r="N194" s="313"/>
      <c r="O194" s="313"/>
      <c r="P194" s="313"/>
      <c r="Q194" s="313"/>
      <c r="R194" s="313"/>
      <c r="S194" s="313"/>
      <c r="T194" s="313"/>
      <c r="U194" s="313"/>
      <c r="V194" s="313"/>
      <c r="W194" s="313"/>
      <c r="X194" s="313"/>
      <c r="Y194" s="313"/>
      <c r="Z194" s="313"/>
    </row>
    <row r="195">
      <c r="A195" s="314"/>
      <c r="B195" s="313"/>
      <c r="C195" s="313"/>
      <c r="D195" s="313"/>
      <c r="E195" s="391"/>
      <c r="F195" s="391"/>
      <c r="G195" s="313"/>
      <c r="H195" s="313"/>
      <c r="I195" s="313"/>
      <c r="J195" s="313"/>
      <c r="K195" s="313"/>
      <c r="L195" s="313"/>
      <c r="M195" s="313"/>
      <c r="N195" s="313"/>
      <c r="O195" s="313"/>
      <c r="P195" s="313"/>
      <c r="Q195" s="313"/>
      <c r="R195" s="313"/>
      <c r="S195" s="313"/>
      <c r="T195" s="313"/>
      <c r="U195" s="313"/>
      <c r="V195" s="313"/>
      <c r="W195" s="313"/>
      <c r="X195" s="313"/>
      <c r="Y195" s="313"/>
      <c r="Z195" s="313"/>
    </row>
    <row r="196">
      <c r="A196" s="314"/>
      <c r="B196" s="313"/>
      <c r="C196" s="313"/>
      <c r="D196" s="313"/>
      <c r="E196" s="391"/>
      <c r="F196" s="391"/>
      <c r="G196" s="313"/>
      <c r="H196" s="313"/>
      <c r="I196" s="313"/>
      <c r="J196" s="313"/>
      <c r="K196" s="313"/>
      <c r="L196" s="313"/>
      <c r="M196" s="313"/>
      <c r="N196" s="313"/>
      <c r="O196" s="313"/>
      <c r="P196" s="313"/>
      <c r="Q196" s="313"/>
      <c r="R196" s="313"/>
      <c r="S196" s="313"/>
      <c r="T196" s="313"/>
      <c r="U196" s="313"/>
      <c r="V196" s="313"/>
      <c r="W196" s="313"/>
      <c r="X196" s="313"/>
      <c r="Y196" s="313"/>
      <c r="Z196" s="313"/>
    </row>
    <row r="197">
      <c r="A197" s="314"/>
      <c r="B197" s="313"/>
      <c r="C197" s="313"/>
      <c r="D197" s="313"/>
      <c r="E197" s="391"/>
      <c r="F197" s="391"/>
      <c r="G197" s="313"/>
      <c r="H197" s="313"/>
      <c r="I197" s="313"/>
      <c r="J197" s="313"/>
      <c r="K197" s="313"/>
      <c r="L197" s="313"/>
      <c r="M197" s="313"/>
      <c r="N197" s="313"/>
      <c r="O197" s="313"/>
      <c r="P197" s="313"/>
      <c r="Q197" s="313"/>
      <c r="R197" s="313"/>
      <c r="S197" s="313"/>
      <c r="T197" s="313"/>
      <c r="U197" s="313"/>
      <c r="V197" s="313"/>
      <c r="W197" s="313"/>
      <c r="X197" s="313"/>
      <c r="Y197" s="313"/>
      <c r="Z197" s="313"/>
    </row>
    <row r="198">
      <c r="A198" s="314"/>
      <c r="B198" s="313"/>
      <c r="C198" s="313"/>
      <c r="D198" s="313"/>
      <c r="E198" s="391"/>
      <c r="F198" s="391"/>
      <c r="G198" s="313"/>
      <c r="H198" s="313"/>
      <c r="I198" s="313"/>
      <c r="J198" s="313"/>
      <c r="K198" s="313"/>
      <c r="L198" s="313"/>
      <c r="M198" s="313"/>
      <c r="N198" s="313"/>
      <c r="O198" s="313"/>
      <c r="P198" s="313"/>
      <c r="Q198" s="313"/>
      <c r="R198" s="313"/>
      <c r="S198" s="313"/>
      <c r="T198" s="313"/>
      <c r="U198" s="313"/>
      <c r="V198" s="313"/>
      <c r="W198" s="313"/>
      <c r="X198" s="313"/>
      <c r="Y198" s="313"/>
      <c r="Z198" s="313"/>
    </row>
    <row r="199">
      <c r="A199" s="314"/>
      <c r="B199" s="313"/>
      <c r="C199" s="313"/>
      <c r="D199" s="313"/>
      <c r="E199" s="391"/>
      <c r="F199" s="391"/>
      <c r="G199" s="313"/>
      <c r="H199" s="313"/>
      <c r="I199" s="313"/>
      <c r="J199" s="313"/>
      <c r="K199" s="313"/>
      <c r="L199" s="313"/>
      <c r="M199" s="313"/>
      <c r="N199" s="313"/>
      <c r="O199" s="313"/>
      <c r="P199" s="313"/>
      <c r="Q199" s="313"/>
      <c r="R199" s="313"/>
      <c r="S199" s="313"/>
      <c r="T199" s="313"/>
      <c r="U199" s="313"/>
      <c r="V199" s="313"/>
      <c r="W199" s="313"/>
      <c r="X199" s="313"/>
      <c r="Y199" s="313"/>
      <c r="Z199" s="313"/>
    </row>
    <row r="200">
      <c r="A200" s="314"/>
      <c r="B200" s="313"/>
      <c r="C200" s="313"/>
      <c r="D200" s="313"/>
      <c r="E200" s="391"/>
      <c r="F200" s="391"/>
      <c r="G200" s="313"/>
      <c r="H200" s="313"/>
      <c r="I200" s="313"/>
      <c r="J200" s="313"/>
      <c r="K200" s="313"/>
      <c r="L200" s="313"/>
      <c r="M200" s="313"/>
      <c r="N200" s="313"/>
      <c r="O200" s="313"/>
      <c r="P200" s="313"/>
      <c r="Q200" s="313"/>
      <c r="R200" s="313"/>
      <c r="S200" s="313"/>
      <c r="T200" s="313"/>
      <c r="U200" s="313"/>
      <c r="V200" s="313"/>
      <c r="W200" s="313"/>
      <c r="X200" s="313"/>
      <c r="Y200" s="313"/>
      <c r="Z200" s="313"/>
    </row>
    <row r="201">
      <c r="A201" s="314"/>
      <c r="B201" s="313"/>
      <c r="C201" s="313"/>
      <c r="D201" s="313"/>
      <c r="E201" s="391"/>
      <c r="F201" s="391"/>
      <c r="G201" s="313"/>
      <c r="H201" s="313"/>
      <c r="I201" s="313"/>
      <c r="J201" s="313"/>
      <c r="K201" s="313"/>
      <c r="L201" s="313"/>
      <c r="M201" s="313"/>
      <c r="N201" s="313"/>
      <c r="O201" s="313"/>
      <c r="P201" s="313"/>
      <c r="Q201" s="313"/>
      <c r="R201" s="313"/>
      <c r="S201" s="313"/>
      <c r="T201" s="313"/>
      <c r="U201" s="313"/>
      <c r="V201" s="313"/>
      <c r="W201" s="313"/>
      <c r="X201" s="313"/>
      <c r="Y201" s="313"/>
      <c r="Z201" s="313"/>
    </row>
    <row r="202">
      <c r="A202" s="314"/>
      <c r="B202" s="313"/>
      <c r="C202" s="313"/>
      <c r="D202" s="313"/>
      <c r="E202" s="391"/>
      <c r="F202" s="391"/>
      <c r="G202" s="313"/>
      <c r="H202" s="313"/>
      <c r="I202" s="313"/>
      <c r="J202" s="313"/>
      <c r="K202" s="313"/>
      <c r="L202" s="313"/>
      <c r="M202" s="313"/>
      <c r="N202" s="313"/>
      <c r="O202" s="313"/>
      <c r="P202" s="313"/>
      <c r="Q202" s="313"/>
      <c r="R202" s="313"/>
      <c r="S202" s="313"/>
      <c r="T202" s="313"/>
      <c r="U202" s="313"/>
      <c r="V202" s="313"/>
      <c r="W202" s="313"/>
      <c r="X202" s="313"/>
      <c r="Y202" s="313"/>
      <c r="Z202" s="313"/>
    </row>
    <row r="203">
      <c r="A203" s="314"/>
      <c r="B203" s="313"/>
      <c r="C203" s="313"/>
      <c r="D203" s="313"/>
      <c r="E203" s="391"/>
      <c r="F203" s="391"/>
      <c r="G203" s="313"/>
      <c r="H203" s="313"/>
      <c r="I203" s="313"/>
      <c r="J203" s="313"/>
      <c r="K203" s="313"/>
      <c r="L203" s="313"/>
      <c r="M203" s="313"/>
      <c r="N203" s="313"/>
      <c r="O203" s="313"/>
      <c r="P203" s="313"/>
      <c r="Q203" s="313"/>
      <c r="R203" s="313"/>
      <c r="S203" s="313"/>
      <c r="T203" s="313"/>
      <c r="U203" s="313"/>
      <c r="V203" s="313"/>
      <c r="W203" s="313"/>
      <c r="X203" s="313"/>
      <c r="Y203" s="313"/>
      <c r="Z203" s="313"/>
    </row>
    <row r="204">
      <c r="A204" s="314"/>
      <c r="B204" s="313"/>
      <c r="C204" s="313"/>
      <c r="D204" s="313"/>
      <c r="E204" s="391"/>
      <c r="F204" s="391"/>
      <c r="G204" s="313"/>
      <c r="H204" s="313"/>
      <c r="I204" s="313"/>
      <c r="J204" s="313"/>
      <c r="K204" s="313"/>
      <c r="L204" s="313"/>
      <c r="M204" s="313"/>
      <c r="N204" s="313"/>
      <c r="O204" s="313"/>
      <c r="P204" s="313"/>
      <c r="Q204" s="313"/>
      <c r="R204" s="313"/>
      <c r="S204" s="313"/>
      <c r="T204" s="313"/>
      <c r="U204" s="313"/>
      <c r="V204" s="313"/>
      <c r="W204" s="313"/>
      <c r="X204" s="313"/>
      <c r="Y204" s="313"/>
      <c r="Z204" s="313"/>
    </row>
    <row r="205">
      <c r="A205" s="314"/>
      <c r="B205" s="313"/>
      <c r="C205" s="313"/>
      <c r="D205" s="313"/>
      <c r="E205" s="391"/>
      <c r="F205" s="391"/>
      <c r="G205" s="313"/>
      <c r="H205" s="313"/>
      <c r="I205" s="313"/>
      <c r="J205" s="313"/>
      <c r="K205" s="313"/>
      <c r="L205" s="313"/>
      <c r="M205" s="313"/>
      <c r="N205" s="313"/>
      <c r="O205" s="313"/>
      <c r="P205" s="313"/>
      <c r="Q205" s="313"/>
      <c r="R205" s="313"/>
      <c r="S205" s="313"/>
      <c r="T205" s="313"/>
      <c r="U205" s="313"/>
      <c r="V205" s="313"/>
      <c r="W205" s="313"/>
      <c r="X205" s="313"/>
      <c r="Y205" s="313"/>
      <c r="Z205" s="313"/>
    </row>
    <row r="206">
      <c r="A206" s="314"/>
      <c r="B206" s="313"/>
      <c r="C206" s="313"/>
      <c r="D206" s="313"/>
      <c r="E206" s="391"/>
      <c r="F206" s="391"/>
      <c r="G206" s="313"/>
      <c r="H206" s="313"/>
      <c r="I206" s="313"/>
      <c r="J206" s="313"/>
      <c r="K206" s="313"/>
      <c r="L206" s="313"/>
      <c r="M206" s="313"/>
      <c r="N206" s="313"/>
      <c r="O206" s="313"/>
      <c r="P206" s="313"/>
      <c r="Q206" s="313"/>
      <c r="R206" s="313"/>
      <c r="S206" s="313"/>
      <c r="T206" s="313"/>
      <c r="U206" s="313"/>
      <c r="V206" s="313"/>
      <c r="W206" s="313"/>
      <c r="X206" s="313"/>
      <c r="Y206" s="313"/>
      <c r="Z206" s="313"/>
    </row>
    <row r="207">
      <c r="A207" s="314"/>
      <c r="B207" s="313"/>
      <c r="C207" s="313"/>
      <c r="D207" s="313"/>
      <c r="E207" s="391"/>
      <c r="F207" s="391"/>
      <c r="G207" s="313"/>
      <c r="H207" s="313"/>
      <c r="I207" s="313"/>
      <c r="J207" s="313"/>
      <c r="K207" s="313"/>
      <c r="L207" s="313"/>
      <c r="M207" s="313"/>
      <c r="N207" s="313"/>
      <c r="O207" s="313"/>
      <c r="P207" s="313"/>
      <c r="Q207" s="313"/>
      <c r="R207" s="313"/>
      <c r="S207" s="313"/>
      <c r="T207" s="313"/>
      <c r="U207" s="313"/>
      <c r="V207" s="313"/>
      <c r="W207" s="313"/>
      <c r="X207" s="313"/>
      <c r="Y207" s="313"/>
      <c r="Z207" s="313"/>
    </row>
    <row r="208">
      <c r="A208" s="314"/>
      <c r="B208" s="313"/>
      <c r="C208" s="313"/>
      <c r="D208" s="313"/>
      <c r="E208" s="391"/>
      <c r="F208" s="391"/>
      <c r="G208" s="313"/>
      <c r="H208" s="313"/>
      <c r="I208" s="313"/>
      <c r="J208" s="313"/>
      <c r="K208" s="313"/>
      <c r="L208" s="313"/>
      <c r="M208" s="313"/>
      <c r="N208" s="313"/>
      <c r="O208" s="313"/>
      <c r="P208" s="313"/>
      <c r="Q208" s="313"/>
      <c r="R208" s="313"/>
      <c r="S208" s="313"/>
      <c r="T208" s="313"/>
      <c r="U208" s="313"/>
      <c r="V208" s="313"/>
      <c r="W208" s="313"/>
      <c r="X208" s="313"/>
      <c r="Y208" s="313"/>
      <c r="Z208" s="313"/>
    </row>
    <row r="209">
      <c r="A209" s="314"/>
      <c r="B209" s="313"/>
      <c r="C209" s="313"/>
      <c r="D209" s="313"/>
      <c r="E209" s="391"/>
      <c r="F209" s="391"/>
      <c r="G209" s="313"/>
      <c r="H209" s="313"/>
      <c r="I209" s="313"/>
      <c r="J209" s="313"/>
      <c r="K209" s="313"/>
      <c r="L209" s="313"/>
      <c r="M209" s="313"/>
      <c r="N209" s="313"/>
      <c r="O209" s="313"/>
      <c r="P209" s="313"/>
      <c r="Q209" s="313"/>
      <c r="R209" s="313"/>
      <c r="S209" s="313"/>
      <c r="T209" s="313"/>
      <c r="U209" s="313"/>
      <c r="V209" s="313"/>
      <c r="W209" s="313"/>
      <c r="X209" s="313"/>
      <c r="Y209" s="313"/>
      <c r="Z209" s="313"/>
    </row>
    <row r="210">
      <c r="A210" s="314"/>
      <c r="B210" s="313"/>
      <c r="C210" s="313"/>
      <c r="D210" s="313"/>
      <c r="E210" s="391"/>
      <c r="F210" s="391"/>
      <c r="G210" s="313"/>
      <c r="H210" s="313"/>
      <c r="I210" s="313"/>
      <c r="J210" s="313"/>
      <c r="K210" s="313"/>
      <c r="L210" s="313"/>
      <c r="M210" s="313"/>
      <c r="N210" s="313"/>
      <c r="O210" s="313"/>
      <c r="P210" s="313"/>
      <c r="Q210" s="313"/>
      <c r="R210" s="313"/>
      <c r="S210" s="313"/>
      <c r="T210" s="313"/>
      <c r="U210" s="313"/>
      <c r="V210" s="313"/>
      <c r="W210" s="313"/>
      <c r="X210" s="313"/>
      <c r="Y210" s="313"/>
      <c r="Z210" s="313"/>
    </row>
    <row r="211">
      <c r="A211" s="314"/>
      <c r="B211" s="313"/>
      <c r="C211" s="313"/>
      <c r="D211" s="313"/>
      <c r="E211" s="391"/>
      <c r="F211" s="391"/>
      <c r="G211" s="313"/>
      <c r="H211" s="313"/>
      <c r="I211" s="313"/>
      <c r="J211" s="313"/>
      <c r="K211" s="313"/>
      <c r="L211" s="313"/>
      <c r="M211" s="313"/>
      <c r="N211" s="313"/>
      <c r="O211" s="313"/>
      <c r="P211" s="313"/>
      <c r="Q211" s="313"/>
      <c r="R211" s="313"/>
      <c r="S211" s="313"/>
      <c r="T211" s="313"/>
      <c r="U211" s="313"/>
      <c r="V211" s="313"/>
      <c r="W211" s="313"/>
      <c r="X211" s="313"/>
      <c r="Y211" s="313"/>
      <c r="Z211" s="313"/>
    </row>
    <row r="212">
      <c r="A212" s="314"/>
      <c r="B212" s="313"/>
      <c r="C212" s="313"/>
      <c r="D212" s="313"/>
      <c r="E212" s="391"/>
      <c r="F212" s="391"/>
      <c r="G212" s="313"/>
      <c r="H212" s="313"/>
      <c r="I212" s="313"/>
      <c r="J212" s="313"/>
      <c r="K212" s="313"/>
      <c r="L212" s="313"/>
      <c r="M212" s="313"/>
      <c r="N212" s="313"/>
      <c r="O212" s="313"/>
      <c r="P212" s="313"/>
      <c r="Q212" s="313"/>
      <c r="R212" s="313"/>
      <c r="S212" s="313"/>
      <c r="T212" s="313"/>
      <c r="U212" s="313"/>
      <c r="V212" s="313"/>
      <c r="W212" s="313"/>
      <c r="X212" s="313"/>
      <c r="Y212" s="313"/>
      <c r="Z212" s="313"/>
    </row>
    <row r="213">
      <c r="A213" s="314"/>
      <c r="B213" s="313"/>
      <c r="C213" s="313"/>
      <c r="D213" s="313"/>
      <c r="E213" s="391"/>
      <c r="F213" s="391"/>
      <c r="G213" s="313"/>
      <c r="H213" s="313"/>
      <c r="I213" s="313"/>
      <c r="J213" s="313"/>
      <c r="K213" s="313"/>
      <c r="L213" s="313"/>
      <c r="M213" s="313"/>
      <c r="N213" s="313"/>
      <c r="O213" s="313"/>
      <c r="P213" s="313"/>
      <c r="Q213" s="313"/>
      <c r="R213" s="313"/>
      <c r="S213" s="313"/>
      <c r="T213" s="313"/>
      <c r="U213" s="313"/>
      <c r="V213" s="313"/>
      <c r="W213" s="313"/>
      <c r="X213" s="313"/>
      <c r="Y213" s="313"/>
      <c r="Z213" s="313"/>
    </row>
    <row r="214">
      <c r="A214" s="314"/>
      <c r="B214" s="313"/>
      <c r="C214" s="313"/>
      <c r="D214" s="313"/>
      <c r="E214" s="391"/>
      <c r="F214" s="391"/>
      <c r="G214" s="313"/>
      <c r="H214" s="313"/>
      <c r="I214" s="313"/>
      <c r="J214" s="313"/>
      <c r="K214" s="313"/>
      <c r="L214" s="313"/>
      <c r="M214" s="313"/>
      <c r="N214" s="313"/>
      <c r="O214" s="313"/>
      <c r="P214" s="313"/>
      <c r="Q214" s="313"/>
      <c r="R214" s="313"/>
      <c r="S214" s="313"/>
      <c r="T214" s="313"/>
      <c r="U214" s="313"/>
      <c r="V214" s="313"/>
      <c r="W214" s="313"/>
      <c r="X214" s="313"/>
      <c r="Y214" s="313"/>
      <c r="Z214" s="313"/>
    </row>
    <row r="215">
      <c r="A215" s="314"/>
      <c r="B215" s="313"/>
      <c r="C215" s="313"/>
      <c r="D215" s="313"/>
      <c r="E215" s="391"/>
      <c r="F215" s="391"/>
      <c r="G215" s="313"/>
      <c r="H215" s="313"/>
      <c r="I215" s="313"/>
      <c r="J215" s="313"/>
      <c r="K215" s="313"/>
      <c r="L215" s="313"/>
      <c r="M215" s="313"/>
      <c r="N215" s="313"/>
      <c r="O215" s="313"/>
      <c r="P215" s="313"/>
      <c r="Q215" s="313"/>
      <c r="R215" s="313"/>
      <c r="S215" s="313"/>
      <c r="T215" s="313"/>
      <c r="U215" s="313"/>
      <c r="V215" s="313"/>
      <c r="W215" s="313"/>
      <c r="X215" s="313"/>
      <c r="Y215" s="313"/>
      <c r="Z215" s="313"/>
    </row>
    <row r="216">
      <c r="A216" s="314"/>
      <c r="B216" s="313"/>
      <c r="C216" s="313"/>
      <c r="D216" s="313"/>
      <c r="E216" s="391"/>
      <c r="F216" s="391"/>
      <c r="G216" s="313"/>
      <c r="H216" s="313"/>
      <c r="I216" s="313"/>
      <c r="J216" s="313"/>
      <c r="K216" s="313"/>
      <c r="L216" s="313"/>
      <c r="M216" s="313"/>
      <c r="N216" s="313"/>
      <c r="O216" s="313"/>
      <c r="P216" s="313"/>
      <c r="Q216" s="313"/>
      <c r="R216" s="313"/>
      <c r="S216" s="313"/>
      <c r="T216" s="313"/>
      <c r="U216" s="313"/>
      <c r="V216" s="313"/>
      <c r="W216" s="313"/>
      <c r="X216" s="313"/>
      <c r="Y216" s="313"/>
      <c r="Z216" s="313"/>
    </row>
    <row r="217">
      <c r="A217" s="314"/>
      <c r="B217" s="313"/>
      <c r="C217" s="313"/>
      <c r="D217" s="313"/>
      <c r="E217" s="391"/>
      <c r="F217" s="391"/>
      <c r="G217" s="313"/>
      <c r="H217" s="313"/>
      <c r="I217" s="313"/>
      <c r="J217" s="313"/>
      <c r="K217" s="313"/>
      <c r="L217" s="313"/>
      <c r="M217" s="313"/>
      <c r="N217" s="313"/>
      <c r="O217" s="313"/>
      <c r="P217" s="313"/>
      <c r="Q217" s="313"/>
      <c r="R217" s="313"/>
      <c r="S217" s="313"/>
      <c r="T217" s="313"/>
      <c r="U217" s="313"/>
      <c r="V217" s="313"/>
      <c r="W217" s="313"/>
      <c r="X217" s="313"/>
      <c r="Y217" s="313"/>
      <c r="Z217" s="313"/>
    </row>
    <row r="218">
      <c r="A218" s="314"/>
      <c r="B218" s="313"/>
      <c r="C218" s="313"/>
      <c r="D218" s="313"/>
      <c r="E218" s="391"/>
      <c r="F218" s="391"/>
      <c r="G218" s="313"/>
      <c r="H218" s="313"/>
      <c r="I218" s="313"/>
      <c r="J218" s="313"/>
      <c r="K218" s="313"/>
      <c r="L218" s="313"/>
      <c r="M218" s="313"/>
      <c r="N218" s="313"/>
      <c r="O218" s="313"/>
      <c r="P218" s="313"/>
      <c r="Q218" s="313"/>
      <c r="R218" s="313"/>
      <c r="S218" s="313"/>
      <c r="T218" s="313"/>
      <c r="U218" s="313"/>
      <c r="V218" s="313"/>
      <c r="W218" s="313"/>
      <c r="X218" s="313"/>
      <c r="Y218" s="313"/>
      <c r="Z218" s="313"/>
    </row>
    <row r="219">
      <c r="A219" s="314"/>
      <c r="B219" s="313"/>
      <c r="C219" s="313"/>
      <c r="D219" s="313"/>
      <c r="E219" s="391"/>
      <c r="F219" s="391"/>
      <c r="G219" s="313"/>
      <c r="H219" s="313"/>
      <c r="I219" s="313"/>
      <c r="J219" s="313"/>
      <c r="K219" s="313"/>
      <c r="L219" s="313"/>
      <c r="M219" s="313"/>
      <c r="N219" s="313"/>
      <c r="O219" s="313"/>
      <c r="P219" s="313"/>
      <c r="Q219" s="313"/>
      <c r="R219" s="313"/>
      <c r="S219" s="313"/>
      <c r="T219" s="313"/>
      <c r="U219" s="313"/>
      <c r="V219" s="313"/>
      <c r="W219" s="313"/>
      <c r="X219" s="313"/>
      <c r="Y219" s="313"/>
      <c r="Z219" s="313"/>
    </row>
    <row r="220">
      <c r="A220" s="314"/>
      <c r="B220" s="313"/>
      <c r="C220" s="313"/>
      <c r="D220" s="313"/>
      <c r="E220" s="391"/>
      <c r="F220" s="391"/>
      <c r="G220" s="313"/>
      <c r="H220" s="313"/>
      <c r="I220" s="313"/>
      <c r="J220" s="313"/>
      <c r="K220" s="313"/>
      <c r="L220" s="313"/>
      <c r="M220" s="313"/>
      <c r="N220" s="313"/>
      <c r="O220" s="313"/>
      <c r="P220" s="313"/>
      <c r="Q220" s="313"/>
      <c r="R220" s="313"/>
      <c r="S220" s="313"/>
      <c r="T220" s="313"/>
      <c r="U220" s="313"/>
      <c r="V220" s="313"/>
      <c r="W220" s="313"/>
      <c r="X220" s="313"/>
      <c r="Y220" s="313"/>
      <c r="Z220" s="313"/>
    </row>
    <row r="221">
      <c r="A221" s="314"/>
      <c r="B221" s="313"/>
      <c r="C221" s="313"/>
      <c r="D221" s="313"/>
      <c r="E221" s="391"/>
      <c r="F221" s="391"/>
      <c r="G221" s="313"/>
      <c r="H221" s="313"/>
      <c r="I221" s="313"/>
      <c r="J221" s="313"/>
      <c r="K221" s="313"/>
      <c r="L221" s="313"/>
      <c r="M221" s="313"/>
      <c r="N221" s="313"/>
      <c r="O221" s="313"/>
      <c r="P221" s="313"/>
      <c r="Q221" s="313"/>
      <c r="R221" s="313"/>
      <c r="S221" s="313"/>
      <c r="T221" s="313"/>
      <c r="U221" s="313"/>
      <c r="V221" s="313"/>
      <c r="W221" s="313"/>
      <c r="X221" s="313"/>
      <c r="Y221" s="313"/>
      <c r="Z221" s="313"/>
    </row>
    <row r="222">
      <c r="A222" s="314"/>
      <c r="B222" s="313"/>
      <c r="C222" s="313"/>
      <c r="D222" s="313"/>
      <c r="E222" s="391"/>
      <c r="F222" s="391"/>
      <c r="G222" s="313"/>
      <c r="H222" s="313"/>
      <c r="I222" s="313"/>
      <c r="J222" s="313"/>
      <c r="K222" s="313"/>
      <c r="L222" s="313"/>
      <c r="M222" s="313"/>
      <c r="N222" s="313"/>
      <c r="O222" s="313"/>
      <c r="P222" s="313"/>
      <c r="Q222" s="313"/>
      <c r="R222" s="313"/>
      <c r="S222" s="313"/>
      <c r="T222" s="313"/>
      <c r="U222" s="313"/>
      <c r="V222" s="313"/>
      <c r="W222" s="313"/>
      <c r="X222" s="313"/>
      <c r="Y222" s="313"/>
      <c r="Z222" s="313"/>
    </row>
    <row r="223">
      <c r="A223" s="314"/>
      <c r="B223" s="313"/>
      <c r="C223" s="313"/>
      <c r="D223" s="313"/>
      <c r="E223" s="391"/>
      <c r="F223" s="391"/>
      <c r="G223" s="313"/>
      <c r="H223" s="313"/>
      <c r="I223" s="313"/>
      <c r="J223" s="313"/>
      <c r="K223" s="313"/>
      <c r="L223" s="313"/>
      <c r="M223" s="313"/>
      <c r="N223" s="313"/>
      <c r="O223" s="313"/>
      <c r="P223" s="313"/>
      <c r="Q223" s="313"/>
      <c r="R223" s="313"/>
      <c r="S223" s="313"/>
      <c r="T223" s="313"/>
      <c r="U223" s="313"/>
      <c r="V223" s="313"/>
      <c r="W223" s="313"/>
      <c r="X223" s="313"/>
      <c r="Y223" s="313"/>
      <c r="Z223" s="313"/>
    </row>
    <row r="224">
      <c r="A224" s="314"/>
      <c r="B224" s="313"/>
      <c r="C224" s="313"/>
      <c r="D224" s="313"/>
      <c r="E224" s="391"/>
      <c r="F224" s="391"/>
      <c r="G224" s="313"/>
      <c r="H224" s="313"/>
      <c r="I224" s="313"/>
      <c r="J224" s="313"/>
      <c r="K224" s="313"/>
      <c r="L224" s="313"/>
      <c r="M224" s="313"/>
      <c r="N224" s="313"/>
      <c r="O224" s="313"/>
      <c r="P224" s="313"/>
      <c r="Q224" s="313"/>
      <c r="R224" s="313"/>
      <c r="S224" s="313"/>
      <c r="T224" s="313"/>
      <c r="U224" s="313"/>
      <c r="V224" s="313"/>
      <c r="W224" s="313"/>
      <c r="X224" s="313"/>
      <c r="Y224" s="313"/>
      <c r="Z224" s="313"/>
    </row>
    <row r="225">
      <c r="A225" s="314"/>
      <c r="B225" s="313"/>
      <c r="C225" s="313"/>
      <c r="D225" s="313"/>
      <c r="E225" s="391"/>
      <c r="F225" s="391"/>
      <c r="G225" s="313"/>
      <c r="H225" s="313"/>
      <c r="I225" s="313"/>
      <c r="J225" s="313"/>
      <c r="K225" s="313"/>
      <c r="L225" s="313"/>
      <c r="M225" s="313"/>
      <c r="N225" s="313"/>
      <c r="O225" s="313"/>
      <c r="P225" s="313"/>
      <c r="Q225" s="313"/>
      <c r="R225" s="313"/>
      <c r="S225" s="313"/>
      <c r="T225" s="313"/>
      <c r="U225" s="313"/>
      <c r="V225" s="313"/>
      <c r="W225" s="313"/>
      <c r="X225" s="313"/>
      <c r="Y225" s="313"/>
      <c r="Z225" s="313"/>
    </row>
    <row r="226">
      <c r="A226" s="314"/>
      <c r="B226" s="313"/>
      <c r="C226" s="313"/>
      <c r="D226" s="313"/>
      <c r="E226" s="391"/>
      <c r="F226" s="391"/>
      <c r="G226" s="313"/>
      <c r="H226" s="313"/>
      <c r="I226" s="313"/>
      <c r="J226" s="313"/>
      <c r="K226" s="313"/>
      <c r="L226" s="313"/>
      <c r="M226" s="313"/>
      <c r="N226" s="313"/>
      <c r="O226" s="313"/>
      <c r="P226" s="313"/>
      <c r="Q226" s="313"/>
      <c r="R226" s="313"/>
      <c r="S226" s="313"/>
      <c r="T226" s="313"/>
      <c r="U226" s="313"/>
      <c r="V226" s="313"/>
      <c r="W226" s="313"/>
      <c r="X226" s="313"/>
      <c r="Y226" s="313"/>
      <c r="Z226" s="313"/>
    </row>
    <row r="227">
      <c r="A227" s="314"/>
      <c r="B227" s="313"/>
      <c r="C227" s="313"/>
      <c r="D227" s="313"/>
      <c r="E227" s="391"/>
      <c r="F227" s="391"/>
      <c r="G227" s="313"/>
      <c r="H227" s="313"/>
      <c r="I227" s="313"/>
      <c r="J227" s="313"/>
      <c r="K227" s="313"/>
      <c r="L227" s="313"/>
      <c r="M227" s="313"/>
      <c r="N227" s="313"/>
      <c r="O227" s="313"/>
      <c r="P227" s="313"/>
      <c r="Q227" s="313"/>
      <c r="R227" s="313"/>
      <c r="S227" s="313"/>
      <c r="T227" s="313"/>
      <c r="U227" s="313"/>
      <c r="V227" s="313"/>
      <c r="W227" s="313"/>
      <c r="X227" s="313"/>
      <c r="Y227" s="313"/>
      <c r="Z227" s="313"/>
    </row>
    <row r="228">
      <c r="A228" s="314"/>
      <c r="B228" s="313"/>
      <c r="C228" s="313"/>
      <c r="D228" s="313"/>
      <c r="E228" s="391"/>
      <c r="F228" s="391"/>
      <c r="G228" s="313"/>
      <c r="H228" s="313"/>
      <c r="I228" s="313"/>
      <c r="J228" s="313"/>
      <c r="K228" s="313"/>
      <c r="L228" s="313"/>
      <c r="M228" s="313"/>
      <c r="N228" s="313"/>
      <c r="O228" s="313"/>
      <c r="P228" s="313"/>
      <c r="Q228" s="313"/>
      <c r="R228" s="313"/>
      <c r="S228" s="313"/>
      <c r="T228" s="313"/>
      <c r="U228" s="313"/>
      <c r="V228" s="313"/>
      <c r="W228" s="313"/>
      <c r="X228" s="313"/>
      <c r="Y228" s="313"/>
      <c r="Z228" s="313"/>
    </row>
    <row r="229">
      <c r="A229" s="314"/>
      <c r="B229" s="313"/>
      <c r="C229" s="313"/>
      <c r="D229" s="313"/>
      <c r="E229" s="391"/>
      <c r="F229" s="391"/>
      <c r="G229" s="313"/>
      <c r="H229" s="313"/>
      <c r="I229" s="313"/>
      <c r="J229" s="313"/>
      <c r="K229" s="313"/>
      <c r="L229" s="313"/>
      <c r="M229" s="313"/>
      <c r="N229" s="313"/>
      <c r="O229" s="313"/>
      <c r="P229" s="313"/>
      <c r="Q229" s="313"/>
      <c r="R229" s="313"/>
      <c r="S229" s="313"/>
      <c r="T229" s="313"/>
      <c r="U229" s="313"/>
      <c r="V229" s="313"/>
      <c r="W229" s="313"/>
      <c r="X229" s="313"/>
      <c r="Y229" s="313"/>
      <c r="Z229" s="313"/>
    </row>
    <row r="230">
      <c r="A230" s="314"/>
      <c r="B230" s="313"/>
      <c r="C230" s="313"/>
      <c r="D230" s="313"/>
      <c r="E230" s="391"/>
      <c r="F230" s="391"/>
      <c r="G230" s="313"/>
      <c r="H230" s="313"/>
      <c r="I230" s="313"/>
      <c r="J230" s="313"/>
      <c r="K230" s="313"/>
      <c r="L230" s="313"/>
      <c r="M230" s="313"/>
      <c r="N230" s="313"/>
      <c r="O230" s="313"/>
      <c r="P230" s="313"/>
      <c r="Q230" s="313"/>
      <c r="R230" s="313"/>
      <c r="S230" s="313"/>
      <c r="T230" s="313"/>
      <c r="U230" s="313"/>
      <c r="V230" s="313"/>
      <c r="W230" s="313"/>
      <c r="X230" s="313"/>
      <c r="Y230" s="313"/>
      <c r="Z230" s="313"/>
    </row>
    <row r="231">
      <c r="A231" s="314"/>
      <c r="B231" s="313"/>
      <c r="C231" s="313"/>
      <c r="D231" s="313"/>
      <c r="E231" s="391"/>
      <c r="F231" s="391"/>
      <c r="G231" s="313"/>
      <c r="H231" s="313"/>
      <c r="I231" s="313"/>
      <c r="J231" s="313"/>
      <c r="K231" s="313"/>
      <c r="L231" s="313"/>
      <c r="M231" s="313"/>
      <c r="N231" s="313"/>
      <c r="O231" s="313"/>
      <c r="P231" s="313"/>
      <c r="Q231" s="313"/>
      <c r="R231" s="313"/>
      <c r="S231" s="313"/>
      <c r="T231" s="313"/>
      <c r="U231" s="313"/>
      <c r="V231" s="313"/>
      <c r="W231" s="313"/>
      <c r="X231" s="313"/>
      <c r="Y231" s="313"/>
      <c r="Z231" s="313"/>
    </row>
    <row r="232">
      <c r="A232" s="314"/>
      <c r="B232" s="313"/>
      <c r="C232" s="313"/>
      <c r="D232" s="313"/>
      <c r="E232" s="391"/>
      <c r="F232" s="391"/>
      <c r="G232" s="313"/>
      <c r="H232" s="313"/>
      <c r="I232" s="313"/>
      <c r="J232" s="313"/>
      <c r="K232" s="313"/>
      <c r="L232" s="313"/>
      <c r="M232" s="313"/>
      <c r="N232" s="313"/>
      <c r="O232" s="313"/>
      <c r="P232" s="313"/>
      <c r="Q232" s="313"/>
      <c r="R232" s="313"/>
      <c r="S232" s="313"/>
      <c r="T232" s="313"/>
      <c r="U232" s="313"/>
      <c r="V232" s="313"/>
      <c r="W232" s="313"/>
      <c r="X232" s="313"/>
      <c r="Y232" s="313"/>
      <c r="Z232" s="313"/>
    </row>
    <row r="233">
      <c r="A233" s="314"/>
      <c r="B233" s="313"/>
      <c r="C233" s="313"/>
      <c r="D233" s="313"/>
      <c r="E233" s="391"/>
      <c r="F233" s="391"/>
      <c r="G233" s="313"/>
      <c r="H233" s="313"/>
      <c r="I233" s="313"/>
      <c r="J233" s="313"/>
      <c r="K233" s="313"/>
      <c r="L233" s="313"/>
      <c r="M233" s="313"/>
      <c r="N233" s="313"/>
      <c r="O233" s="313"/>
      <c r="P233" s="313"/>
      <c r="Q233" s="313"/>
      <c r="R233" s="313"/>
      <c r="S233" s="313"/>
      <c r="T233" s="313"/>
      <c r="U233" s="313"/>
      <c r="V233" s="313"/>
      <c r="W233" s="313"/>
      <c r="X233" s="313"/>
      <c r="Y233" s="313"/>
      <c r="Z233" s="313"/>
    </row>
    <row r="234">
      <c r="A234" s="314"/>
      <c r="B234" s="313"/>
      <c r="C234" s="313"/>
      <c r="D234" s="313"/>
      <c r="E234" s="391"/>
      <c r="F234" s="391"/>
      <c r="G234" s="313"/>
      <c r="H234" s="313"/>
      <c r="I234" s="313"/>
      <c r="J234" s="313"/>
      <c r="K234" s="313"/>
      <c r="L234" s="313"/>
      <c r="M234" s="313"/>
      <c r="N234" s="313"/>
      <c r="O234" s="313"/>
      <c r="P234" s="313"/>
      <c r="Q234" s="313"/>
      <c r="R234" s="313"/>
      <c r="S234" s="313"/>
      <c r="T234" s="313"/>
      <c r="U234" s="313"/>
      <c r="V234" s="313"/>
      <c r="W234" s="313"/>
      <c r="X234" s="313"/>
      <c r="Y234" s="313"/>
      <c r="Z234" s="313"/>
    </row>
    <row r="235">
      <c r="A235" s="314"/>
      <c r="B235" s="313"/>
      <c r="C235" s="313"/>
      <c r="D235" s="313"/>
      <c r="E235" s="391"/>
      <c r="F235" s="391"/>
      <c r="G235" s="313"/>
      <c r="H235" s="313"/>
      <c r="I235" s="313"/>
      <c r="J235" s="313"/>
      <c r="K235" s="313"/>
      <c r="L235" s="313"/>
      <c r="M235" s="313"/>
      <c r="N235" s="313"/>
      <c r="O235" s="313"/>
      <c r="P235" s="313"/>
      <c r="Q235" s="313"/>
      <c r="R235" s="313"/>
      <c r="S235" s="313"/>
      <c r="T235" s="313"/>
      <c r="U235" s="313"/>
      <c r="V235" s="313"/>
      <c r="W235" s="313"/>
      <c r="X235" s="313"/>
      <c r="Y235" s="313"/>
      <c r="Z235" s="313"/>
    </row>
    <row r="236">
      <c r="A236" s="314"/>
      <c r="B236" s="313"/>
      <c r="C236" s="313"/>
      <c r="D236" s="313"/>
      <c r="E236" s="391"/>
      <c r="F236" s="391"/>
      <c r="G236" s="313"/>
      <c r="H236" s="313"/>
      <c r="I236" s="313"/>
      <c r="J236" s="313"/>
      <c r="K236" s="313"/>
      <c r="L236" s="313"/>
      <c r="M236" s="313"/>
      <c r="N236" s="313"/>
      <c r="O236" s="313"/>
      <c r="P236" s="313"/>
      <c r="Q236" s="313"/>
      <c r="R236" s="313"/>
      <c r="S236" s="313"/>
      <c r="T236" s="313"/>
      <c r="U236" s="313"/>
      <c r="V236" s="313"/>
      <c r="W236" s="313"/>
      <c r="X236" s="313"/>
      <c r="Y236" s="313"/>
      <c r="Z236" s="313"/>
    </row>
    <row r="237">
      <c r="A237" s="314"/>
      <c r="B237" s="313"/>
      <c r="C237" s="313"/>
      <c r="D237" s="313"/>
      <c r="E237" s="391"/>
      <c r="F237" s="391"/>
      <c r="G237" s="313"/>
      <c r="H237" s="313"/>
      <c r="I237" s="313"/>
      <c r="J237" s="313"/>
      <c r="K237" s="313"/>
      <c r="L237" s="313"/>
      <c r="M237" s="313"/>
      <c r="N237" s="313"/>
      <c r="O237" s="313"/>
      <c r="P237" s="313"/>
      <c r="Q237" s="313"/>
      <c r="R237" s="313"/>
      <c r="S237" s="313"/>
      <c r="T237" s="313"/>
      <c r="U237" s="313"/>
      <c r="V237" s="313"/>
      <c r="W237" s="313"/>
      <c r="X237" s="313"/>
      <c r="Y237" s="313"/>
      <c r="Z237" s="313"/>
    </row>
    <row r="238">
      <c r="A238" s="314"/>
      <c r="B238" s="313"/>
      <c r="C238" s="313"/>
      <c r="D238" s="313"/>
      <c r="E238" s="391"/>
      <c r="F238" s="391"/>
      <c r="G238" s="313"/>
      <c r="H238" s="313"/>
      <c r="I238" s="313"/>
      <c r="J238" s="313"/>
      <c r="K238" s="313"/>
      <c r="L238" s="313"/>
      <c r="M238" s="313"/>
      <c r="N238" s="313"/>
      <c r="O238" s="313"/>
      <c r="P238" s="313"/>
      <c r="Q238" s="313"/>
      <c r="R238" s="313"/>
      <c r="S238" s="313"/>
      <c r="T238" s="313"/>
      <c r="U238" s="313"/>
      <c r="V238" s="313"/>
      <c r="W238" s="313"/>
      <c r="X238" s="313"/>
      <c r="Y238" s="313"/>
      <c r="Z238" s="313"/>
    </row>
    <row r="239">
      <c r="A239" s="314"/>
      <c r="B239" s="313"/>
      <c r="C239" s="313"/>
      <c r="D239" s="313"/>
      <c r="E239" s="391"/>
      <c r="F239" s="391"/>
      <c r="G239" s="313"/>
      <c r="H239" s="313"/>
      <c r="I239" s="313"/>
      <c r="J239" s="313"/>
      <c r="K239" s="313"/>
      <c r="L239" s="313"/>
      <c r="M239" s="313"/>
      <c r="N239" s="313"/>
      <c r="O239" s="313"/>
      <c r="P239" s="313"/>
      <c r="Q239" s="313"/>
      <c r="R239" s="313"/>
      <c r="S239" s="313"/>
      <c r="T239" s="313"/>
      <c r="U239" s="313"/>
      <c r="V239" s="313"/>
      <c r="W239" s="313"/>
      <c r="X239" s="313"/>
      <c r="Y239" s="313"/>
      <c r="Z239" s="313"/>
    </row>
    <row r="240">
      <c r="A240" s="314"/>
      <c r="B240" s="313"/>
      <c r="C240" s="313"/>
      <c r="D240" s="313"/>
      <c r="E240" s="391"/>
      <c r="F240" s="391"/>
      <c r="G240" s="313"/>
      <c r="H240" s="313"/>
      <c r="I240" s="313"/>
      <c r="J240" s="313"/>
      <c r="K240" s="313"/>
      <c r="L240" s="313"/>
      <c r="M240" s="313"/>
      <c r="N240" s="313"/>
      <c r="O240" s="313"/>
      <c r="P240" s="313"/>
      <c r="Q240" s="313"/>
      <c r="R240" s="313"/>
      <c r="S240" s="313"/>
      <c r="T240" s="313"/>
      <c r="U240" s="313"/>
      <c r="V240" s="313"/>
      <c r="W240" s="313"/>
      <c r="X240" s="313"/>
      <c r="Y240" s="313"/>
      <c r="Z240" s="313"/>
    </row>
    <row r="241">
      <c r="A241" s="314"/>
      <c r="B241" s="313"/>
      <c r="C241" s="313"/>
      <c r="D241" s="313"/>
      <c r="E241" s="391"/>
      <c r="F241" s="391"/>
      <c r="G241" s="313"/>
      <c r="H241" s="313"/>
      <c r="I241" s="313"/>
      <c r="J241" s="313"/>
      <c r="K241" s="313"/>
      <c r="L241" s="313"/>
      <c r="M241" s="313"/>
      <c r="N241" s="313"/>
      <c r="O241" s="313"/>
      <c r="P241" s="313"/>
      <c r="Q241" s="313"/>
      <c r="R241" s="313"/>
      <c r="S241" s="313"/>
      <c r="T241" s="313"/>
      <c r="U241" s="313"/>
      <c r="V241" s="313"/>
      <c r="W241" s="313"/>
      <c r="X241" s="313"/>
      <c r="Y241" s="313"/>
      <c r="Z241" s="313"/>
    </row>
    <row r="242">
      <c r="A242" s="314"/>
      <c r="B242" s="313"/>
      <c r="C242" s="313"/>
      <c r="D242" s="313"/>
      <c r="E242" s="391"/>
      <c r="F242" s="391"/>
      <c r="G242" s="313"/>
      <c r="H242" s="313"/>
      <c r="I242" s="313"/>
      <c r="J242" s="313"/>
      <c r="K242" s="313"/>
      <c r="L242" s="313"/>
      <c r="M242" s="313"/>
      <c r="N242" s="313"/>
      <c r="O242" s="313"/>
      <c r="P242" s="313"/>
      <c r="Q242" s="313"/>
      <c r="R242" s="313"/>
      <c r="S242" s="313"/>
      <c r="T242" s="313"/>
      <c r="U242" s="313"/>
      <c r="V242" s="313"/>
      <c r="W242" s="313"/>
      <c r="X242" s="313"/>
      <c r="Y242" s="313"/>
      <c r="Z242" s="313"/>
    </row>
    <row r="243">
      <c r="A243" s="314"/>
      <c r="B243" s="313"/>
      <c r="C243" s="313"/>
      <c r="D243" s="313"/>
      <c r="E243" s="391"/>
      <c r="F243" s="391"/>
      <c r="G243" s="313"/>
      <c r="H243" s="313"/>
      <c r="I243" s="313"/>
      <c r="J243" s="313"/>
      <c r="K243" s="313"/>
      <c r="L243" s="313"/>
      <c r="M243" s="313"/>
      <c r="N243" s="313"/>
      <c r="O243" s="313"/>
      <c r="P243" s="313"/>
      <c r="Q243" s="313"/>
      <c r="R243" s="313"/>
      <c r="S243" s="313"/>
      <c r="T243" s="313"/>
      <c r="U243" s="313"/>
      <c r="V243" s="313"/>
      <c r="W243" s="313"/>
      <c r="X243" s="313"/>
      <c r="Y243" s="313"/>
      <c r="Z243" s="313"/>
    </row>
    <row r="244">
      <c r="A244" s="314"/>
      <c r="B244" s="313"/>
      <c r="C244" s="313"/>
      <c r="D244" s="313"/>
      <c r="E244" s="391"/>
      <c r="F244" s="391"/>
      <c r="G244" s="313"/>
      <c r="H244" s="313"/>
      <c r="I244" s="313"/>
      <c r="J244" s="313"/>
      <c r="K244" s="313"/>
      <c r="L244" s="313"/>
      <c r="M244" s="313"/>
      <c r="N244" s="313"/>
      <c r="O244" s="313"/>
      <c r="P244" s="313"/>
      <c r="Q244" s="313"/>
      <c r="R244" s="313"/>
      <c r="S244" s="313"/>
      <c r="T244" s="313"/>
      <c r="U244" s="313"/>
      <c r="V244" s="313"/>
      <c r="W244" s="313"/>
      <c r="X244" s="313"/>
      <c r="Y244" s="313"/>
      <c r="Z244" s="313"/>
    </row>
    <row r="245">
      <c r="A245" s="314"/>
      <c r="B245" s="313"/>
      <c r="C245" s="313"/>
      <c r="D245" s="313"/>
      <c r="E245" s="391"/>
      <c r="F245" s="391"/>
      <c r="G245" s="313"/>
      <c r="H245" s="313"/>
      <c r="I245" s="313"/>
      <c r="J245" s="313"/>
      <c r="K245" s="313"/>
      <c r="L245" s="313"/>
      <c r="M245" s="313"/>
      <c r="N245" s="313"/>
      <c r="O245" s="313"/>
      <c r="P245" s="313"/>
      <c r="Q245" s="313"/>
      <c r="R245" s="313"/>
      <c r="S245" s="313"/>
      <c r="T245" s="313"/>
      <c r="U245" s="313"/>
      <c r="V245" s="313"/>
      <c r="W245" s="313"/>
      <c r="X245" s="313"/>
      <c r="Y245" s="313"/>
      <c r="Z245" s="313"/>
    </row>
    <row r="246">
      <c r="A246" s="314"/>
      <c r="B246" s="313"/>
      <c r="C246" s="313"/>
      <c r="D246" s="313"/>
      <c r="E246" s="391"/>
      <c r="F246" s="391"/>
      <c r="G246" s="313"/>
      <c r="H246" s="313"/>
      <c r="I246" s="313"/>
      <c r="J246" s="313"/>
      <c r="K246" s="313"/>
      <c r="L246" s="313"/>
      <c r="M246" s="313"/>
      <c r="N246" s="313"/>
      <c r="O246" s="313"/>
      <c r="P246" s="313"/>
      <c r="Q246" s="313"/>
      <c r="R246" s="313"/>
      <c r="S246" s="313"/>
      <c r="T246" s="313"/>
      <c r="U246" s="313"/>
      <c r="V246" s="313"/>
      <c r="W246" s="313"/>
      <c r="X246" s="313"/>
      <c r="Y246" s="313"/>
      <c r="Z246" s="313"/>
    </row>
    <row r="247">
      <c r="A247" s="314"/>
      <c r="B247" s="313"/>
      <c r="C247" s="313"/>
      <c r="D247" s="313"/>
      <c r="E247" s="391"/>
      <c r="F247" s="391"/>
      <c r="G247" s="313"/>
      <c r="H247" s="313"/>
      <c r="I247" s="313"/>
      <c r="J247" s="313"/>
      <c r="K247" s="313"/>
      <c r="L247" s="313"/>
      <c r="M247" s="313"/>
      <c r="N247" s="313"/>
      <c r="O247" s="313"/>
      <c r="P247" s="313"/>
      <c r="Q247" s="313"/>
      <c r="R247" s="313"/>
      <c r="S247" s="313"/>
      <c r="T247" s="313"/>
      <c r="U247" s="313"/>
      <c r="V247" s="313"/>
      <c r="W247" s="313"/>
      <c r="X247" s="313"/>
      <c r="Y247" s="313"/>
      <c r="Z247" s="313"/>
    </row>
    <row r="248">
      <c r="A248" s="314"/>
      <c r="B248" s="313"/>
      <c r="C248" s="313"/>
      <c r="D248" s="313"/>
      <c r="E248" s="391"/>
      <c r="F248" s="391"/>
      <c r="G248" s="313"/>
      <c r="H248" s="313"/>
      <c r="I248" s="313"/>
      <c r="J248" s="313"/>
      <c r="K248" s="313"/>
      <c r="L248" s="313"/>
      <c r="M248" s="313"/>
      <c r="N248" s="313"/>
      <c r="O248" s="313"/>
      <c r="P248" s="313"/>
      <c r="Q248" s="313"/>
      <c r="R248" s="313"/>
      <c r="S248" s="313"/>
      <c r="T248" s="313"/>
      <c r="U248" s="313"/>
      <c r="V248" s="313"/>
      <c r="W248" s="313"/>
      <c r="X248" s="313"/>
      <c r="Y248" s="313"/>
      <c r="Z248" s="313"/>
    </row>
    <row r="249">
      <c r="A249" s="314"/>
      <c r="B249" s="313"/>
      <c r="C249" s="313"/>
      <c r="D249" s="313"/>
      <c r="E249" s="391"/>
      <c r="F249" s="391"/>
      <c r="G249" s="313"/>
      <c r="H249" s="313"/>
      <c r="I249" s="313"/>
      <c r="J249" s="313"/>
      <c r="K249" s="313"/>
      <c r="L249" s="313"/>
      <c r="M249" s="313"/>
      <c r="N249" s="313"/>
      <c r="O249" s="313"/>
      <c r="P249" s="313"/>
      <c r="Q249" s="313"/>
      <c r="R249" s="313"/>
      <c r="S249" s="313"/>
      <c r="T249" s="313"/>
      <c r="U249" s="313"/>
      <c r="V249" s="313"/>
      <c r="W249" s="313"/>
      <c r="X249" s="313"/>
      <c r="Y249" s="313"/>
      <c r="Z249" s="313"/>
    </row>
    <row r="250">
      <c r="A250" s="314"/>
      <c r="B250" s="313"/>
      <c r="C250" s="313"/>
      <c r="D250" s="313"/>
      <c r="E250" s="391"/>
      <c r="F250" s="391"/>
      <c r="G250" s="313"/>
      <c r="H250" s="313"/>
      <c r="I250" s="313"/>
      <c r="J250" s="313"/>
      <c r="K250" s="313"/>
      <c r="L250" s="313"/>
      <c r="M250" s="313"/>
      <c r="N250" s="313"/>
      <c r="O250" s="313"/>
      <c r="P250" s="313"/>
      <c r="Q250" s="313"/>
      <c r="R250" s="313"/>
      <c r="S250" s="313"/>
      <c r="T250" s="313"/>
      <c r="U250" s="313"/>
      <c r="V250" s="313"/>
      <c r="W250" s="313"/>
      <c r="X250" s="313"/>
      <c r="Y250" s="313"/>
      <c r="Z250" s="313"/>
    </row>
    <row r="251">
      <c r="A251" s="314"/>
      <c r="B251" s="313"/>
      <c r="C251" s="313"/>
      <c r="D251" s="313"/>
      <c r="E251" s="391"/>
      <c r="F251" s="391"/>
      <c r="G251" s="313"/>
      <c r="H251" s="313"/>
      <c r="I251" s="313"/>
      <c r="J251" s="313"/>
      <c r="K251" s="313"/>
      <c r="L251" s="313"/>
      <c r="M251" s="313"/>
      <c r="N251" s="313"/>
      <c r="O251" s="313"/>
      <c r="P251" s="313"/>
      <c r="Q251" s="313"/>
      <c r="R251" s="313"/>
      <c r="S251" s="313"/>
      <c r="T251" s="313"/>
      <c r="U251" s="313"/>
      <c r="V251" s="313"/>
      <c r="W251" s="313"/>
      <c r="X251" s="313"/>
      <c r="Y251" s="313"/>
      <c r="Z251" s="313"/>
    </row>
    <row r="252">
      <c r="A252" s="314"/>
      <c r="B252" s="313"/>
      <c r="C252" s="313"/>
      <c r="D252" s="313"/>
      <c r="E252" s="391"/>
      <c r="F252" s="391"/>
      <c r="G252" s="313"/>
      <c r="H252" s="313"/>
      <c r="I252" s="313"/>
      <c r="J252" s="313"/>
      <c r="K252" s="313"/>
      <c r="L252" s="313"/>
      <c r="M252" s="313"/>
      <c r="N252" s="313"/>
      <c r="O252" s="313"/>
      <c r="P252" s="313"/>
      <c r="Q252" s="313"/>
      <c r="R252" s="313"/>
      <c r="S252" s="313"/>
      <c r="T252" s="313"/>
      <c r="U252" s="313"/>
      <c r="V252" s="313"/>
      <c r="W252" s="313"/>
      <c r="X252" s="313"/>
      <c r="Y252" s="313"/>
      <c r="Z252" s="313"/>
    </row>
    <row r="253">
      <c r="A253" s="314"/>
      <c r="B253" s="313"/>
      <c r="C253" s="313"/>
      <c r="D253" s="313"/>
      <c r="E253" s="391"/>
      <c r="F253" s="391"/>
      <c r="G253" s="313"/>
      <c r="H253" s="313"/>
      <c r="I253" s="313"/>
      <c r="J253" s="313"/>
      <c r="K253" s="313"/>
      <c r="L253" s="313"/>
      <c r="M253" s="313"/>
      <c r="N253" s="313"/>
      <c r="O253" s="313"/>
      <c r="P253" s="313"/>
      <c r="Q253" s="313"/>
      <c r="R253" s="313"/>
      <c r="S253" s="313"/>
      <c r="T253" s="313"/>
      <c r="U253" s="313"/>
      <c r="V253" s="313"/>
      <c r="W253" s="313"/>
      <c r="X253" s="313"/>
      <c r="Y253" s="313"/>
      <c r="Z253" s="313"/>
    </row>
    <row r="254">
      <c r="A254" s="314"/>
      <c r="B254" s="313"/>
      <c r="C254" s="313"/>
      <c r="D254" s="313"/>
      <c r="E254" s="391"/>
      <c r="F254" s="391"/>
      <c r="G254" s="313"/>
      <c r="H254" s="313"/>
      <c r="I254" s="313"/>
      <c r="J254" s="313"/>
      <c r="K254" s="313"/>
      <c r="L254" s="313"/>
      <c r="M254" s="313"/>
      <c r="N254" s="313"/>
      <c r="O254" s="313"/>
      <c r="P254" s="313"/>
      <c r="Q254" s="313"/>
      <c r="R254" s="313"/>
      <c r="S254" s="313"/>
      <c r="T254" s="313"/>
      <c r="U254" s="313"/>
      <c r="V254" s="313"/>
      <c r="W254" s="313"/>
      <c r="X254" s="313"/>
      <c r="Y254" s="313"/>
      <c r="Z254" s="313"/>
    </row>
    <row r="255">
      <c r="A255" s="314"/>
      <c r="B255" s="313"/>
      <c r="C255" s="313"/>
      <c r="D255" s="313"/>
      <c r="E255" s="391"/>
      <c r="F255" s="391"/>
      <c r="G255" s="313"/>
      <c r="H255" s="313"/>
      <c r="I255" s="313"/>
      <c r="J255" s="313"/>
      <c r="K255" s="313"/>
      <c r="L255" s="313"/>
      <c r="M255" s="313"/>
      <c r="N255" s="313"/>
      <c r="O255" s="313"/>
      <c r="P255" s="313"/>
      <c r="Q255" s="313"/>
      <c r="R255" s="313"/>
      <c r="S255" s="313"/>
      <c r="T255" s="313"/>
      <c r="U255" s="313"/>
      <c r="V255" s="313"/>
      <c r="W255" s="313"/>
      <c r="X255" s="313"/>
      <c r="Y255" s="313"/>
      <c r="Z255" s="313"/>
    </row>
    <row r="256">
      <c r="A256" s="314"/>
      <c r="B256" s="313"/>
      <c r="C256" s="313"/>
      <c r="D256" s="313"/>
      <c r="E256" s="391"/>
      <c r="F256" s="391"/>
      <c r="G256" s="313"/>
      <c r="H256" s="313"/>
      <c r="I256" s="313"/>
      <c r="J256" s="313"/>
      <c r="K256" s="313"/>
      <c r="L256" s="313"/>
      <c r="M256" s="313"/>
      <c r="N256" s="313"/>
      <c r="O256" s="313"/>
      <c r="P256" s="313"/>
      <c r="Q256" s="313"/>
      <c r="R256" s="313"/>
      <c r="S256" s="313"/>
      <c r="T256" s="313"/>
      <c r="U256" s="313"/>
      <c r="V256" s="313"/>
      <c r="W256" s="313"/>
      <c r="X256" s="313"/>
      <c r="Y256" s="313"/>
      <c r="Z256" s="313"/>
    </row>
    <row r="257">
      <c r="A257" s="314"/>
      <c r="B257" s="313"/>
      <c r="C257" s="313"/>
      <c r="D257" s="313"/>
      <c r="E257" s="391"/>
      <c r="F257" s="391"/>
      <c r="G257" s="313"/>
      <c r="H257" s="313"/>
      <c r="I257" s="313"/>
      <c r="J257" s="313"/>
      <c r="K257" s="313"/>
      <c r="L257" s="313"/>
      <c r="M257" s="313"/>
      <c r="N257" s="313"/>
      <c r="O257" s="313"/>
      <c r="P257" s="313"/>
      <c r="Q257" s="313"/>
      <c r="R257" s="313"/>
      <c r="S257" s="313"/>
      <c r="T257" s="313"/>
      <c r="U257" s="313"/>
      <c r="V257" s="313"/>
      <c r="W257" s="313"/>
      <c r="X257" s="313"/>
      <c r="Y257" s="313"/>
      <c r="Z257" s="313"/>
    </row>
    <row r="258">
      <c r="A258" s="314"/>
      <c r="B258" s="313"/>
      <c r="C258" s="313"/>
      <c r="D258" s="313"/>
      <c r="E258" s="391"/>
      <c r="F258" s="391"/>
      <c r="G258" s="313"/>
      <c r="H258" s="313"/>
      <c r="I258" s="313"/>
      <c r="J258" s="313"/>
      <c r="K258" s="313"/>
      <c r="L258" s="313"/>
      <c r="M258" s="313"/>
      <c r="N258" s="313"/>
      <c r="O258" s="313"/>
      <c r="P258" s="313"/>
      <c r="Q258" s="313"/>
      <c r="R258" s="313"/>
      <c r="S258" s="313"/>
      <c r="T258" s="313"/>
      <c r="U258" s="313"/>
      <c r="V258" s="313"/>
      <c r="W258" s="313"/>
      <c r="X258" s="313"/>
      <c r="Y258" s="313"/>
      <c r="Z258" s="313"/>
    </row>
    <row r="259">
      <c r="A259" s="314"/>
      <c r="B259" s="313"/>
      <c r="C259" s="313"/>
      <c r="D259" s="313"/>
      <c r="E259" s="391"/>
      <c r="F259" s="391"/>
      <c r="G259" s="313"/>
      <c r="H259" s="313"/>
      <c r="I259" s="313"/>
      <c r="J259" s="313"/>
      <c r="K259" s="313"/>
      <c r="L259" s="313"/>
      <c r="M259" s="313"/>
      <c r="N259" s="313"/>
      <c r="O259" s="313"/>
      <c r="P259" s="313"/>
      <c r="Q259" s="313"/>
      <c r="R259" s="313"/>
      <c r="S259" s="313"/>
      <c r="T259" s="313"/>
      <c r="U259" s="313"/>
      <c r="V259" s="313"/>
      <c r="W259" s="313"/>
      <c r="X259" s="313"/>
      <c r="Y259" s="313"/>
      <c r="Z259" s="313"/>
    </row>
    <row r="260">
      <c r="A260" s="314"/>
      <c r="B260" s="313"/>
      <c r="C260" s="313"/>
      <c r="D260" s="313"/>
      <c r="E260" s="391"/>
      <c r="F260" s="391"/>
      <c r="G260" s="313"/>
      <c r="H260" s="313"/>
      <c r="I260" s="313"/>
      <c r="J260" s="313"/>
      <c r="K260" s="313"/>
      <c r="L260" s="313"/>
      <c r="M260" s="313"/>
      <c r="N260" s="313"/>
      <c r="O260" s="313"/>
      <c r="P260" s="313"/>
      <c r="Q260" s="313"/>
      <c r="R260" s="313"/>
      <c r="S260" s="313"/>
      <c r="T260" s="313"/>
      <c r="U260" s="313"/>
      <c r="V260" s="313"/>
      <c r="W260" s="313"/>
      <c r="X260" s="313"/>
      <c r="Y260" s="313"/>
      <c r="Z260" s="313"/>
    </row>
    <row r="261">
      <c r="A261" s="314"/>
      <c r="B261" s="313"/>
      <c r="C261" s="313"/>
      <c r="D261" s="313"/>
      <c r="E261" s="391"/>
      <c r="F261" s="391"/>
      <c r="G261" s="313"/>
      <c r="H261" s="313"/>
      <c r="I261" s="313"/>
      <c r="J261" s="313"/>
      <c r="K261" s="313"/>
      <c r="L261" s="313"/>
      <c r="M261" s="313"/>
      <c r="N261" s="313"/>
      <c r="O261" s="313"/>
      <c r="P261" s="313"/>
      <c r="Q261" s="313"/>
      <c r="R261" s="313"/>
      <c r="S261" s="313"/>
      <c r="T261" s="313"/>
      <c r="U261" s="313"/>
      <c r="V261" s="313"/>
      <c r="W261" s="313"/>
      <c r="X261" s="313"/>
      <c r="Y261" s="313"/>
      <c r="Z261" s="313"/>
    </row>
    <row r="262">
      <c r="A262" s="314"/>
      <c r="B262" s="313"/>
      <c r="C262" s="313"/>
      <c r="D262" s="313"/>
      <c r="E262" s="391"/>
      <c r="F262" s="391"/>
      <c r="G262" s="313"/>
      <c r="H262" s="313"/>
      <c r="I262" s="313"/>
      <c r="J262" s="313"/>
      <c r="K262" s="313"/>
      <c r="L262" s="313"/>
      <c r="M262" s="313"/>
      <c r="N262" s="313"/>
      <c r="O262" s="313"/>
      <c r="P262" s="313"/>
      <c r="Q262" s="313"/>
      <c r="R262" s="313"/>
      <c r="S262" s="313"/>
      <c r="T262" s="313"/>
      <c r="U262" s="313"/>
      <c r="V262" s="313"/>
      <c r="W262" s="313"/>
      <c r="X262" s="313"/>
      <c r="Y262" s="313"/>
      <c r="Z262" s="313"/>
    </row>
    <row r="263">
      <c r="A263" s="314"/>
      <c r="B263" s="313"/>
      <c r="C263" s="313"/>
      <c r="D263" s="313"/>
      <c r="E263" s="391"/>
      <c r="F263" s="391"/>
      <c r="G263" s="313"/>
      <c r="H263" s="313"/>
      <c r="I263" s="313"/>
      <c r="J263" s="313"/>
      <c r="K263" s="313"/>
      <c r="L263" s="313"/>
      <c r="M263" s="313"/>
      <c r="N263" s="313"/>
      <c r="O263" s="313"/>
      <c r="P263" s="313"/>
      <c r="Q263" s="313"/>
      <c r="R263" s="313"/>
      <c r="S263" s="313"/>
      <c r="T263" s="313"/>
      <c r="U263" s="313"/>
      <c r="V263" s="313"/>
      <c r="W263" s="313"/>
      <c r="X263" s="313"/>
      <c r="Y263" s="313"/>
      <c r="Z263" s="313"/>
    </row>
    <row r="264">
      <c r="A264" s="314"/>
      <c r="B264" s="313"/>
      <c r="C264" s="313"/>
      <c r="D264" s="313"/>
      <c r="E264" s="391"/>
      <c r="F264" s="391"/>
      <c r="G264" s="313"/>
      <c r="H264" s="313"/>
      <c r="I264" s="313"/>
      <c r="J264" s="313"/>
      <c r="K264" s="313"/>
      <c r="L264" s="313"/>
      <c r="M264" s="313"/>
      <c r="N264" s="313"/>
      <c r="O264" s="313"/>
      <c r="P264" s="313"/>
      <c r="Q264" s="313"/>
      <c r="R264" s="313"/>
      <c r="S264" s="313"/>
      <c r="T264" s="313"/>
      <c r="U264" s="313"/>
      <c r="V264" s="313"/>
      <c r="W264" s="313"/>
      <c r="X264" s="313"/>
      <c r="Y264" s="313"/>
      <c r="Z264" s="313"/>
    </row>
    <row r="265">
      <c r="A265" s="314"/>
      <c r="B265" s="313"/>
      <c r="C265" s="313"/>
      <c r="D265" s="313"/>
      <c r="E265" s="391"/>
      <c r="F265" s="391"/>
      <c r="G265" s="313"/>
      <c r="H265" s="313"/>
      <c r="I265" s="313"/>
      <c r="J265" s="313"/>
      <c r="K265" s="313"/>
      <c r="L265" s="313"/>
      <c r="M265" s="313"/>
      <c r="N265" s="313"/>
      <c r="O265" s="313"/>
      <c r="P265" s="313"/>
      <c r="Q265" s="313"/>
      <c r="R265" s="313"/>
      <c r="S265" s="313"/>
      <c r="T265" s="313"/>
      <c r="U265" s="313"/>
      <c r="V265" s="313"/>
      <c r="W265" s="313"/>
      <c r="X265" s="313"/>
      <c r="Y265" s="313"/>
      <c r="Z265" s="313"/>
    </row>
    <row r="266">
      <c r="A266" s="314"/>
      <c r="B266" s="313"/>
      <c r="C266" s="313"/>
      <c r="D266" s="313"/>
      <c r="E266" s="391"/>
      <c r="F266" s="391"/>
      <c r="G266" s="313"/>
      <c r="H266" s="313"/>
      <c r="I266" s="313"/>
      <c r="J266" s="313"/>
      <c r="K266" s="313"/>
      <c r="L266" s="313"/>
      <c r="M266" s="313"/>
      <c r="N266" s="313"/>
      <c r="O266" s="313"/>
      <c r="P266" s="313"/>
      <c r="Q266" s="313"/>
      <c r="R266" s="313"/>
      <c r="S266" s="313"/>
      <c r="T266" s="313"/>
      <c r="U266" s="313"/>
      <c r="V266" s="313"/>
      <c r="W266" s="313"/>
      <c r="X266" s="313"/>
      <c r="Y266" s="313"/>
      <c r="Z266" s="313"/>
    </row>
    <row r="267">
      <c r="A267" s="314"/>
      <c r="B267" s="313"/>
      <c r="C267" s="313"/>
      <c r="D267" s="313"/>
      <c r="E267" s="391"/>
      <c r="F267" s="391"/>
      <c r="G267" s="313"/>
      <c r="H267" s="313"/>
      <c r="I267" s="313"/>
      <c r="J267" s="313"/>
      <c r="K267" s="313"/>
      <c r="L267" s="313"/>
      <c r="M267" s="313"/>
      <c r="N267" s="313"/>
      <c r="O267" s="313"/>
      <c r="P267" s="313"/>
      <c r="Q267" s="313"/>
      <c r="R267" s="313"/>
      <c r="S267" s="313"/>
      <c r="T267" s="313"/>
      <c r="U267" s="313"/>
      <c r="V267" s="313"/>
      <c r="W267" s="313"/>
      <c r="X267" s="313"/>
      <c r="Y267" s="313"/>
      <c r="Z267" s="313"/>
    </row>
    <row r="268">
      <c r="A268" s="314"/>
      <c r="B268" s="313"/>
      <c r="C268" s="313"/>
      <c r="D268" s="313"/>
      <c r="E268" s="391"/>
      <c r="F268" s="391"/>
      <c r="G268" s="313"/>
      <c r="H268" s="313"/>
      <c r="I268" s="313"/>
      <c r="J268" s="313"/>
      <c r="K268" s="313"/>
      <c r="L268" s="313"/>
      <c r="M268" s="313"/>
      <c r="N268" s="313"/>
      <c r="O268" s="313"/>
      <c r="P268" s="313"/>
      <c r="Q268" s="313"/>
      <c r="R268" s="313"/>
      <c r="S268" s="313"/>
      <c r="T268" s="313"/>
      <c r="U268" s="313"/>
      <c r="V268" s="313"/>
      <c r="W268" s="313"/>
      <c r="X268" s="313"/>
      <c r="Y268" s="313"/>
      <c r="Z268" s="313"/>
    </row>
    <row r="269">
      <c r="A269" s="314"/>
      <c r="B269" s="313"/>
      <c r="C269" s="313"/>
      <c r="D269" s="313"/>
      <c r="E269" s="391"/>
      <c r="F269" s="391"/>
      <c r="G269" s="313"/>
      <c r="H269" s="313"/>
      <c r="I269" s="313"/>
      <c r="J269" s="313"/>
      <c r="K269" s="313"/>
      <c r="L269" s="313"/>
      <c r="M269" s="313"/>
      <c r="N269" s="313"/>
      <c r="O269" s="313"/>
      <c r="P269" s="313"/>
      <c r="Q269" s="313"/>
      <c r="R269" s="313"/>
      <c r="S269" s="313"/>
      <c r="T269" s="313"/>
      <c r="U269" s="313"/>
      <c r="V269" s="313"/>
      <c r="W269" s="313"/>
      <c r="X269" s="313"/>
      <c r="Y269" s="313"/>
      <c r="Z269" s="313"/>
    </row>
    <row r="270">
      <c r="A270" s="314"/>
      <c r="B270" s="313"/>
      <c r="C270" s="313"/>
      <c r="D270" s="313"/>
      <c r="E270" s="391"/>
      <c r="F270" s="391"/>
      <c r="G270" s="313"/>
      <c r="H270" s="313"/>
      <c r="I270" s="313"/>
      <c r="J270" s="313"/>
      <c r="K270" s="313"/>
      <c r="L270" s="313"/>
      <c r="M270" s="313"/>
      <c r="N270" s="313"/>
      <c r="O270" s="313"/>
      <c r="P270" s="313"/>
      <c r="Q270" s="313"/>
      <c r="R270" s="313"/>
      <c r="S270" s="313"/>
      <c r="T270" s="313"/>
      <c r="U270" s="313"/>
      <c r="V270" s="313"/>
      <c r="W270" s="313"/>
      <c r="X270" s="313"/>
      <c r="Y270" s="313"/>
      <c r="Z270" s="313"/>
    </row>
    <row r="271">
      <c r="A271" s="314"/>
      <c r="B271" s="313"/>
      <c r="C271" s="313"/>
      <c r="D271" s="313"/>
      <c r="E271" s="391"/>
      <c r="F271" s="391"/>
      <c r="G271" s="313"/>
      <c r="H271" s="313"/>
      <c r="I271" s="313"/>
      <c r="J271" s="313"/>
      <c r="K271" s="313"/>
      <c r="L271" s="313"/>
      <c r="M271" s="313"/>
      <c r="N271" s="313"/>
      <c r="O271" s="313"/>
      <c r="P271" s="313"/>
      <c r="Q271" s="313"/>
      <c r="R271" s="313"/>
      <c r="S271" s="313"/>
      <c r="T271" s="313"/>
      <c r="U271" s="313"/>
      <c r="V271" s="313"/>
      <c r="W271" s="313"/>
      <c r="X271" s="313"/>
      <c r="Y271" s="313"/>
      <c r="Z271" s="313"/>
    </row>
    <row r="272">
      <c r="A272" s="314"/>
      <c r="B272" s="313"/>
      <c r="C272" s="313"/>
      <c r="D272" s="313"/>
      <c r="E272" s="391"/>
      <c r="F272" s="391"/>
      <c r="G272" s="313"/>
      <c r="H272" s="313"/>
      <c r="I272" s="313"/>
      <c r="J272" s="313"/>
      <c r="K272" s="313"/>
      <c r="L272" s="313"/>
      <c r="M272" s="313"/>
      <c r="N272" s="313"/>
      <c r="O272" s="313"/>
      <c r="P272" s="313"/>
      <c r="Q272" s="313"/>
      <c r="R272" s="313"/>
      <c r="S272" s="313"/>
      <c r="T272" s="313"/>
      <c r="U272" s="313"/>
      <c r="V272" s="313"/>
      <c r="W272" s="313"/>
      <c r="X272" s="313"/>
      <c r="Y272" s="313"/>
      <c r="Z272" s="313"/>
    </row>
    <row r="273">
      <c r="A273" s="314"/>
      <c r="B273" s="313"/>
      <c r="C273" s="313"/>
      <c r="D273" s="313"/>
      <c r="E273" s="391"/>
      <c r="F273" s="391"/>
      <c r="G273" s="313"/>
      <c r="H273" s="313"/>
      <c r="I273" s="313"/>
      <c r="J273" s="313"/>
      <c r="K273" s="313"/>
      <c r="L273" s="313"/>
      <c r="M273" s="313"/>
      <c r="N273" s="313"/>
      <c r="O273" s="313"/>
      <c r="P273" s="313"/>
      <c r="Q273" s="313"/>
      <c r="R273" s="313"/>
      <c r="S273" s="313"/>
      <c r="T273" s="313"/>
      <c r="U273" s="313"/>
      <c r="V273" s="313"/>
      <c r="W273" s="313"/>
      <c r="X273" s="313"/>
      <c r="Y273" s="313"/>
      <c r="Z273" s="313"/>
    </row>
    <row r="274">
      <c r="A274" s="314"/>
      <c r="B274" s="313"/>
      <c r="C274" s="313"/>
      <c r="D274" s="313"/>
      <c r="E274" s="391"/>
      <c r="F274" s="391"/>
      <c r="G274" s="313"/>
      <c r="H274" s="313"/>
      <c r="I274" s="313"/>
      <c r="J274" s="313"/>
      <c r="K274" s="313"/>
      <c r="L274" s="313"/>
      <c r="M274" s="313"/>
      <c r="N274" s="313"/>
      <c r="O274" s="313"/>
      <c r="P274" s="313"/>
      <c r="Q274" s="313"/>
      <c r="R274" s="313"/>
      <c r="S274" s="313"/>
      <c r="T274" s="313"/>
      <c r="U274" s="313"/>
      <c r="V274" s="313"/>
      <c r="W274" s="313"/>
      <c r="X274" s="313"/>
      <c r="Y274" s="313"/>
      <c r="Z274" s="313"/>
    </row>
    <row r="275">
      <c r="A275" s="314"/>
      <c r="B275" s="313"/>
      <c r="C275" s="313"/>
      <c r="D275" s="313"/>
      <c r="E275" s="391"/>
      <c r="F275" s="391"/>
      <c r="G275" s="313"/>
      <c r="H275" s="313"/>
      <c r="I275" s="313"/>
      <c r="J275" s="313"/>
      <c r="K275" s="313"/>
      <c r="L275" s="313"/>
      <c r="M275" s="313"/>
      <c r="N275" s="313"/>
      <c r="O275" s="313"/>
      <c r="P275" s="313"/>
      <c r="Q275" s="313"/>
      <c r="R275" s="313"/>
      <c r="S275" s="313"/>
      <c r="T275" s="313"/>
      <c r="U275" s="313"/>
      <c r="V275" s="313"/>
      <c r="W275" s="313"/>
      <c r="X275" s="313"/>
      <c r="Y275" s="313"/>
      <c r="Z275" s="313"/>
    </row>
    <row r="276">
      <c r="A276" s="314"/>
      <c r="B276" s="313"/>
      <c r="C276" s="313"/>
      <c r="D276" s="313"/>
      <c r="E276" s="391"/>
      <c r="F276" s="391"/>
      <c r="G276" s="313"/>
      <c r="H276" s="313"/>
      <c r="I276" s="313"/>
      <c r="J276" s="313"/>
      <c r="K276" s="313"/>
      <c r="L276" s="313"/>
      <c r="M276" s="313"/>
      <c r="N276" s="313"/>
      <c r="O276" s="313"/>
      <c r="P276" s="313"/>
      <c r="Q276" s="313"/>
      <c r="R276" s="313"/>
      <c r="S276" s="313"/>
      <c r="T276" s="313"/>
      <c r="U276" s="313"/>
      <c r="V276" s="313"/>
      <c r="W276" s="313"/>
      <c r="X276" s="313"/>
      <c r="Y276" s="313"/>
      <c r="Z276" s="313"/>
    </row>
    <row r="277">
      <c r="A277" s="314"/>
      <c r="B277" s="313"/>
      <c r="C277" s="313"/>
      <c r="D277" s="313"/>
      <c r="E277" s="391"/>
      <c r="F277" s="391"/>
      <c r="G277" s="313"/>
      <c r="H277" s="313"/>
      <c r="I277" s="313"/>
      <c r="J277" s="313"/>
      <c r="K277" s="313"/>
      <c r="L277" s="313"/>
      <c r="M277" s="313"/>
      <c r="N277" s="313"/>
      <c r="O277" s="313"/>
      <c r="P277" s="313"/>
      <c r="Q277" s="313"/>
      <c r="R277" s="313"/>
      <c r="S277" s="313"/>
      <c r="T277" s="313"/>
      <c r="U277" s="313"/>
      <c r="V277" s="313"/>
      <c r="W277" s="313"/>
      <c r="X277" s="313"/>
      <c r="Y277" s="313"/>
      <c r="Z277" s="313"/>
    </row>
    <row r="278">
      <c r="A278" s="314"/>
      <c r="B278" s="313"/>
      <c r="C278" s="313"/>
      <c r="D278" s="313"/>
      <c r="E278" s="391"/>
      <c r="F278" s="391"/>
      <c r="G278" s="313"/>
      <c r="H278" s="313"/>
      <c r="I278" s="313"/>
      <c r="J278" s="313"/>
      <c r="K278" s="313"/>
      <c r="L278" s="313"/>
      <c r="M278" s="313"/>
      <c r="N278" s="313"/>
      <c r="O278" s="313"/>
      <c r="P278" s="313"/>
      <c r="Q278" s="313"/>
      <c r="R278" s="313"/>
      <c r="S278" s="313"/>
      <c r="T278" s="313"/>
      <c r="U278" s="313"/>
      <c r="V278" s="313"/>
      <c r="W278" s="313"/>
      <c r="X278" s="313"/>
      <c r="Y278" s="313"/>
      <c r="Z278" s="313"/>
    </row>
    <row r="279">
      <c r="A279" s="314"/>
      <c r="B279" s="313"/>
      <c r="C279" s="313"/>
      <c r="D279" s="313"/>
      <c r="E279" s="391"/>
      <c r="F279" s="391"/>
      <c r="G279" s="313"/>
      <c r="H279" s="313"/>
      <c r="I279" s="313"/>
      <c r="J279" s="313"/>
      <c r="K279" s="313"/>
      <c r="L279" s="313"/>
      <c r="M279" s="313"/>
      <c r="N279" s="313"/>
      <c r="O279" s="313"/>
      <c r="P279" s="313"/>
      <c r="Q279" s="313"/>
      <c r="R279" s="313"/>
      <c r="S279" s="313"/>
      <c r="T279" s="313"/>
      <c r="U279" s="313"/>
      <c r="V279" s="313"/>
      <c r="W279" s="313"/>
      <c r="X279" s="313"/>
      <c r="Y279" s="313"/>
      <c r="Z279" s="313"/>
    </row>
    <row r="280">
      <c r="A280" s="314"/>
      <c r="B280" s="313"/>
      <c r="C280" s="313"/>
      <c r="D280" s="313"/>
      <c r="E280" s="391"/>
      <c r="F280" s="391"/>
      <c r="G280" s="313"/>
      <c r="H280" s="313"/>
      <c r="I280" s="313"/>
      <c r="J280" s="313"/>
      <c r="K280" s="313"/>
      <c r="L280" s="313"/>
      <c r="M280" s="313"/>
      <c r="N280" s="313"/>
      <c r="O280" s="313"/>
      <c r="P280" s="313"/>
      <c r="Q280" s="313"/>
      <c r="R280" s="313"/>
      <c r="S280" s="313"/>
      <c r="T280" s="313"/>
      <c r="U280" s="313"/>
      <c r="V280" s="313"/>
      <c r="W280" s="313"/>
      <c r="X280" s="313"/>
      <c r="Y280" s="313"/>
      <c r="Z280" s="313"/>
    </row>
    <row r="281">
      <c r="A281" s="314"/>
      <c r="B281" s="313"/>
      <c r="C281" s="313"/>
      <c r="D281" s="313"/>
      <c r="E281" s="391"/>
      <c r="F281" s="391"/>
      <c r="G281" s="313"/>
      <c r="H281" s="313"/>
      <c r="I281" s="313"/>
      <c r="J281" s="313"/>
      <c r="K281" s="313"/>
      <c r="L281" s="313"/>
      <c r="M281" s="313"/>
      <c r="N281" s="313"/>
      <c r="O281" s="313"/>
      <c r="P281" s="313"/>
      <c r="Q281" s="313"/>
      <c r="R281" s="313"/>
      <c r="S281" s="313"/>
      <c r="T281" s="313"/>
      <c r="U281" s="313"/>
      <c r="V281" s="313"/>
      <c r="W281" s="313"/>
      <c r="X281" s="313"/>
      <c r="Y281" s="313"/>
      <c r="Z281" s="313"/>
    </row>
    <row r="282">
      <c r="A282" s="314"/>
      <c r="B282" s="313"/>
      <c r="C282" s="313"/>
      <c r="D282" s="313"/>
      <c r="E282" s="391"/>
      <c r="F282" s="391"/>
      <c r="G282" s="313"/>
      <c r="H282" s="313"/>
      <c r="I282" s="313"/>
      <c r="J282" s="313"/>
      <c r="K282" s="313"/>
      <c r="L282" s="313"/>
      <c r="M282" s="313"/>
      <c r="N282" s="313"/>
      <c r="O282" s="313"/>
      <c r="P282" s="313"/>
      <c r="Q282" s="313"/>
      <c r="R282" s="313"/>
      <c r="S282" s="313"/>
      <c r="T282" s="313"/>
      <c r="U282" s="313"/>
      <c r="V282" s="313"/>
      <c r="W282" s="313"/>
      <c r="X282" s="313"/>
      <c r="Y282" s="313"/>
      <c r="Z282" s="313"/>
    </row>
    <row r="283">
      <c r="A283" s="314"/>
      <c r="B283" s="313"/>
      <c r="C283" s="313"/>
      <c r="D283" s="313"/>
      <c r="E283" s="391"/>
      <c r="F283" s="391"/>
      <c r="G283" s="313"/>
      <c r="H283" s="313"/>
      <c r="I283" s="313"/>
      <c r="J283" s="313"/>
      <c r="K283" s="313"/>
      <c r="L283" s="313"/>
      <c r="M283" s="313"/>
      <c r="N283" s="313"/>
      <c r="O283" s="313"/>
      <c r="P283" s="313"/>
      <c r="Q283" s="313"/>
      <c r="R283" s="313"/>
      <c r="S283" s="313"/>
      <c r="T283" s="313"/>
      <c r="U283" s="313"/>
      <c r="V283" s="313"/>
      <c r="W283" s="313"/>
      <c r="X283" s="313"/>
      <c r="Y283" s="313"/>
      <c r="Z283" s="313"/>
    </row>
    <row r="284">
      <c r="A284" s="314"/>
      <c r="B284" s="313"/>
      <c r="C284" s="313"/>
      <c r="D284" s="313"/>
      <c r="E284" s="391"/>
      <c r="F284" s="391"/>
      <c r="G284" s="313"/>
      <c r="H284" s="313"/>
      <c r="I284" s="313"/>
      <c r="J284" s="313"/>
      <c r="K284" s="313"/>
      <c r="L284" s="313"/>
      <c r="M284" s="313"/>
      <c r="N284" s="313"/>
      <c r="O284" s="313"/>
      <c r="P284" s="313"/>
      <c r="Q284" s="313"/>
      <c r="R284" s="313"/>
      <c r="S284" s="313"/>
      <c r="T284" s="313"/>
      <c r="U284" s="313"/>
      <c r="V284" s="313"/>
      <c r="W284" s="313"/>
      <c r="X284" s="313"/>
      <c r="Y284" s="313"/>
      <c r="Z284" s="313"/>
    </row>
    <row r="285">
      <c r="A285" s="314"/>
      <c r="B285" s="313"/>
      <c r="C285" s="313"/>
      <c r="D285" s="313"/>
      <c r="E285" s="391"/>
      <c r="F285" s="391"/>
      <c r="G285" s="313"/>
      <c r="H285" s="313"/>
      <c r="I285" s="313"/>
      <c r="J285" s="313"/>
      <c r="K285" s="313"/>
      <c r="L285" s="313"/>
      <c r="M285" s="313"/>
      <c r="N285" s="313"/>
      <c r="O285" s="313"/>
      <c r="P285" s="313"/>
      <c r="Q285" s="313"/>
      <c r="R285" s="313"/>
      <c r="S285" s="313"/>
      <c r="T285" s="313"/>
      <c r="U285" s="313"/>
      <c r="V285" s="313"/>
      <c r="W285" s="313"/>
      <c r="X285" s="313"/>
      <c r="Y285" s="313"/>
      <c r="Z285" s="313"/>
    </row>
    <row r="286">
      <c r="A286" s="314"/>
      <c r="B286" s="313"/>
      <c r="C286" s="313"/>
      <c r="D286" s="313"/>
      <c r="E286" s="391"/>
      <c r="F286" s="391"/>
      <c r="G286" s="313"/>
      <c r="H286" s="313"/>
      <c r="I286" s="313"/>
      <c r="J286" s="313"/>
      <c r="K286" s="313"/>
      <c r="L286" s="313"/>
      <c r="M286" s="313"/>
      <c r="N286" s="313"/>
      <c r="O286" s="313"/>
      <c r="P286" s="313"/>
      <c r="Q286" s="313"/>
      <c r="R286" s="313"/>
      <c r="S286" s="313"/>
      <c r="T286" s="313"/>
      <c r="U286" s="313"/>
      <c r="V286" s="313"/>
      <c r="W286" s="313"/>
      <c r="X286" s="313"/>
      <c r="Y286" s="313"/>
      <c r="Z286" s="313"/>
    </row>
    <row r="287">
      <c r="A287" s="314"/>
      <c r="B287" s="313"/>
      <c r="C287" s="313"/>
      <c r="D287" s="313"/>
      <c r="E287" s="391"/>
      <c r="F287" s="391"/>
      <c r="G287" s="313"/>
      <c r="H287" s="313"/>
      <c r="I287" s="313"/>
      <c r="J287" s="313"/>
      <c r="K287" s="313"/>
      <c r="L287" s="313"/>
      <c r="M287" s="313"/>
      <c r="N287" s="313"/>
      <c r="O287" s="313"/>
      <c r="P287" s="313"/>
      <c r="Q287" s="313"/>
      <c r="R287" s="313"/>
      <c r="S287" s="313"/>
      <c r="T287" s="313"/>
      <c r="U287" s="313"/>
      <c r="V287" s="313"/>
      <c r="W287" s="313"/>
      <c r="X287" s="313"/>
      <c r="Y287" s="313"/>
      <c r="Z287" s="313"/>
    </row>
    <row r="288">
      <c r="A288" s="314"/>
      <c r="B288" s="313"/>
      <c r="C288" s="313"/>
      <c r="D288" s="313"/>
      <c r="E288" s="391"/>
      <c r="F288" s="391"/>
      <c r="G288" s="313"/>
      <c r="H288" s="313"/>
      <c r="I288" s="313"/>
      <c r="J288" s="313"/>
      <c r="K288" s="313"/>
      <c r="L288" s="313"/>
      <c r="M288" s="313"/>
      <c r="N288" s="313"/>
      <c r="O288" s="313"/>
      <c r="P288" s="313"/>
      <c r="Q288" s="313"/>
      <c r="R288" s="313"/>
      <c r="S288" s="313"/>
      <c r="T288" s="313"/>
      <c r="U288" s="313"/>
      <c r="V288" s="313"/>
      <c r="W288" s="313"/>
      <c r="X288" s="313"/>
      <c r="Y288" s="313"/>
      <c r="Z288" s="313"/>
    </row>
    <row r="289">
      <c r="A289" s="314"/>
      <c r="B289" s="313"/>
      <c r="C289" s="313"/>
      <c r="D289" s="313"/>
      <c r="E289" s="391"/>
      <c r="F289" s="391"/>
      <c r="G289" s="313"/>
      <c r="H289" s="313"/>
      <c r="I289" s="313"/>
      <c r="J289" s="313"/>
      <c r="K289" s="313"/>
      <c r="L289" s="313"/>
      <c r="M289" s="313"/>
      <c r="N289" s="313"/>
      <c r="O289" s="313"/>
      <c r="P289" s="313"/>
      <c r="Q289" s="313"/>
      <c r="R289" s="313"/>
      <c r="S289" s="313"/>
      <c r="T289" s="313"/>
      <c r="U289" s="313"/>
      <c r="V289" s="313"/>
      <c r="W289" s="313"/>
      <c r="X289" s="313"/>
      <c r="Y289" s="313"/>
      <c r="Z289" s="313"/>
    </row>
    <row r="290">
      <c r="A290" s="314"/>
      <c r="B290" s="313"/>
      <c r="C290" s="313"/>
      <c r="D290" s="313"/>
      <c r="E290" s="391"/>
      <c r="F290" s="391"/>
      <c r="G290" s="313"/>
      <c r="H290" s="313"/>
      <c r="I290" s="313"/>
      <c r="J290" s="313"/>
      <c r="K290" s="313"/>
      <c r="L290" s="313"/>
      <c r="M290" s="313"/>
      <c r="N290" s="313"/>
      <c r="O290" s="313"/>
      <c r="P290" s="313"/>
      <c r="Q290" s="313"/>
      <c r="R290" s="313"/>
      <c r="S290" s="313"/>
      <c r="T290" s="313"/>
      <c r="U290" s="313"/>
      <c r="V290" s="313"/>
      <c r="W290" s="313"/>
      <c r="X290" s="313"/>
      <c r="Y290" s="313"/>
      <c r="Z290" s="313"/>
    </row>
    <row r="291">
      <c r="A291" s="314"/>
      <c r="B291" s="313"/>
      <c r="C291" s="313"/>
      <c r="D291" s="313"/>
      <c r="E291" s="391"/>
      <c r="F291" s="391"/>
      <c r="G291" s="313"/>
      <c r="H291" s="313"/>
      <c r="I291" s="313"/>
      <c r="J291" s="313"/>
      <c r="K291" s="313"/>
      <c r="L291" s="313"/>
      <c r="M291" s="313"/>
      <c r="N291" s="313"/>
      <c r="O291" s="313"/>
      <c r="P291" s="313"/>
      <c r="Q291" s="313"/>
      <c r="R291" s="313"/>
      <c r="S291" s="313"/>
      <c r="T291" s="313"/>
      <c r="U291" s="313"/>
      <c r="V291" s="313"/>
      <c r="W291" s="313"/>
      <c r="X291" s="313"/>
      <c r="Y291" s="313"/>
      <c r="Z291" s="313"/>
    </row>
    <row r="292">
      <c r="A292" s="314"/>
      <c r="B292" s="313"/>
      <c r="C292" s="313"/>
      <c r="D292" s="313"/>
      <c r="E292" s="391"/>
      <c r="F292" s="391"/>
      <c r="G292" s="313"/>
      <c r="H292" s="313"/>
      <c r="I292" s="313"/>
      <c r="J292" s="313"/>
      <c r="K292" s="313"/>
      <c r="L292" s="313"/>
      <c r="M292" s="313"/>
      <c r="N292" s="313"/>
      <c r="O292" s="313"/>
      <c r="P292" s="313"/>
      <c r="Q292" s="313"/>
      <c r="R292" s="313"/>
      <c r="S292" s="313"/>
      <c r="T292" s="313"/>
      <c r="U292" s="313"/>
      <c r="V292" s="313"/>
      <c r="W292" s="313"/>
      <c r="X292" s="313"/>
      <c r="Y292" s="313"/>
      <c r="Z292" s="313"/>
    </row>
    <row r="293">
      <c r="A293" s="314"/>
      <c r="B293" s="313"/>
      <c r="C293" s="313"/>
      <c r="D293" s="313"/>
      <c r="E293" s="391"/>
      <c r="F293" s="391"/>
      <c r="G293" s="313"/>
      <c r="H293" s="313"/>
      <c r="I293" s="313"/>
      <c r="J293" s="313"/>
      <c r="K293" s="313"/>
      <c r="L293" s="313"/>
      <c r="M293" s="313"/>
      <c r="N293" s="313"/>
      <c r="O293" s="313"/>
      <c r="P293" s="313"/>
      <c r="Q293" s="313"/>
      <c r="R293" s="313"/>
      <c r="S293" s="313"/>
      <c r="T293" s="313"/>
      <c r="U293" s="313"/>
      <c r="V293" s="313"/>
      <c r="W293" s="313"/>
      <c r="X293" s="313"/>
      <c r="Y293" s="313"/>
      <c r="Z293" s="313"/>
    </row>
    <row r="294">
      <c r="A294" s="314"/>
      <c r="B294" s="313"/>
      <c r="C294" s="313"/>
      <c r="D294" s="313"/>
      <c r="E294" s="391"/>
      <c r="F294" s="391"/>
      <c r="G294" s="313"/>
      <c r="H294" s="313"/>
      <c r="I294" s="313"/>
      <c r="J294" s="313"/>
      <c r="K294" s="313"/>
      <c r="L294" s="313"/>
      <c r="M294" s="313"/>
      <c r="N294" s="313"/>
      <c r="O294" s="313"/>
      <c r="P294" s="313"/>
      <c r="Q294" s="313"/>
      <c r="R294" s="313"/>
      <c r="S294" s="313"/>
      <c r="T294" s="313"/>
      <c r="U294" s="313"/>
      <c r="V294" s="313"/>
      <c r="W294" s="313"/>
      <c r="X294" s="313"/>
      <c r="Y294" s="313"/>
      <c r="Z294" s="313"/>
    </row>
    <row r="295">
      <c r="A295" s="314"/>
      <c r="B295" s="313"/>
      <c r="C295" s="313"/>
      <c r="D295" s="313"/>
      <c r="E295" s="391"/>
      <c r="F295" s="391"/>
      <c r="G295" s="313"/>
      <c r="H295" s="313"/>
      <c r="I295" s="313"/>
      <c r="J295" s="313"/>
      <c r="K295" s="313"/>
      <c r="L295" s="313"/>
      <c r="M295" s="313"/>
      <c r="N295" s="313"/>
      <c r="O295" s="313"/>
      <c r="P295" s="313"/>
      <c r="Q295" s="313"/>
      <c r="R295" s="313"/>
      <c r="S295" s="313"/>
      <c r="T295" s="313"/>
      <c r="U295" s="313"/>
      <c r="V295" s="313"/>
      <c r="W295" s="313"/>
      <c r="X295" s="313"/>
      <c r="Y295" s="313"/>
      <c r="Z295" s="313"/>
    </row>
    <row r="296">
      <c r="A296" s="314"/>
      <c r="B296" s="313"/>
      <c r="C296" s="313"/>
      <c r="D296" s="313"/>
      <c r="E296" s="391"/>
      <c r="F296" s="391"/>
      <c r="G296" s="313"/>
      <c r="H296" s="313"/>
      <c r="I296" s="313"/>
      <c r="J296" s="313"/>
      <c r="K296" s="313"/>
      <c r="L296" s="313"/>
      <c r="M296" s="313"/>
      <c r="N296" s="313"/>
      <c r="O296" s="313"/>
      <c r="P296" s="313"/>
      <c r="Q296" s="313"/>
      <c r="R296" s="313"/>
      <c r="S296" s="313"/>
      <c r="T296" s="313"/>
      <c r="U296" s="313"/>
      <c r="V296" s="313"/>
      <c r="W296" s="313"/>
      <c r="X296" s="313"/>
      <c r="Y296" s="313"/>
      <c r="Z296" s="313"/>
    </row>
    <row r="297">
      <c r="A297" s="314"/>
      <c r="B297" s="313"/>
      <c r="C297" s="313"/>
      <c r="D297" s="313"/>
      <c r="E297" s="391"/>
      <c r="F297" s="391"/>
      <c r="G297" s="313"/>
      <c r="H297" s="313"/>
      <c r="I297" s="313"/>
      <c r="J297" s="313"/>
      <c r="K297" s="313"/>
      <c r="L297" s="313"/>
      <c r="M297" s="313"/>
      <c r="N297" s="313"/>
      <c r="O297" s="313"/>
      <c r="P297" s="313"/>
      <c r="Q297" s="313"/>
      <c r="R297" s="313"/>
      <c r="S297" s="313"/>
      <c r="T297" s="313"/>
      <c r="U297" s="313"/>
      <c r="V297" s="313"/>
      <c r="W297" s="313"/>
      <c r="X297" s="313"/>
      <c r="Y297" s="313"/>
      <c r="Z297" s="313"/>
    </row>
    <row r="298">
      <c r="A298" s="314"/>
      <c r="B298" s="313"/>
      <c r="C298" s="313"/>
      <c r="D298" s="313"/>
      <c r="E298" s="391"/>
      <c r="F298" s="391"/>
      <c r="G298" s="313"/>
      <c r="H298" s="313"/>
      <c r="I298" s="313"/>
      <c r="J298" s="313"/>
      <c r="K298" s="313"/>
      <c r="L298" s="313"/>
      <c r="M298" s="313"/>
      <c r="N298" s="313"/>
      <c r="O298" s="313"/>
      <c r="P298" s="313"/>
      <c r="Q298" s="313"/>
      <c r="R298" s="313"/>
      <c r="S298" s="313"/>
      <c r="T298" s="313"/>
      <c r="U298" s="313"/>
      <c r="V298" s="313"/>
      <c r="W298" s="313"/>
      <c r="X298" s="313"/>
      <c r="Y298" s="313"/>
      <c r="Z298" s="313"/>
    </row>
    <row r="299">
      <c r="A299" s="314"/>
      <c r="B299" s="313"/>
      <c r="C299" s="313"/>
      <c r="D299" s="313"/>
      <c r="E299" s="391"/>
      <c r="F299" s="391"/>
      <c r="G299" s="313"/>
      <c r="H299" s="313"/>
      <c r="I299" s="313"/>
      <c r="J299" s="313"/>
      <c r="K299" s="313"/>
      <c r="L299" s="313"/>
      <c r="M299" s="313"/>
      <c r="N299" s="313"/>
      <c r="O299" s="313"/>
      <c r="P299" s="313"/>
      <c r="Q299" s="313"/>
      <c r="R299" s="313"/>
      <c r="S299" s="313"/>
      <c r="T299" s="313"/>
      <c r="U299" s="313"/>
      <c r="V299" s="313"/>
      <c r="W299" s="313"/>
      <c r="X299" s="313"/>
      <c r="Y299" s="313"/>
      <c r="Z299" s="313"/>
    </row>
    <row r="300">
      <c r="A300" s="314"/>
      <c r="B300" s="313"/>
      <c r="C300" s="313"/>
      <c r="D300" s="313"/>
      <c r="E300" s="391"/>
      <c r="F300" s="391"/>
      <c r="G300" s="313"/>
      <c r="H300" s="313"/>
      <c r="I300" s="313"/>
      <c r="J300" s="313"/>
      <c r="K300" s="313"/>
      <c r="L300" s="313"/>
      <c r="M300" s="313"/>
      <c r="N300" s="313"/>
      <c r="O300" s="313"/>
      <c r="P300" s="313"/>
      <c r="Q300" s="313"/>
      <c r="R300" s="313"/>
      <c r="S300" s="313"/>
      <c r="T300" s="313"/>
      <c r="U300" s="313"/>
      <c r="V300" s="313"/>
      <c r="W300" s="313"/>
      <c r="X300" s="313"/>
      <c r="Y300" s="313"/>
      <c r="Z300" s="313"/>
    </row>
    <row r="301">
      <c r="A301" s="314"/>
      <c r="B301" s="313"/>
      <c r="C301" s="313"/>
      <c r="D301" s="313"/>
      <c r="E301" s="391"/>
      <c r="F301" s="391"/>
      <c r="G301" s="313"/>
      <c r="H301" s="313"/>
      <c r="I301" s="313"/>
      <c r="J301" s="313"/>
      <c r="K301" s="313"/>
      <c r="L301" s="313"/>
      <c r="M301" s="313"/>
      <c r="N301" s="313"/>
      <c r="O301" s="313"/>
      <c r="P301" s="313"/>
      <c r="Q301" s="313"/>
      <c r="R301" s="313"/>
      <c r="S301" s="313"/>
      <c r="T301" s="313"/>
      <c r="U301" s="313"/>
      <c r="V301" s="313"/>
      <c r="W301" s="313"/>
      <c r="X301" s="313"/>
      <c r="Y301" s="313"/>
      <c r="Z301" s="313"/>
    </row>
    <row r="302">
      <c r="A302" s="314"/>
      <c r="B302" s="313"/>
      <c r="C302" s="313"/>
      <c r="D302" s="313"/>
      <c r="E302" s="391"/>
      <c r="F302" s="391"/>
      <c r="G302" s="313"/>
      <c r="H302" s="313"/>
      <c r="I302" s="313"/>
      <c r="J302" s="313"/>
      <c r="K302" s="313"/>
      <c r="L302" s="313"/>
      <c r="M302" s="313"/>
      <c r="N302" s="313"/>
      <c r="O302" s="313"/>
      <c r="P302" s="313"/>
      <c r="Q302" s="313"/>
      <c r="R302" s="313"/>
      <c r="S302" s="313"/>
      <c r="T302" s="313"/>
      <c r="U302" s="313"/>
      <c r="V302" s="313"/>
      <c r="W302" s="313"/>
      <c r="X302" s="313"/>
      <c r="Y302" s="313"/>
      <c r="Z302" s="313"/>
    </row>
    <row r="303">
      <c r="A303" s="314"/>
      <c r="B303" s="313"/>
      <c r="C303" s="313"/>
      <c r="D303" s="313"/>
      <c r="E303" s="391"/>
      <c r="F303" s="391"/>
      <c r="G303" s="313"/>
      <c r="H303" s="313"/>
      <c r="I303" s="313"/>
      <c r="J303" s="313"/>
      <c r="K303" s="313"/>
      <c r="L303" s="313"/>
      <c r="M303" s="313"/>
      <c r="N303" s="313"/>
      <c r="O303" s="313"/>
      <c r="P303" s="313"/>
      <c r="Q303" s="313"/>
      <c r="R303" s="313"/>
      <c r="S303" s="313"/>
      <c r="T303" s="313"/>
      <c r="U303" s="313"/>
      <c r="V303" s="313"/>
      <c r="W303" s="313"/>
      <c r="X303" s="313"/>
      <c r="Y303" s="313"/>
      <c r="Z303" s="313"/>
    </row>
    <row r="304">
      <c r="A304" s="314"/>
      <c r="B304" s="313"/>
      <c r="C304" s="313"/>
      <c r="D304" s="313"/>
      <c r="E304" s="391"/>
      <c r="F304" s="391"/>
      <c r="G304" s="313"/>
      <c r="H304" s="313"/>
      <c r="I304" s="313"/>
      <c r="J304" s="313"/>
      <c r="K304" s="313"/>
      <c r="L304" s="313"/>
      <c r="M304" s="313"/>
      <c r="N304" s="313"/>
      <c r="O304" s="313"/>
      <c r="P304" s="313"/>
      <c r="Q304" s="313"/>
      <c r="R304" s="313"/>
      <c r="S304" s="313"/>
      <c r="T304" s="313"/>
      <c r="U304" s="313"/>
      <c r="V304" s="313"/>
      <c r="W304" s="313"/>
      <c r="X304" s="313"/>
      <c r="Y304" s="313"/>
      <c r="Z304" s="313"/>
    </row>
    <row r="305">
      <c r="A305" s="314"/>
      <c r="B305" s="313"/>
      <c r="C305" s="313"/>
      <c r="D305" s="313"/>
      <c r="E305" s="391"/>
      <c r="F305" s="391"/>
      <c r="G305" s="313"/>
      <c r="H305" s="313"/>
      <c r="I305" s="313"/>
      <c r="J305" s="313"/>
      <c r="K305" s="313"/>
      <c r="L305" s="313"/>
      <c r="M305" s="313"/>
      <c r="N305" s="313"/>
      <c r="O305" s="313"/>
      <c r="P305" s="313"/>
      <c r="Q305" s="313"/>
      <c r="R305" s="313"/>
      <c r="S305" s="313"/>
      <c r="T305" s="313"/>
      <c r="U305" s="313"/>
      <c r="V305" s="313"/>
      <c r="W305" s="313"/>
      <c r="X305" s="313"/>
      <c r="Y305" s="313"/>
      <c r="Z305" s="313"/>
    </row>
    <row r="306">
      <c r="A306" s="314"/>
      <c r="B306" s="313"/>
      <c r="C306" s="313"/>
      <c r="D306" s="313"/>
      <c r="E306" s="391"/>
      <c r="F306" s="391"/>
      <c r="G306" s="313"/>
      <c r="H306" s="313"/>
      <c r="I306" s="313"/>
      <c r="J306" s="313"/>
      <c r="K306" s="313"/>
      <c r="L306" s="313"/>
      <c r="M306" s="313"/>
      <c r="N306" s="313"/>
      <c r="O306" s="313"/>
      <c r="P306" s="313"/>
      <c r="Q306" s="313"/>
      <c r="R306" s="313"/>
      <c r="S306" s="313"/>
      <c r="T306" s="313"/>
      <c r="U306" s="313"/>
      <c r="V306" s="313"/>
      <c r="W306" s="313"/>
      <c r="X306" s="313"/>
      <c r="Y306" s="313"/>
      <c r="Z306" s="313"/>
    </row>
    <row r="307">
      <c r="A307" s="314"/>
      <c r="B307" s="313"/>
      <c r="C307" s="313"/>
      <c r="D307" s="313"/>
      <c r="E307" s="391"/>
      <c r="F307" s="391"/>
      <c r="G307" s="313"/>
      <c r="H307" s="313"/>
      <c r="I307" s="313"/>
      <c r="J307" s="313"/>
      <c r="K307" s="313"/>
      <c r="L307" s="313"/>
      <c r="M307" s="313"/>
      <c r="N307" s="313"/>
      <c r="O307" s="313"/>
      <c r="P307" s="313"/>
      <c r="Q307" s="313"/>
      <c r="R307" s="313"/>
      <c r="S307" s="313"/>
      <c r="T307" s="313"/>
      <c r="U307" s="313"/>
      <c r="V307" s="313"/>
      <c r="W307" s="313"/>
      <c r="X307" s="313"/>
      <c r="Y307" s="313"/>
      <c r="Z307" s="313"/>
    </row>
    <row r="308">
      <c r="A308" s="314"/>
      <c r="B308" s="313"/>
      <c r="C308" s="313"/>
      <c r="D308" s="313"/>
      <c r="E308" s="391"/>
      <c r="F308" s="391"/>
      <c r="G308" s="313"/>
      <c r="H308" s="313"/>
      <c r="I308" s="313"/>
      <c r="J308" s="313"/>
      <c r="K308" s="313"/>
      <c r="L308" s="313"/>
      <c r="M308" s="313"/>
      <c r="N308" s="313"/>
      <c r="O308" s="313"/>
      <c r="P308" s="313"/>
      <c r="Q308" s="313"/>
      <c r="R308" s="313"/>
      <c r="S308" s="313"/>
      <c r="T308" s="313"/>
      <c r="U308" s="313"/>
      <c r="V308" s="313"/>
      <c r="W308" s="313"/>
      <c r="X308" s="313"/>
      <c r="Y308" s="313"/>
      <c r="Z308" s="313"/>
    </row>
    <row r="309">
      <c r="A309" s="314"/>
      <c r="B309" s="313"/>
      <c r="C309" s="313"/>
      <c r="D309" s="313"/>
      <c r="E309" s="391"/>
      <c r="F309" s="391"/>
      <c r="G309" s="313"/>
      <c r="H309" s="313"/>
      <c r="I309" s="313"/>
      <c r="J309" s="313"/>
      <c r="K309" s="313"/>
      <c r="L309" s="313"/>
      <c r="M309" s="313"/>
      <c r="N309" s="313"/>
      <c r="O309" s="313"/>
      <c r="P309" s="313"/>
      <c r="Q309" s="313"/>
      <c r="R309" s="313"/>
      <c r="S309" s="313"/>
      <c r="T309" s="313"/>
      <c r="U309" s="313"/>
      <c r="V309" s="313"/>
      <c r="W309" s="313"/>
      <c r="X309" s="313"/>
      <c r="Y309" s="313"/>
      <c r="Z309" s="313"/>
    </row>
    <row r="310">
      <c r="A310" s="314"/>
      <c r="B310" s="313"/>
      <c r="C310" s="313"/>
      <c r="D310" s="313"/>
      <c r="E310" s="391"/>
      <c r="F310" s="391"/>
      <c r="G310" s="313"/>
      <c r="H310" s="313"/>
      <c r="I310" s="313"/>
      <c r="J310" s="313"/>
      <c r="K310" s="313"/>
      <c r="L310" s="313"/>
      <c r="M310" s="313"/>
      <c r="N310" s="313"/>
      <c r="O310" s="313"/>
      <c r="P310" s="313"/>
      <c r="Q310" s="313"/>
      <c r="R310" s="313"/>
      <c r="S310" s="313"/>
      <c r="T310" s="313"/>
      <c r="U310" s="313"/>
      <c r="V310" s="313"/>
      <c r="W310" s="313"/>
      <c r="X310" s="313"/>
      <c r="Y310" s="313"/>
      <c r="Z310" s="313"/>
    </row>
    <row r="311">
      <c r="A311" s="314"/>
      <c r="B311" s="313"/>
      <c r="C311" s="313"/>
      <c r="D311" s="313"/>
      <c r="E311" s="391"/>
      <c r="F311" s="391"/>
      <c r="G311" s="313"/>
      <c r="H311" s="313"/>
      <c r="I311" s="313"/>
      <c r="J311" s="313"/>
      <c r="K311" s="313"/>
      <c r="L311" s="313"/>
      <c r="M311" s="313"/>
      <c r="N311" s="313"/>
      <c r="O311" s="313"/>
      <c r="P311" s="313"/>
      <c r="Q311" s="313"/>
      <c r="R311" s="313"/>
      <c r="S311" s="313"/>
      <c r="T311" s="313"/>
      <c r="U311" s="313"/>
      <c r="V311" s="313"/>
      <c r="W311" s="313"/>
      <c r="X311" s="313"/>
      <c r="Y311" s="313"/>
      <c r="Z311" s="313"/>
    </row>
    <row r="312">
      <c r="A312" s="314"/>
      <c r="B312" s="313"/>
      <c r="C312" s="313"/>
      <c r="D312" s="313"/>
      <c r="E312" s="391"/>
      <c r="F312" s="391"/>
      <c r="G312" s="313"/>
      <c r="H312" s="313"/>
      <c r="I312" s="313"/>
      <c r="J312" s="313"/>
      <c r="K312" s="313"/>
      <c r="L312" s="313"/>
      <c r="M312" s="313"/>
      <c r="N312" s="313"/>
      <c r="O312" s="313"/>
      <c r="P312" s="313"/>
      <c r="Q312" s="313"/>
      <c r="R312" s="313"/>
      <c r="S312" s="313"/>
      <c r="T312" s="313"/>
      <c r="U312" s="313"/>
      <c r="V312" s="313"/>
      <c r="W312" s="313"/>
      <c r="X312" s="313"/>
      <c r="Y312" s="313"/>
      <c r="Z312" s="313"/>
    </row>
    <row r="313">
      <c r="A313" s="314"/>
      <c r="B313" s="313"/>
      <c r="C313" s="313"/>
      <c r="D313" s="313"/>
      <c r="E313" s="391"/>
      <c r="F313" s="391"/>
      <c r="G313" s="313"/>
      <c r="H313" s="313"/>
      <c r="I313" s="313"/>
      <c r="J313" s="313"/>
      <c r="K313" s="313"/>
      <c r="L313" s="313"/>
      <c r="M313" s="313"/>
      <c r="N313" s="313"/>
      <c r="O313" s="313"/>
      <c r="P313" s="313"/>
      <c r="Q313" s="313"/>
      <c r="R313" s="313"/>
      <c r="S313" s="313"/>
      <c r="T313" s="313"/>
      <c r="U313" s="313"/>
      <c r="V313" s="313"/>
      <c r="W313" s="313"/>
      <c r="X313" s="313"/>
      <c r="Y313" s="313"/>
      <c r="Z313" s="313"/>
    </row>
    <row r="314">
      <c r="A314" s="314"/>
      <c r="B314" s="313"/>
      <c r="C314" s="313"/>
      <c r="D314" s="313"/>
      <c r="E314" s="391"/>
      <c r="F314" s="391"/>
      <c r="G314" s="313"/>
      <c r="H314" s="313"/>
      <c r="I314" s="313"/>
      <c r="J314" s="313"/>
      <c r="K314" s="313"/>
      <c r="L314" s="313"/>
      <c r="M314" s="313"/>
      <c r="N314" s="313"/>
      <c r="O314" s="313"/>
      <c r="P314" s="313"/>
      <c r="Q314" s="313"/>
      <c r="R314" s="313"/>
      <c r="S314" s="313"/>
      <c r="T314" s="313"/>
      <c r="U314" s="313"/>
      <c r="V314" s="313"/>
      <c r="W314" s="313"/>
      <c r="X314" s="313"/>
      <c r="Y314" s="313"/>
      <c r="Z314" s="313"/>
    </row>
    <row r="315">
      <c r="A315" s="314"/>
      <c r="B315" s="313"/>
      <c r="C315" s="313"/>
      <c r="D315" s="313"/>
      <c r="E315" s="391"/>
      <c r="F315" s="391"/>
      <c r="G315" s="313"/>
      <c r="H315" s="313"/>
      <c r="I315" s="313"/>
      <c r="J315" s="313"/>
      <c r="K315" s="313"/>
      <c r="L315" s="313"/>
      <c r="M315" s="313"/>
      <c r="N315" s="313"/>
      <c r="O315" s="313"/>
      <c r="P315" s="313"/>
      <c r="Q315" s="313"/>
      <c r="R315" s="313"/>
      <c r="S315" s="313"/>
      <c r="T315" s="313"/>
      <c r="U315" s="313"/>
      <c r="V315" s="313"/>
      <c r="W315" s="313"/>
      <c r="X315" s="313"/>
      <c r="Y315" s="313"/>
      <c r="Z315" s="313"/>
    </row>
    <row r="316">
      <c r="A316" s="314"/>
      <c r="B316" s="313"/>
      <c r="C316" s="313"/>
      <c r="D316" s="313"/>
      <c r="E316" s="391"/>
      <c r="F316" s="391"/>
      <c r="G316" s="313"/>
      <c r="H316" s="313"/>
      <c r="I316" s="313"/>
      <c r="J316" s="313"/>
      <c r="K316" s="313"/>
      <c r="L316" s="313"/>
      <c r="M316" s="313"/>
      <c r="N316" s="313"/>
      <c r="O316" s="313"/>
      <c r="P316" s="313"/>
      <c r="Q316" s="313"/>
      <c r="R316" s="313"/>
      <c r="S316" s="313"/>
      <c r="T316" s="313"/>
      <c r="U316" s="313"/>
      <c r="V316" s="313"/>
      <c r="W316" s="313"/>
      <c r="X316" s="313"/>
      <c r="Y316" s="313"/>
      <c r="Z316" s="313"/>
    </row>
    <row r="317">
      <c r="A317" s="314"/>
      <c r="B317" s="313"/>
      <c r="C317" s="313"/>
      <c r="D317" s="313"/>
      <c r="E317" s="391"/>
      <c r="F317" s="391"/>
      <c r="G317" s="313"/>
      <c r="H317" s="313"/>
      <c r="I317" s="313"/>
      <c r="J317" s="313"/>
      <c r="K317" s="313"/>
      <c r="L317" s="313"/>
      <c r="M317" s="313"/>
      <c r="N317" s="313"/>
      <c r="O317" s="313"/>
      <c r="P317" s="313"/>
      <c r="Q317" s="313"/>
      <c r="R317" s="313"/>
      <c r="S317" s="313"/>
      <c r="T317" s="313"/>
      <c r="U317" s="313"/>
      <c r="V317" s="313"/>
      <c r="W317" s="313"/>
      <c r="X317" s="313"/>
      <c r="Y317" s="313"/>
      <c r="Z317" s="313"/>
    </row>
    <row r="318">
      <c r="A318" s="314"/>
      <c r="B318" s="313"/>
      <c r="C318" s="313"/>
      <c r="D318" s="313"/>
      <c r="E318" s="391"/>
      <c r="F318" s="391"/>
      <c r="G318" s="313"/>
      <c r="H318" s="313"/>
      <c r="I318" s="313"/>
      <c r="J318" s="313"/>
      <c r="K318" s="313"/>
      <c r="L318" s="313"/>
      <c r="M318" s="313"/>
      <c r="N318" s="313"/>
      <c r="O318" s="313"/>
      <c r="P318" s="313"/>
      <c r="Q318" s="313"/>
      <c r="R318" s="313"/>
      <c r="S318" s="313"/>
      <c r="T318" s="313"/>
      <c r="U318" s="313"/>
      <c r="V318" s="313"/>
      <c r="W318" s="313"/>
      <c r="X318" s="313"/>
      <c r="Y318" s="313"/>
      <c r="Z318" s="313"/>
    </row>
    <row r="319">
      <c r="A319" s="314"/>
      <c r="B319" s="313"/>
      <c r="C319" s="313"/>
      <c r="D319" s="313"/>
      <c r="E319" s="391"/>
      <c r="F319" s="391"/>
      <c r="G319" s="313"/>
      <c r="H319" s="313"/>
      <c r="I319" s="313"/>
      <c r="J319" s="313"/>
      <c r="K319" s="313"/>
      <c r="L319" s="313"/>
      <c r="M319" s="313"/>
      <c r="N319" s="313"/>
      <c r="O319" s="313"/>
      <c r="P319" s="313"/>
      <c r="Q319" s="313"/>
      <c r="R319" s="313"/>
      <c r="S319" s="313"/>
      <c r="T319" s="313"/>
      <c r="U319" s="313"/>
      <c r="V319" s="313"/>
      <c r="W319" s="313"/>
      <c r="X319" s="313"/>
      <c r="Y319" s="313"/>
      <c r="Z319" s="313"/>
    </row>
    <row r="320">
      <c r="A320" s="314"/>
      <c r="B320" s="313"/>
      <c r="C320" s="313"/>
      <c r="D320" s="313"/>
      <c r="E320" s="391"/>
      <c r="F320" s="391"/>
      <c r="G320" s="313"/>
      <c r="H320" s="313"/>
      <c r="I320" s="313"/>
      <c r="J320" s="313"/>
      <c r="K320" s="313"/>
      <c r="L320" s="313"/>
      <c r="M320" s="313"/>
      <c r="N320" s="313"/>
      <c r="O320" s="313"/>
      <c r="P320" s="313"/>
      <c r="Q320" s="313"/>
      <c r="R320" s="313"/>
      <c r="S320" s="313"/>
      <c r="T320" s="313"/>
      <c r="U320" s="313"/>
      <c r="V320" s="313"/>
      <c r="W320" s="313"/>
      <c r="X320" s="313"/>
      <c r="Y320" s="313"/>
      <c r="Z320" s="313"/>
    </row>
    <row r="321">
      <c r="A321" s="314"/>
      <c r="B321" s="313"/>
      <c r="C321" s="313"/>
      <c r="D321" s="313"/>
      <c r="E321" s="391"/>
      <c r="F321" s="391"/>
      <c r="G321" s="313"/>
      <c r="H321" s="313"/>
      <c r="I321" s="313"/>
      <c r="J321" s="313"/>
      <c r="K321" s="313"/>
      <c r="L321" s="313"/>
      <c r="M321" s="313"/>
      <c r="N321" s="313"/>
      <c r="O321" s="313"/>
      <c r="P321" s="313"/>
      <c r="Q321" s="313"/>
      <c r="R321" s="313"/>
      <c r="S321" s="313"/>
      <c r="T321" s="313"/>
      <c r="U321" s="313"/>
      <c r="V321" s="313"/>
      <c r="W321" s="313"/>
      <c r="X321" s="313"/>
      <c r="Y321" s="313"/>
      <c r="Z321" s="313"/>
    </row>
    <row r="322">
      <c r="A322" s="314"/>
      <c r="B322" s="313"/>
      <c r="C322" s="313"/>
      <c r="D322" s="313"/>
      <c r="E322" s="391"/>
      <c r="F322" s="391"/>
      <c r="G322" s="313"/>
      <c r="H322" s="313"/>
      <c r="I322" s="313"/>
      <c r="J322" s="313"/>
      <c r="K322" s="313"/>
      <c r="L322" s="313"/>
      <c r="M322" s="313"/>
      <c r="N322" s="313"/>
      <c r="O322" s="313"/>
      <c r="P322" s="313"/>
      <c r="Q322" s="313"/>
      <c r="R322" s="313"/>
      <c r="S322" s="313"/>
      <c r="T322" s="313"/>
      <c r="U322" s="313"/>
      <c r="V322" s="313"/>
      <c r="W322" s="313"/>
      <c r="X322" s="313"/>
      <c r="Y322" s="313"/>
      <c r="Z322" s="313"/>
    </row>
    <row r="323">
      <c r="A323" s="314"/>
      <c r="B323" s="313"/>
      <c r="C323" s="313"/>
      <c r="D323" s="313"/>
      <c r="E323" s="391"/>
      <c r="F323" s="391"/>
      <c r="G323" s="313"/>
      <c r="H323" s="313"/>
      <c r="I323" s="313"/>
      <c r="J323" s="313"/>
      <c r="K323" s="313"/>
      <c r="L323" s="313"/>
      <c r="M323" s="313"/>
      <c r="N323" s="313"/>
      <c r="O323" s="313"/>
      <c r="P323" s="313"/>
      <c r="Q323" s="313"/>
      <c r="R323" s="313"/>
      <c r="S323" s="313"/>
      <c r="T323" s="313"/>
      <c r="U323" s="313"/>
      <c r="V323" s="313"/>
      <c r="W323" s="313"/>
      <c r="X323" s="313"/>
      <c r="Y323" s="313"/>
      <c r="Z323" s="313"/>
    </row>
    <row r="324">
      <c r="A324" s="314"/>
      <c r="B324" s="313"/>
      <c r="C324" s="313"/>
      <c r="D324" s="313"/>
      <c r="E324" s="391"/>
      <c r="F324" s="391"/>
      <c r="G324" s="313"/>
      <c r="H324" s="313"/>
      <c r="I324" s="313"/>
      <c r="J324" s="313"/>
      <c r="K324" s="313"/>
      <c r="L324" s="313"/>
      <c r="M324" s="313"/>
      <c r="N324" s="313"/>
      <c r="O324" s="313"/>
      <c r="P324" s="313"/>
      <c r="Q324" s="313"/>
      <c r="R324" s="313"/>
      <c r="S324" s="313"/>
      <c r="T324" s="313"/>
      <c r="U324" s="313"/>
      <c r="V324" s="313"/>
      <c r="W324" s="313"/>
      <c r="X324" s="313"/>
      <c r="Y324" s="313"/>
      <c r="Z324" s="313"/>
    </row>
    <row r="325">
      <c r="A325" s="314"/>
      <c r="B325" s="313"/>
      <c r="C325" s="313"/>
      <c r="D325" s="313"/>
      <c r="E325" s="391"/>
      <c r="F325" s="391"/>
      <c r="G325" s="313"/>
      <c r="H325" s="313"/>
      <c r="I325" s="313"/>
      <c r="J325" s="313"/>
      <c r="K325" s="313"/>
      <c r="L325" s="313"/>
      <c r="M325" s="313"/>
      <c r="N325" s="313"/>
      <c r="O325" s="313"/>
      <c r="P325" s="313"/>
      <c r="Q325" s="313"/>
      <c r="R325" s="313"/>
      <c r="S325" s="313"/>
      <c r="T325" s="313"/>
      <c r="U325" s="313"/>
      <c r="V325" s="313"/>
      <c r="W325" s="313"/>
      <c r="X325" s="313"/>
      <c r="Y325" s="313"/>
      <c r="Z325" s="313"/>
    </row>
    <row r="326">
      <c r="A326" s="314"/>
      <c r="B326" s="313"/>
      <c r="C326" s="313"/>
      <c r="D326" s="313"/>
      <c r="E326" s="391"/>
      <c r="F326" s="391"/>
      <c r="G326" s="313"/>
      <c r="H326" s="313"/>
      <c r="I326" s="313"/>
      <c r="J326" s="313"/>
      <c r="K326" s="313"/>
      <c r="L326" s="313"/>
      <c r="M326" s="313"/>
      <c r="N326" s="313"/>
      <c r="O326" s="313"/>
      <c r="P326" s="313"/>
      <c r="Q326" s="313"/>
      <c r="R326" s="313"/>
      <c r="S326" s="313"/>
      <c r="T326" s="313"/>
      <c r="U326" s="313"/>
      <c r="V326" s="313"/>
      <c r="W326" s="313"/>
      <c r="X326" s="313"/>
      <c r="Y326" s="313"/>
      <c r="Z326" s="313"/>
    </row>
    <row r="327">
      <c r="A327" s="314"/>
      <c r="B327" s="313"/>
      <c r="C327" s="313"/>
      <c r="D327" s="313"/>
      <c r="E327" s="391"/>
      <c r="F327" s="391"/>
      <c r="G327" s="313"/>
      <c r="H327" s="313"/>
      <c r="I327" s="313"/>
      <c r="J327" s="313"/>
      <c r="K327" s="313"/>
      <c r="L327" s="313"/>
      <c r="M327" s="313"/>
      <c r="N327" s="313"/>
      <c r="O327" s="313"/>
      <c r="P327" s="313"/>
      <c r="Q327" s="313"/>
      <c r="R327" s="313"/>
      <c r="S327" s="313"/>
      <c r="T327" s="313"/>
      <c r="U327" s="313"/>
      <c r="V327" s="313"/>
      <c r="W327" s="313"/>
      <c r="X327" s="313"/>
      <c r="Y327" s="313"/>
      <c r="Z327" s="313"/>
    </row>
    <row r="328">
      <c r="A328" s="314"/>
      <c r="B328" s="313"/>
      <c r="C328" s="313"/>
      <c r="D328" s="313"/>
      <c r="E328" s="391"/>
      <c r="F328" s="391"/>
      <c r="G328" s="313"/>
      <c r="H328" s="313"/>
      <c r="I328" s="313"/>
      <c r="J328" s="313"/>
      <c r="K328" s="313"/>
      <c r="L328" s="313"/>
      <c r="M328" s="313"/>
      <c r="N328" s="313"/>
      <c r="O328" s="313"/>
      <c r="P328" s="313"/>
      <c r="Q328" s="313"/>
      <c r="R328" s="313"/>
      <c r="S328" s="313"/>
      <c r="T328" s="313"/>
      <c r="U328" s="313"/>
      <c r="V328" s="313"/>
      <c r="W328" s="313"/>
      <c r="X328" s="313"/>
      <c r="Y328" s="313"/>
      <c r="Z328" s="313"/>
    </row>
    <row r="329">
      <c r="A329" s="314"/>
      <c r="B329" s="313"/>
      <c r="C329" s="313"/>
      <c r="D329" s="313"/>
      <c r="E329" s="391"/>
      <c r="F329" s="391"/>
      <c r="G329" s="313"/>
      <c r="H329" s="313"/>
      <c r="I329" s="313"/>
      <c r="J329" s="313"/>
      <c r="K329" s="313"/>
      <c r="L329" s="313"/>
      <c r="M329" s="313"/>
      <c r="N329" s="313"/>
      <c r="O329" s="313"/>
      <c r="P329" s="313"/>
      <c r="Q329" s="313"/>
      <c r="R329" s="313"/>
      <c r="S329" s="313"/>
      <c r="T329" s="313"/>
      <c r="U329" s="313"/>
      <c r="V329" s="313"/>
      <c r="W329" s="313"/>
      <c r="X329" s="313"/>
      <c r="Y329" s="313"/>
      <c r="Z329" s="313"/>
    </row>
    <row r="330">
      <c r="A330" s="314"/>
      <c r="B330" s="313"/>
      <c r="C330" s="313"/>
      <c r="D330" s="313"/>
      <c r="E330" s="391"/>
      <c r="F330" s="391"/>
      <c r="G330" s="313"/>
      <c r="H330" s="313"/>
      <c r="I330" s="313"/>
      <c r="J330" s="313"/>
      <c r="K330" s="313"/>
      <c r="L330" s="313"/>
      <c r="M330" s="313"/>
      <c r="N330" s="313"/>
      <c r="O330" s="313"/>
      <c r="P330" s="313"/>
      <c r="Q330" s="313"/>
      <c r="R330" s="313"/>
      <c r="S330" s="313"/>
      <c r="T330" s="313"/>
      <c r="U330" s="313"/>
      <c r="V330" s="313"/>
      <c r="W330" s="313"/>
      <c r="X330" s="313"/>
      <c r="Y330" s="313"/>
      <c r="Z330" s="313"/>
    </row>
    <row r="331">
      <c r="A331" s="314"/>
      <c r="B331" s="313"/>
      <c r="C331" s="313"/>
      <c r="D331" s="313"/>
      <c r="E331" s="391"/>
      <c r="F331" s="391"/>
      <c r="G331" s="313"/>
      <c r="H331" s="313"/>
      <c r="I331" s="313"/>
      <c r="J331" s="313"/>
      <c r="K331" s="313"/>
      <c r="L331" s="313"/>
      <c r="M331" s="313"/>
      <c r="N331" s="313"/>
      <c r="O331" s="313"/>
      <c r="P331" s="313"/>
      <c r="Q331" s="313"/>
      <c r="R331" s="313"/>
      <c r="S331" s="313"/>
      <c r="T331" s="313"/>
      <c r="U331" s="313"/>
      <c r="V331" s="313"/>
      <c r="W331" s="313"/>
      <c r="X331" s="313"/>
      <c r="Y331" s="313"/>
      <c r="Z331" s="313"/>
    </row>
    <row r="332">
      <c r="A332" s="314"/>
      <c r="B332" s="313"/>
      <c r="C332" s="313"/>
      <c r="D332" s="313"/>
      <c r="E332" s="391"/>
      <c r="F332" s="391"/>
      <c r="G332" s="313"/>
      <c r="H332" s="313"/>
      <c r="I332" s="313"/>
      <c r="J332" s="313"/>
      <c r="K332" s="313"/>
      <c r="L332" s="313"/>
      <c r="M332" s="313"/>
      <c r="N332" s="313"/>
      <c r="O332" s="313"/>
      <c r="P332" s="313"/>
      <c r="Q332" s="313"/>
      <c r="R332" s="313"/>
      <c r="S332" s="313"/>
      <c r="T332" s="313"/>
      <c r="U332" s="313"/>
      <c r="V332" s="313"/>
      <c r="W332" s="313"/>
      <c r="X332" s="313"/>
      <c r="Y332" s="313"/>
      <c r="Z332" s="313"/>
    </row>
    <row r="333">
      <c r="A333" s="314"/>
      <c r="B333" s="313"/>
      <c r="C333" s="313"/>
      <c r="D333" s="313"/>
      <c r="E333" s="391"/>
      <c r="F333" s="391"/>
      <c r="G333" s="313"/>
      <c r="H333" s="313"/>
      <c r="I333" s="313"/>
      <c r="J333" s="313"/>
      <c r="K333" s="313"/>
      <c r="L333" s="313"/>
      <c r="M333" s="313"/>
      <c r="N333" s="313"/>
      <c r="O333" s="313"/>
      <c r="P333" s="313"/>
      <c r="Q333" s="313"/>
      <c r="R333" s="313"/>
      <c r="S333" s="313"/>
      <c r="T333" s="313"/>
      <c r="U333" s="313"/>
      <c r="V333" s="313"/>
      <c r="W333" s="313"/>
      <c r="X333" s="313"/>
      <c r="Y333" s="313"/>
      <c r="Z333" s="313"/>
    </row>
    <row r="334">
      <c r="A334" s="314"/>
      <c r="B334" s="313"/>
      <c r="C334" s="313"/>
      <c r="D334" s="313"/>
      <c r="E334" s="391"/>
      <c r="F334" s="391"/>
      <c r="G334" s="313"/>
      <c r="H334" s="313"/>
      <c r="I334" s="313"/>
      <c r="J334" s="313"/>
      <c r="K334" s="313"/>
      <c r="L334" s="313"/>
      <c r="M334" s="313"/>
      <c r="N334" s="313"/>
      <c r="O334" s="313"/>
      <c r="P334" s="313"/>
      <c r="Q334" s="313"/>
      <c r="R334" s="313"/>
      <c r="S334" s="313"/>
      <c r="T334" s="313"/>
      <c r="U334" s="313"/>
      <c r="V334" s="313"/>
      <c r="W334" s="313"/>
      <c r="X334" s="313"/>
      <c r="Y334" s="313"/>
      <c r="Z334" s="313"/>
    </row>
    <row r="335">
      <c r="A335" s="314"/>
      <c r="B335" s="313"/>
      <c r="C335" s="313"/>
      <c r="D335" s="313"/>
      <c r="E335" s="391"/>
      <c r="F335" s="391"/>
      <c r="G335" s="313"/>
      <c r="H335" s="313"/>
      <c r="I335" s="313"/>
      <c r="J335" s="313"/>
      <c r="K335" s="313"/>
      <c r="L335" s="313"/>
      <c r="M335" s="313"/>
      <c r="N335" s="313"/>
      <c r="O335" s="313"/>
      <c r="P335" s="313"/>
      <c r="Q335" s="313"/>
      <c r="R335" s="313"/>
      <c r="S335" s="313"/>
      <c r="T335" s="313"/>
      <c r="U335" s="313"/>
      <c r="V335" s="313"/>
      <c r="W335" s="313"/>
      <c r="X335" s="313"/>
      <c r="Y335" s="313"/>
      <c r="Z335" s="313"/>
    </row>
    <row r="336">
      <c r="A336" s="314"/>
      <c r="B336" s="313"/>
      <c r="C336" s="313"/>
      <c r="D336" s="313"/>
      <c r="E336" s="391"/>
      <c r="F336" s="391"/>
      <c r="G336" s="313"/>
      <c r="H336" s="313"/>
      <c r="I336" s="313"/>
      <c r="J336" s="313"/>
      <c r="K336" s="313"/>
      <c r="L336" s="313"/>
      <c r="M336" s="313"/>
      <c r="N336" s="313"/>
      <c r="O336" s="313"/>
      <c r="P336" s="313"/>
      <c r="Q336" s="313"/>
      <c r="R336" s="313"/>
      <c r="S336" s="313"/>
      <c r="T336" s="313"/>
      <c r="U336" s="313"/>
      <c r="V336" s="313"/>
      <c r="W336" s="313"/>
      <c r="X336" s="313"/>
      <c r="Y336" s="313"/>
      <c r="Z336" s="313"/>
    </row>
    <row r="337">
      <c r="A337" s="314"/>
      <c r="B337" s="313"/>
      <c r="C337" s="313"/>
      <c r="D337" s="313"/>
      <c r="E337" s="391"/>
      <c r="F337" s="391"/>
      <c r="G337" s="313"/>
      <c r="H337" s="313"/>
      <c r="I337" s="313"/>
      <c r="J337" s="313"/>
      <c r="K337" s="313"/>
      <c r="L337" s="313"/>
      <c r="M337" s="313"/>
      <c r="N337" s="313"/>
      <c r="O337" s="313"/>
      <c r="P337" s="313"/>
      <c r="Q337" s="313"/>
      <c r="R337" s="313"/>
      <c r="S337" s="313"/>
      <c r="T337" s="313"/>
      <c r="U337" s="313"/>
      <c r="V337" s="313"/>
      <c r="W337" s="313"/>
      <c r="X337" s="313"/>
      <c r="Y337" s="313"/>
      <c r="Z337" s="313"/>
    </row>
    <row r="338">
      <c r="A338" s="314"/>
      <c r="B338" s="313"/>
      <c r="C338" s="313"/>
      <c r="D338" s="313"/>
      <c r="E338" s="391"/>
      <c r="F338" s="391"/>
      <c r="G338" s="313"/>
      <c r="H338" s="313"/>
      <c r="I338" s="313"/>
      <c r="J338" s="313"/>
      <c r="K338" s="313"/>
      <c r="L338" s="313"/>
      <c r="M338" s="313"/>
      <c r="N338" s="313"/>
      <c r="O338" s="313"/>
      <c r="P338" s="313"/>
      <c r="Q338" s="313"/>
      <c r="R338" s="313"/>
      <c r="S338" s="313"/>
      <c r="T338" s="313"/>
      <c r="U338" s="313"/>
      <c r="V338" s="313"/>
      <c r="W338" s="313"/>
      <c r="X338" s="313"/>
      <c r="Y338" s="313"/>
      <c r="Z338" s="313"/>
    </row>
    <row r="339">
      <c r="A339" s="314"/>
      <c r="B339" s="313"/>
      <c r="C339" s="313"/>
      <c r="D339" s="313"/>
      <c r="E339" s="391"/>
      <c r="F339" s="391"/>
      <c r="G339" s="313"/>
      <c r="H339" s="313"/>
      <c r="I339" s="313"/>
      <c r="J339" s="313"/>
      <c r="K339" s="313"/>
      <c r="L339" s="313"/>
      <c r="M339" s="313"/>
      <c r="N339" s="313"/>
      <c r="O339" s="313"/>
      <c r="P339" s="313"/>
      <c r="Q339" s="313"/>
      <c r="R339" s="313"/>
      <c r="S339" s="313"/>
      <c r="T339" s="313"/>
      <c r="U339" s="313"/>
      <c r="V339" s="313"/>
      <c r="W339" s="313"/>
      <c r="X339" s="313"/>
      <c r="Y339" s="313"/>
      <c r="Z339" s="313"/>
    </row>
    <row r="340">
      <c r="A340" s="314"/>
      <c r="B340" s="313"/>
      <c r="C340" s="313"/>
      <c r="D340" s="313"/>
      <c r="E340" s="391"/>
      <c r="F340" s="391"/>
      <c r="G340" s="313"/>
      <c r="H340" s="313"/>
      <c r="I340" s="313"/>
      <c r="J340" s="313"/>
      <c r="K340" s="313"/>
      <c r="L340" s="313"/>
      <c r="M340" s="313"/>
      <c r="N340" s="313"/>
      <c r="O340" s="313"/>
      <c r="P340" s="313"/>
      <c r="Q340" s="313"/>
      <c r="R340" s="313"/>
      <c r="S340" s="313"/>
      <c r="T340" s="313"/>
      <c r="U340" s="313"/>
      <c r="V340" s="313"/>
      <c r="W340" s="313"/>
      <c r="X340" s="313"/>
      <c r="Y340" s="313"/>
      <c r="Z340" s="313"/>
    </row>
    <row r="341">
      <c r="A341" s="314"/>
      <c r="B341" s="313"/>
      <c r="C341" s="313"/>
      <c r="D341" s="313"/>
      <c r="E341" s="391"/>
      <c r="F341" s="391"/>
      <c r="G341" s="313"/>
      <c r="H341" s="313"/>
      <c r="I341" s="313"/>
      <c r="J341" s="313"/>
      <c r="K341" s="313"/>
      <c r="L341" s="313"/>
      <c r="M341" s="313"/>
      <c r="N341" s="313"/>
      <c r="O341" s="313"/>
      <c r="P341" s="313"/>
      <c r="Q341" s="313"/>
      <c r="R341" s="313"/>
      <c r="S341" s="313"/>
      <c r="T341" s="313"/>
      <c r="U341" s="313"/>
      <c r="V341" s="313"/>
      <c r="W341" s="313"/>
      <c r="X341" s="313"/>
      <c r="Y341" s="313"/>
      <c r="Z341" s="313"/>
    </row>
    <row r="342">
      <c r="A342" s="314"/>
      <c r="B342" s="313"/>
      <c r="C342" s="313"/>
      <c r="D342" s="313"/>
      <c r="E342" s="391"/>
      <c r="F342" s="391"/>
      <c r="G342" s="313"/>
      <c r="H342" s="313"/>
      <c r="I342" s="313"/>
      <c r="J342" s="313"/>
      <c r="K342" s="313"/>
      <c r="L342" s="313"/>
      <c r="M342" s="313"/>
      <c r="N342" s="313"/>
      <c r="O342" s="313"/>
      <c r="P342" s="313"/>
      <c r="Q342" s="313"/>
      <c r="R342" s="313"/>
      <c r="S342" s="313"/>
      <c r="T342" s="313"/>
      <c r="U342" s="313"/>
      <c r="V342" s="313"/>
      <c r="W342" s="313"/>
      <c r="X342" s="313"/>
      <c r="Y342" s="313"/>
      <c r="Z342" s="313"/>
    </row>
    <row r="343">
      <c r="A343" s="314"/>
      <c r="B343" s="313"/>
      <c r="C343" s="313"/>
      <c r="D343" s="313"/>
      <c r="E343" s="391"/>
      <c r="F343" s="391"/>
      <c r="G343" s="313"/>
      <c r="H343" s="313"/>
      <c r="I343" s="313"/>
      <c r="J343" s="313"/>
      <c r="K343" s="313"/>
      <c r="L343" s="313"/>
      <c r="M343" s="313"/>
      <c r="N343" s="313"/>
      <c r="O343" s="313"/>
      <c r="P343" s="313"/>
      <c r="Q343" s="313"/>
      <c r="R343" s="313"/>
      <c r="S343" s="313"/>
      <c r="T343" s="313"/>
      <c r="U343" s="313"/>
      <c r="V343" s="313"/>
      <c r="W343" s="313"/>
      <c r="X343" s="313"/>
      <c r="Y343" s="313"/>
      <c r="Z343" s="313"/>
    </row>
    <row r="344">
      <c r="A344" s="314"/>
      <c r="B344" s="313"/>
      <c r="C344" s="313"/>
      <c r="D344" s="313"/>
      <c r="E344" s="391"/>
      <c r="F344" s="391"/>
      <c r="G344" s="313"/>
      <c r="H344" s="313"/>
      <c r="I344" s="313"/>
      <c r="J344" s="313"/>
      <c r="K344" s="313"/>
      <c r="L344" s="313"/>
      <c r="M344" s="313"/>
      <c r="N344" s="313"/>
      <c r="O344" s="313"/>
      <c r="P344" s="313"/>
      <c r="Q344" s="313"/>
      <c r="R344" s="313"/>
      <c r="S344" s="313"/>
      <c r="T344" s="313"/>
      <c r="U344" s="313"/>
      <c r="V344" s="313"/>
      <c r="W344" s="313"/>
      <c r="X344" s="313"/>
      <c r="Y344" s="313"/>
      <c r="Z344" s="313"/>
    </row>
    <row r="345">
      <c r="A345" s="314"/>
      <c r="B345" s="313"/>
      <c r="C345" s="313"/>
      <c r="D345" s="313"/>
      <c r="E345" s="391"/>
      <c r="F345" s="391"/>
      <c r="G345" s="313"/>
      <c r="H345" s="313"/>
      <c r="I345" s="313"/>
      <c r="J345" s="313"/>
      <c r="K345" s="313"/>
      <c r="L345" s="313"/>
      <c r="M345" s="313"/>
      <c r="N345" s="313"/>
      <c r="O345" s="313"/>
      <c r="P345" s="313"/>
      <c r="Q345" s="313"/>
      <c r="R345" s="313"/>
      <c r="S345" s="313"/>
      <c r="T345" s="313"/>
      <c r="U345" s="313"/>
      <c r="V345" s="313"/>
      <c r="W345" s="313"/>
      <c r="X345" s="313"/>
      <c r="Y345" s="313"/>
      <c r="Z345" s="313"/>
    </row>
    <row r="346">
      <c r="A346" s="314"/>
      <c r="B346" s="313"/>
      <c r="C346" s="313"/>
      <c r="D346" s="313"/>
      <c r="E346" s="391"/>
      <c r="F346" s="391"/>
      <c r="G346" s="313"/>
      <c r="H346" s="313"/>
      <c r="I346" s="313"/>
      <c r="J346" s="313"/>
      <c r="K346" s="313"/>
      <c r="L346" s="313"/>
      <c r="M346" s="313"/>
      <c r="N346" s="313"/>
      <c r="O346" s="313"/>
      <c r="P346" s="313"/>
      <c r="Q346" s="313"/>
      <c r="R346" s="313"/>
      <c r="S346" s="313"/>
      <c r="T346" s="313"/>
      <c r="U346" s="313"/>
      <c r="V346" s="313"/>
      <c r="W346" s="313"/>
      <c r="X346" s="313"/>
      <c r="Y346" s="313"/>
      <c r="Z346" s="313"/>
    </row>
    <row r="347">
      <c r="A347" s="314"/>
      <c r="B347" s="313"/>
      <c r="C347" s="313"/>
      <c r="D347" s="313"/>
      <c r="E347" s="391"/>
      <c r="F347" s="391"/>
      <c r="G347" s="313"/>
      <c r="H347" s="313"/>
      <c r="I347" s="313"/>
      <c r="J347" s="313"/>
      <c r="K347" s="313"/>
      <c r="L347" s="313"/>
      <c r="M347" s="313"/>
      <c r="N347" s="313"/>
      <c r="O347" s="313"/>
      <c r="P347" s="313"/>
      <c r="Q347" s="313"/>
      <c r="R347" s="313"/>
      <c r="S347" s="313"/>
      <c r="T347" s="313"/>
      <c r="U347" s="313"/>
      <c r="V347" s="313"/>
      <c r="W347" s="313"/>
      <c r="X347" s="313"/>
      <c r="Y347" s="313"/>
      <c r="Z347" s="313"/>
    </row>
    <row r="348">
      <c r="A348" s="314"/>
      <c r="B348" s="313"/>
      <c r="C348" s="313"/>
      <c r="D348" s="313"/>
      <c r="E348" s="391"/>
      <c r="F348" s="391"/>
      <c r="G348" s="313"/>
      <c r="H348" s="313"/>
      <c r="I348" s="313"/>
      <c r="J348" s="313"/>
      <c r="K348" s="313"/>
      <c r="L348" s="313"/>
      <c r="M348" s="313"/>
      <c r="N348" s="313"/>
      <c r="O348" s="313"/>
      <c r="P348" s="313"/>
      <c r="Q348" s="313"/>
      <c r="R348" s="313"/>
      <c r="S348" s="313"/>
      <c r="T348" s="313"/>
      <c r="U348" s="313"/>
      <c r="V348" s="313"/>
      <c r="W348" s="313"/>
      <c r="X348" s="313"/>
      <c r="Y348" s="313"/>
      <c r="Z348" s="313"/>
    </row>
    <row r="349">
      <c r="A349" s="314"/>
      <c r="B349" s="313"/>
      <c r="C349" s="313"/>
      <c r="D349" s="313"/>
      <c r="E349" s="391"/>
      <c r="F349" s="391"/>
      <c r="G349" s="313"/>
      <c r="H349" s="313"/>
      <c r="I349" s="313"/>
      <c r="J349" s="313"/>
      <c r="K349" s="313"/>
      <c r="L349" s="313"/>
      <c r="M349" s="313"/>
      <c r="N349" s="313"/>
      <c r="O349" s="313"/>
      <c r="P349" s="313"/>
      <c r="Q349" s="313"/>
      <c r="R349" s="313"/>
      <c r="S349" s="313"/>
      <c r="T349" s="313"/>
      <c r="U349" s="313"/>
      <c r="V349" s="313"/>
      <c r="W349" s="313"/>
      <c r="X349" s="313"/>
      <c r="Y349" s="313"/>
      <c r="Z349" s="313"/>
    </row>
    <row r="350">
      <c r="A350" s="314"/>
      <c r="B350" s="313"/>
      <c r="C350" s="313"/>
      <c r="D350" s="313"/>
      <c r="E350" s="391"/>
      <c r="F350" s="391"/>
      <c r="G350" s="313"/>
      <c r="H350" s="313"/>
      <c r="I350" s="313"/>
      <c r="J350" s="313"/>
      <c r="K350" s="313"/>
      <c r="L350" s="313"/>
      <c r="M350" s="313"/>
      <c r="N350" s="313"/>
      <c r="O350" s="313"/>
      <c r="P350" s="313"/>
      <c r="Q350" s="313"/>
      <c r="R350" s="313"/>
      <c r="S350" s="313"/>
      <c r="T350" s="313"/>
      <c r="U350" s="313"/>
      <c r="V350" s="313"/>
      <c r="W350" s="313"/>
      <c r="X350" s="313"/>
      <c r="Y350" s="313"/>
      <c r="Z350" s="313"/>
    </row>
    <row r="351">
      <c r="A351" s="314"/>
      <c r="B351" s="313"/>
      <c r="C351" s="313"/>
      <c r="D351" s="313"/>
      <c r="E351" s="391"/>
      <c r="F351" s="391"/>
      <c r="G351" s="313"/>
      <c r="H351" s="313"/>
      <c r="I351" s="313"/>
      <c r="J351" s="313"/>
      <c r="K351" s="313"/>
      <c r="L351" s="313"/>
      <c r="M351" s="313"/>
      <c r="N351" s="313"/>
      <c r="O351" s="313"/>
      <c r="P351" s="313"/>
      <c r="Q351" s="313"/>
      <c r="R351" s="313"/>
      <c r="S351" s="313"/>
      <c r="T351" s="313"/>
      <c r="U351" s="313"/>
      <c r="V351" s="313"/>
      <c r="W351" s="313"/>
      <c r="X351" s="313"/>
      <c r="Y351" s="313"/>
      <c r="Z351" s="313"/>
    </row>
    <row r="352">
      <c r="A352" s="314"/>
      <c r="B352" s="313"/>
      <c r="C352" s="313"/>
      <c r="D352" s="313"/>
      <c r="E352" s="391"/>
      <c r="F352" s="391"/>
      <c r="G352" s="313"/>
      <c r="H352" s="313"/>
      <c r="I352" s="313"/>
      <c r="J352" s="313"/>
      <c r="K352" s="313"/>
      <c r="L352" s="313"/>
      <c r="M352" s="313"/>
      <c r="N352" s="313"/>
      <c r="O352" s="313"/>
      <c r="P352" s="313"/>
      <c r="Q352" s="313"/>
      <c r="R352" s="313"/>
      <c r="S352" s="313"/>
      <c r="T352" s="313"/>
      <c r="U352" s="313"/>
      <c r="V352" s="313"/>
      <c r="W352" s="313"/>
      <c r="X352" s="313"/>
      <c r="Y352" s="313"/>
      <c r="Z352" s="313"/>
    </row>
    <row r="353">
      <c r="A353" s="314"/>
      <c r="B353" s="313"/>
      <c r="C353" s="313"/>
      <c r="D353" s="313"/>
      <c r="E353" s="391"/>
      <c r="F353" s="391"/>
      <c r="G353" s="313"/>
      <c r="H353" s="313"/>
      <c r="I353" s="313"/>
      <c r="J353" s="313"/>
      <c r="K353" s="313"/>
      <c r="L353" s="313"/>
      <c r="M353" s="313"/>
      <c r="N353" s="313"/>
      <c r="O353" s="313"/>
      <c r="P353" s="313"/>
      <c r="Q353" s="313"/>
      <c r="R353" s="313"/>
      <c r="S353" s="313"/>
      <c r="T353" s="313"/>
      <c r="U353" s="313"/>
      <c r="V353" s="313"/>
      <c r="W353" s="313"/>
      <c r="X353" s="313"/>
      <c r="Y353" s="313"/>
      <c r="Z353" s="313"/>
    </row>
    <row r="354">
      <c r="A354" s="314"/>
      <c r="B354" s="313"/>
      <c r="C354" s="313"/>
      <c r="D354" s="313"/>
      <c r="E354" s="391"/>
      <c r="F354" s="391"/>
      <c r="G354" s="313"/>
      <c r="H354" s="313"/>
      <c r="I354" s="313"/>
      <c r="J354" s="313"/>
      <c r="K354" s="313"/>
      <c r="L354" s="313"/>
      <c r="M354" s="313"/>
      <c r="N354" s="313"/>
      <c r="O354" s="313"/>
      <c r="P354" s="313"/>
      <c r="Q354" s="313"/>
      <c r="R354" s="313"/>
      <c r="S354" s="313"/>
      <c r="T354" s="313"/>
      <c r="U354" s="313"/>
      <c r="V354" s="313"/>
      <c r="W354" s="313"/>
      <c r="X354" s="313"/>
      <c r="Y354" s="313"/>
      <c r="Z354" s="313"/>
    </row>
    <row r="355">
      <c r="A355" s="314"/>
      <c r="B355" s="313"/>
      <c r="C355" s="313"/>
      <c r="D355" s="313"/>
      <c r="E355" s="391"/>
      <c r="F355" s="391"/>
      <c r="G355" s="313"/>
      <c r="H355" s="313"/>
      <c r="I355" s="313"/>
      <c r="J355" s="313"/>
      <c r="K355" s="313"/>
      <c r="L355" s="313"/>
      <c r="M355" s="313"/>
      <c r="N355" s="313"/>
      <c r="O355" s="313"/>
      <c r="P355" s="313"/>
      <c r="Q355" s="313"/>
      <c r="R355" s="313"/>
      <c r="S355" s="313"/>
      <c r="T355" s="313"/>
      <c r="U355" s="313"/>
      <c r="V355" s="313"/>
      <c r="W355" s="313"/>
      <c r="X355" s="313"/>
      <c r="Y355" s="313"/>
      <c r="Z355" s="313"/>
    </row>
    <row r="356">
      <c r="A356" s="314"/>
      <c r="B356" s="313"/>
      <c r="C356" s="313"/>
      <c r="D356" s="313"/>
      <c r="E356" s="391"/>
      <c r="F356" s="391"/>
      <c r="G356" s="313"/>
      <c r="H356" s="313"/>
      <c r="I356" s="313"/>
      <c r="J356" s="313"/>
      <c r="K356" s="313"/>
      <c r="L356" s="313"/>
      <c r="M356" s="313"/>
      <c r="N356" s="313"/>
      <c r="O356" s="313"/>
      <c r="P356" s="313"/>
      <c r="Q356" s="313"/>
      <c r="R356" s="313"/>
      <c r="S356" s="313"/>
      <c r="T356" s="313"/>
      <c r="U356" s="313"/>
      <c r="V356" s="313"/>
      <c r="W356" s="313"/>
      <c r="X356" s="313"/>
      <c r="Y356" s="313"/>
      <c r="Z356" s="313"/>
    </row>
    <row r="357">
      <c r="A357" s="314"/>
      <c r="B357" s="313"/>
      <c r="C357" s="313"/>
      <c r="D357" s="313"/>
      <c r="E357" s="391"/>
      <c r="F357" s="391"/>
      <c r="G357" s="313"/>
      <c r="H357" s="313"/>
      <c r="I357" s="313"/>
      <c r="J357" s="313"/>
      <c r="K357" s="313"/>
      <c r="L357" s="313"/>
      <c r="M357" s="313"/>
      <c r="N357" s="313"/>
      <c r="O357" s="313"/>
      <c r="P357" s="313"/>
      <c r="Q357" s="313"/>
      <c r="R357" s="313"/>
      <c r="S357" s="313"/>
      <c r="T357" s="313"/>
      <c r="U357" s="313"/>
      <c r="V357" s="313"/>
      <c r="W357" s="313"/>
      <c r="X357" s="313"/>
      <c r="Y357" s="313"/>
      <c r="Z357" s="313"/>
    </row>
    <row r="358">
      <c r="A358" s="314"/>
      <c r="B358" s="313"/>
      <c r="C358" s="313"/>
      <c r="D358" s="313"/>
      <c r="E358" s="391"/>
      <c r="F358" s="391"/>
      <c r="G358" s="313"/>
      <c r="H358" s="313"/>
      <c r="I358" s="313"/>
      <c r="J358" s="313"/>
      <c r="K358" s="313"/>
      <c r="L358" s="313"/>
      <c r="M358" s="313"/>
      <c r="N358" s="313"/>
      <c r="O358" s="313"/>
      <c r="P358" s="313"/>
      <c r="Q358" s="313"/>
      <c r="R358" s="313"/>
      <c r="S358" s="313"/>
      <c r="T358" s="313"/>
      <c r="U358" s="313"/>
      <c r="V358" s="313"/>
      <c r="W358" s="313"/>
      <c r="X358" s="313"/>
      <c r="Y358" s="313"/>
      <c r="Z358" s="313"/>
    </row>
    <row r="359">
      <c r="A359" s="314"/>
      <c r="B359" s="313"/>
      <c r="C359" s="313"/>
      <c r="D359" s="313"/>
      <c r="E359" s="391"/>
      <c r="F359" s="391"/>
      <c r="G359" s="313"/>
      <c r="H359" s="313"/>
      <c r="I359" s="313"/>
      <c r="J359" s="313"/>
      <c r="K359" s="313"/>
      <c r="L359" s="313"/>
      <c r="M359" s="313"/>
      <c r="N359" s="313"/>
      <c r="O359" s="313"/>
      <c r="P359" s="313"/>
      <c r="Q359" s="313"/>
      <c r="R359" s="313"/>
      <c r="S359" s="313"/>
      <c r="T359" s="313"/>
      <c r="U359" s="313"/>
      <c r="V359" s="313"/>
      <c r="W359" s="313"/>
      <c r="X359" s="313"/>
      <c r="Y359" s="313"/>
      <c r="Z359" s="313"/>
    </row>
    <row r="360">
      <c r="A360" s="314"/>
      <c r="B360" s="313"/>
      <c r="C360" s="313"/>
      <c r="D360" s="313"/>
      <c r="E360" s="391"/>
      <c r="F360" s="391"/>
      <c r="G360" s="313"/>
      <c r="H360" s="313"/>
      <c r="I360" s="313"/>
      <c r="J360" s="313"/>
      <c r="K360" s="313"/>
      <c r="L360" s="313"/>
      <c r="M360" s="313"/>
      <c r="N360" s="313"/>
      <c r="O360" s="313"/>
      <c r="P360" s="313"/>
      <c r="Q360" s="313"/>
      <c r="R360" s="313"/>
      <c r="S360" s="313"/>
      <c r="T360" s="313"/>
      <c r="U360" s="313"/>
      <c r="V360" s="313"/>
      <c r="W360" s="313"/>
      <c r="X360" s="313"/>
      <c r="Y360" s="313"/>
      <c r="Z360" s="313"/>
    </row>
    <row r="361">
      <c r="A361" s="314"/>
      <c r="B361" s="313"/>
      <c r="C361" s="313"/>
      <c r="D361" s="313"/>
      <c r="E361" s="391"/>
      <c r="F361" s="391"/>
      <c r="G361" s="313"/>
      <c r="H361" s="313"/>
      <c r="I361" s="313"/>
      <c r="J361" s="313"/>
      <c r="K361" s="313"/>
      <c r="L361" s="313"/>
      <c r="M361" s="313"/>
      <c r="N361" s="313"/>
      <c r="O361" s="313"/>
      <c r="P361" s="313"/>
      <c r="Q361" s="313"/>
      <c r="R361" s="313"/>
      <c r="S361" s="313"/>
      <c r="T361" s="313"/>
      <c r="U361" s="313"/>
      <c r="V361" s="313"/>
      <c r="W361" s="313"/>
      <c r="X361" s="313"/>
      <c r="Y361" s="313"/>
      <c r="Z361" s="313"/>
    </row>
    <row r="362">
      <c r="A362" s="314"/>
      <c r="B362" s="313"/>
      <c r="C362" s="313"/>
      <c r="D362" s="313"/>
      <c r="E362" s="391"/>
      <c r="F362" s="391"/>
      <c r="G362" s="313"/>
      <c r="H362" s="313"/>
      <c r="I362" s="313"/>
      <c r="J362" s="313"/>
      <c r="K362" s="313"/>
      <c r="L362" s="313"/>
      <c r="M362" s="313"/>
      <c r="N362" s="313"/>
      <c r="O362" s="313"/>
      <c r="P362" s="313"/>
      <c r="Q362" s="313"/>
      <c r="R362" s="313"/>
      <c r="S362" s="313"/>
      <c r="T362" s="313"/>
      <c r="U362" s="313"/>
      <c r="V362" s="313"/>
      <c r="W362" s="313"/>
      <c r="X362" s="313"/>
      <c r="Y362" s="313"/>
      <c r="Z362" s="313"/>
    </row>
    <row r="363">
      <c r="A363" s="314"/>
      <c r="B363" s="313"/>
      <c r="C363" s="313"/>
      <c r="D363" s="313"/>
      <c r="E363" s="391"/>
      <c r="F363" s="391"/>
      <c r="G363" s="313"/>
      <c r="H363" s="313"/>
      <c r="I363" s="313"/>
      <c r="J363" s="313"/>
      <c r="K363" s="313"/>
      <c r="L363" s="313"/>
      <c r="M363" s="313"/>
      <c r="N363" s="313"/>
      <c r="O363" s="313"/>
      <c r="P363" s="313"/>
      <c r="Q363" s="313"/>
      <c r="R363" s="313"/>
      <c r="S363" s="313"/>
      <c r="T363" s="313"/>
      <c r="U363" s="313"/>
      <c r="V363" s="313"/>
      <c r="W363" s="313"/>
      <c r="X363" s="313"/>
      <c r="Y363" s="313"/>
      <c r="Z363" s="313"/>
    </row>
    <row r="364">
      <c r="A364" s="314"/>
      <c r="B364" s="313"/>
      <c r="C364" s="313"/>
      <c r="D364" s="313"/>
      <c r="E364" s="391"/>
      <c r="F364" s="391"/>
      <c r="G364" s="313"/>
      <c r="H364" s="313"/>
      <c r="I364" s="313"/>
      <c r="J364" s="313"/>
      <c r="K364" s="313"/>
      <c r="L364" s="313"/>
      <c r="M364" s="313"/>
      <c r="N364" s="313"/>
      <c r="O364" s="313"/>
      <c r="P364" s="313"/>
      <c r="Q364" s="313"/>
      <c r="R364" s="313"/>
      <c r="S364" s="313"/>
      <c r="T364" s="313"/>
      <c r="U364" s="313"/>
      <c r="V364" s="313"/>
      <c r="W364" s="313"/>
      <c r="X364" s="313"/>
      <c r="Y364" s="313"/>
      <c r="Z364" s="313"/>
    </row>
    <row r="365">
      <c r="A365" s="314"/>
      <c r="B365" s="313"/>
      <c r="C365" s="313"/>
      <c r="D365" s="313"/>
      <c r="E365" s="391"/>
      <c r="F365" s="391"/>
      <c r="G365" s="313"/>
      <c r="H365" s="313"/>
      <c r="I365" s="313"/>
      <c r="J365" s="313"/>
      <c r="K365" s="313"/>
      <c r="L365" s="313"/>
      <c r="M365" s="313"/>
      <c r="N365" s="313"/>
      <c r="O365" s="313"/>
      <c r="P365" s="313"/>
      <c r="Q365" s="313"/>
      <c r="R365" s="313"/>
      <c r="S365" s="313"/>
      <c r="T365" s="313"/>
      <c r="U365" s="313"/>
      <c r="V365" s="313"/>
      <c r="W365" s="313"/>
      <c r="X365" s="313"/>
      <c r="Y365" s="313"/>
      <c r="Z365" s="313"/>
    </row>
    <row r="366">
      <c r="A366" s="314"/>
      <c r="B366" s="313"/>
      <c r="C366" s="313"/>
      <c r="D366" s="313"/>
      <c r="E366" s="391"/>
      <c r="F366" s="391"/>
      <c r="G366" s="313"/>
      <c r="H366" s="313"/>
      <c r="I366" s="313"/>
      <c r="J366" s="313"/>
      <c r="K366" s="313"/>
      <c r="L366" s="313"/>
      <c r="M366" s="313"/>
      <c r="N366" s="313"/>
      <c r="O366" s="313"/>
      <c r="P366" s="313"/>
      <c r="Q366" s="313"/>
      <c r="R366" s="313"/>
      <c r="S366" s="313"/>
      <c r="T366" s="313"/>
      <c r="U366" s="313"/>
      <c r="V366" s="313"/>
      <c r="W366" s="313"/>
      <c r="X366" s="313"/>
      <c r="Y366" s="313"/>
      <c r="Z366" s="313"/>
    </row>
    <row r="367">
      <c r="A367" s="314"/>
      <c r="B367" s="313"/>
      <c r="C367" s="313"/>
      <c r="D367" s="313"/>
      <c r="E367" s="391"/>
      <c r="F367" s="391"/>
      <c r="G367" s="313"/>
      <c r="H367" s="313"/>
      <c r="I367" s="313"/>
      <c r="J367" s="313"/>
      <c r="K367" s="313"/>
      <c r="L367" s="313"/>
      <c r="M367" s="313"/>
      <c r="N367" s="313"/>
      <c r="O367" s="313"/>
      <c r="P367" s="313"/>
      <c r="Q367" s="313"/>
      <c r="R367" s="313"/>
      <c r="S367" s="313"/>
      <c r="T367" s="313"/>
      <c r="U367" s="313"/>
      <c r="V367" s="313"/>
      <c r="W367" s="313"/>
      <c r="X367" s="313"/>
      <c r="Y367" s="313"/>
      <c r="Z367" s="313"/>
    </row>
    <row r="368">
      <c r="A368" s="314"/>
      <c r="B368" s="313"/>
      <c r="C368" s="313"/>
      <c r="D368" s="313"/>
      <c r="E368" s="391"/>
      <c r="F368" s="391"/>
      <c r="G368" s="313"/>
      <c r="H368" s="313"/>
      <c r="I368" s="313"/>
      <c r="J368" s="313"/>
      <c r="K368" s="313"/>
      <c r="L368" s="313"/>
      <c r="M368" s="313"/>
      <c r="N368" s="313"/>
      <c r="O368" s="313"/>
      <c r="P368" s="313"/>
      <c r="Q368" s="313"/>
      <c r="R368" s="313"/>
      <c r="S368" s="313"/>
      <c r="T368" s="313"/>
      <c r="U368" s="313"/>
      <c r="V368" s="313"/>
      <c r="W368" s="313"/>
      <c r="X368" s="313"/>
      <c r="Y368" s="313"/>
      <c r="Z368" s="313"/>
    </row>
    <row r="369">
      <c r="A369" s="314"/>
      <c r="B369" s="313"/>
      <c r="C369" s="313"/>
      <c r="D369" s="313"/>
      <c r="E369" s="391"/>
      <c r="F369" s="391"/>
      <c r="G369" s="313"/>
      <c r="H369" s="313"/>
      <c r="I369" s="313"/>
      <c r="J369" s="313"/>
      <c r="K369" s="313"/>
      <c r="L369" s="313"/>
      <c r="M369" s="313"/>
      <c r="N369" s="313"/>
      <c r="O369" s="313"/>
      <c r="P369" s="313"/>
      <c r="Q369" s="313"/>
      <c r="R369" s="313"/>
      <c r="S369" s="313"/>
      <c r="T369" s="313"/>
      <c r="U369" s="313"/>
      <c r="V369" s="313"/>
      <c r="W369" s="313"/>
      <c r="X369" s="313"/>
      <c r="Y369" s="313"/>
      <c r="Z369" s="313"/>
    </row>
    <row r="370">
      <c r="A370" s="314"/>
      <c r="B370" s="313"/>
      <c r="C370" s="313"/>
      <c r="D370" s="313"/>
      <c r="E370" s="391"/>
      <c r="F370" s="391"/>
      <c r="G370" s="313"/>
      <c r="H370" s="313"/>
      <c r="I370" s="313"/>
      <c r="J370" s="313"/>
      <c r="K370" s="313"/>
      <c r="L370" s="313"/>
      <c r="M370" s="313"/>
      <c r="N370" s="313"/>
      <c r="O370" s="313"/>
      <c r="P370" s="313"/>
      <c r="Q370" s="313"/>
      <c r="R370" s="313"/>
      <c r="S370" s="313"/>
      <c r="T370" s="313"/>
      <c r="U370" s="313"/>
      <c r="V370" s="313"/>
      <c r="W370" s="313"/>
      <c r="X370" s="313"/>
      <c r="Y370" s="313"/>
      <c r="Z370" s="313"/>
    </row>
    <row r="371">
      <c r="A371" s="314"/>
      <c r="B371" s="313"/>
      <c r="C371" s="313"/>
      <c r="D371" s="313"/>
      <c r="E371" s="391"/>
      <c r="F371" s="391"/>
      <c r="G371" s="313"/>
      <c r="H371" s="313"/>
      <c r="I371" s="313"/>
      <c r="J371" s="313"/>
      <c r="K371" s="313"/>
      <c r="L371" s="313"/>
      <c r="M371" s="313"/>
      <c r="N371" s="313"/>
      <c r="O371" s="313"/>
      <c r="P371" s="313"/>
      <c r="Q371" s="313"/>
      <c r="R371" s="313"/>
      <c r="S371" s="313"/>
      <c r="T371" s="313"/>
      <c r="U371" s="313"/>
      <c r="V371" s="313"/>
      <c r="W371" s="313"/>
      <c r="X371" s="313"/>
      <c r="Y371" s="313"/>
      <c r="Z371" s="313"/>
    </row>
    <row r="372">
      <c r="A372" s="314"/>
      <c r="B372" s="313"/>
      <c r="C372" s="313"/>
      <c r="D372" s="313"/>
      <c r="E372" s="391"/>
      <c r="F372" s="391"/>
      <c r="G372" s="313"/>
      <c r="H372" s="313"/>
      <c r="I372" s="313"/>
      <c r="J372" s="313"/>
      <c r="K372" s="313"/>
      <c r="L372" s="313"/>
      <c r="M372" s="313"/>
      <c r="N372" s="313"/>
      <c r="O372" s="313"/>
      <c r="P372" s="313"/>
      <c r="Q372" s="313"/>
      <c r="R372" s="313"/>
      <c r="S372" s="313"/>
      <c r="T372" s="313"/>
      <c r="U372" s="313"/>
      <c r="V372" s="313"/>
      <c r="W372" s="313"/>
      <c r="X372" s="313"/>
      <c r="Y372" s="313"/>
      <c r="Z372" s="313"/>
    </row>
    <row r="373">
      <c r="A373" s="314"/>
      <c r="B373" s="313"/>
      <c r="C373" s="313"/>
      <c r="D373" s="313"/>
      <c r="E373" s="391"/>
      <c r="F373" s="391"/>
      <c r="G373" s="313"/>
      <c r="H373" s="313"/>
      <c r="I373" s="313"/>
      <c r="J373" s="313"/>
      <c r="K373" s="313"/>
      <c r="L373" s="313"/>
      <c r="M373" s="313"/>
      <c r="N373" s="313"/>
      <c r="O373" s="313"/>
      <c r="P373" s="313"/>
      <c r="Q373" s="313"/>
      <c r="R373" s="313"/>
      <c r="S373" s="313"/>
      <c r="T373" s="313"/>
      <c r="U373" s="313"/>
      <c r="V373" s="313"/>
      <c r="W373" s="313"/>
      <c r="X373" s="313"/>
      <c r="Y373" s="313"/>
      <c r="Z373" s="313"/>
    </row>
    <row r="374">
      <c r="A374" s="314"/>
      <c r="B374" s="313"/>
      <c r="C374" s="313"/>
      <c r="D374" s="313"/>
      <c r="E374" s="391"/>
      <c r="F374" s="391"/>
      <c r="G374" s="313"/>
      <c r="H374" s="313"/>
      <c r="I374" s="313"/>
      <c r="J374" s="313"/>
      <c r="K374" s="313"/>
      <c r="L374" s="313"/>
      <c r="M374" s="313"/>
      <c r="N374" s="313"/>
      <c r="O374" s="313"/>
      <c r="P374" s="313"/>
      <c r="Q374" s="313"/>
      <c r="R374" s="313"/>
      <c r="S374" s="313"/>
      <c r="T374" s="313"/>
      <c r="U374" s="313"/>
      <c r="V374" s="313"/>
      <c r="W374" s="313"/>
      <c r="X374" s="313"/>
      <c r="Y374" s="313"/>
      <c r="Z374" s="313"/>
    </row>
    <row r="375">
      <c r="A375" s="314"/>
      <c r="B375" s="313"/>
      <c r="C375" s="313"/>
      <c r="D375" s="313"/>
      <c r="E375" s="391"/>
      <c r="F375" s="391"/>
      <c r="G375" s="313"/>
      <c r="H375" s="313"/>
      <c r="I375" s="313"/>
      <c r="J375" s="313"/>
      <c r="K375" s="313"/>
      <c r="L375" s="313"/>
      <c r="M375" s="313"/>
      <c r="N375" s="313"/>
      <c r="O375" s="313"/>
      <c r="P375" s="313"/>
      <c r="Q375" s="313"/>
      <c r="R375" s="313"/>
      <c r="S375" s="313"/>
      <c r="T375" s="313"/>
      <c r="U375" s="313"/>
      <c r="V375" s="313"/>
      <c r="W375" s="313"/>
      <c r="X375" s="313"/>
      <c r="Y375" s="313"/>
      <c r="Z375" s="313"/>
    </row>
    <row r="376">
      <c r="A376" s="314"/>
      <c r="B376" s="313"/>
      <c r="C376" s="313"/>
      <c r="D376" s="313"/>
      <c r="E376" s="391"/>
      <c r="F376" s="391"/>
      <c r="G376" s="313"/>
      <c r="H376" s="313"/>
      <c r="I376" s="313"/>
      <c r="J376" s="313"/>
      <c r="K376" s="313"/>
      <c r="L376" s="313"/>
      <c r="M376" s="313"/>
      <c r="N376" s="313"/>
      <c r="O376" s="313"/>
      <c r="P376" s="313"/>
      <c r="Q376" s="313"/>
      <c r="R376" s="313"/>
      <c r="S376" s="313"/>
      <c r="T376" s="313"/>
      <c r="U376" s="313"/>
      <c r="V376" s="313"/>
      <c r="W376" s="313"/>
      <c r="X376" s="313"/>
      <c r="Y376" s="313"/>
      <c r="Z376" s="313"/>
    </row>
    <row r="377">
      <c r="A377" s="314"/>
      <c r="B377" s="313"/>
      <c r="C377" s="313"/>
      <c r="D377" s="313"/>
      <c r="E377" s="391"/>
      <c r="F377" s="391"/>
      <c r="G377" s="313"/>
      <c r="H377" s="313"/>
      <c r="I377" s="313"/>
      <c r="J377" s="313"/>
      <c r="K377" s="313"/>
      <c r="L377" s="313"/>
      <c r="M377" s="313"/>
      <c r="N377" s="313"/>
      <c r="O377" s="313"/>
      <c r="P377" s="313"/>
      <c r="Q377" s="313"/>
      <c r="R377" s="313"/>
      <c r="S377" s="313"/>
      <c r="T377" s="313"/>
      <c r="U377" s="313"/>
      <c r="V377" s="313"/>
      <c r="W377" s="313"/>
      <c r="X377" s="313"/>
      <c r="Y377" s="313"/>
      <c r="Z377" s="313"/>
    </row>
    <row r="378">
      <c r="A378" s="314"/>
      <c r="B378" s="313"/>
      <c r="C378" s="313"/>
      <c r="D378" s="313"/>
      <c r="E378" s="391"/>
      <c r="F378" s="391"/>
      <c r="G378" s="313"/>
      <c r="H378" s="313"/>
      <c r="I378" s="313"/>
      <c r="J378" s="313"/>
      <c r="K378" s="313"/>
      <c r="L378" s="313"/>
      <c r="M378" s="313"/>
      <c r="N378" s="313"/>
      <c r="O378" s="313"/>
      <c r="P378" s="313"/>
      <c r="Q378" s="313"/>
      <c r="R378" s="313"/>
      <c r="S378" s="313"/>
      <c r="T378" s="313"/>
      <c r="U378" s="313"/>
      <c r="V378" s="313"/>
      <c r="W378" s="313"/>
      <c r="X378" s="313"/>
      <c r="Y378" s="313"/>
      <c r="Z378" s="313"/>
    </row>
    <row r="379">
      <c r="A379" s="314"/>
      <c r="B379" s="313"/>
      <c r="C379" s="313"/>
      <c r="D379" s="313"/>
      <c r="E379" s="391"/>
      <c r="F379" s="391"/>
      <c r="G379" s="313"/>
      <c r="H379" s="313"/>
      <c r="I379" s="313"/>
      <c r="J379" s="313"/>
      <c r="K379" s="313"/>
      <c r="L379" s="313"/>
      <c r="M379" s="313"/>
      <c r="N379" s="313"/>
      <c r="O379" s="313"/>
      <c r="P379" s="313"/>
      <c r="Q379" s="313"/>
      <c r="R379" s="313"/>
      <c r="S379" s="313"/>
      <c r="T379" s="313"/>
      <c r="U379" s="313"/>
      <c r="V379" s="313"/>
      <c r="W379" s="313"/>
      <c r="X379" s="313"/>
      <c r="Y379" s="313"/>
      <c r="Z379" s="313"/>
    </row>
    <row r="380">
      <c r="A380" s="314"/>
      <c r="B380" s="313"/>
      <c r="C380" s="313"/>
      <c r="D380" s="313"/>
      <c r="E380" s="391"/>
      <c r="F380" s="391"/>
      <c r="G380" s="313"/>
      <c r="H380" s="313"/>
      <c r="I380" s="313"/>
      <c r="J380" s="313"/>
      <c r="K380" s="313"/>
      <c r="L380" s="313"/>
      <c r="M380" s="313"/>
      <c r="N380" s="313"/>
      <c r="O380" s="313"/>
      <c r="P380" s="313"/>
      <c r="Q380" s="313"/>
      <c r="R380" s="313"/>
      <c r="S380" s="313"/>
      <c r="T380" s="313"/>
      <c r="U380" s="313"/>
      <c r="V380" s="313"/>
      <c r="W380" s="313"/>
      <c r="X380" s="313"/>
      <c r="Y380" s="313"/>
      <c r="Z380" s="313"/>
    </row>
    <row r="381">
      <c r="A381" s="314"/>
      <c r="B381" s="313"/>
      <c r="C381" s="313"/>
      <c r="D381" s="313"/>
      <c r="E381" s="391"/>
      <c r="F381" s="391"/>
      <c r="G381" s="313"/>
      <c r="H381" s="313"/>
      <c r="I381" s="313"/>
      <c r="J381" s="313"/>
      <c r="K381" s="313"/>
      <c r="L381" s="313"/>
      <c r="M381" s="313"/>
      <c r="N381" s="313"/>
      <c r="O381" s="313"/>
      <c r="P381" s="313"/>
      <c r="Q381" s="313"/>
      <c r="R381" s="313"/>
      <c r="S381" s="313"/>
      <c r="T381" s="313"/>
      <c r="U381" s="313"/>
      <c r="V381" s="313"/>
      <c r="W381" s="313"/>
      <c r="X381" s="313"/>
      <c r="Y381" s="313"/>
      <c r="Z381" s="313"/>
    </row>
    <row r="382">
      <c r="A382" s="314"/>
      <c r="B382" s="313"/>
      <c r="C382" s="313"/>
      <c r="D382" s="313"/>
      <c r="E382" s="391"/>
      <c r="F382" s="391"/>
      <c r="G382" s="313"/>
      <c r="H382" s="313"/>
      <c r="I382" s="313"/>
      <c r="J382" s="313"/>
      <c r="K382" s="313"/>
      <c r="L382" s="313"/>
      <c r="M382" s="313"/>
      <c r="N382" s="313"/>
      <c r="O382" s="313"/>
      <c r="P382" s="313"/>
      <c r="Q382" s="313"/>
      <c r="R382" s="313"/>
      <c r="S382" s="313"/>
      <c r="T382" s="313"/>
      <c r="U382" s="313"/>
      <c r="V382" s="313"/>
      <c r="W382" s="313"/>
      <c r="X382" s="313"/>
      <c r="Y382" s="313"/>
      <c r="Z382" s="313"/>
    </row>
    <row r="383">
      <c r="A383" s="314"/>
      <c r="B383" s="313"/>
      <c r="C383" s="313"/>
      <c r="D383" s="313"/>
      <c r="E383" s="391"/>
      <c r="F383" s="391"/>
      <c r="G383" s="313"/>
      <c r="H383" s="313"/>
      <c r="I383" s="313"/>
      <c r="J383" s="313"/>
      <c r="K383" s="313"/>
      <c r="L383" s="313"/>
      <c r="M383" s="313"/>
      <c r="N383" s="313"/>
      <c r="O383" s="313"/>
      <c r="P383" s="313"/>
      <c r="Q383" s="313"/>
      <c r="R383" s="313"/>
      <c r="S383" s="313"/>
      <c r="T383" s="313"/>
      <c r="U383" s="313"/>
      <c r="V383" s="313"/>
      <c r="W383" s="313"/>
      <c r="X383" s="313"/>
      <c r="Y383" s="313"/>
      <c r="Z383" s="313"/>
    </row>
    <row r="384">
      <c r="A384" s="314"/>
      <c r="B384" s="313"/>
      <c r="C384" s="313"/>
      <c r="D384" s="313"/>
      <c r="E384" s="391"/>
      <c r="F384" s="391"/>
      <c r="G384" s="313"/>
      <c r="H384" s="313"/>
      <c r="I384" s="313"/>
      <c r="J384" s="313"/>
      <c r="K384" s="313"/>
      <c r="L384" s="313"/>
      <c r="M384" s="313"/>
      <c r="N384" s="313"/>
      <c r="O384" s="313"/>
      <c r="P384" s="313"/>
      <c r="Q384" s="313"/>
      <c r="R384" s="313"/>
      <c r="S384" s="313"/>
      <c r="T384" s="313"/>
      <c r="U384" s="313"/>
      <c r="V384" s="313"/>
      <c r="W384" s="313"/>
      <c r="X384" s="313"/>
      <c r="Y384" s="313"/>
      <c r="Z384" s="313"/>
    </row>
    <row r="385">
      <c r="A385" s="314"/>
      <c r="B385" s="313"/>
      <c r="C385" s="313"/>
      <c r="D385" s="313"/>
      <c r="E385" s="391"/>
      <c r="F385" s="391"/>
      <c r="G385" s="313"/>
      <c r="H385" s="313"/>
      <c r="I385" s="313"/>
      <c r="J385" s="313"/>
      <c r="K385" s="313"/>
      <c r="L385" s="313"/>
      <c r="M385" s="313"/>
      <c r="N385" s="313"/>
      <c r="O385" s="313"/>
      <c r="P385" s="313"/>
      <c r="Q385" s="313"/>
      <c r="R385" s="313"/>
      <c r="S385" s="313"/>
      <c r="T385" s="313"/>
      <c r="U385" s="313"/>
      <c r="V385" s="313"/>
      <c r="W385" s="313"/>
      <c r="X385" s="313"/>
      <c r="Y385" s="313"/>
      <c r="Z385" s="313"/>
    </row>
    <row r="386">
      <c r="A386" s="314"/>
      <c r="B386" s="313"/>
      <c r="C386" s="313"/>
      <c r="D386" s="313"/>
      <c r="E386" s="391"/>
      <c r="F386" s="391"/>
      <c r="G386" s="313"/>
      <c r="H386" s="313"/>
      <c r="I386" s="313"/>
      <c r="J386" s="313"/>
      <c r="K386" s="313"/>
      <c r="L386" s="313"/>
      <c r="M386" s="313"/>
      <c r="N386" s="313"/>
      <c r="O386" s="313"/>
      <c r="P386" s="313"/>
      <c r="Q386" s="313"/>
      <c r="R386" s="313"/>
      <c r="S386" s="313"/>
      <c r="T386" s="313"/>
      <c r="U386" s="313"/>
      <c r="V386" s="313"/>
      <c r="W386" s="313"/>
      <c r="X386" s="313"/>
      <c r="Y386" s="313"/>
      <c r="Z386" s="313"/>
    </row>
    <row r="387">
      <c r="A387" s="314"/>
      <c r="B387" s="313"/>
      <c r="C387" s="313"/>
      <c r="D387" s="313"/>
      <c r="E387" s="391"/>
      <c r="F387" s="391"/>
      <c r="G387" s="313"/>
      <c r="H387" s="313"/>
      <c r="I387" s="313"/>
      <c r="J387" s="313"/>
      <c r="K387" s="313"/>
      <c r="L387" s="313"/>
      <c r="M387" s="313"/>
      <c r="N387" s="313"/>
      <c r="O387" s="313"/>
      <c r="P387" s="313"/>
      <c r="Q387" s="313"/>
      <c r="R387" s="313"/>
      <c r="S387" s="313"/>
      <c r="T387" s="313"/>
      <c r="U387" s="313"/>
      <c r="V387" s="313"/>
      <c r="W387" s="313"/>
      <c r="X387" s="313"/>
      <c r="Y387" s="313"/>
      <c r="Z387" s="313"/>
    </row>
    <row r="388">
      <c r="A388" s="314"/>
      <c r="B388" s="313"/>
      <c r="C388" s="313"/>
      <c r="D388" s="313"/>
      <c r="E388" s="391"/>
      <c r="F388" s="391"/>
      <c r="G388" s="313"/>
      <c r="H388" s="313"/>
      <c r="I388" s="313"/>
      <c r="J388" s="313"/>
      <c r="K388" s="313"/>
      <c r="L388" s="313"/>
      <c r="M388" s="313"/>
      <c r="N388" s="313"/>
      <c r="O388" s="313"/>
      <c r="P388" s="313"/>
      <c r="Q388" s="313"/>
      <c r="R388" s="313"/>
      <c r="S388" s="313"/>
      <c r="T388" s="313"/>
      <c r="U388" s="313"/>
      <c r="V388" s="313"/>
      <c r="W388" s="313"/>
      <c r="X388" s="313"/>
      <c r="Y388" s="313"/>
      <c r="Z388" s="313"/>
    </row>
    <row r="389">
      <c r="A389" s="314"/>
      <c r="B389" s="313"/>
      <c r="C389" s="313"/>
      <c r="D389" s="313"/>
      <c r="E389" s="391"/>
      <c r="F389" s="391"/>
      <c r="G389" s="313"/>
      <c r="H389" s="313"/>
      <c r="I389" s="313"/>
      <c r="J389" s="313"/>
      <c r="K389" s="313"/>
      <c r="L389" s="313"/>
      <c r="M389" s="313"/>
      <c r="N389" s="313"/>
      <c r="O389" s="313"/>
      <c r="P389" s="313"/>
      <c r="Q389" s="313"/>
      <c r="R389" s="313"/>
      <c r="S389" s="313"/>
      <c r="T389" s="313"/>
      <c r="U389" s="313"/>
      <c r="V389" s="313"/>
      <c r="W389" s="313"/>
      <c r="X389" s="313"/>
      <c r="Y389" s="313"/>
      <c r="Z389" s="313"/>
    </row>
    <row r="390">
      <c r="A390" s="314"/>
      <c r="B390" s="313"/>
      <c r="C390" s="313"/>
      <c r="D390" s="313"/>
      <c r="E390" s="391"/>
      <c r="F390" s="391"/>
      <c r="G390" s="313"/>
      <c r="H390" s="313"/>
      <c r="I390" s="313"/>
      <c r="J390" s="313"/>
      <c r="K390" s="313"/>
      <c r="L390" s="313"/>
      <c r="M390" s="313"/>
      <c r="N390" s="313"/>
      <c r="O390" s="313"/>
      <c r="P390" s="313"/>
      <c r="Q390" s="313"/>
      <c r="R390" s="313"/>
      <c r="S390" s="313"/>
      <c r="T390" s="313"/>
      <c r="U390" s="313"/>
      <c r="V390" s="313"/>
      <c r="W390" s="313"/>
      <c r="X390" s="313"/>
      <c r="Y390" s="313"/>
      <c r="Z390" s="313"/>
    </row>
    <row r="391">
      <c r="A391" s="314"/>
      <c r="B391" s="313"/>
      <c r="C391" s="313"/>
      <c r="D391" s="313"/>
      <c r="E391" s="391"/>
      <c r="F391" s="391"/>
      <c r="G391" s="313"/>
      <c r="H391" s="313"/>
      <c r="I391" s="313"/>
      <c r="J391" s="313"/>
      <c r="K391" s="313"/>
      <c r="L391" s="313"/>
      <c r="M391" s="313"/>
      <c r="N391" s="313"/>
      <c r="O391" s="313"/>
      <c r="P391" s="313"/>
      <c r="Q391" s="313"/>
      <c r="R391" s="313"/>
      <c r="S391" s="313"/>
      <c r="T391" s="313"/>
      <c r="U391" s="313"/>
      <c r="V391" s="313"/>
      <c r="W391" s="313"/>
      <c r="X391" s="313"/>
      <c r="Y391" s="313"/>
      <c r="Z391" s="313"/>
    </row>
    <row r="392">
      <c r="A392" s="314"/>
      <c r="B392" s="313"/>
      <c r="C392" s="313"/>
      <c r="D392" s="313"/>
      <c r="E392" s="391"/>
      <c r="F392" s="391"/>
      <c r="G392" s="313"/>
      <c r="H392" s="313"/>
      <c r="I392" s="313"/>
      <c r="J392" s="313"/>
      <c r="K392" s="313"/>
      <c r="L392" s="313"/>
      <c r="M392" s="313"/>
      <c r="N392" s="313"/>
      <c r="O392" s="313"/>
      <c r="P392" s="313"/>
      <c r="Q392" s="313"/>
      <c r="R392" s="313"/>
      <c r="S392" s="313"/>
      <c r="T392" s="313"/>
      <c r="U392" s="313"/>
      <c r="V392" s="313"/>
      <c r="W392" s="313"/>
      <c r="X392" s="313"/>
      <c r="Y392" s="313"/>
      <c r="Z392" s="313"/>
    </row>
    <row r="393">
      <c r="A393" s="314"/>
      <c r="B393" s="313"/>
      <c r="C393" s="313"/>
      <c r="D393" s="313"/>
      <c r="E393" s="391"/>
      <c r="F393" s="391"/>
      <c r="G393" s="313"/>
      <c r="H393" s="313"/>
      <c r="I393" s="313"/>
      <c r="J393" s="313"/>
      <c r="K393" s="313"/>
      <c r="L393" s="313"/>
      <c r="M393" s="313"/>
      <c r="N393" s="313"/>
      <c r="O393" s="313"/>
      <c r="P393" s="313"/>
      <c r="Q393" s="313"/>
      <c r="R393" s="313"/>
      <c r="S393" s="313"/>
      <c r="T393" s="313"/>
      <c r="U393" s="313"/>
      <c r="V393" s="313"/>
      <c r="W393" s="313"/>
      <c r="X393" s="313"/>
      <c r="Y393" s="313"/>
      <c r="Z393" s="313"/>
    </row>
    <row r="394">
      <c r="A394" s="314"/>
      <c r="B394" s="313"/>
      <c r="C394" s="313"/>
      <c r="D394" s="313"/>
      <c r="E394" s="391"/>
      <c r="F394" s="391"/>
      <c r="G394" s="313"/>
      <c r="H394" s="313"/>
      <c r="I394" s="313"/>
      <c r="J394" s="313"/>
      <c r="K394" s="313"/>
      <c r="L394" s="313"/>
      <c r="M394" s="313"/>
      <c r="N394" s="313"/>
      <c r="O394" s="313"/>
      <c r="P394" s="313"/>
      <c r="Q394" s="313"/>
      <c r="R394" s="313"/>
      <c r="S394" s="313"/>
      <c r="T394" s="313"/>
      <c r="U394" s="313"/>
      <c r="V394" s="313"/>
      <c r="W394" s="313"/>
      <c r="X394" s="313"/>
      <c r="Y394" s="313"/>
      <c r="Z394" s="313"/>
    </row>
    <row r="395">
      <c r="A395" s="314"/>
      <c r="B395" s="313"/>
      <c r="C395" s="313"/>
      <c r="D395" s="313"/>
      <c r="E395" s="391"/>
      <c r="F395" s="391"/>
      <c r="G395" s="313"/>
      <c r="H395" s="313"/>
      <c r="I395" s="313"/>
      <c r="J395" s="313"/>
      <c r="K395" s="313"/>
      <c r="L395" s="313"/>
      <c r="M395" s="313"/>
      <c r="N395" s="313"/>
      <c r="O395" s="313"/>
      <c r="P395" s="313"/>
      <c r="Q395" s="313"/>
      <c r="R395" s="313"/>
      <c r="S395" s="313"/>
      <c r="T395" s="313"/>
      <c r="U395" s="313"/>
      <c r="V395" s="313"/>
      <c r="W395" s="313"/>
      <c r="X395" s="313"/>
      <c r="Y395" s="313"/>
      <c r="Z395" s="313"/>
    </row>
    <row r="396">
      <c r="A396" s="314"/>
      <c r="B396" s="313"/>
      <c r="C396" s="313"/>
      <c r="D396" s="313"/>
      <c r="E396" s="391"/>
      <c r="F396" s="391"/>
      <c r="G396" s="313"/>
      <c r="H396" s="313"/>
      <c r="I396" s="313"/>
      <c r="J396" s="313"/>
      <c r="K396" s="313"/>
      <c r="L396" s="313"/>
      <c r="M396" s="313"/>
      <c r="N396" s="313"/>
      <c r="O396" s="313"/>
      <c r="P396" s="313"/>
      <c r="Q396" s="313"/>
      <c r="R396" s="313"/>
      <c r="S396" s="313"/>
      <c r="T396" s="313"/>
      <c r="U396" s="313"/>
      <c r="V396" s="313"/>
      <c r="W396" s="313"/>
      <c r="X396" s="313"/>
      <c r="Y396" s="313"/>
      <c r="Z396" s="313"/>
    </row>
    <row r="397">
      <c r="A397" s="314"/>
      <c r="B397" s="313"/>
      <c r="C397" s="313"/>
      <c r="D397" s="313"/>
      <c r="E397" s="391"/>
      <c r="F397" s="391"/>
      <c r="G397" s="313"/>
      <c r="H397" s="313"/>
      <c r="I397" s="313"/>
      <c r="J397" s="313"/>
      <c r="K397" s="313"/>
      <c r="L397" s="313"/>
      <c r="M397" s="313"/>
      <c r="N397" s="313"/>
      <c r="O397" s="313"/>
      <c r="P397" s="313"/>
      <c r="Q397" s="313"/>
      <c r="R397" s="313"/>
      <c r="S397" s="313"/>
      <c r="T397" s="313"/>
      <c r="U397" s="313"/>
      <c r="V397" s="313"/>
      <c r="W397" s="313"/>
      <c r="X397" s="313"/>
      <c r="Y397" s="313"/>
      <c r="Z397" s="313"/>
    </row>
    <row r="398">
      <c r="A398" s="314"/>
      <c r="B398" s="313"/>
      <c r="C398" s="313"/>
      <c r="D398" s="313"/>
      <c r="E398" s="391"/>
      <c r="F398" s="391"/>
      <c r="G398" s="313"/>
      <c r="H398" s="313"/>
      <c r="I398" s="313"/>
      <c r="J398" s="313"/>
      <c r="K398" s="313"/>
      <c r="L398" s="313"/>
      <c r="M398" s="313"/>
      <c r="N398" s="313"/>
      <c r="O398" s="313"/>
      <c r="P398" s="313"/>
      <c r="Q398" s="313"/>
      <c r="R398" s="313"/>
      <c r="S398" s="313"/>
      <c r="T398" s="313"/>
      <c r="U398" s="313"/>
      <c r="V398" s="313"/>
      <c r="W398" s="313"/>
      <c r="X398" s="313"/>
      <c r="Y398" s="313"/>
      <c r="Z398" s="313"/>
    </row>
    <row r="399">
      <c r="A399" s="314"/>
      <c r="B399" s="313"/>
      <c r="C399" s="313"/>
      <c r="D399" s="313"/>
      <c r="E399" s="391"/>
      <c r="F399" s="391"/>
      <c r="G399" s="313"/>
      <c r="H399" s="313"/>
      <c r="I399" s="313"/>
      <c r="J399" s="313"/>
      <c r="K399" s="313"/>
      <c r="L399" s="313"/>
      <c r="M399" s="313"/>
      <c r="N399" s="313"/>
      <c r="O399" s="313"/>
      <c r="P399" s="313"/>
      <c r="Q399" s="313"/>
      <c r="R399" s="313"/>
      <c r="S399" s="313"/>
      <c r="T399" s="313"/>
      <c r="U399" s="313"/>
      <c r="V399" s="313"/>
      <c r="W399" s="313"/>
      <c r="X399" s="313"/>
      <c r="Y399" s="313"/>
      <c r="Z399" s="313"/>
    </row>
    <row r="400">
      <c r="A400" s="314"/>
      <c r="B400" s="313"/>
      <c r="C400" s="313"/>
      <c r="D400" s="313"/>
      <c r="E400" s="391"/>
      <c r="F400" s="391"/>
      <c r="G400" s="313"/>
      <c r="H400" s="313"/>
      <c r="I400" s="313"/>
      <c r="J400" s="313"/>
      <c r="K400" s="313"/>
      <c r="L400" s="313"/>
      <c r="M400" s="313"/>
      <c r="N400" s="313"/>
      <c r="O400" s="313"/>
      <c r="P400" s="313"/>
      <c r="Q400" s="313"/>
      <c r="R400" s="313"/>
      <c r="S400" s="313"/>
      <c r="T400" s="313"/>
      <c r="U400" s="313"/>
      <c r="V400" s="313"/>
      <c r="W400" s="313"/>
      <c r="X400" s="313"/>
      <c r="Y400" s="313"/>
      <c r="Z400" s="313"/>
    </row>
    <row r="401">
      <c r="A401" s="314"/>
      <c r="B401" s="313"/>
      <c r="C401" s="313"/>
      <c r="D401" s="313"/>
      <c r="E401" s="391"/>
      <c r="F401" s="391"/>
      <c r="G401" s="313"/>
      <c r="H401" s="313"/>
      <c r="I401" s="313"/>
      <c r="J401" s="313"/>
      <c r="K401" s="313"/>
      <c r="L401" s="313"/>
      <c r="M401" s="313"/>
      <c r="N401" s="313"/>
      <c r="O401" s="313"/>
      <c r="P401" s="313"/>
      <c r="Q401" s="313"/>
      <c r="R401" s="313"/>
      <c r="S401" s="313"/>
      <c r="T401" s="313"/>
      <c r="U401" s="313"/>
      <c r="V401" s="313"/>
      <c r="W401" s="313"/>
      <c r="X401" s="313"/>
      <c r="Y401" s="313"/>
      <c r="Z401" s="313"/>
    </row>
    <row r="402">
      <c r="A402" s="314"/>
      <c r="B402" s="313"/>
      <c r="C402" s="313"/>
      <c r="D402" s="313"/>
      <c r="E402" s="391"/>
      <c r="F402" s="391"/>
      <c r="G402" s="313"/>
      <c r="H402" s="313"/>
      <c r="I402" s="313"/>
      <c r="J402" s="313"/>
      <c r="K402" s="313"/>
      <c r="L402" s="313"/>
      <c r="M402" s="313"/>
      <c r="N402" s="313"/>
      <c r="O402" s="313"/>
      <c r="P402" s="313"/>
      <c r="Q402" s="313"/>
      <c r="R402" s="313"/>
      <c r="S402" s="313"/>
      <c r="T402" s="313"/>
      <c r="U402" s="313"/>
      <c r="V402" s="313"/>
      <c r="W402" s="313"/>
      <c r="X402" s="313"/>
      <c r="Y402" s="313"/>
      <c r="Z402" s="313"/>
    </row>
    <row r="403">
      <c r="A403" s="314"/>
      <c r="B403" s="313"/>
      <c r="C403" s="313"/>
      <c r="D403" s="313"/>
      <c r="E403" s="391"/>
      <c r="F403" s="391"/>
      <c r="G403" s="313"/>
      <c r="H403" s="313"/>
      <c r="I403" s="313"/>
      <c r="J403" s="313"/>
      <c r="K403" s="313"/>
      <c r="L403" s="313"/>
      <c r="M403" s="313"/>
      <c r="N403" s="313"/>
      <c r="O403" s="313"/>
      <c r="P403" s="313"/>
      <c r="Q403" s="313"/>
      <c r="R403" s="313"/>
      <c r="S403" s="313"/>
      <c r="T403" s="313"/>
      <c r="U403" s="313"/>
      <c r="V403" s="313"/>
      <c r="W403" s="313"/>
      <c r="X403" s="313"/>
      <c r="Y403" s="313"/>
      <c r="Z403" s="313"/>
    </row>
    <row r="404">
      <c r="A404" s="314"/>
      <c r="B404" s="313"/>
      <c r="C404" s="313"/>
      <c r="D404" s="313"/>
      <c r="E404" s="391"/>
      <c r="F404" s="391"/>
      <c r="G404" s="313"/>
      <c r="H404" s="313"/>
      <c r="I404" s="313"/>
      <c r="J404" s="313"/>
      <c r="K404" s="313"/>
      <c r="L404" s="313"/>
      <c r="M404" s="313"/>
      <c r="N404" s="313"/>
      <c r="O404" s="313"/>
      <c r="P404" s="313"/>
      <c r="Q404" s="313"/>
      <c r="R404" s="313"/>
      <c r="S404" s="313"/>
      <c r="T404" s="313"/>
      <c r="U404" s="313"/>
      <c r="V404" s="313"/>
      <c r="W404" s="313"/>
      <c r="X404" s="313"/>
      <c r="Y404" s="313"/>
      <c r="Z404" s="313"/>
    </row>
    <row r="405">
      <c r="A405" s="314"/>
      <c r="B405" s="313"/>
      <c r="C405" s="313"/>
      <c r="D405" s="313"/>
      <c r="E405" s="391"/>
      <c r="F405" s="391"/>
      <c r="G405" s="313"/>
      <c r="H405" s="313"/>
      <c r="I405" s="313"/>
      <c r="J405" s="313"/>
      <c r="K405" s="313"/>
      <c r="L405" s="313"/>
      <c r="M405" s="313"/>
      <c r="N405" s="313"/>
      <c r="O405" s="313"/>
      <c r="P405" s="313"/>
      <c r="Q405" s="313"/>
      <c r="R405" s="313"/>
      <c r="S405" s="313"/>
      <c r="T405" s="313"/>
      <c r="U405" s="313"/>
      <c r="V405" s="313"/>
      <c r="W405" s="313"/>
      <c r="X405" s="313"/>
      <c r="Y405" s="313"/>
      <c r="Z405" s="313"/>
    </row>
    <row r="406">
      <c r="A406" s="314"/>
      <c r="B406" s="313"/>
      <c r="C406" s="313"/>
      <c r="D406" s="313"/>
      <c r="E406" s="391"/>
      <c r="F406" s="391"/>
      <c r="G406" s="313"/>
      <c r="H406" s="313"/>
      <c r="I406" s="313"/>
      <c r="J406" s="313"/>
      <c r="K406" s="313"/>
      <c r="L406" s="313"/>
      <c r="M406" s="313"/>
      <c r="N406" s="313"/>
      <c r="O406" s="313"/>
      <c r="P406" s="313"/>
      <c r="Q406" s="313"/>
      <c r="R406" s="313"/>
      <c r="S406" s="313"/>
      <c r="T406" s="313"/>
      <c r="U406" s="313"/>
      <c r="V406" s="313"/>
      <c r="W406" s="313"/>
      <c r="X406" s="313"/>
      <c r="Y406" s="313"/>
      <c r="Z406" s="313"/>
    </row>
    <row r="407">
      <c r="A407" s="314"/>
      <c r="B407" s="313"/>
      <c r="C407" s="313"/>
      <c r="D407" s="313"/>
      <c r="E407" s="391"/>
      <c r="F407" s="391"/>
      <c r="G407" s="313"/>
      <c r="H407" s="313"/>
      <c r="I407" s="313"/>
      <c r="J407" s="313"/>
      <c r="K407" s="313"/>
      <c r="L407" s="313"/>
      <c r="M407" s="313"/>
      <c r="N407" s="313"/>
      <c r="O407" s="313"/>
      <c r="P407" s="313"/>
      <c r="Q407" s="313"/>
      <c r="R407" s="313"/>
      <c r="S407" s="313"/>
      <c r="T407" s="313"/>
      <c r="U407" s="313"/>
      <c r="V407" s="313"/>
      <c r="W407" s="313"/>
      <c r="X407" s="313"/>
      <c r="Y407" s="313"/>
      <c r="Z407" s="313"/>
    </row>
    <row r="408">
      <c r="A408" s="314"/>
      <c r="B408" s="313"/>
      <c r="C408" s="313"/>
      <c r="D408" s="313"/>
      <c r="E408" s="391"/>
      <c r="F408" s="391"/>
      <c r="G408" s="313"/>
      <c r="H408" s="313"/>
      <c r="I408" s="313"/>
      <c r="J408" s="313"/>
      <c r="K408" s="313"/>
      <c r="L408" s="313"/>
      <c r="M408" s="313"/>
      <c r="N408" s="313"/>
      <c r="O408" s="313"/>
      <c r="P408" s="313"/>
      <c r="Q408" s="313"/>
      <c r="R408" s="313"/>
      <c r="S408" s="313"/>
      <c r="T408" s="313"/>
      <c r="U408" s="313"/>
      <c r="V408" s="313"/>
      <c r="W408" s="313"/>
      <c r="X408" s="313"/>
      <c r="Y408" s="313"/>
      <c r="Z408" s="313"/>
    </row>
    <row r="409">
      <c r="A409" s="314"/>
      <c r="B409" s="313"/>
      <c r="C409" s="313"/>
      <c r="D409" s="313"/>
      <c r="E409" s="391"/>
      <c r="F409" s="391"/>
      <c r="G409" s="313"/>
      <c r="H409" s="313"/>
      <c r="I409" s="313"/>
      <c r="J409" s="313"/>
      <c r="K409" s="313"/>
      <c r="L409" s="313"/>
      <c r="M409" s="313"/>
      <c r="N409" s="313"/>
      <c r="O409" s="313"/>
      <c r="P409" s="313"/>
      <c r="Q409" s="313"/>
      <c r="R409" s="313"/>
      <c r="S409" s="313"/>
      <c r="T409" s="313"/>
      <c r="U409" s="313"/>
      <c r="V409" s="313"/>
      <c r="W409" s="313"/>
      <c r="X409" s="313"/>
      <c r="Y409" s="313"/>
      <c r="Z409" s="313"/>
    </row>
    <row r="410">
      <c r="A410" s="314"/>
      <c r="B410" s="313"/>
      <c r="C410" s="313"/>
      <c r="D410" s="313"/>
      <c r="E410" s="391"/>
      <c r="F410" s="391"/>
      <c r="G410" s="313"/>
      <c r="H410" s="313"/>
      <c r="I410" s="313"/>
      <c r="J410" s="313"/>
      <c r="K410" s="313"/>
      <c r="L410" s="313"/>
      <c r="M410" s="313"/>
      <c r="N410" s="313"/>
      <c r="O410" s="313"/>
      <c r="P410" s="313"/>
      <c r="Q410" s="313"/>
      <c r="R410" s="313"/>
      <c r="S410" s="313"/>
      <c r="T410" s="313"/>
      <c r="U410" s="313"/>
      <c r="V410" s="313"/>
      <c r="W410" s="313"/>
      <c r="X410" s="313"/>
      <c r="Y410" s="313"/>
      <c r="Z410" s="313"/>
    </row>
    <row r="411">
      <c r="A411" s="314"/>
      <c r="B411" s="313"/>
      <c r="C411" s="313"/>
      <c r="D411" s="313"/>
      <c r="E411" s="391"/>
      <c r="F411" s="391"/>
      <c r="G411" s="313"/>
      <c r="H411" s="313"/>
      <c r="I411" s="313"/>
      <c r="J411" s="313"/>
      <c r="K411" s="313"/>
      <c r="L411" s="313"/>
      <c r="M411" s="313"/>
      <c r="N411" s="313"/>
      <c r="O411" s="313"/>
      <c r="P411" s="313"/>
      <c r="Q411" s="313"/>
      <c r="R411" s="313"/>
      <c r="S411" s="313"/>
      <c r="T411" s="313"/>
      <c r="U411" s="313"/>
      <c r="V411" s="313"/>
      <c r="W411" s="313"/>
      <c r="X411" s="313"/>
      <c r="Y411" s="313"/>
      <c r="Z411" s="313"/>
    </row>
    <row r="412">
      <c r="A412" s="314"/>
      <c r="B412" s="313"/>
      <c r="C412" s="313"/>
      <c r="D412" s="313"/>
      <c r="E412" s="391"/>
      <c r="F412" s="391"/>
      <c r="G412" s="313"/>
      <c r="H412" s="313"/>
      <c r="I412" s="313"/>
      <c r="J412" s="313"/>
      <c r="K412" s="313"/>
      <c r="L412" s="313"/>
      <c r="M412" s="313"/>
      <c r="N412" s="313"/>
      <c r="O412" s="313"/>
      <c r="P412" s="313"/>
      <c r="Q412" s="313"/>
      <c r="R412" s="313"/>
      <c r="S412" s="313"/>
      <c r="T412" s="313"/>
      <c r="U412" s="313"/>
      <c r="V412" s="313"/>
      <c r="W412" s="313"/>
      <c r="X412" s="313"/>
      <c r="Y412" s="313"/>
      <c r="Z412" s="313"/>
    </row>
    <row r="413">
      <c r="A413" s="314"/>
      <c r="B413" s="313"/>
      <c r="C413" s="313"/>
      <c r="D413" s="313"/>
      <c r="E413" s="391"/>
      <c r="F413" s="391"/>
      <c r="G413" s="313"/>
      <c r="H413" s="313"/>
      <c r="I413" s="313"/>
      <c r="J413" s="313"/>
      <c r="K413" s="313"/>
      <c r="L413" s="313"/>
      <c r="M413" s="313"/>
      <c r="N413" s="313"/>
      <c r="O413" s="313"/>
      <c r="P413" s="313"/>
      <c r="Q413" s="313"/>
      <c r="R413" s="313"/>
      <c r="S413" s="313"/>
      <c r="T413" s="313"/>
      <c r="U413" s="313"/>
      <c r="V413" s="313"/>
      <c r="W413" s="313"/>
      <c r="X413" s="313"/>
      <c r="Y413" s="313"/>
      <c r="Z413" s="313"/>
    </row>
    <row r="414">
      <c r="A414" s="314"/>
      <c r="B414" s="313"/>
      <c r="C414" s="313"/>
      <c r="D414" s="313"/>
      <c r="E414" s="391"/>
      <c r="F414" s="391"/>
      <c r="G414" s="313"/>
      <c r="H414" s="313"/>
      <c r="I414" s="313"/>
      <c r="J414" s="313"/>
      <c r="K414" s="313"/>
      <c r="L414" s="313"/>
      <c r="M414" s="313"/>
      <c r="N414" s="313"/>
      <c r="O414" s="313"/>
      <c r="P414" s="313"/>
      <c r="Q414" s="313"/>
      <c r="R414" s="313"/>
      <c r="S414" s="313"/>
      <c r="T414" s="313"/>
      <c r="U414" s="313"/>
      <c r="V414" s="313"/>
      <c r="W414" s="313"/>
      <c r="X414" s="313"/>
      <c r="Y414" s="313"/>
      <c r="Z414" s="313"/>
    </row>
    <row r="415">
      <c r="A415" s="314"/>
      <c r="B415" s="313"/>
      <c r="C415" s="313"/>
      <c r="D415" s="313"/>
      <c r="E415" s="391"/>
      <c r="F415" s="391"/>
      <c r="G415" s="313"/>
      <c r="H415" s="313"/>
      <c r="I415" s="313"/>
      <c r="J415" s="313"/>
      <c r="K415" s="313"/>
      <c r="L415" s="313"/>
      <c r="M415" s="313"/>
      <c r="N415" s="313"/>
      <c r="O415" s="313"/>
      <c r="P415" s="313"/>
      <c r="Q415" s="313"/>
      <c r="R415" s="313"/>
      <c r="S415" s="313"/>
      <c r="T415" s="313"/>
      <c r="U415" s="313"/>
      <c r="V415" s="313"/>
      <c r="W415" s="313"/>
      <c r="X415" s="313"/>
      <c r="Y415" s="313"/>
      <c r="Z415" s="313"/>
    </row>
    <row r="416">
      <c r="A416" s="314"/>
      <c r="B416" s="313"/>
      <c r="C416" s="313"/>
      <c r="D416" s="313"/>
      <c r="E416" s="391"/>
      <c r="F416" s="391"/>
      <c r="G416" s="313"/>
      <c r="H416" s="313"/>
      <c r="I416" s="313"/>
      <c r="J416" s="313"/>
      <c r="K416" s="313"/>
      <c r="L416" s="313"/>
      <c r="M416" s="313"/>
      <c r="N416" s="313"/>
      <c r="O416" s="313"/>
      <c r="P416" s="313"/>
      <c r="Q416" s="313"/>
      <c r="R416" s="313"/>
      <c r="S416" s="313"/>
      <c r="T416" s="313"/>
      <c r="U416" s="313"/>
      <c r="V416" s="313"/>
      <c r="W416" s="313"/>
      <c r="X416" s="313"/>
      <c r="Y416" s="313"/>
      <c r="Z416" s="313"/>
    </row>
    <row r="417">
      <c r="A417" s="314"/>
      <c r="B417" s="313"/>
      <c r="C417" s="313"/>
      <c r="D417" s="313"/>
      <c r="E417" s="391"/>
      <c r="F417" s="391"/>
      <c r="G417" s="313"/>
      <c r="H417" s="313"/>
      <c r="I417" s="313"/>
      <c r="J417" s="313"/>
      <c r="K417" s="313"/>
      <c r="L417" s="313"/>
      <c r="M417" s="313"/>
      <c r="N417" s="313"/>
      <c r="O417" s="313"/>
      <c r="P417" s="313"/>
      <c r="Q417" s="313"/>
      <c r="R417" s="313"/>
      <c r="S417" s="313"/>
      <c r="T417" s="313"/>
      <c r="U417" s="313"/>
      <c r="V417" s="313"/>
      <c r="W417" s="313"/>
      <c r="X417" s="313"/>
      <c r="Y417" s="313"/>
      <c r="Z417" s="313"/>
    </row>
    <row r="418">
      <c r="A418" s="314"/>
      <c r="B418" s="313"/>
      <c r="C418" s="313"/>
      <c r="D418" s="313"/>
      <c r="E418" s="391"/>
      <c r="F418" s="391"/>
      <c r="G418" s="313"/>
      <c r="H418" s="313"/>
      <c r="I418" s="313"/>
      <c r="J418" s="313"/>
      <c r="K418" s="313"/>
      <c r="L418" s="313"/>
      <c r="M418" s="313"/>
      <c r="N418" s="313"/>
      <c r="O418" s="313"/>
      <c r="P418" s="313"/>
      <c r="Q418" s="313"/>
      <c r="R418" s="313"/>
      <c r="S418" s="313"/>
      <c r="T418" s="313"/>
      <c r="U418" s="313"/>
      <c r="V418" s="313"/>
      <c r="W418" s="313"/>
      <c r="X418" s="313"/>
      <c r="Y418" s="313"/>
      <c r="Z418" s="313"/>
    </row>
    <row r="419">
      <c r="A419" s="314"/>
      <c r="B419" s="313"/>
      <c r="C419" s="313"/>
      <c r="D419" s="313"/>
      <c r="E419" s="391"/>
      <c r="F419" s="391"/>
      <c r="G419" s="313"/>
      <c r="H419" s="313"/>
      <c r="I419" s="313"/>
      <c r="J419" s="313"/>
      <c r="K419" s="313"/>
      <c r="L419" s="313"/>
      <c r="M419" s="313"/>
      <c r="N419" s="313"/>
      <c r="O419" s="313"/>
      <c r="P419" s="313"/>
      <c r="Q419" s="313"/>
      <c r="R419" s="313"/>
      <c r="S419" s="313"/>
      <c r="T419" s="313"/>
      <c r="U419" s="313"/>
      <c r="V419" s="313"/>
      <c r="W419" s="313"/>
      <c r="X419" s="313"/>
      <c r="Y419" s="313"/>
      <c r="Z419" s="313"/>
    </row>
    <row r="420">
      <c r="A420" s="314"/>
      <c r="B420" s="313"/>
      <c r="C420" s="313"/>
      <c r="D420" s="313"/>
      <c r="E420" s="391"/>
      <c r="F420" s="391"/>
      <c r="G420" s="313"/>
      <c r="H420" s="313"/>
      <c r="I420" s="313"/>
      <c r="J420" s="313"/>
      <c r="K420" s="313"/>
      <c r="L420" s="313"/>
      <c r="M420" s="313"/>
      <c r="N420" s="313"/>
      <c r="O420" s="313"/>
      <c r="P420" s="313"/>
      <c r="Q420" s="313"/>
      <c r="R420" s="313"/>
      <c r="S420" s="313"/>
      <c r="T420" s="313"/>
      <c r="U420" s="313"/>
      <c r="V420" s="313"/>
      <c r="W420" s="313"/>
      <c r="X420" s="313"/>
      <c r="Y420" s="313"/>
      <c r="Z420" s="313"/>
    </row>
    <row r="421">
      <c r="A421" s="314"/>
      <c r="B421" s="313"/>
      <c r="C421" s="313"/>
      <c r="D421" s="313"/>
      <c r="E421" s="391"/>
      <c r="F421" s="391"/>
      <c r="G421" s="313"/>
      <c r="H421" s="313"/>
      <c r="I421" s="313"/>
      <c r="J421" s="313"/>
      <c r="K421" s="313"/>
      <c r="L421" s="313"/>
      <c r="M421" s="313"/>
      <c r="N421" s="313"/>
      <c r="O421" s="313"/>
      <c r="P421" s="313"/>
      <c r="Q421" s="313"/>
      <c r="R421" s="313"/>
      <c r="S421" s="313"/>
      <c r="T421" s="313"/>
      <c r="U421" s="313"/>
      <c r="V421" s="313"/>
      <c r="W421" s="313"/>
      <c r="X421" s="313"/>
      <c r="Y421" s="313"/>
      <c r="Z421" s="313"/>
    </row>
    <row r="422">
      <c r="A422" s="314"/>
      <c r="B422" s="313"/>
      <c r="C422" s="313"/>
      <c r="D422" s="313"/>
      <c r="E422" s="391"/>
      <c r="F422" s="391"/>
      <c r="G422" s="313"/>
      <c r="H422" s="313"/>
      <c r="I422" s="313"/>
      <c r="J422" s="313"/>
      <c r="K422" s="313"/>
      <c r="L422" s="313"/>
      <c r="M422" s="313"/>
      <c r="N422" s="313"/>
      <c r="O422" s="313"/>
      <c r="P422" s="313"/>
      <c r="Q422" s="313"/>
      <c r="R422" s="313"/>
      <c r="S422" s="313"/>
      <c r="T422" s="313"/>
      <c r="U422" s="313"/>
      <c r="V422" s="313"/>
      <c r="W422" s="313"/>
      <c r="X422" s="313"/>
      <c r="Y422" s="313"/>
      <c r="Z422" s="313"/>
    </row>
    <row r="423">
      <c r="A423" s="314"/>
      <c r="B423" s="313"/>
      <c r="C423" s="313"/>
      <c r="D423" s="313"/>
      <c r="E423" s="391"/>
      <c r="F423" s="391"/>
      <c r="G423" s="313"/>
      <c r="H423" s="313"/>
      <c r="I423" s="313"/>
      <c r="J423" s="313"/>
      <c r="K423" s="313"/>
      <c r="L423" s="313"/>
      <c r="M423" s="313"/>
      <c r="N423" s="313"/>
      <c r="O423" s="313"/>
      <c r="P423" s="313"/>
      <c r="Q423" s="313"/>
      <c r="R423" s="313"/>
      <c r="S423" s="313"/>
      <c r="T423" s="313"/>
      <c r="U423" s="313"/>
      <c r="V423" s="313"/>
      <c r="W423" s="313"/>
      <c r="X423" s="313"/>
      <c r="Y423" s="313"/>
      <c r="Z423" s="313"/>
    </row>
    <row r="424">
      <c r="A424" s="314"/>
      <c r="B424" s="313"/>
      <c r="C424" s="313"/>
      <c r="D424" s="313"/>
      <c r="E424" s="391"/>
      <c r="F424" s="391"/>
      <c r="G424" s="313"/>
      <c r="H424" s="313"/>
      <c r="I424" s="313"/>
      <c r="J424" s="313"/>
      <c r="K424" s="313"/>
      <c r="L424" s="313"/>
      <c r="M424" s="313"/>
      <c r="N424" s="313"/>
      <c r="O424" s="313"/>
      <c r="P424" s="313"/>
      <c r="Q424" s="313"/>
      <c r="R424" s="313"/>
      <c r="S424" s="313"/>
      <c r="T424" s="313"/>
      <c r="U424" s="313"/>
      <c r="V424" s="313"/>
      <c r="W424" s="313"/>
      <c r="X424" s="313"/>
      <c r="Y424" s="313"/>
      <c r="Z424" s="313"/>
    </row>
    <row r="425">
      <c r="A425" s="314"/>
      <c r="B425" s="313"/>
      <c r="C425" s="313"/>
      <c r="D425" s="313"/>
      <c r="E425" s="391"/>
      <c r="F425" s="391"/>
      <c r="G425" s="313"/>
      <c r="H425" s="313"/>
      <c r="I425" s="313"/>
      <c r="J425" s="313"/>
      <c r="K425" s="313"/>
      <c r="L425" s="313"/>
      <c r="M425" s="313"/>
      <c r="N425" s="313"/>
      <c r="O425" s="313"/>
      <c r="P425" s="313"/>
      <c r="Q425" s="313"/>
      <c r="R425" s="313"/>
      <c r="S425" s="313"/>
      <c r="T425" s="313"/>
      <c r="U425" s="313"/>
      <c r="V425" s="313"/>
      <c r="W425" s="313"/>
      <c r="X425" s="313"/>
      <c r="Y425" s="313"/>
      <c r="Z425" s="313"/>
    </row>
    <row r="426">
      <c r="A426" s="314"/>
      <c r="B426" s="313"/>
      <c r="C426" s="313"/>
      <c r="D426" s="313"/>
      <c r="E426" s="391"/>
      <c r="F426" s="391"/>
      <c r="G426" s="313"/>
      <c r="H426" s="313"/>
      <c r="I426" s="313"/>
      <c r="J426" s="313"/>
      <c r="K426" s="313"/>
      <c r="L426" s="313"/>
      <c r="M426" s="313"/>
      <c r="N426" s="313"/>
      <c r="O426" s="313"/>
      <c r="P426" s="313"/>
      <c r="Q426" s="313"/>
      <c r="R426" s="313"/>
      <c r="S426" s="313"/>
      <c r="T426" s="313"/>
      <c r="U426" s="313"/>
      <c r="V426" s="313"/>
      <c r="W426" s="313"/>
      <c r="X426" s="313"/>
      <c r="Y426" s="313"/>
      <c r="Z426" s="313"/>
    </row>
    <row r="427">
      <c r="A427" s="314"/>
      <c r="B427" s="313"/>
      <c r="C427" s="313"/>
      <c r="D427" s="313"/>
      <c r="E427" s="391"/>
      <c r="F427" s="391"/>
      <c r="G427" s="313"/>
      <c r="H427" s="313"/>
      <c r="I427" s="313"/>
      <c r="J427" s="313"/>
      <c r="K427" s="313"/>
      <c r="L427" s="313"/>
      <c r="M427" s="313"/>
      <c r="N427" s="313"/>
      <c r="O427" s="313"/>
      <c r="P427" s="313"/>
      <c r="Q427" s="313"/>
      <c r="R427" s="313"/>
      <c r="S427" s="313"/>
      <c r="T427" s="313"/>
      <c r="U427" s="313"/>
      <c r="V427" s="313"/>
      <c r="W427" s="313"/>
      <c r="X427" s="313"/>
      <c r="Y427" s="313"/>
      <c r="Z427" s="313"/>
    </row>
    <row r="428">
      <c r="A428" s="314"/>
      <c r="B428" s="313"/>
      <c r="C428" s="313"/>
      <c r="D428" s="313"/>
      <c r="E428" s="391"/>
      <c r="F428" s="391"/>
      <c r="G428" s="313"/>
      <c r="H428" s="313"/>
      <c r="I428" s="313"/>
      <c r="J428" s="313"/>
      <c r="K428" s="313"/>
      <c r="L428" s="313"/>
      <c r="M428" s="313"/>
      <c r="N428" s="313"/>
      <c r="O428" s="313"/>
      <c r="P428" s="313"/>
      <c r="Q428" s="313"/>
      <c r="R428" s="313"/>
      <c r="S428" s="313"/>
      <c r="T428" s="313"/>
      <c r="U428" s="313"/>
      <c r="V428" s="313"/>
      <c r="W428" s="313"/>
      <c r="X428" s="313"/>
      <c r="Y428" s="313"/>
      <c r="Z428" s="313"/>
    </row>
    <row r="429">
      <c r="A429" s="314"/>
      <c r="B429" s="313"/>
      <c r="C429" s="313"/>
      <c r="D429" s="313"/>
      <c r="E429" s="391"/>
      <c r="F429" s="391"/>
      <c r="G429" s="313"/>
      <c r="H429" s="313"/>
      <c r="I429" s="313"/>
      <c r="J429" s="313"/>
      <c r="K429" s="313"/>
      <c r="L429" s="313"/>
      <c r="M429" s="313"/>
      <c r="N429" s="313"/>
      <c r="O429" s="313"/>
      <c r="P429" s="313"/>
      <c r="Q429" s="313"/>
      <c r="R429" s="313"/>
      <c r="S429" s="313"/>
      <c r="T429" s="313"/>
      <c r="U429" s="313"/>
      <c r="V429" s="313"/>
      <c r="W429" s="313"/>
      <c r="X429" s="313"/>
      <c r="Y429" s="313"/>
      <c r="Z429" s="313"/>
    </row>
    <row r="430">
      <c r="A430" s="314"/>
      <c r="B430" s="313"/>
      <c r="C430" s="313"/>
      <c r="D430" s="313"/>
      <c r="E430" s="391"/>
      <c r="F430" s="391"/>
      <c r="G430" s="313"/>
      <c r="H430" s="313"/>
      <c r="I430" s="313"/>
      <c r="J430" s="313"/>
      <c r="K430" s="313"/>
      <c r="L430" s="313"/>
      <c r="M430" s="313"/>
      <c r="N430" s="313"/>
      <c r="O430" s="313"/>
      <c r="P430" s="313"/>
      <c r="Q430" s="313"/>
      <c r="R430" s="313"/>
      <c r="S430" s="313"/>
      <c r="T430" s="313"/>
      <c r="U430" s="313"/>
      <c r="V430" s="313"/>
      <c r="W430" s="313"/>
      <c r="X430" s="313"/>
      <c r="Y430" s="313"/>
      <c r="Z430" s="313"/>
    </row>
    <row r="431">
      <c r="A431" s="314"/>
      <c r="B431" s="313"/>
      <c r="C431" s="313"/>
      <c r="D431" s="313"/>
      <c r="E431" s="391"/>
      <c r="F431" s="391"/>
      <c r="G431" s="313"/>
      <c r="H431" s="313"/>
      <c r="I431" s="313"/>
      <c r="J431" s="313"/>
      <c r="K431" s="313"/>
      <c r="L431" s="313"/>
      <c r="M431" s="313"/>
      <c r="N431" s="313"/>
      <c r="O431" s="313"/>
      <c r="P431" s="313"/>
      <c r="Q431" s="313"/>
      <c r="R431" s="313"/>
      <c r="S431" s="313"/>
      <c r="T431" s="313"/>
      <c r="U431" s="313"/>
      <c r="V431" s="313"/>
      <c r="W431" s="313"/>
      <c r="X431" s="313"/>
      <c r="Y431" s="313"/>
      <c r="Z431" s="313"/>
    </row>
    <row r="432">
      <c r="A432" s="314"/>
      <c r="B432" s="313"/>
      <c r="C432" s="313"/>
      <c r="D432" s="313"/>
      <c r="E432" s="391"/>
      <c r="F432" s="391"/>
      <c r="G432" s="313"/>
      <c r="H432" s="313"/>
      <c r="I432" s="313"/>
      <c r="J432" s="313"/>
      <c r="K432" s="313"/>
      <c r="L432" s="313"/>
      <c r="M432" s="313"/>
      <c r="N432" s="313"/>
      <c r="O432" s="313"/>
      <c r="P432" s="313"/>
      <c r="Q432" s="313"/>
      <c r="R432" s="313"/>
      <c r="S432" s="313"/>
      <c r="T432" s="313"/>
      <c r="U432" s="313"/>
      <c r="V432" s="313"/>
      <c r="W432" s="313"/>
      <c r="X432" s="313"/>
      <c r="Y432" s="313"/>
      <c r="Z432" s="313"/>
    </row>
    <row r="433">
      <c r="A433" s="314"/>
      <c r="B433" s="313"/>
      <c r="C433" s="313"/>
      <c r="D433" s="313"/>
      <c r="E433" s="391"/>
      <c r="F433" s="391"/>
      <c r="G433" s="313"/>
      <c r="H433" s="313"/>
      <c r="I433" s="313"/>
      <c r="J433" s="313"/>
      <c r="K433" s="313"/>
      <c r="L433" s="313"/>
      <c r="M433" s="313"/>
      <c r="N433" s="313"/>
      <c r="O433" s="313"/>
      <c r="P433" s="313"/>
      <c r="Q433" s="313"/>
      <c r="R433" s="313"/>
      <c r="S433" s="313"/>
      <c r="T433" s="313"/>
      <c r="U433" s="313"/>
      <c r="V433" s="313"/>
      <c r="W433" s="313"/>
      <c r="X433" s="313"/>
      <c r="Y433" s="313"/>
      <c r="Z433" s="313"/>
    </row>
    <row r="434">
      <c r="A434" s="314"/>
      <c r="B434" s="313"/>
      <c r="C434" s="313"/>
      <c r="D434" s="313"/>
      <c r="E434" s="391"/>
      <c r="F434" s="391"/>
      <c r="G434" s="313"/>
      <c r="H434" s="313"/>
      <c r="I434" s="313"/>
      <c r="J434" s="313"/>
      <c r="K434" s="313"/>
      <c r="L434" s="313"/>
      <c r="M434" s="313"/>
      <c r="N434" s="313"/>
      <c r="O434" s="313"/>
      <c r="P434" s="313"/>
      <c r="Q434" s="313"/>
      <c r="R434" s="313"/>
      <c r="S434" s="313"/>
      <c r="T434" s="313"/>
      <c r="U434" s="313"/>
      <c r="V434" s="313"/>
      <c r="W434" s="313"/>
      <c r="X434" s="313"/>
      <c r="Y434" s="313"/>
      <c r="Z434" s="313"/>
    </row>
    <row r="435">
      <c r="A435" s="314"/>
      <c r="B435" s="313"/>
      <c r="C435" s="313"/>
      <c r="D435" s="313"/>
      <c r="E435" s="391"/>
      <c r="F435" s="391"/>
      <c r="G435" s="313"/>
      <c r="H435" s="313"/>
      <c r="I435" s="313"/>
      <c r="J435" s="313"/>
      <c r="K435" s="313"/>
      <c r="L435" s="313"/>
      <c r="M435" s="313"/>
      <c r="N435" s="313"/>
      <c r="O435" s="313"/>
      <c r="P435" s="313"/>
      <c r="Q435" s="313"/>
      <c r="R435" s="313"/>
      <c r="S435" s="313"/>
      <c r="T435" s="313"/>
      <c r="U435" s="313"/>
      <c r="V435" s="313"/>
      <c r="W435" s="313"/>
      <c r="X435" s="313"/>
      <c r="Y435" s="313"/>
      <c r="Z435" s="313"/>
    </row>
    <row r="436">
      <c r="A436" s="314"/>
      <c r="B436" s="313"/>
      <c r="C436" s="313"/>
      <c r="D436" s="313"/>
      <c r="E436" s="391"/>
      <c r="F436" s="391"/>
      <c r="G436" s="313"/>
      <c r="H436" s="313"/>
      <c r="I436" s="313"/>
      <c r="J436" s="313"/>
      <c r="K436" s="313"/>
      <c r="L436" s="313"/>
      <c r="M436" s="313"/>
      <c r="N436" s="313"/>
      <c r="O436" s="313"/>
      <c r="P436" s="313"/>
      <c r="Q436" s="313"/>
      <c r="R436" s="313"/>
      <c r="S436" s="313"/>
      <c r="T436" s="313"/>
      <c r="U436" s="313"/>
      <c r="V436" s="313"/>
      <c r="W436" s="313"/>
      <c r="X436" s="313"/>
      <c r="Y436" s="313"/>
      <c r="Z436" s="313"/>
    </row>
    <row r="437">
      <c r="A437" s="314"/>
      <c r="B437" s="313"/>
      <c r="C437" s="313"/>
      <c r="D437" s="313"/>
      <c r="E437" s="391"/>
      <c r="F437" s="391"/>
      <c r="G437" s="313"/>
      <c r="H437" s="313"/>
      <c r="I437" s="313"/>
      <c r="J437" s="313"/>
      <c r="K437" s="313"/>
      <c r="L437" s="313"/>
      <c r="M437" s="313"/>
      <c r="N437" s="313"/>
      <c r="O437" s="313"/>
      <c r="P437" s="313"/>
      <c r="Q437" s="313"/>
      <c r="R437" s="313"/>
      <c r="S437" s="313"/>
      <c r="T437" s="313"/>
      <c r="U437" s="313"/>
      <c r="V437" s="313"/>
      <c r="W437" s="313"/>
      <c r="X437" s="313"/>
      <c r="Y437" s="313"/>
      <c r="Z437" s="313"/>
    </row>
    <row r="438">
      <c r="A438" s="314"/>
      <c r="B438" s="313"/>
      <c r="C438" s="313"/>
      <c r="D438" s="313"/>
      <c r="E438" s="391"/>
      <c r="F438" s="391"/>
      <c r="G438" s="313"/>
      <c r="H438" s="313"/>
      <c r="I438" s="313"/>
      <c r="J438" s="313"/>
      <c r="K438" s="313"/>
      <c r="L438" s="313"/>
      <c r="M438" s="313"/>
      <c r="N438" s="313"/>
      <c r="O438" s="313"/>
      <c r="P438" s="313"/>
      <c r="Q438" s="313"/>
      <c r="R438" s="313"/>
      <c r="S438" s="313"/>
      <c r="T438" s="313"/>
      <c r="U438" s="313"/>
      <c r="V438" s="313"/>
      <c r="W438" s="313"/>
      <c r="X438" s="313"/>
      <c r="Y438" s="313"/>
      <c r="Z438" s="313"/>
    </row>
    <row r="439">
      <c r="A439" s="314"/>
      <c r="B439" s="313"/>
      <c r="C439" s="313"/>
      <c r="D439" s="313"/>
      <c r="E439" s="391"/>
      <c r="F439" s="391"/>
      <c r="G439" s="313"/>
      <c r="H439" s="313"/>
      <c r="I439" s="313"/>
      <c r="J439" s="313"/>
      <c r="K439" s="313"/>
      <c r="L439" s="313"/>
      <c r="M439" s="313"/>
      <c r="N439" s="313"/>
      <c r="O439" s="313"/>
      <c r="P439" s="313"/>
      <c r="Q439" s="313"/>
      <c r="R439" s="313"/>
      <c r="S439" s="313"/>
      <c r="T439" s="313"/>
      <c r="U439" s="313"/>
      <c r="V439" s="313"/>
      <c r="W439" s="313"/>
      <c r="X439" s="313"/>
      <c r="Y439" s="313"/>
      <c r="Z439" s="313"/>
    </row>
    <row r="440">
      <c r="A440" s="314"/>
      <c r="B440" s="313"/>
      <c r="C440" s="313"/>
      <c r="D440" s="313"/>
      <c r="E440" s="391"/>
      <c r="F440" s="391"/>
      <c r="G440" s="313"/>
      <c r="H440" s="313"/>
      <c r="I440" s="313"/>
      <c r="J440" s="313"/>
      <c r="K440" s="313"/>
      <c r="L440" s="313"/>
      <c r="M440" s="313"/>
      <c r="N440" s="313"/>
      <c r="O440" s="313"/>
      <c r="P440" s="313"/>
      <c r="Q440" s="313"/>
      <c r="R440" s="313"/>
      <c r="S440" s="313"/>
      <c r="T440" s="313"/>
      <c r="U440" s="313"/>
      <c r="V440" s="313"/>
      <c r="W440" s="313"/>
      <c r="X440" s="313"/>
      <c r="Y440" s="313"/>
      <c r="Z440" s="313"/>
    </row>
    <row r="441">
      <c r="A441" s="314"/>
      <c r="B441" s="313"/>
      <c r="C441" s="313"/>
      <c r="D441" s="313"/>
      <c r="E441" s="391"/>
      <c r="F441" s="391"/>
      <c r="G441" s="313"/>
      <c r="H441" s="313"/>
      <c r="I441" s="313"/>
      <c r="J441" s="313"/>
      <c r="K441" s="313"/>
      <c r="L441" s="313"/>
      <c r="M441" s="313"/>
      <c r="N441" s="313"/>
      <c r="O441" s="313"/>
      <c r="P441" s="313"/>
      <c r="Q441" s="313"/>
      <c r="R441" s="313"/>
      <c r="S441" s="313"/>
      <c r="T441" s="313"/>
      <c r="U441" s="313"/>
      <c r="V441" s="313"/>
      <c r="W441" s="313"/>
      <c r="X441" s="313"/>
      <c r="Y441" s="313"/>
      <c r="Z441" s="313"/>
    </row>
    <row r="442">
      <c r="A442" s="314"/>
      <c r="B442" s="313"/>
      <c r="C442" s="313"/>
      <c r="D442" s="313"/>
      <c r="E442" s="391"/>
      <c r="F442" s="391"/>
      <c r="G442" s="313"/>
      <c r="H442" s="313"/>
      <c r="I442" s="313"/>
      <c r="J442" s="313"/>
      <c r="K442" s="313"/>
      <c r="L442" s="313"/>
      <c r="M442" s="313"/>
      <c r="N442" s="313"/>
      <c r="O442" s="313"/>
      <c r="P442" s="313"/>
      <c r="Q442" s="313"/>
      <c r="R442" s="313"/>
      <c r="S442" s="313"/>
      <c r="T442" s="313"/>
      <c r="U442" s="313"/>
      <c r="V442" s="313"/>
      <c r="W442" s="313"/>
      <c r="X442" s="313"/>
      <c r="Y442" s="313"/>
      <c r="Z442" s="313"/>
    </row>
    <row r="443">
      <c r="A443" s="314"/>
      <c r="B443" s="313"/>
      <c r="C443" s="313"/>
      <c r="D443" s="313"/>
      <c r="E443" s="391"/>
      <c r="F443" s="391"/>
      <c r="G443" s="313"/>
      <c r="H443" s="313"/>
      <c r="I443" s="313"/>
      <c r="J443" s="313"/>
      <c r="K443" s="313"/>
      <c r="L443" s="313"/>
      <c r="M443" s="313"/>
      <c r="N443" s="313"/>
      <c r="O443" s="313"/>
      <c r="P443" s="313"/>
      <c r="Q443" s="313"/>
      <c r="R443" s="313"/>
      <c r="S443" s="313"/>
      <c r="T443" s="313"/>
      <c r="U443" s="313"/>
      <c r="V443" s="313"/>
      <c r="W443" s="313"/>
      <c r="X443" s="313"/>
      <c r="Y443" s="313"/>
      <c r="Z443" s="313"/>
    </row>
    <row r="444">
      <c r="A444" s="314"/>
      <c r="B444" s="313"/>
      <c r="C444" s="313"/>
      <c r="D444" s="313"/>
      <c r="E444" s="391"/>
      <c r="F444" s="391"/>
      <c r="G444" s="313"/>
      <c r="H444" s="313"/>
      <c r="I444" s="313"/>
      <c r="J444" s="313"/>
      <c r="K444" s="313"/>
      <c r="L444" s="313"/>
      <c r="M444" s="313"/>
      <c r="N444" s="313"/>
      <c r="O444" s="313"/>
      <c r="P444" s="313"/>
      <c r="Q444" s="313"/>
      <c r="R444" s="313"/>
      <c r="S444" s="313"/>
      <c r="T444" s="313"/>
      <c r="U444" s="313"/>
      <c r="V444" s="313"/>
      <c r="W444" s="313"/>
      <c r="X444" s="313"/>
      <c r="Y444" s="313"/>
      <c r="Z444" s="313"/>
    </row>
    <row r="445">
      <c r="A445" s="314"/>
      <c r="B445" s="313"/>
      <c r="C445" s="313"/>
      <c r="D445" s="313"/>
      <c r="E445" s="391"/>
      <c r="F445" s="391"/>
      <c r="G445" s="313"/>
      <c r="H445" s="313"/>
      <c r="I445" s="313"/>
      <c r="J445" s="313"/>
      <c r="K445" s="313"/>
      <c r="L445" s="313"/>
      <c r="M445" s="313"/>
      <c r="N445" s="313"/>
      <c r="O445" s="313"/>
      <c r="P445" s="313"/>
      <c r="Q445" s="313"/>
      <c r="R445" s="313"/>
      <c r="S445" s="313"/>
      <c r="T445" s="313"/>
      <c r="U445" s="313"/>
      <c r="V445" s="313"/>
      <c r="W445" s="313"/>
      <c r="X445" s="313"/>
      <c r="Y445" s="313"/>
      <c r="Z445" s="313"/>
    </row>
    <row r="446">
      <c r="A446" s="314"/>
      <c r="B446" s="313"/>
      <c r="C446" s="313"/>
      <c r="D446" s="313"/>
      <c r="E446" s="391"/>
      <c r="F446" s="391"/>
      <c r="G446" s="313"/>
      <c r="H446" s="313"/>
      <c r="I446" s="313"/>
      <c r="J446" s="313"/>
      <c r="K446" s="313"/>
      <c r="L446" s="313"/>
      <c r="M446" s="313"/>
      <c r="N446" s="313"/>
      <c r="O446" s="313"/>
      <c r="P446" s="313"/>
      <c r="Q446" s="313"/>
      <c r="R446" s="313"/>
      <c r="S446" s="313"/>
      <c r="T446" s="313"/>
      <c r="U446" s="313"/>
      <c r="V446" s="313"/>
      <c r="W446" s="313"/>
      <c r="X446" s="313"/>
      <c r="Y446" s="313"/>
      <c r="Z446" s="313"/>
    </row>
    <row r="447">
      <c r="A447" s="314"/>
      <c r="B447" s="313"/>
      <c r="C447" s="313"/>
      <c r="D447" s="313"/>
      <c r="E447" s="391"/>
      <c r="F447" s="391"/>
      <c r="G447" s="313"/>
      <c r="H447" s="313"/>
      <c r="I447" s="313"/>
      <c r="J447" s="313"/>
      <c r="K447" s="313"/>
      <c r="L447" s="313"/>
      <c r="M447" s="313"/>
      <c r="N447" s="313"/>
      <c r="O447" s="313"/>
      <c r="P447" s="313"/>
      <c r="Q447" s="313"/>
      <c r="R447" s="313"/>
      <c r="S447" s="313"/>
      <c r="T447" s="313"/>
      <c r="U447" s="313"/>
      <c r="V447" s="313"/>
      <c r="W447" s="313"/>
      <c r="X447" s="313"/>
      <c r="Y447" s="313"/>
      <c r="Z447" s="313"/>
    </row>
    <row r="448">
      <c r="A448" s="314"/>
      <c r="B448" s="313"/>
      <c r="C448" s="313"/>
      <c r="D448" s="313"/>
      <c r="E448" s="391"/>
      <c r="F448" s="391"/>
      <c r="G448" s="313"/>
      <c r="H448" s="313"/>
      <c r="I448" s="313"/>
      <c r="J448" s="313"/>
      <c r="K448" s="313"/>
      <c r="L448" s="313"/>
      <c r="M448" s="313"/>
      <c r="N448" s="313"/>
      <c r="O448" s="313"/>
      <c r="P448" s="313"/>
      <c r="Q448" s="313"/>
      <c r="R448" s="313"/>
      <c r="S448" s="313"/>
      <c r="T448" s="313"/>
      <c r="U448" s="313"/>
      <c r="V448" s="313"/>
      <c r="W448" s="313"/>
      <c r="X448" s="313"/>
      <c r="Y448" s="313"/>
      <c r="Z448" s="313"/>
    </row>
    <row r="449">
      <c r="A449" s="314"/>
      <c r="B449" s="313"/>
      <c r="C449" s="313"/>
      <c r="D449" s="313"/>
      <c r="E449" s="391"/>
      <c r="F449" s="391"/>
      <c r="G449" s="313"/>
      <c r="H449" s="313"/>
      <c r="I449" s="313"/>
      <c r="J449" s="313"/>
      <c r="K449" s="313"/>
      <c r="L449" s="313"/>
      <c r="M449" s="313"/>
      <c r="N449" s="313"/>
      <c r="O449" s="313"/>
      <c r="P449" s="313"/>
      <c r="Q449" s="313"/>
      <c r="R449" s="313"/>
      <c r="S449" s="313"/>
      <c r="T449" s="313"/>
      <c r="U449" s="313"/>
      <c r="V449" s="313"/>
      <c r="W449" s="313"/>
      <c r="X449" s="313"/>
      <c r="Y449" s="313"/>
      <c r="Z449" s="313"/>
    </row>
    <row r="450">
      <c r="A450" s="314"/>
      <c r="B450" s="313"/>
      <c r="C450" s="313"/>
      <c r="D450" s="313"/>
      <c r="E450" s="391"/>
      <c r="F450" s="391"/>
      <c r="G450" s="313"/>
      <c r="H450" s="313"/>
      <c r="I450" s="313"/>
      <c r="J450" s="313"/>
      <c r="K450" s="313"/>
      <c r="L450" s="313"/>
      <c r="M450" s="313"/>
      <c r="N450" s="313"/>
      <c r="O450" s="313"/>
      <c r="P450" s="313"/>
      <c r="Q450" s="313"/>
      <c r="R450" s="313"/>
      <c r="S450" s="313"/>
      <c r="T450" s="313"/>
      <c r="U450" s="313"/>
      <c r="V450" s="313"/>
      <c r="W450" s="313"/>
      <c r="X450" s="313"/>
      <c r="Y450" s="313"/>
      <c r="Z450" s="313"/>
    </row>
    <row r="451">
      <c r="A451" s="314"/>
      <c r="B451" s="313"/>
      <c r="C451" s="313"/>
      <c r="D451" s="313"/>
      <c r="E451" s="391"/>
      <c r="F451" s="391"/>
      <c r="G451" s="313"/>
      <c r="H451" s="313"/>
      <c r="I451" s="313"/>
      <c r="J451" s="313"/>
      <c r="K451" s="313"/>
      <c r="L451" s="313"/>
      <c r="M451" s="313"/>
      <c r="N451" s="313"/>
      <c r="O451" s="313"/>
      <c r="P451" s="313"/>
      <c r="Q451" s="313"/>
      <c r="R451" s="313"/>
      <c r="S451" s="313"/>
      <c r="T451" s="313"/>
      <c r="U451" s="313"/>
      <c r="V451" s="313"/>
      <c r="W451" s="313"/>
      <c r="X451" s="313"/>
      <c r="Y451" s="313"/>
      <c r="Z451" s="313"/>
    </row>
    <row r="452">
      <c r="A452" s="314"/>
      <c r="B452" s="313"/>
      <c r="C452" s="313"/>
      <c r="D452" s="313"/>
      <c r="E452" s="391"/>
      <c r="F452" s="391"/>
      <c r="G452" s="313"/>
      <c r="H452" s="313"/>
      <c r="I452" s="313"/>
      <c r="J452" s="313"/>
      <c r="K452" s="313"/>
      <c r="L452" s="313"/>
      <c r="M452" s="313"/>
      <c r="N452" s="313"/>
      <c r="O452" s="313"/>
      <c r="P452" s="313"/>
      <c r="Q452" s="313"/>
      <c r="R452" s="313"/>
      <c r="S452" s="313"/>
      <c r="T452" s="313"/>
      <c r="U452" s="313"/>
      <c r="V452" s="313"/>
      <c r="W452" s="313"/>
      <c r="X452" s="313"/>
      <c r="Y452" s="313"/>
      <c r="Z452" s="313"/>
    </row>
    <row r="453">
      <c r="A453" s="314"/>
      <c r="B453" s="313"/>
      <c r="C453" s="313"/>
      <c r="D453" s="313"/>
      <c r="E453" s="391"/>
      <c r="F453" s="391"/>
      <c r="G453" s="313"/>
      <c r="H453" s="313"/>
      <c r="I453" s="313"/>
      <c r="J453" s="313"/>
      <c r="K453" s="313"/>
      <c r="L453" s="313"/>
      <c r="M453" s="313"/>
      <c r="N453" s="313"/>
      <c r="O453" s="313"/>
      <c r="P453" s="313"/>
      <c r="Q453" s="313"/>
      <c r="R453" s="313"/>
      <c r="S453" s="313"/>
      <c r="T453" s="313"/>
      <c r="U453" s="313"/>
      <c r="V453" s="313"/>
      <c r="W453" s="313"/>
      <c r="X453" s="313"/>
      <c r="Y453" s="313"/>
      <c r="Z453" s="313"/>
    </row>
    <row r="454">
      <c r="A454" s="314"/>
      <c r="B454" s="313"/>
      <c r="C454" s="313"/>
      <c r="D454" s="313"/>
      <c r="E454" s="391"/>
      <c r="F454" s="391"/>
      <c r="G454" s="313"/>
      <c r="H454" s="313"/>
      <c r="I454" s="313"/>
      <c r="J454" s="313"/>
      <c r="K454" s="313"/>
      <c r="L454" s="313"/>
      <c r="M454" s="313"/>
      <c r="N454" s="313"/>
      <c r="O454" s="313"/>
      <c r="P454" s="313"/>
      <c r="Q454" s="313"/>
      <c r="R454" s="313"/>
      <c r="S454" s="313"/>
      <c r="T454" s="313"/>
      <c r="U454" s="313"/>
      <c r="V454" s="313"/>
      <c r="W454" s="313"/>
      <c r="X454" s="313"/>
      <c r="Y454" s="313"/>
      <c r="Z454" s="313"/>
    </row>
    <row r="455">
      <c r="A455" s="314"/>
      <c r="B455" s="313"/>
      <c r="C455" s="313"/>
      <c r="D455" s="313"/>
      <c r="E455" s="391"/>
      <c r="F455" s="391"/>
      <c r="G455" s="313"/>
      <c r="H455" s="313"/>
      <c r="I455" s="313"/>
      <c r="J455" s="313"/>
      <c r="K455" s="313"/>
      <c r="L455" s="313"/>
      <c r="M455" s="313"/>
      <c r="N455" s="313"/>
      <c r="O455" s="313"/>
      <c r="P455" s="313"/>
      <c r="Q455" s="313"/>
      <c r="R455" s="313"/>
      <c r="S455" s="313"/>
      <c r="T455" s="313"/>
      <c r="U455" s="313"/>
      <c r="V455" s="313"/>
      <c r="W455" s="313"/>
      <c r="X455" s="313"/>
      <c r="Y455" s="313"/>
      <c r="Z455" s="313"/>
    </row>
    <row r="456">
      <c r="A456" s="314"/>
      <c r="B456" s="313"/>
      <c r="C456" s="313"/>
      <c r="D456" s="313"/>
      <c r="E456" s="391"/>
      <c r="F456" s="391"/>
      <c r="G456" s="313"/>
      <c r="H456" s="313"/>
      <c r="I456" s="313"/>
      <c r="J456" s="313"/>
      <c r="K456" s="313"/>
      <c r="L456" s="313"/>
      <c r="M456" s="313"/>
      <c r="N456" s="313"/>
      <c r="O456" s="313"/>
      <c r="P456" s="313"/>
      <c r="Q456" s="313"/>
      <c r="R456" s="313"/>
      <c r="S456" s="313"/>
      <c r="T456" s="313"/>
      <c r="U456" s="313"/>
      <c r="V456" s="313"/>
      <c r="W456" s="313"/>
      <c r="X456" s="313"/>
      <c r="Y456" s="313"/>
      <c r="Z456" s="313"/>
    </row>
    <row r="457">
      <c r="A457" s="314"/>
      <c r="B457" s="313"/>
      <c r="C457" s="313"/>
      <c r="D457" s="313"/>
      <c r="E457" s="391"/>
      <c r="F457" s="391"/>
      <c r="G457" s="313"/>
      <c r="H457" s="313"/>
      <c r="I457" s="313"/>
      <c r="J457" s="313"/>
      <c r="K457" s="313"/>
      <c r="L457" s="313"/>
      <c r="M457" s="313"/>
      <c r="N457" s="313"/>
      <c r="O457" s="313"/>
      <c r="P457" s="313"/>
      <c r="Q457" s="313"/>
      <c r="R457" s="313"/>
      <c r="S457" s="313"/>
      <c r="T457" s="313"/>
      <c r="U457" s="313"/>
      <c r="V457" s="313"/>
      <c r="W457" s="313"/>
      <c r="X457" s="313"/>
      <c r="Y457" s="313"/>
      <c r="Z457" s="313"/>
    </row>
    <row r="458">
      <c r="A458" s="314"/>
      <c r="B458" s="313"/>
      <c r="C458" s="313"/>
      <c r="D458" s="313"/>
      <c r="E458" s="391"/>
      <c r="F458" s="391"/>
      <c r="G458" s="313"/>
      <c r="H458" s="313"/>
      <c r="I458" s="313"/>
      <c r="J458" s="313"/>
      <c r="K458" s="313"/>
      <c r="L458" s="313"/>
      <c r="M458" s="313"/>
      <c r="N458" s="313"/>
      <c r="O458" s="313"/>
      <c r="P458" s="313"/>
      <c r="Q458" s="313"/>
      <c r="R458" s="313"/>
      <c r="S458" s="313"/>
      <c r="T458" s="313"/>
      <c r="U458" s="313"/>
      <c r="V458" s="313"/>
      <c r="W458" s="313"/>
      <c r="X458" s="313"/>
      <c r="Y458" s="313"/>
      <c r="Z458" s="313"/>
    </row>
    <row r="459">
      <c r="A459" s="314"/>
      <c r="B459" s="313"/>
      <c r="C459" s="313"/>
      <c r="D459" s="313"/>
      <c r="E459" s="391"/>
      <c r="F459" s="391"/>
      <c r="G459" s="313"/>
      <c r="H459" s="313"/>
      <c r="I459" s="313"/>
      <c r="J459" s="313"/>
      <c r="K459" s="313"/>
      <c r="L459" s="313"/>
      <c r="M459" s="313"/>
      <c r="N459" s="313"/>
      <c r="O459" s="313"/>
      <c r="P459" s="313"/>
      <c r="Q459" s="313"/>
      <c r="R459" s="313"/>
      <c r="S459" s="313"/>
      <c r="T459" s="313"/>
      <c r="U459" s="313"/>
      <c r="V459" s="313"/>
      <c r="W459" s="313"/>
      <c r="X459" s="313"/>
      <c r="Y459" s="313"/>
      <c r="Z459" s="313"/>
    </row>
    <row r="460">
      <c r="A460" s="314"/>
      <c r="B460" s="313"/>
      <c r="C460" s="313"/>
      <c r="D460" s="313"/>
      <c r="E460" s="391"/>
      <c r="F460" s="391"/>
      <c r="G460" s="313"/>
      <c r="H460" s="313"/>
      <c r="I460" s="313"/>
      <c r="J460" s="313"/>
      <c r="K460" s="313"/>
      <c r="L460" s="313"/>
      <c r="M460" s="313"/>
      <c r="N460" s="313"/>
      <c r="O460" s="313"/>
      <c r="P460" s="313"/>
      <c r="Q460" s="313"/>
      <c r="R460" s="313"/>
      <c r="S460" s="313"/>
      <c r="T460" s="313"/>
      <c r="U460" s="313"/>
      <c r="V460" s="313"/>
      <c r="W460" s="313"/>
      <c r="X460" s="313"/>
      <c r="Y460" s="313"/>
      <c r="Z460" s="313"/>
    </row>
    <row r="461">
      <c r="A461" s="314"/>
      <c r="B461" s="313"/>
      <c r="C461" s="313"/>
      <c r="D461" s="313"/>
      <c r="E461" s="391"/>
      <c r="F461" s="391"/>
      <c r="G461" s="313"/>
      <c r="H461" s="313"/>
      <c r="I461" s="313"/>
      <c r="J461" s="313"/>
      <c r="K461" s="313"/>
      <c r="L461" s="313"/>
      <c r="M461" s="313"/>
      <c r="N461" s="313"/>
      <c r="O461" s="313"/>
      <c r="P461" s="313"/>
      <c r="Q461" s="313"/>
      <c r="R461" s="313"/>
      <c r="S461" s="313"/>
      <c r="T461" s="313"/>
      <c r="U461" s="313"/>
      <c r="V461" s="313"/>
      <c r="W461" s="313"/>
      <c r="X461" s="313"/>
      <c r="Y461" s="313"/>
      <c r="Z461" s="313"/>
    </row>
    <row r="462">
      <c r="A462" s="314"/>
      <c r="B462" s="313"/>
      <c r="C462" s="313"/>
      <c r="D462" s="313"/>
      <c r="E462" s="391"/>
      <c r="F462" s="391"/>
      <c r="G462" s="313"/>
      <c r="H462" s="313"/>
      <c r="I462" s="313"/>
      <c r="J462" s="313"/>
      <c r="K462" s="313"/>
      <c r="L462" s="313"/>
      <c r="M462" s="313"/>
      <c r="N462" s="313"/>
      <c r="O462" s="313"/>
      <c r="P462" s="313"/>
      <c r="Q462" s="313"/>
      <c r="R462" s="313"/>
      <c r="S462" s="313"/>
      <c r="T462" s="313"/>
      <c r="U462" s="313"/>
      <c r="V462" s="313"/>
      <c r="W462" s="313"/>
      <c r="X462" s="313"/>
      <c r="Y462" s="313"/>
      <c r="Z462" s="313"/>
    </row>
    <row r="463">
      <c r="A463" s="314"/>
      <c r="B463" s="313"/>
      <c r="C463" s="313"/>
      <c r="D463" s="313"/>
      <c r="E463" s="391"/>
      <c r="F463" s="391"/>
      <c r="G463" s="313"/>
      <c r="H463" s="313"/>
      <c r="I463" s="313"/>
      <c r="J463" s="313"/>
      <c r="K463" s="313"/>
      <c r="L463" s="313"/>
      <c r="M463" s="313"/>
      <c r="N463" s="313"/>
      <c r="O463" s="313"/>
      <c r="P463" s="313"/>
      <c r="Q463" s="313"/>
      <c r="R463" s="313"/>
      <c r="S463" s="313"/>
      <c r="T463" s="313"/>
      <c r="U463" s="313"/>
      <c r="V463" s="313"/>
      <c r="W463" s="313"/>
      <c r="X463" s="313"/>
      <c r="Y463" s="313"/>
      <c r="Z463" s="313"/>
    </row>
    <row r="464">
      <c r="A464" s="314"/>
      <c r="B464" s="313"/>
      <c r="C464" s="313"/>
      <c r="D464" s="313"/>
      <c r="E464" s="391"/>
      <c r="F464" s="391"/>
      <c r="G464" s="313"/>
      <c r="H464" s="313"/>
      <c r="I464" s="313"/>
      <c r="J464" s="313"/>
      <c r="K464" s="313"/>
      <c r="L464" s="313"/>
      <c r="M464" s="313"/>
      <c r="N464" s="313"/>
      <c r="O464" s="313"/>
      <c r="P464" s="313"/>
      <c r="Q464" s="313"/>
      <c r="R464" s="313"/>
      <c r="S464" s="313"/>
      <c r="T464" s="313"/>
      <c r="U464" s="313"/>
      <c r="V464" s="313"/>
      <c r="W464" s="313"/>
      <c r="X464" s="313"/>
      <c r="Y464" s="313"/>
      <c r="Z464" s="313"/>
    </row>
    <row r="465">
      <c r="A465" s="314"/>
      <c r="B465" s="313"/>
      <c r="C465" s="313"/>
      <c r="D465" s="313"/>
      <c r="E465" s="391"/>
      <c r="F465" s="391"/>
      <c r="G465" s="313"/>
      <c r="H465" s="313"/>
      <c r="I465" s="313"/>
      <c r="J465" s="313"/>
      <c r="K465" s="313"/>
      <c r="L465" s="313"/>
      <c r="M465" s="313"/>
      <c r="N465" s="313"/>
      <c r="O465" s="313"/>
      <c r="P465" s="313"/>
      <c r="Q465" s="313"/>
      <c r="R465" s="313"/>
      <c r="S465" s="313"/>
      <c r="T465" s="313"/>
      <c r="U465" s="313"/>
      <c r="V465" s="313"/>
      <c r="W465" s="313"/>
      <c r="X465" s="313"/>
      <c r="Y465" s="313"/>
      <c r="Z465" s="313"/>
    </row>
    <row r="466">
      <c r="A466" s="314"/>
      <c r="B466" s="313"/>
      <c r="C466" s="313"/>
      <c r="D466" s="313"/>
      <c r="E466" s="391"/>
      <c r="F466" s="391"/>
      <c r="G466" s="313"/>
      <c r="H466" s="313"/>
      <c r="I466" s="313"/>
      <c r="J466" s="313"/>
      <c r="K466" s="313"/>
      <c r="L466" s="313"/>
      <c r="M466" s="313"/>
      <c r="N466" s="313"/>
      <c r="O466" s="313"/>
      <c r="P466" s="313"/>
      <c r="Q466" s="313"/>
      <c r="R466" s="313"/>
      <c r="S466" s="313"/>
      <c r="T466" s="313"/>
      <c r="U466" s="313"/>
      <c r="V466" s="313"/>
      <c r="W466" s="313"/>
      <c r="X466" s="313"/>
      <c r="Y466" s="313"/>
      <c r="Z466" s="313"/>
    </row>
    <row r="467">
      <c r="A467" s="314"/>
      <c r="B467" s="313"/>
      <c r="C467" s="313"/>
      <c r="D467" s="313"/>
      <c r="E467" s="391"/>
      <c r="F467" s="391"/>
      <c r="G467" s="313"/>
      <c r="H467" s="313"/>
      <c r="I467" s="313"/>
      <c r="J467" s="313"/>
      <c r="K467" s="313"/>
      <c r="L467" s="313"/>
      <c r="M467" s="313"/>
      <c r="N467" s="313"/>
      <c r="O467" s="313"/>
      <c r="P467" s="313"/>
      <c r="Q467" s="313"/>
      <c r="R467" s="313"/>
      <c r="S467" s="313"/>
      <c r="T467" s="313"/>
      <c r="U467" s="313"/>
      <c r="V467" s="313"/>
      <c r="W467" s="313"/>
      <c r="X467" s="313"/>
      <c r="Y467" s="313"/>
      <c r="Z467" s="313"/>
    </row>
    <row r="468">
      <c r="A468" s="314"/>
      <c r="B468" s="313"/>
      <c r="C468" s="313"/>
      <c r="D468" s="313"/>
      <c r="E468" s="391"/>
      <c r="F468" s="391"/>
      <c r="G468" s="313"/>
      <c r="H468" s="313"/>
      <c r="I468" s="313"/>
      <c r="J468" s="313"/>
      <c r="K468" s="313"/>
      <c r="L468" s="313"/>
      <c r="M468" s="313"/>
      <c r="N468" s="313"/>
      <c r="O468" s="313"/>
      <c r="P468" s="313"/>
      <c r="Q468" s="313"/>
      <c r="R468" s="313"/>
      <c r="S468" s="313"/>
      <c r="T468" s="313"/>
      <c r="U468" s="313"/>
      <c r="V468" s="313"/>
      <c r="W468" s="313"/>
      <c r="X468" s="313"/>
      <c r="Y468" s="313"/>
      <c r="Z468" s="313"/>
    </row>
    <row r="469">
      <c r="A469" s="314"/>
      <c r="B469" s="313"/>
      <c r="C469" s="313"/>
      <c r="D469" s="313"/>
      <c r="E469" s="391"/>
      <c r="F469" s="391"/>
      <c r="G469" s="313"/>
      <c r="H469" s="313"/>
      <c r="I469" s="313"/>
      <c r="J469" s="313"/>
      <c r="K469" s="313"/>
      <c r="L469" s="313"/>
      <c r="M469" s="313"/>
      <c r="N469" s="313"/>
      <c r="O469" s="313"/>
      <c r="P469" s="313"/>
      <c r="Q469" s="313"/>
      <c r="R469" s="313"/>
      <c r="S469" s="313"/>
      <c r="T469" s="313"/>
      <c r="U469" s="313"/>
      <c r="V469" s="313"/>
      <c r="W469" s="313"/>
      <c r="X469" s="313"/>
      <c r="Y469" s="313"/>
      <c r="Z469" s="313"/>
    </row>
    <row r="470">
      <c r="A470" s="314"/>
      <c r="B470" s="313"/>
      <c r="C470" s="313"/>
      <c r="D470" s="313"/>
      <c r="E470" s="391"/>
      <c r="F470" s="391"/>
      <c r="G470" s="313"/>
      <c r="H470" s="313"/>
      <c r="I470" s="313"/>
      <c r="J470" s="313"/>
      <c r="K470" s="313"/>
      <c r="L470" s="313"/>
      <c r="M470" s="313"/>
      <c r="N470" s="313"/>
      <c r="O470" s="313"/>
      <c r="P470" s="313"/>
      <c r="Q470" s="313"/>
      <c r="R470" s="313"/>
      <c r="S470" s="313"/>
      <c r="T470" s="313"/>
      <c r="U470" s="313"/>
      <c r="V470" s="313"/>
      <c r="W470" s="313"/>
      <c r="X470" s="313"/>
      <c r="Y470" s="313"/>
      <c r="Z470" s="313"/>
    </row>
    <row r="471">
      <c r="A471" s="314"/>
      <c r="B471" s="313"/>
      <c r="C471" s="313"/>
      <c r="D471" s="313"/>
      <c r="E471" s="391"/>
      <c r="F471" s="391"/>
      <c r="G471" s="313"/>
      <c r="H471" s="313"/>
      <c r="I471" s="313"/>
      <c r="J471" s="313"/>
      <c r="K471" s="313"/>
      <c r="L471" s="313"/>
      <c r="M471" s="313"/>
      <c r="N471" s="313"/>
      <c r="O471" s="313"/>
      <c r="P471" s="313"/>
      <c r="Q471" s="313"/>
      <c r="R471" s="313"/>
      <c r="S471" s="313"/>
      <c r="T471" s="313"/>
      <c r="U471" s="313"/>
      <c r="V471" s="313"/>
      <c r="W471" s="313"/>
      <c r="X471" s="313"/>
      <c r="Y471" s="313"/>
      <c r="Z471" s="313"/>
    </row>
    <row r="472">
      <c r="A472" s="314"/>
      <c r="B472" s="313"/>
      <c r="C472" s="313"/>
      <c r="D472" s="313"/>
      <c r="E472" s="391"/>
      <c r="F472" s="391"/>
      <c r="G472" s="313"/>
      <c r="H472" s="313"/>
      <c r="I472" s="313"/>
      <c r="J472" s="313"/>
      <c r="K472" s="313"/>
      <c r="L472" s="313"/>
      <c r="M472" s="313"/>
      <c r="N472" s="313"/>
      <c r="O472" s="313"/>
      <c r="P472" s="313"/>
      <c r="Q472" s="313"/>
      <c r="R472" s="313"/>
      <c r="S472" s="313"/>
      <c r="T472" s="313"/>
      <c r="U472" s="313"/>
      <c r="V472" s="313"/>
      <c r="W472" s="313"/>
      <c r="X472" s="313"/>
      <c r="Y472" s="313"/>
      <c r="Z472" s="313"/>
    </row>
    <row r="473">
      <c r="A473" s="314"/>
      <c r="B473" s="313"/>
      <c r="C473" s="313"/>
      <c r="D473" s="313"/>
      <c r="E473" s="391"/>
      <c r="F473" s="391"/>
      <c r="G473" s="313"/>
      <c r="H473" s="313"/>
      <c r="I473" s="313"/>
      <c r="J473" s="313"/>
      <c r="K473" s="313"/>
      <c r="L473" s="313"/>
      <c r="M473" s="313"/>
      <c r="N473" s="313"/>
      <c r="O473" s="313"/>
      <c r="P473" s="313"/>
      <c r="Q473" s="313"/>
      <c r="R473" s="313"/>
      <c r="S473" s="313"/>
      <c r="T473" s="313"/>
      <c r="U473" s="313"/>
      <c r="V473" s="313"/>
      <c r="W473" s="313"/>
      <c r="X473" s="313"/>
      <c r="Y473" s="313"/>
      <c r="Z473" s="313"/>
    </row>
    <row r="474">
      <c r="A474" s="314"/>
      <c r="B474" s="313"/>
      <c r="C474" s="313"/>
      <c r="D474" s="313"/>
      <c r="E474" s="391"/>
      <c r="F474" s="391"/>
      <c r="G474" s="313"/>
      <c r="H474" s="313"/>
      <c r="I474" s="313"/>
      <c r="J474" s="313"/>
      <c r="K474" s="313"/>
      <c r="L474" s="313"/>
      <c r="M474" s="313"/>
      <c r="N474" s="313"/>
      <c r="O474" s="313"/>
      <c r="P474" s="313"/>
      <c r="Q474" s="313"/>
      <c r="R474" s="313"/>
      <c r="S474" s="313"/>
      <c r="T474" s="313"/>
      <c r="U474" s="313"/>
      <c r="V474" s="313"/>
      <c r="W474" s="313"/>
      <c r="X474" s="313"/>
      <c r="Y474" s="313"/>
      <c r="Z474" s="313"/>
    </row>
    <row r="475">
      <c r="A475" s="314"/>
      <c r="B475" s="313"/>
      <c r="C475" s="313"/>
      <c r="D475" s="313"/>
      <c r="E475" s="391"/>
      <c r="F475" s="391"/>
      <c r="G475" s="313"/>
      <c r="H475" s="313"/>
      <c r="I475" s="313"/>
      <c r="J475" s="313"/>
      <c r="K475" s="313"/>
      <c r="L475" s="313"/>
      <c r="M475" s="313"/>
      <c r="N475" s="313"/>
      <c r="O475" s="313"/>
      <c r="P475" s="313"/>
      <c r="Q475" s="313"/>
      <c r="R475" s="313"/>
      <c r="S475" s="313"/>
      <c r="T475" s="313"/>
      <c r="U475" s="313"/>
      <c r="V475" s="313"/>
      <c r="W475" s="313"/>
      <c r="X475" s="313"/>
      <c r="Y475" s="313"/>
      <c r="Z475" s="313"/>
    </row>
    <row r="476">
      <c r="A476" s="314"/>
      <c r="B476" s="313"/>
      <c r="C476" s="313"/>
      <c r="D476" s="313"/>
      <c r="E476" s="391"/>
      <c r="F476" s="391"/>
      <c r="G476" s="313"/>
      <c r="H476" s="313"/>
      <c r="I476" s="313"/>
      <c r="J476" s="313"/>
      <c r="K476" s="313"/>
      <c r="L476" s="313"/>
      <c r="M476" s="313"/>
      <c r="N476" s="313"/>
      <c r="O476" s="313"/>
      <c r="P476" s="313"/>
      <c r="Q476" s="313"/>
      <c r="R476" s="313"/>
      <c r="S476" s="313"/>
      <c r="T476" s="313"/>
      <c r="U476" s="313"/>
      <c r="V476" s="313"/>
      <c r="W476" s="313"/>
      <c r="X476" s="313"/>
      <c r="Y476" s="313"/>
      <c r="Z476" s="313"/>
    </row>
    <row r="477">
      <c r="A477" s="314"/>
      <c r="B477" s="313"/>
      <c r="C477" s="313"/>
      <c r="D477" s="313"/>
      <c r="E477" s="391"/>
      <c r="F477" s="391"/>
      <c r="G477" s="313"/>
      <c r="H477" s="313"/>
      <c r="I477" s="313"/>
      <c r="J477" s="313"/>
      <c r="K477" s="313"/>
      <c r="L477" s="313"/>
      <c r="M477" s="313"/>
      <c r="N477" s="313"/>
      <c r="O477" s="313"/>
      <c r="P477" s="313"/>
      <c r="Q477" s="313"/>
      <c r="R477" s="313"/>
      <c r="S477" s="313"/>
      <c r="T477" s="313"/>
      <c r="U477" s="313"/>
      <c r="V477" s="313"/>
      <c r="W477" s="313"/>
      <c r="X477" s="313"/>
      <c r="Y477" s="313"/>
      <c r="Z477" s="313"/>
    </row>
    <row r="478">
      <c r="A478" s="314"/>
      <c r="B478" s="313"/>
      <c r="C478" s="313"/>
      <c r="D478" s="313"/>
      <c r="E478" s="391"/>
      <c r="F478" s="391"/>
      <c r="G478" s="313"/>
      <c r="H478" s="313"/>
      <c r="I478" s="313"/>
      <c r="J478" s="313"/>
      <c r="K478" s="313"/>
      <c r="L478" s="313"/>
      <c r="M478" s="313"/>
      <c r="N478" s="313"/>
      <c r="O478" s="313"/>
      <c r="P478" s="313"/>
      <c r="Q478" s="313"/>
      <c r="R478" s="313"/>
      <c r="S478" s="313"/>
      <c r="T478" s="313"/>
      <c r="U478" s="313"/>
      <c r="V478" s="313"/>
      <c r="W478" s="313"/>
      <c r="X478" s="313"/>
      <c r="Y478" s="313"/>
      <c r="Z478" s="313"/>
    </row>
    <row r="479">
      <c r="A479" s="314"/>
      <c r="B479" s="313"/>
      <c r="C479" s="313"/>
      <c r="D479" s="313"/>
      <c r="E479" s="391"/>
      <c r="F479" s="391"/>
      <c r="G479" s="313"/>
      <c r="H479" s="313"/>
      <c r="I479" s="313"/>
      <c r="J479" s="313"/>
      <c r="K479" s="313"/>
      <c r="L479" s="313"/>
      <c r="M479" s="313"/>
      <c r="N479" s="313"/>
      <c r="O479" s="313"/>
      <c r="P479" s="313"/>
      <c r="Q479" s="313"/>
      <c r="R479" s="313"/>
      <c r="S479" s="313"/>
      <c r="T479" s="313"/>
      <c r="U479" s="313"/>
      <c r="V479" s="313"/>
      <c r="W479" s="313"/>
      <c r="X479" s="313"/>
      <c r="Y479" s="313"/>
      <c r="Z479" s="313"/>
    </row>
    <row r="480">
      <c r="A480" s="314"/>
      <c r="B480" s="313"/>
      <c r="C480" s="313"/>
      <c r="D480" s="313"/>
      <c r="E480" s="391"/>
      <c r="F480" s="391"/>
      <c r="G480" s="313"/>
      <c r="H480" s="313"/>
      <c r="I480" s="313"/>
      <c r="J480" s="313"/>
      <c r="K480" s="313"/>
      <c r="L480" s="313"/>
      <c r="M480" s="313"/>
      <c r="N480" s="313"/>
      <c r="O480" s="313"/>
      <c r="P480" s="313"/>
      <c r="Q480" s="313"/>
      <c r="R480" s="313"/>
      <c r="S480" s="313"/>
      <c r="T480" s="313"/>
      <c r="U480" s="313"/>
      <c r="V480" s="313"/>
      <c r="W480" s="313"/>
      <c r="X480" s="313"/>
      <c r="Y480" s="313"/>
      <c r="Z480" s="313"/>
    </row>
    <row r="481">
      <c r="A481" s="314"/>
      <c r="B481" s="313"/>
      <c r="C481" s="313"/>
      <c r="D481" s="313"/>
      <c r="E481" s="391"/>
      <c r="F481" s="391"/>
      <c r="G481" s="313"/>
      <c r="H481" s="313"/>
      <c r="I481" s="313"/>
      <c r="J481" s="313"/>
      <c r="K481" s="313"/>
      <c r="L481" s="313"/>
      <c r="M481" s="313"/>
      <c r="N481" s="313"/>
      <c r="O481" s="313"/>
      <c r="P481" s="313"/>
      <c r="Q481" s="313"/>
      <c r="R481" s="313"/>
      <c r="S481" s="313"/>
      <c r="T481" s="313"/>
      <c r="U481" s="313"/>
      <c r="V481" s="313"/>
      <c r="W481" s="313"/>
      <c r="X481" s="313"/>
      <c r="Y481" s="313"/>
      <c r="Z481" s="313"/>
    </row>
    <row r="482">
      <c r="A482" s="314"/>
      <c r="B482" s="313"/>
      <c r="C482" s="313"/>
      <c r="D482" s="313"/>
      <c r="E482" s="391"/>
      <c r="F482" s="391"/>
      <c r="G482" s="313"/>
      <c r="H482" s="313"/>
      <c r="I482" s="313"/>
      <c r="J482" s="313"/>
      <c r="K482" s="313"/>
      <c r="L482" s="313"/>
      <c r="M482" s="313"/>
      <c r="N482" s="313"/>
      <c r="O482" s="313"/>
      <c r="P482" s="313"/>
      <c r="Q482" s="313"/>
      <c r="R482" s="313"/>
      <c r="S482" s="313"/>
      <c r="T482" s="313"/>
      <c r="U482" s="313"/>
      <c r="V482" s="313"/>
      <c r="W482" s="313"/>
      <c r="X482" s="313"/>
      <c r="Y482" s="313"/>
      <c r="Z482" s="313"/>
    </row>
    <row r="483">
      <c r="A483" s="314"/>
      <c r="B483" s="313"/>
      <c r="C483" s="313"/>
      <c r="D483" s="313"/>
      <c r="E483" s="391"/>
      <c r="F483" s="391"/>
      <c r="G483" s="313"/>
      <c r="H483" s="313"/>
      <c r="I483" s="313"/>
      <c r="J483" s="313"/>
      <c r="K483" s="313"/>
      <c r="L483" s="313"/>
      <c r="M483" s="313"/>
      <c r="N483" s="313"/>
      <c r="O483" s="313"/>
      <c r="P483" s="313"/>
      <c r="Q483" s="313"/>
      <c r="R483" s="313"/>
      <c r="S483" s="313"/>
      <c r="T483" s="313"/>
      <c r="U483" s="313"/>
      <c r="V483" s="313"/>
      <c r="W483" s="313"/>
      <c r="X483" s="313"/>
      <c r="Y483" s="313"/>
      <c r="Z483" s="313"/>
    </row>
    <row r="484">
      <c r="A484" s="314"/>
      <c r="B484" s="313"/>
      <c r="C484" s="313"/>
      <c r="D484" s="313"/>
      <c r="E484" s="391"/>
      <c r="F484" s="391"/>
      <c r="G484" s="313"/>
      <c r="H484" s="313"/>
      <c r="I484" s="313"/>
      <c r="J484" s="313"/>
      <c r="K484" s="313"/>
      <c r="L484" s="313"/>
      <c r="M484" s="313"/>
      <c r="N484" s="313"/>
      <c r="O484" s="313"/>
      <c r="P484" s="313"/>
      <c r="Q484" s="313"/>
      <c r="R484" s="313"/>
      <c r="S484" s="313"/>
      <c r="T484" s="313"/>
      <c r="U484" s="313"/>
      <c r="V484" s="313"/>
      <c r="W484" s="313"/>
      <c r="X484" s="313"/>
      <c r="Y484" s="313"/>
      <c r="Z484" s="313"/>
    </row>
    <row r="485">
      <c r="A485" s="314"/>
      <c r="B485" s="313"/>
      <c r="C485" s="313"/>
      <c r="D485" s="313"/>
      <c r="E485" s="391"/>
      <c r="F485" s="391"/>
      <c r="G485" s="313"/>
      <c r="H485" s="313"/>
      <c r="I485" s="313"/>
      <c r="J485" s="313"/>
      <c r="K485" s="313"/>
      <c r="L485" s="313"/>
      <c r="M485" s="313"/>
      <c r="N485" s="313"/>
      <c r="O485" s="313"/>
      <c r="P485" s="313"/>
      <c r="Q485" s="313"/>
      <c r="R485" s="313"/>
      <c r="S485" s="313"/>
      <c r="T485" s="313"/>
      <c r="U485" s="313"/>
      <c r="V485" s="313"/>
      <c r="W485" s="313"/>
      <c r="X485" s="313"/>
      <c r="Y485" s="313"/>
      <c r="Z485" s="313"/>
    </row>
    <row r="486">
      <c r="A486" s="314"/>
      <c r="B486" s="313"/>
      <c r="C486" s="313"/>
      <c r="D486" s="313"/>
      <c r="E486" s="391"/>
      <c r="F486" s="391"/>
      <c r="G486" s="313"/>
      <c r="H486" s="313"/>
      <c r="I486" s="313"/>
      <c r="J486" s="313"/>
      <c r="K486" s="313"/>
      <c r="L486" s="313"/>
      <c r="M486" s="313"/>
      <c r="N486" s="313"/>
      <c r="O486" s="313"/>
      <c r="P486" s="313"/>
      <c r="Q486" s="313"/>
      <c r="R486" s="313"/>
      <c r="S486" s="313"/>
      <c r="T486" s="313"/>
      <c r="U486" s="313"/>
      <c r="V486" s="313"/>
      <c r="W486" s="313"/>
      <c r="X486" s="313"/>
      <c r="Y486" s="313"/>
      <c r="Z486" s="313"/>
    </row>
    <row r="487">
      <c r="A487" s="314"/>
      <c r="B487" s="313"/>
      <c r="C487" s="313"/>
      <c r="D487" s="313"/>
      <c r="E487" s="391"/>
      <c r="F487" s="391"/>
      <c r="G487" s="313"/>
      <c r="H487" s="313"/>
      <c r="I487" s="313"/>
      <c r="J487" s="313"/>
      <c r="K487" s="313"/>
      <c r="L487" s="313"/>
      <c r="M487" s="313"/>
      <c r="N487" s="313"/>
      <c r="O487" s="313"/>
      <c r="P487" s="313"/>
      <c r="Q487" s="313"/>
      <c r="R487" s="313"/>
      <c r="S487" s="313"/>
      <c r="T487" s="313"/>
      <c r="U487" s="313"/>
      <c r="V487" s="313"/>
      <c r="W487" s="313"/>
      <c r="X487" s="313"/>
      <c r="Y487" s="313"/>
      <c r="Z487" s="313"/>
    </row>
    <row r="488">
      <c r="A488" s="314"/>
      <c r="B488" s="313"/>
      <c r="C488" s="313"/>
      <c r="D488" s="313"/>
      <c r="E488" s="391"/>
      <c r="F488" s="391"/>
      <c r="G488" s="313"/>
      <c r="H488" s="313"/>
      <c r="I488" s="313"/>
      <c r="J488" s="313"/>
      <c r="K488" s="313"/>
      <c r="L488" s="313"/>
      <c r="M488" s="313"/>
      <c r="N488" s="313"/>
      <c r="O488" s="313"/>
      <c r="P488" s="313"/>
      <c r="Q488" s="313"/>
      <c r="R488" s="313"/>
      <c r="S488" s="313"/>
      <c r="T488" s="313"/>
      <c r="U488" s="313"/>
      <c r="V488" s="313"/>
      <c r="W488" s="313"/>
      <c r="X488" s="313"/>
      <c r="Y488" s="313"/>
      <c r="Z488" s="313"/>
    </row>
    <row r="489">
      <c r="A489" s="314"/>
      <c r="B489" s="313"/>
      <c r="C489" s="313"/>
      <c r="D489" s="313"/>
      <c r="E489" s="391"/>
      <c r="F489" s="391"/>
      <c r="G489" s="313"/>
      <c r="H489" s="313"/>
      <c r="I489" s="313"/>
      <c r="J489" s="313"/>
      <c r="K489" s="313"/>
      <c r="L489" s="313"/>
      <c r="M489" s="313"/>
      <c r="N489" s="313"/>
      <c r="O489" s="313"/>
      <c r="P489" s="313"/>
      <c r="Q489" s="313"/>
      <c r="R489" s="313"/>
      <c r="S489" s="313"/>
      <c r="T489" s="313"/>
      <c r="U489" s="313"/>
      <c r="V489" s="313"/>
      <c r="W489" s="313"/>
      <c r="X489" s="313"/>
      <c r="Y489" s="313"/>
      <c r="Z489" s="313"/>
    </row>
    <row r="490">
      <c r="A490" s="314"/>
      <c r="B490" s="313"/>
      <c r="C490" s="313"/>
      <c r="D490" s="313"/>
      <c r="E490" s="391"/>
      <c r="F490" s="391"/>
      <c r="G490" s="313"/>
      <c r="H490" s="313"/>
      <c r="I490" s="313"/>
      <c r="J490" s="313"/>
      <c r="K490" s="313"/>
      <c r="L490" s="313"/>
      <c r="M490" s="313"/>
      <c r="N490" s="313"/>
      <c r="O490" s="313"/>
      <c r="P490" s="313"/>
      <c r="Q490" s="313"/>
      <c r="R490" s="313"/>
      <c r="S490" s="313"/>
      <c r="T490" s="313"/>
      <c r="U490" s="313"/>
      <c r="V490" s="313"/>
      <c r="W490" s="313"/>
      <c r="X490" s="313"/>
      <c r="Y490" s="313"/>
      <c r="Z490" s="313"/>
    </row>
    <row r="491">
      <c r="A491" s="314"/>
      <c r="B491" s="313"/>
      <c r="C491" s="313"/>
      <c r="D491" s="313"/>
      <c r="E491" s="391"/>
      <c r="F491" s="391"/>
      <c r="G491" s="313"/>
      <c r="H491" s="313"/>
      <c r="I491" s="313"/>
      <c r="J491" s="313"/>
      <c r="K491" s="313"/>
      <c r="L491" s="313"/>
      <c r="M491" s="313"/>
      <c r="N491" s="313"/>
      <c r="O491" s="313"/>
      <c r="P491" s="313"/>
      <c r="Q491" s="313"/>
      <c r="R491" s="313"/>
      <c r="S491" s="313"/>
      <c r="T491" s="313"/>
      <c r="U491" s="313"/>
      <c r="V491" s="313"/>
      <c r="W491" s="313"/>
      <c r="X491" s="313"/>
      <c r="Y491" s="313"/>
      <c r="Z491" s="313"/>
    </row>
    <row r="492">
      <c r="A492" s="314"/>
      <c r="B492" s="313"/>
      <c r="C492" s="313"/>
      <c r="D492" s="313"/>
      <c r="E492" s="391"/>
      <c r="F492" s="391"/>
      <c r="G492" s="313"/>
      <c r="H492" s="313"/>
      <c r="I492" s="313"/>
      <c r="J492" s="313"/>
      <c r="K492" s="313"/>
      <c r="L492" s="313"/>
      <c r="M492" s="313"/>
      <c r="N492" s="313"/>
      <c r="O492" s="313"/>
      <c r="P492" s="313"/>
      <c r="Q492" s="313"/>
      <c r="R492" s="313"/>
      <c r="S492" s="313"/>
      <c r="T492" s="313"/>
      <c r="U492" s="313"/>
      <c r="V492" s="313"/>
      <c r="W492" s="313"/>
      <c r="X492" s="313"/>
      <c r="Y492" s="313"/>
      <c r="Z492" s="313"/>
    </row>
    <row r="493">
      <c r="A493" s="314"/>
      <c r="B493" s="313"/>
      <c r="C493" s="313"/>
      <c r="D493" s="313"/>
      <c r="E493" s="391"/>
      <c r="F493" s="391"/>
      <c r="G493" s="313"/>
      <c r="H493" s="313"/>
      <c r="I493" s="313"/>
      <c r="J493" s="313"/>
      <c r="K493" s="313"/>
      <c r="L493" s="313"/>
      <c r="M493" s="313"/>
      <c r="N493" s="313"/>
      <c r="O493" s="313"/>
      <c r="P493" s="313"/>
      <c r="Q493" s="313"/>
      <c r="R493" s="313"/>
      <c r="S493" s="313"/>
      <c r="T493" s="313"/>
      <c r="U493" s="313"/>
      <c r="V493" s="313"/>
      <c r="W493" s="313"/>
      <c r="X493" s="313"/>
      <c r="Y493" s="313"/>
      <c r="Z493" s="313"/>
    </row>
    <row r="494">
      <c r="A494" s="314"/>
      <c r="B494" s="313"/>
      <c r="C494" s="313"/>
      <c r="D494" s="313"/>
      <c r="E494" s="391"/>
      <c r="F494" s="391"/>
      <c r="G494" s="313"/>
      <c r="H494" s="313"/>
      <c r="I494" s="313"/>
      <c r="J494" s="313"/>
      <c r="K494" s="313"/>
      <c r="L494" s="313"/>
      <c r="M494" s="313"/>
      <c r="N494" s="313"/>
      <c r="O494" s="313"/>
      <c r="P494" s="313"/>
      <c r="Q494" s="313"/>
      <c r="R494" s="313"/>
      <c r="S494" s="313"/>
      <c r="T494" s="313"/>
      <c r="U494" s="313"/>
      <c r="V494" s="313"/>
      <c r="W494" s="313"/>
      <c r="X494" s="313"/>
      <c r="Y494" s="313"/>
      <c r="Z494" s="313"/>
    </row>
    <row r="495">
      <c r="A495" s="314"/>
      <c r="B495" s="313"/>
      <c r="C495" s="313"/>
      <c r="D495" s="313"/>
      <c r="E495" s="391"/>
      <c r="F495" s="391"/>
      <c r="G495" s="313"/>
      <c r="H495" s="313"/>
      <c r="I495" s="313"/>
      <c r="J495" s="313"/>
      <c r="K495" s="313"/>
      <c r="L495" s="313"/>
      <c r="M495" s="313"/>
      <c r="N495" s="313"/>
      <c r="O495" s="313"/>
      <c r="P495" s="313"/>
      <c r="Q495" s="313"/>
      <c r="R495" s="313"/>
      <c r="S495" s="313"/>
      <c r="T495" s="313"/>
      <c r="U495" s="313"/>
      <c r="V495" s="313"/>
      <c r="W495" s="313"/>
      <c r="X495" s="313"/>
      <c r="Y495" s="313"/>
      <c r="Z495" s="313"/>
    </row>
    <row r="496">
      <c r="A496" s="314"/>
      <c r="B496" s="313"/>
      <c r="C496" s="313"/>
      <c r="D496" s="313"/>
      <c r="E496" s="391"/>
      <c r="F496" s="391"/>
      <c r="G496" s="313"/>
      <c r="H496" s="313"/>
      <c r="I496" s="313"/>
      <c r="J496" s="313"/>
      <c r="K496" s="313"/>
      <c r="L496" s="313"/>
      <c r="M496" s="313"/>
      <c r="N496" s="313"/>
      <c r="O496" s="313"/>
      <c r="P496" s="313"/>
      <c r="Q496" s="313"/>
      <c r="R496" s="313"/>
      <c r="S496" s="313"/>
      <c r="T496" s="313"/>
      <c r="U496" s="313"/>
      <c r="V496" s="313"/>
      <c r="W496" s="313"/>
      <c r="X496" s="313"/>
      <c r="Y496" s="313"/>
      <c r="Z496" s="313"/>
    </row>
    <row r="497">
      <c r="A497" s="314"/>
      <c r="B497" s="313"/>
      <c r="C497" s="313"/>
      <c r="D497" s="313"/>
      <c r="E497" s="391"/>
      <c r="F497" s="391"/>
      <c r="G497" s="313"/>
      <c r="H497" s="313"/>
      <c r="I497" s="313"/>
      <c r="J497" s="313"/>
      <c r="K497" s="313"/>
      <c r="L497" s="313"/>
      <c r="M497" s="313"/>
      <c r="N497" s="313"/>
      <c r="O497" s="313"/>
      <c r="P497" s="313"/>
      <c r="Q497" s="313"/>
      <c r="R497" s="313"/>
      <c r="S497" s="313"/>
      <c r="T497" s="313"/>
      <c r="U497" s="313"/>
      <c r="V497" s="313"/>
      <c r="W497" s="313"/>
      <c r="X497" s="313"/>
      <c r="Y497" s="313"/>
      <c r="Z497" s="313"/>
    </row>
    <row r="498">
      <c r="A498" s="314"/>
      <c r="B498" s="313"/>
      <c r="C498" s="313"/>
      <c r="D498" s="313"/>
      <c r="E498" s="391"/>
      <c r="F498" s="391"/>
      <c r="G498" s="313"/>
      <c r="H498" s="313"/>
      <c r="I498" s="313"/>
      <c r="J498" s="313"/>
      <c r="K498" s="313"/>
      <c r="L498" s="313"/>
      <c r="M498" s="313"/>
      <c r="N498" s="313"/>
      <c r="O498" s="313"/>
      <c r="P498" s="313"/>
      <c r="Q498" s="313"/>
      <c r="R498" s="313"/>
      <c r="S498" s="313"/>
      <c r="T498" s="313"/>
      <c r="U498" s="313"/>
      <c r="V498" s="313"/>
      <c r="W498" s="313"/>
      <c r="X498" s="313"/>
      <c r="Y498" s="313"/>
      <c r="Z498" s="313"/>
    </row>
    <row r="499">
      <c r="A499" s="314"/>
      <c r="B499" s="313"/>
      <c r="C499" s="313"/>
      <c r="D499" s="313"/>
      <c r="E499" s="391"/>
      <c r="F499" s="391"/>
      <c r="G499" s="313"/>
      <c r="H499" s="313"/>
      <c r="I499" s="313"/>
      <c r="J499" s="313"/>
      <c r="K499" s="313"/>
      <c r="L499" s="313"/>
      <c r="M499" s="313"/>
      <c r="N499" s="313"/>
      <c r="O499" s="313"/>
      <c r="P499" s="313"/>
      <c r="Q499" s="313"/>
      <c r="R499" s="313"/>
      <c r="S499" s="313"/>
      <c r="T499" s="313"/>
      <c r="U499" s="313"/>
      <c r="V499" s="313"/>
      <c r="W499" s="313"/>
      <c r="X499" s="313"/>
      <c r="Y499" s="313"/>
      <c r="Z499" s="313"/>
    </row>
    <row r="500">
      <c r="A500" s="314"/>
      <c r="B500" s="313"/>
      <c r="C500" s="313"/>
      <c r="D500" s="313"/>
      <c r="E500" s="391"/>
      <c r="F500" s="391"/>
      <c r="G500" s="313"/>
      <c r="H500" s="313"/>
      <c r="I500" s="313"/>
      <c r="J500" s="313"/>
      <c r="K500" s="313"/>
      <c r="L500" s="313"/>
      <c r="M500" s="313"/>
      <c r="N500" s="313"/>
      <c r="O500" s="313"/>
      <c r="P500" s="313"/>
      <c r="Q500" s="313"/>
      <c r="R500" s="313"/>
      <c r="S500" s="313"/>
      <c r="T500" s="313"/>
      <c r="U500" s="313"/>
      <c r="V500" s="313"/>
      <c r="W500" s="313"/>
      <c r="X500" s="313"/>
      <c r="Y500" s="313"/>
      <c r="Z500" s="313"/>
    </row>
    <row r="501">
      <c r="A501" s="314"/>
      <c r="B501" s="313"/>
      <c r="C501" s="313"/>
      <c r="D501" s="313"/>
      <c r="E501" s="391"/>
      <c r="F501" s="391"/>
      <c r="G501" s="313"/>
      <c r="H501" s="313"/>
      <c r="I501" s="313"/>
      <c r="J501" s="313"/>
      <c r="K501" s="313"/>
      <c r="L501" s="313"/>
      <c r="M501" s="313"/>
      <c r="N501" s="313"/>
      <c r="O501" s="313"/>
      <c r="P501" s="313"/>
      <c r="Q501" s="313"/>
      <c r="R501" s="313"/>
      <c r="S501" s="313"/>
      <c r="T501" s="313"/>
      <c r="U501" s="313"/>
      <c r="V501" s="313"/>
      <c r="W501" s="313"/>
      <c r="X501" s="313"/>
      <c r="Y501" s="313"/>
      <c r="Z501" s="313"/>
    </row>
    <row r="502">
      <c r="A502" s="314"/>
      <c r="B502" s="313"/>
      <c r="C502" s="313"/>
      <c r="D502" s="313"/>
      <c r="E502" s="391"/>
      <c r="F502" s="391"/>
      <c r="G502" s="313"/>
      <c r="H502" s="313"/>
      <c r="I502" s="313"/>
      <c r="J502" s="313"/>
      <c r="K502" s="313"/>
      <c r="L502" s="313"/>
      <c r="M502" s="313"/>
      <c r="N502" s="313"/>
      <c r="O502" s="313"/>
      <c r="P502" s="313"/>
      <c r="Q502" s="313"/>
      <c r="R502" s="313"/>
      <c r="S502" s="313"/>
      <c r="T502" s="313"/>
      <c r="U502" s="313"/>
      <c r="V502" s="313"/>
      <c r="W502" s="313"/>
      <c r="X502" s="313"/>
      <c r="Y502" s="313"/>
      <c r="Z502" s="313"/>
    </row>
    <row r="503">
      <c r="A503" s="314"/>
      <c r="B503" s="313"/>
      <c r="C503" s="313"/>
      <c r="D503" s="313"/>
      <c r="E503" s="391"/>
      <c r="F503" s="391"/>
      <c r="G503" s="313"/>
      <c r="H503" s="313"/>
      <c r="I503" s="313"/>
      <c r="J503" s="313"/>
      <c r="K503" s="313"/>
      <c r="L503" s="313"/>
      <c r="M503" s="313"/>
      <c r="N503" s="313"/>
      <c r="O503" s="313"/>
      <c r="P503" s="313"/>
      <c r="Q503" s="313"/>
      <c r="R503" s="313"/>
      <c r="S503" s="313"/>
      <c r="T503" s="313"/>
      <c r="U503" s="313"/>
      <c r="V503" s="313"/>
      <c r="W503" s="313"/>
      <c r="X503" s="313"/>
      <c r="Y503" s="313"/>
      <c r="Z503" s="313"/>
    </row>
    <row r="504">
      <c r="A504" s="314"/>
      <c r="B504" s="313"/>
      <c r="C504" s="313"/>
      <c r="D504" s="313"/>
      <c r="E504" s="391"/>
      <c r="F504" s="391"/>
      <c r="G504" s="313"/>
      <c r="H504" s="313"/>
      <c r="I504" s="313"/>
      <c r="J504" s="313"/>
      <c r="K504" s="313"/>
      <c r="L504" s="313"/>
      <c r="M504" s="313"/>
      <c r="N504" s="313"/>
      <c r="O504" s="313"/>
      <c r="P504" s="313"/>
      <c r="Q504" s="313"/>
      <c r="R504" s="313"/>
      <c r="S504" s="313"/>
      <c r="T504" s="313"/>
      <c r="U504" s="313"/>
      <c r="V504" s="313"/>
      <c r="W504" s="313"/>
      <c r="X504" s="313"/>
      <c r="Y504" s="313"/>
      <c r="Z504" s="313"/>
    </row>
    <row r="505">
      <c r="A505" s="314"/>
      <c r="B505" s="313"/>
      <c r="C505" s="313"/>
      <c r="D505" s="313"/>
      <c r="E505" s="391"/>
      <c r="F505" s="391"/>
      <c r="G505" s="313"/>
      <c r="H505" s="313"/>
      <c r="I505" s="313"/>
      <c r="J505" s="313"/>
      <c r="K505" s="313"/>
      <c r="L505" s="313"/>
      <c r="M505" s="313"/>
      <c r="N505" s="313"/>
      <c r="O505" s="313"/>
      <c r="P505" s="313"/>
      <c r="Q505" s="313"/>
      <c r="R505" s="313"/>
      <c r="S505" s="313"/>
      <c r="T505" s="313"/>
      <c r="U505" s="313"/>
      <c r="V505" s="313"/>
      <c r="W505" s="313"/>
      <c r="X505" s="313"/>
      <c r="Y505" s="313"/>
      <c r="Z505" s="313"/>
    </row>
    <row r="506">
      <c r="A506" s="314"/>
      <c r="B506" s="313"/>
      <c r="C506" s="313"/>
      <c r="D506" s="313"/>
      <c r="E506" s="391"/>
      <c r="F506" s="391"/>
      <c r="G506" s="313"/>
      <c r="H506" s="313"/>
      <c r="I506" s="313"/>
      <c r="J506" s="313"/>
      <c r="K506" s="313"/>
      <c r="L506" s="313"/>
      <c r="M506" s="313"/>
      <c r="N506" s="313"/>
      <c r="O506" s="313"/>
      <c r="P506" s="313"/>
      <c r="Q506" s="313"/>
      <c r="R506" s="313"/>
      <c r="S506" s="313"/>
      <c r="T506" s="313"/>
      <c r="U506" s="313"/>
      <c r="V506" s="313"/>
      <c r="W506" s="313"/>
      <c r="X506" s="313"/>
      <c r="Y506" s="313"/>
      <c r="Z506" s="313"/>
    </row>
    <row r="507">
      <c r="A507" s="314"/>
      <c r="B507" s="313"/>
      <c r="C507" s="313"/>
      <c r="D507" s="313"/>
      <c r="E507" s="391"/>
      <c r="F507" s="391"/>
      <c r="G507" s="313"/>
      <c r="H507" s="313"/>
      <c r="I507" s="313"/>
      <c r="J507" s="313"/>
      <c r="K507" s="313"/>
      <c r="L507" s="313"/>
      <c r="M507" s="313"/>
      <c r="N507" s="313"/>
      <c r="O507" s="313"/>
      <c r="P507" s="313"/>
      <c r="Q507" s="313"/>
      <c r="R507" s="313"/>
      <c r="S507" s="313"/>
      <c r="T507" s="313"/>
      <c r="U507" s="313"/>
      <c r="V507" s="313"/>
      <c r="W507" s="313"/>
      <c r="X507" s="313"/>
      <c r="Y507" s="313"/>
      <c r="Z507" s="313"/>
    </row>
    <row r="508">
      <c r="A508" s="314"/>
      <c r="B508" s="313"/>
      <c r="C508" s="313"/>
      <c r="D508" s="313"/>
      <c r="E508" s="391"/>
      <c r="F508" s="391"/>
      <c r="G508" s="313"/>
      <c r="H508" s="313"/>
      <c r="I508" s="313"/>
      <c r="J508" s="313"/>
      <c r="K508" s="313"/>
      <c r="L508" s="313"/>
      <c r="M508" s="313"/>
      <c r="N508" s="313"/>
      <c r="O508" s="313"/>
      <c r="P508" s="313"/>
      <c r="Q508" s="313"/>
      <c r="R508" s="313"/>
      <c r="S508" s="313"/>
      <c r="T508" s="313"/>
      <c r="U508" s="313"/>
      <c r="V508" s="313"/>
      <c r="W508" s="313"/>
      <c r="X508" s="313"/>
      <c r="Y508" s="313"/>
      <c r="Z508" s="313"/>
    </row>
    <row r="509">
      <c r="A509" s="314"/>
      <c r="B509" s="313"/>
      <c r="C509" s="313"/>
      <c r="D509" s="313"/>
      <c r="E509" s="391"/>
      <c r="F509" s="391"/>
      <c r="G509" s="313"/>
      <c r="H509" s="313"/>
      <c r="I509" s="313"/>
      <c r="J509" s="313"/>
      <c r="K509" s="313"/>
      <c r="L509" s="313"/>
      <c r="M509" s="313"/>
      <c r="N509" s="313"/>
      <c r="O509" s="313"/>
      <c r="P509" s="313"/>
      <c r="Q509" s="313"/>
      <c r="R509" s="313"/>
      <c r="S509" s="313"/>
      <c r="T509" s="313"/>
      <c r="U509" s="313"/>
      <c r="V509" s="313"/>
      <c r="W509" s="313"/>
      <c r="X509" s="313"/>
      <c r="Y509" s="313"/>
      <c r="Z509" s="313"/>
    </row>
    <row r="510">
      <c r="A510" s="314"/>
      <c r="B510" s="313"/>
      <c r="C510" s="313"/>
      <c r="D510" s="313"/>
      <c r="E510" s="391"/>
      <c r="F510" s="391"/>
      <c r="G510" s="313"/>
      <c r="H510" s="313"/>
      <c r="I510" s="313"/>
      <c r="J510" s="313"/>
      <c r="K510" s="313"/>
      <c r="L510" s="313"/>
      <c r="M510" s="313"/>
      <c r="N510" s="313"/>
      <c r="O510" s="313"/>
      <c r="P510" s="313"/>
      <c r="Q510" s="313"/>
      <c r="R510" s="313"/>
      <c r="S510" s="313"/>
      <c r="T510" s="313"/>
      <c r="U510" s="313"/>
      <c r="V510" s="313"/>
      <c r="W510" s="313"/>
      <c r="X510" s="313"/>
      <c r="Y510" s="313"/>
      <c r="Z510" s="313"/>
    </row>
    <row r="511">
      <c r="A511" s="314"/>
      <c r="B511" s="313"/>
      <c r="C511" s="313"/>
      <c r="D511" s="313"/>
      <c r="E511" s="391"/>
      <c r="F511" s="391"/>
      <c r="G511" s="313"/>
      <c r="H511" s="313"/>
      <c r="I511" s="313"/>
      <c r="J511" s="313"/>
      <c r="K511" s="313"/>
      <c r="L511" s="313"/>
      <c r="M511" s="313"/>
      <c r="N511" s="313"/>
      <c r="O511" s="313"/>
      <c r="P511" s="313"/>
      <c r="Q511" s="313"/>
      <c r="R511" s="313"/>
      <c r="S511" s="313"/>
      <c r="T511" s="313"/>
      <c r="U511" s="313"/>
      <c r="V511" s="313"/>
      <c r="W511" s="313"/>
      <c r="X511" s="313"/>
      <c r="Y511" s="313"/>
      <c r="Z511" s="313"/>
    </row>
    <row r="512">
      <c r="A512" s="314"/>
      <c r="B512" s="313"/>
      <c r="C512" s="313"/>
      <c r="D512" s="313"/>
      <c r="E512" s="391"/>
      <c r="F512" s="391"/>
      <c r="G512" s="313"/>
      <c r="H512" s="313"/>
      <c r="I512" s="313"/>
      <c r="J512" s="313"/>
      <c r="K512" s="313"/>
      <c r="L512" s="313"/>
      <c r="M512" s="313"/>
      <c r="N512" s="313"/>
      <c r="O512" s="313"/>
      <c r="P512" s="313"/>
      <c r="Q512" s="313"/>
      <c r="R512" s="313"/>
      <c r="S512" s="313"/>
      <c r="T512" s="313"/>
      <c r="U512" s="313"/>
      <c r="V512" s="313"/>
      <c r="W512" s="313"/>
      <c r="X512" s="313"/>
      <c r="Y512" s="313"/>
      <c r="Z512" s="313"/>
    </row>
    <row r="513">
      <c r="A513" s="314"/>
      <c r="B513" s="313"/>
      <c r="C513" s="313"/>
      <c r="D513" s="313"/>
      <c r="E513" s="391"/>
      <c r="F513" s="391"/>
      <c r="G513" s="313"/>
      <c r="H513" s="313"/>
      <c r="I513" s="313"/>
      <c r="J513" s="313"/>
      <c r="K513" s="313"/>
      <c r="L513" s="313"/>
      <c r="M513" s="313"/>
      <c r="N513" s="313"/>
      <c r="O513" s="313"/>
      <c r="P513" s="313"/>
      <c r="Q513" s="313"/>
      <c r="R513" s="313"/>
      <c r="S513" s="313"/>
      <c r="T513" s="313"/>
      <c r="U513" s="313"/>
      <c r="V513" s="313"/>
      <c r="W513" s="313"/>
      <c r="X513" s="313"/>
      <c r="Y513" s="313"/>
      <c r="Z513" s="313"/>
    </row>
    <row r="514">
      <c r="A514" s="314"/>
      <c r="B514" s="313"/>
      <c r="C514" s="313"/>
      <c r="D514" s="313"/>
      <c r="E514" s="391"/>
      <c r="F514" s="391"/>
      <c r="G514" s="313"/>
      <c r="H514" s="313"/>
      <c r="I514" s="313"/>
      <c r="J514" s="313"/>
      <c r="K514" s="313"/>
      <c r="L514" s="313"/>
      <c r="M514" s="313"/>
      <c r="N514" s="313"/>
      <c r="O514" s="313"/>
      <c r="P514" s="313"/>
      <c r="Q514" s="313"/>
      <c r="R514" s="313"/>
      <c r="S514" s="313"/>
      <c r="T514" s="313"/>
      <c r="U514" s="313"/>
      <c r="V514" s="313"/>
      <c r="W514" s="313"/>
      <c r="X514" s="313"/>
      <c r="Y514" s="313"/>
      <c r="Z514" s="313"/>
    </row>
    <row r="515">
      <c r="A515" s="314"/>
      <c r="B515" s="313"/>
      <c r="C515" s="313"/>
      <c r="D515" s="313"/>
      <c r="E515" s="391"/>
      <c r="F515" s="391"/>
      <c r="G515" s="313"/>
      <c r="H515" s="313"/>
      <c r="I515" s="313"/>
      <c r="J515" s="313"/>
      <c r="K515" s="313"/>
      <c r="L515" s="313"/>
      <c r="M515" s="313"/>
      <c r="N515" s="313"/>
      <c r="O515" s="313"/>
      <c r="P515" s="313"/>
      <c r="Q515" s="313"/>
      <c r="R515" s="313"/>
      <c r="S515" s="313"/>
      <c r="T515" s="313"/>
      <c r="U515" s="313"/>
      <c r="V515" s="313"/>
      <c r="W515" s="313"/>
      <c r="X515" s="313"/>
      <c r="Y515" s="313"/>
      <c r="Z515" s="313"/>
    </row>
    <row r="516">
      <c r="A516" s="314"/>
      <c r="B516" s="313"/>
      <c r="C516" s="313"/>
      <c r="D516" s="313"/>
      <c r="E516" s="391"/>
      <c r="F516" s="391"/>
      <c r="G516" s="313"/>
      <c r="H516" s="313"/>
      <c r="I516" s="313"/>
      <c r="J516" s="313"/>
      <c r="K516" s="313"/>
      <c r="L516" s="313"/>
      <c r="M516" s="313"/>
      <c r="N516" s="313"/>
      <c r="O516" s="313"/>
      <c r="P516" s="313"/>
      <c r="Q516" s="313"/>
      <c r="R516" s="313"/>
      <c r="S516" s="313"/>
      <c r="T516" s="313"/>
      <c r="U516" s="313"/>
      <c r="V516" s="313"/>
      <c r="W516" s="313"/>
      <c r="X516" s="313"/>
      <c r="Y516" s="313"/>
      <c r="Z516" s="313"/>
    </row>
    <row r="517">
      <c r="A517" s="314"/>
      <c r="B517" s="313"/>
      <c r="C517" s="313"/>
      <c r="D517" s="313"/>
      <c r="E517" s="391"/>
      <c r="F517" s="391"/>
      <c r="G517" s="313"/>
      <c r="H517" s="313"/>
      <c r="I517" s="313"/>
      <c r="J517" s="313"/>
      <c r="K517" s="313"/>
      <c r="L517" s="313"/>
      <c r="M517" s="313"/>
      <c r="N517" s="313"/>
      <c r="O517" s="313"/>
      <c r="P517" s="313"/>
      <c r="Q517" s="313"/>
      <c r="R517" s="313"/>
      <c r="S517" s="313"/>
      <c r="T517" s="313"/>
      <c r="U517" s="313"/>
      <c r="V517" s="313"/>
      <c r="W517" s="313"/>
      <c r="X517" s="313"/>
      <c r="Y517" s="313"/>
      <c r="Z517" s="313"/>
    </row>
    <row r="518">
      <c r="A518" s="314"/>
      <c r="B518" s="313"/>
      <c r="C518" s="313"/>
      <c r="D518" s="313"/>
      <c r="E518" s="391"/>
      <c r="F518" s="391"/>
      <c r="G518" s="313"/>
      <c r="H518" s="313"/>
      <c r="I518" s="313"/>
      <c r="J518" s="313"/>
      <c r="K518" s="313"/>
      <c r="L518" s="313"/>
      <c r="M518" s="313"/>
      <c r="N518" s="313"/>
      <c r="O518" s="313"/>
      <c r="P518" s="313"/>
      <c r="Q518" s="313"/>
      <c r="R518" s="313"/>
      <c r="S518" s="313"/>
      <c r="T518" s="313"/>
      <c r="U518" s="313"/>
      <c r="V518" s="313"/>
      <c r="W518" s="313"/>
      <c r="X518" s="313"/>
      <c r="Y518" s="313"/>
      <c r="Z518" s="313"/>
    </row>
    <row r="519">
      <c r="A519" s="314"/>
      <c r="B519" s="313"/>
      <c r="C519" s="313"/>
      <c r="D519" s="313"/>
      <c r="E519" s="391"/>
      <c r="F519" s="391"/>
      <c r="G519" s="313"/>
      <c r="H519" s="313"/>
      <c r="I519" s="313"/>
      <c r="J519" s="313"/>
      <c r="K519" s="313"/>
      <c r="L519" s="313"/>
      <c r="M519" s="313"/>
      <c r="N519" s="313"/>
      <c r="O519" s="313"/>
      <c r="P519" s="313"/>
      <c r="Q519" s="313"/>
      <c r="R519" s="313"/>
      <c r="S519" s="313"/>
      <c r="T519" s="313"/>
      <c r="U519" s="313"/>
      <c r="V519" s="313"/>
      <c r="W519" s="313"/>
      <c r="X519" s="313"/>
      <c r="Y519" s="313"/>
      <c r="Z519" s="313"/>
    </row>
    <row r="520">
      <c r="A520" s="314"/>
      <c r="B520" s="313"/>
      <c r="C520" s="313"/>
      <c r="D520" s="313"/>
      <c r="E520" s="391"/>
      <c r="F520" s="391"/>
      <c r="G520" s="313"/>
      <c r="H520" s="313"/>
      <c r="I520" s="313"/>
      <c r="J520" s="313"/>
      <c r="K520" s="313"/>
      <c r="L520" s="313"/>
      <c r="M520" s="313"/>
      <c r="N520" s="313"/>
      <c r="O520" s="313"/>
      <c r="P520" s="313"/>
      <c r="Q520" s="313"/>
      <c r="R520" s="313"/>
      <c r="S520" s="313"/>
      <c r="T520" s="313"/>
      <c r="U520" s="313"/>
      <c r="V520" s="313"/>
      <c r="W520" s="313"/>
      <c r="X520" s="313"/>
      <c r="Y520" s="313"/>
      <c r="Z520" s="313"/>
    </row>
    <row r="521">
      <c r="A521" s="314"/>
      <c r="B521" s="313"/>
      <c r="C521" s="313"/>
      <c r="D521" s="313"/>
      <c r="E521" s="391"/>
      <c r="F521" s="391"/>
      <c r="G521" s="313"/>
      <c r="H521" s="313"/>
      <c r="I521" s="313"/>
      <c r="J521" s="313"/>
      <c r="K521" s="313"/>
      <c r="L521" s="313"/>
      <c r="M521" s="313"/>
      <c r="N521" s="313"/>
      <c r="O521" s="313"/>
      <c r="P521" s="313"/>
      <c r="Q521" s="313"/>
      <c r="R521" s="313"/>
      <c r="S521" s="313"/>
      <c r="T521" s="313"/>
      <c r="U521" s="313"/>
      <c r="V521" s="313"/>
      <c r="W521" s="313"/>
      <c r="X521" s="313"/>
      <c r="Y521" s="313"/>
      <c r="Z521" s="313"/>
    </row>
    <row r="522">
      <c r="A522" s="314"/>
      <c r="B522" s="313"/>
      <c r="C522" s="313"/>
      <c r="D522" s="313"/>
      <c r="E522" s="391"/>
      <c r="F522" s="391"/>
      <c r="G522" s="313"/>
      <c r="H522" s="313"/>
      <c r="I522" s="313"/>
      <c r="J522" s="313"/>
      <c r="K522" s="313"/>
      <c r="L522" s="313"/>
      <c r="M522" s="313"/>
      <c r="N522" s="313"/>
      <c r="O522" s="313"/>
      <c r="P522" s="313"/>
      <c r="Q522" s="313"/>
      <c r="R522" s="313"/>
      <c r="S522" s="313"/>
      <c r="T522" s="313"/>
      <c r="U522" s="313"/>
      <c r="V522" s="313"/>
      <c r="W522" s="313"/>
      <c r="X522" s="313"/>
      <c r="Y522" s="313"/>
      <c r="Z522" s="313"/>
    </row>
    <row r="523">
      <c r="A523" s="314"/>
      <c r="B523" s="313"/>
      <c r="C523" s="313"/>
      <c r="D523" s="313"/>
      <c r="E523" s="391"/>
      <c r="F523" s="391"/>
      <c r="G523" s="313"/>
      <c r="H523" s="313"/>
      <c r="I523" s="313"/>
      <c r="J523" s="313"/>
      <c r="K523" s="313"/>
      <c r="L523" s="313"/>
      <c r="M523" s="313"/>
      <c r="N523" s="313"/>
      <c r="O523" s="313"/>
      <c r="P523" s="313"/>
      <c r="Q523" s="313"/>
      <c r="R523" s="313"/>
      <c r="S523" s="313"/>
      <c r="T523" s="313"/>
      <c r="U523" s="313"/>
      <c r="V523" s="313"/>
      <c r="W523" s="313"/>
      <c r="X523" s="313"/>
      <c r="Y523" s="313"/>
      <c r="Z523" s="313"/>
    </row>
    <row r="524">
      <c r="A524" s="314"/>
      <c r="B524" s="313"/>
      <c r="C524" s="313"/>
      <c r="D524" s="313"/>
      <c r="E524" s="391"/>
      <c r="F524" s="391"/>
      <c r="G524" s="313"/>
      <c r="H524" s="313"/>
      <c r="I524" s="313"/>
      <c r="J524" s="313"/>
      <c r="K524" s="313"/>
      <c r="L524" s="313"/>
      <c r="M524" s="313"/>
      <c r="N524" s="313"/>
      <c r="O524" s="313"/>
      <c r="P524" s="313"/>
      <c r="Q524" s="313"/>
      <c r="R524" s="313"/>
      <c r="S524" s="313"/>
      <c r="T524" s="313"/>
      <c r="U524" s="313"/>
      <c r="V524" s="313"/>
      <c r="W524" s="313"/>
      <c r="X524" s="313"/>
      <c r="Y524" s="313"/>
      <c r="Z524" s="313"/>
    </row>
    <row r="525">
      <c r="A525" s="314"/>
      <c r="B525" s="313"/>
      <c r="C525" s="313"/>
      <c r="D525" s="313"/>
      <c r="E525" s="391"/>
      <c r="F525" s="391"/>
      <c r="G525" s="313"/>
      <c r="H525" s="313"/>
      <c r="I525" s="313"/>
      <c r="J525" s="313"/>
      <c r="K525" s="313"/>
      <c r="L525" s="313"/>
      <c r="M525" s="313"/>
      <c r="N525" s="313"/>
      <c r="O525" s="313"/>
      <c r="P525" s="313"/>
      <c r="Q525" s="313"/>
      <c r="R525" s="313"/>
      <c r="S525" s="313"/>
      <c r="T525" s="313"/>
      <c r="U525" s="313"/>
      <c r="V525" s="313"/>
      <c r="W525" s="313"/>
      <c r="X525" s="313"/>
      <c r="Y525" s="313"/>
      <c r="Z525" s="313"/>
    </row>
    <row r="526">
      <c r="A526" s="314"/>
      <c r="B526" s="313"/>
      <c r="C526" s="313"/>
      <c r="D526" s="313"/>
      <c r="E526" s="391"/>
      <c r="F526" s="391"/>
      <c r="G526" s="313"/>
      <c r="H526" s="313"/>
      <c r="I526" s="313"/>
      <c r="J526" s="313"/>
      <c r="K526" s="313"/>
      <c r="L526" s="313"/>
      <c r="M526" s="313"/>
      <c r="N526" s="313"/>
      <c r="O526" s="313"/>
      <c r="P526" s="313"/>
      <c r="Q526" s="313"/>
      <c r="R526" s="313"/>
      <c r="S526" s="313"/>
      <c r="T526" s="313"/>
      <c r="U526" s="313"/>
      <c r="V526" s="313"/>
      <c r="W526" s="313"/>
      <c r="X526" s="313"/>
      <c r="Y526" s="313"/>
      <c r="Z526" s="313"/>
    </row>
    <row r="527">
      <c r="A527" s="314"/>
      <c r="B527" s="313"/>
      <c r="C527" s="313"/>
      <c r="D527" s="313"/>
      <c r="E527" s="391"/>
      <c r="F527" s="391"/>
      <c r="G527" s="313"/>
      <c r="H527" s="313"/>
      <c r="I527" s="313"/>
      <c r="J527" s="313"/>
      <c r="K527" s="313"/>
      <c r="L527" s="313"/>
      <c r="M527" s="313"/>
      <c r="N527" s="313"/>
      <c r="O527" s="313"/>
      <c r="P527" s="313"/>
      <c r="Q527" s="313"/>
      <c r="R527" s="313"/>
      <c r="S527" s="313"/>
      <c r="T527" s="313"/>
      <c r="U527" s="313"/>
      <c r="V527" s="313"/>
      <c r="W527" s="313"/>
      <c r="X527" s="313"/>
      <c r="Y527" s="313"/>
      <c r="Z527" s="313"/>
    </row>
    <row r="528">
      <c r="A528" s="314"/>
      <c r="B528" s="313"/>
      <c r="C528" s="313"/>
      <c r="D528" s="313"/>
      <c r="E528" s="391"/>
      <c r="F528" s="391"/>
      <c r="G528" s="313"/>
      <c r="H528" s="313"/>
      <c r="I528" s="313"/>
      <c r="J528" s="313"/>
      <c r="K528" s="313"/>
      <c r="L528" s="313"/>
      <c r="M528" s="313"/>
      <c r="N528" s="313"/>
      <c r="O528" s="313"/>
      <c r="P528" s="313"/>
      <c r="Q528" s="313"/>
      <c r="R528" s="313"/>
      <c r="S528" s="313"/>
      <c r="T528" s="313"/>
      <c r="U528" s="313"/>
      <c r="V528" s="313"/>
      <c r="W528" s="313"/>
      <c r="X528" s="313"/>
      <c r="Y528" s="313"/>
      <c r="Z528" s="313"/>
    </row>
    <row r="529">
      <c r="A529" s="314"/>
      <c r="B529" s="313"/>
      <c r="C529" s="313"/>
      <c r="D529" s="313"/>
      <c r="E529" s="391"/>
      <c r="F529" s="391"/>
      <c r="G529" s="313"/>
      <c r="H529" s="313"/>
      <c r="I529" s="313"/>
      <c r="J529" s="313"/>
      <c r="K529" s="313"/>
      <c r="L529" s="313"/>
      <c r="M529" s="313"/>
      <c r="N529" s="313"/>
      <c r="O529" s="313"/>
      <c r="P529" s="313"/>
      <c r="Q529" s="313"/>
      <c r="R529" s="313"/>
      <c r="S529" s="313"/>
      <c r="T529" s="313"/>
      <c r="U529" s="313"/>
      <c r="V529" s="313"/>
      <c r="W529" s="313"/>
      <c r="X529" s="313"/>
      <c r="Y529" s="313"/>
      <c r="Z529" s="313"/>
    </row>
    <row r="530">
      <c r="A530" s="314"/>
      <c r="B530" s="313"/>
      <c r="C530" s="313"/>
      <c r="D530" s="313"/>
      <c r="E530" s="391"/>
      <c r="F530" s="391"/>
      <c r="G530" s="313"/>
      <c r="H530" s="313"/>
      <c r="I530" s="313"/>
      <c r="J530" s="313"/>
      <c r="K530" s="313"/>
      <c r="L530" s="313"/>
      <c r="M530" s="313"/>
      <c r="N530" s="313"/>
      <c r="O530" s="313"/>
      <c r="P530" s="313"/>
      <c r="Q530" s="313"/>
      <c r="R530" s="313"/>
      <c r="S530" s="313"/>
      <c r="T530" s="313"/>
      <c r="U530" s="313"/>
      <c r="V530" s="313"/>
      <c r="W530" s="313"/>
      <c r="X530" s="313"/>
      <c r="Y530" s="313"/>
      <c r="Z530" s="313"/>
    </row>
    <row r="531">
      <c r="A531" s="314"/>
      <c r="B531" s="313"/>
      <c r="C531" s="313"/>
      <c r="D531" s="313"/>
      <c r="E531" s="391"/>
      <c r="F531" s="391"/>
      <c r="G531" s="313"/>
      <c r="H531" s="313"/>
      <c r="I531" s="313"/>
      <c r="J531" s="313"/>
      <c r="K531" s="313"/>
      <c r="L531" s="313"/>
      <c r="M531" s="313"/>
      <c r="N531" s="313"/>
      <c r="O531" s="313"/>
      <c r="P531" s="313"/>
      <c r="Q531" s="313"/>
      <c r="R531" s="313"/>
      <c r="S531" s="313"/>
      <c r="T531" s="313"/>
      <c r="U531" s="313"/>
      <c r="V531" s="313"/>
      <c r="W531" s="313"/>
      <c r="X531" s="313"/>
      <c r="Y531" s="313"/>
      <c r="Z531" s="313"/>
    </row>
    <row r="532">
      <c r="A532" s="314"/>
      <c r="B532" s="313"/>
      <c r="C532" s="313"/>
      <c r="D532" s="313"/>
      <c r="E532" s="391"/>
      <c r="F532" s="391"/>
      <c r="G532" s="313"/>
      <c r="H532" s="313"/>
      <c r="I532" s="313"/>
      <c r="J532" s="313"/>
      <c r="K532" s="313"/>
      <c r="L532" s="313"/>
      <c r="M532" s="313"/>
      <c r="N532" s="313"/>
      <c r="O532" s="313"/>
      <c r="P532" s="313"/>
      <c r="Q532" s="313"/>
      <c r="R532" s="313"/>
      <c r="S532" s="313"/>
      <c r="T532" s="313"/>
      <c r="U532" s="313"/>
      <c r="V532" s="313"/>
      <c r="W532" s="313"/>
      <c r="X532" s="313"/>
      <c r="Y532" s="313"/>
      <c r="Z532" s="313"/>
    </row>
    <row r="533">
      <c r="A533" s="314"/>
      <c r="B533" s="313"/>
      <c r="C533" s="313"/>
      <c r="D533" s="313"/>
      <c r="E533" s="391"/>
      <c r="F533" s="391"/>
      <c r="G533" s="313"/>
      <c r="H533" s="313"/>
      <c r="I533" s="313"/>
      <c r="J533" s="313"/>
      <c r="K533" s="313"/>
      <c r="L533" s="313"/>
      <c r="M533" s="313"/>
      <c r="N533" s="313"/>
      <c r="O533" s="313"/>
      <c r="P533" s="313"/>
      <c r="Q533" s="313"/>
      <c r="R533" s="313"/>
      <c r="S533" s="313"/>
      <c r="T533" s="313"/>
      <c r="U533" s="313"/>
      <c r="V533" s="313"/>
      <c r="W533" s="313"/>
      <c r="X533" s="313"/>
      <c r="Y533" s="313"/>
      <c r="Z533" s="313"/>
    </row>
    <row r="534">
      <c r="A534" s="314"/>
      <c r="B534" s="313"/>
      <c r="C534" s="313"/>
      <c r="D534" s="313"/>
      <c r="E534" s="391"/>
      <c r="F534" s="391"/>
      <c r="G534" s="313"/>
      <c r="H534" s="313"/>
      <c r="I534" s="313"/>
      <c r="J534" s="313"/>
      <c r="K534" s="313"/>
      <c r="L534" s="313"/>
      <c r="M534" s="313"/>
      <c r="N534" s="313"/>
      <c r="O534" s="313"/>
      <c r="P534" s="313"/>
      <c r="Q534" s="313"/>
      <c r="R534" s="313"/>
      <c r="S534" s="313"/>
      <c r="T534" s="313"/>
      <c r="U534" s="313"/>
      <c r="V534" s="313"/>
      <c r="W534" s="313"/>
      <c r="X534" s="313"/>
      <c r="Y534" s="313"/>
      <c r="Z534" s="313"/>
    </row>
    <row r="535">
      <c r="A535" s="314"/>
      <c r="B535" s="313"/>
      <c r="C535" s="313"/>
      <c r="D535" s="313"/>
      <c r="E535" s="391"/>
      <c r="F535" s="391"/>
      <c r="G535" s="313"/>
      <c r="H535" s="313"/>
      <c r="I535" s="313"/>
      <c r="J535" s="313"/>
      <c r="K535" s="313"/>
      <c r="L535" s="313"/>
      <c r="M535" s="313"/>
      <c r="N535" s="313"/>
      <c r="O535" s="313"/>
      <c r="P535" s="313"/>
      <c r="Q535" s="313"/>
      <c r="R535" s="313"/>
      <c r="S535" s="313"/>
      <c r="T535" s="313"/>
      <c r="U535" s="313"/>
      <c r="V535" s="313"/>
      <c r="W535" s="313"/>
      <c r="X535" s="313"/>
      <c r="Y535" s="313"/>
      <c r="Z535" s="313"/>
    </row>
    <row r="536">
      <c r="A536" s="314"/>
      <c r="B536" s="313"/>
      <c r="C536" s="313"/>
      <c r="D536" s="313"/>
      <c r="E536" s="391"/>
      <c r="F536" s="391"/>
      <c r="G536" s="313"/>
      <c r="H536" s="313"/>
      <c r="I536" s="313"/>
      <c r="J536" s="313"/>
      <c r="K536" s="313"/>
      <c r="L536" s="313"/>
      <c r="M536" s="313"/>
      <c r="N536" s="313"/>
      <c r="O536" s="313"/>
      <c r="P536" s="313"/>
      <c r="Q536" s="313"/>
      <c r="R536" s="313"/>
      <c r="S536" s="313"/>
      <c r="T536" s="313"/>
      <c r="U536" s="313"/>
      <c r="V536" s="313"/>
      <c r="W536" s="313"/>
      <c r="X536" s="313"/>
      <c r="Y536" s="313"/>
      <c r="Z536" s="313"/>
    </row>
    <row r="537">
      <c r="A537" s="314"/>
      <c r="B537" s="313"/>
      <c r="C537" s="313"/>
      <c r="D537" s="313"/>
      <c r="E537" s="391"/>
      <c r="F537" s="391"/>
      <c r="G537" s="313"/>
      <c r="H537" s="313"/>
      <c r="I537" s="313"/>
      <c r="J537" s="313"/>
      <c r="K537" s="313"/>
      <c r="L537" s="313"/>
      <c r="M537" s="313"/>
      <c r="N537" s="313"/>
      <c r="O537" s="313"/>
      <c r="P537" s="313"/>
      <c r="Q537" s="313"/>
      <c r="R537" s="313"/>
      <c r="S537" s="313"/>
      <c r="T537" s="313"/>
      <c r="U537" s="313"/>
      <c r="V537" s="313"/>
      <c r="W537" s="313"/>
      <c r="X537" s="313"/>
      <c r="Y537" s="313"/>
      <c r="Z537" s="313"/>
    </row>
    <row r="538">
      <c r="A538" s="314"/>
      <c r="B538" s="313"/>
      <c r="C538" s="313"/>
      <c r="D538" s="313"/>
      <c r="E538" s="391"/>
      <c r="F538" s="391"/>
      <c r="G538" s="313"/>
      <c r="H538" s="313"/>
      <c r="I538" s="313"/>
      <c r="J538" s="313"/>
      <c r="K538" s="313"/>
      <c r="L538" s="313"/>
      <c r="M538" s="313"/>
      <c r="N538" s="313"/>
      <c r="O538" s="313"/>
      <c r="P538" s="313"/>
      <c r="Q538" s="313"/>
      <c r="R538" s="313"/>
      <c r="S538" s="313"/>
      <c r="T538" s="313"/>
      <c r="U538" s="313"/>
      <c r="V538" s="313"/>
      <c r="W538" s="313"/>
      <c r="X538" s="313"/>
      <c r="Y538" s="313"/>
      <c r="Z538" s="313"/>
    </row>
    <row r="539">
      <c r="A539" s="314"/>
      <c r="B539" s="313"/>
      <c r="C539" s="313"/>
      <c r="D539" s="313"/>
      <c r="E539" s="391"/>
      <c r="F539" s="391"/>
      <c r="G539" s="313"/>
      <c r="H539" s="313"/>
      <c r="I539" s="313"/>
      <c r="J539" s="313"/>
      <c r="K539" s="313"/>
      <c r="L539" s="313"/>
      <c r="M539" s="313"/>
      <c r="N539" s="313"/>
      <c r="O539" s="313"/>
      <c r="P539" s="313"/>
      <c r="Q539" s="313"/>
      <c r="R539" s="313"/>
      <c r="S539" s="313"/>
      <c r="T539" s="313"/>
      <c r="U539" s="313"/>
      <c r="V539" s="313"/>
      <c r="W539" s="313"/>
      <c r="X539" s="313"/>
      <c r="Y539" s="313"/>
      <c r="Z539" s="313"/>
    </row>
    <row r="540">
      <c r="A540" s="314"/>
      <c r="B540" s="313"/>
      <c r="C540" s="313"/>
      <c r="D540" s="313"/>
      <c r="E540" s="391"/>
      <c r="F540" s="391"/>
      <c r="G540" s="313"/>
      <c r="H540" s="313"/>
      <c r="I540" s="313"/>
      <c r="J540" s="313"/>
      <c r="K540" s="313"/>
      <c r="L540" s="313"/>
      <c r="M540" s="313"/>
      <c r="N540" s="313"/>
      <c r="O540" s="313"/>
      <c r="P540" s="313"/>
      <c r="Q540" s="313"/>
      <c r="R540" s="313"/>
      <c r="S540" s="313"/>
      <c r="T540" s="313"/>
      <c r="U540" s="313"/>
      <c r="V540" s="313"/>
      <c r="W540" s="313"/>
      <c r="X540" s="313"/>
      <c r="Y540" s="313"/>
      <c r="Z540" s="313"/>
    </row>
    <row r="541">
      <c r="A541" s="314"/>
      <c r="B541" s="313"/>
      <c r="C541" s="313"/>
      <c r="D541" s="313"/>
      <c r="E541" s="391"/>
      <c r="F541" s="391"/>
      <c r="G541" s="313"/>
      <c r="H541" s="313"/>
      <c r="I541" s="313"/>
      <c r="J541" s="313"/>
      <c r="K541" s="313"/>
      <c r="L541" s="313"/>
      <c r="M541" s="313"/>
      <c r="N541" s="313"/>
      <c r="O541" s="313"/>
      <c r="P541" s="313"/>
      <c r="Q541" s="313"/>
      <c r="R541" s="313"/>
      <c r="S541" s="313"/>
      <c r="T541" s="313"/>
      <c r="U541" s="313"/>
      <c r="V541" s="313"/>
      <c r="W541" s="313"/>
      <c r="X541" s="313"/>
      <c r="Y541" s="313"/>
      <c r="Z541" s="313"/>
    </row>
    <row r="542">
      <c r="A542" s="314"/>
      <c r="B542" s="313"/>
      <c r="C542" s="313"/>
      <c r="D542" s="313"/>
      <c r="E542" s="391"/>
      <c r="F542" s="391"/>
      <c r="G542" s="313"/>
      <c r="H542" s="313"/>
      <c r="I542" s="313"/>
      <c r="J542" s="313"/>
      <c r="K542" s="313"/>
      <c r="L542" s="313"/>
      <c r="M542" s="313"/>
      <c r="N542" s="313"/>
      <c r="O542" s="313"/>
      <c r="P542" s="313"/>
      <c r="Q542" s="313"/>
      <c r="R542" s="313"/>
      <c r="S542" s="313"/>
      <c r="T542" s="313"/>
      <c r="U542" s="313"/>
      <c r="V542" s="313"/>
      <c r="W542" s="313"/>
      <c r="X542" s="313"/>
      <c r="Y542" s="313"/>
      <c r="Z542" s="313"/>
    </row>
    <row r="543">
      <c r="A543" s="314"/>
      <c r="B543" s="313"/>
      <c r="C543" s="313"/>
      <c r="D543" s="313"/>
      <c r="E543" s="391"/>
      <c r="F543" s="391"/>
      <c r="G543" s="313"/>
      <c r="H543" s="313"/>
      <c r="I543" s="313"/>
      <c r="J543" s="313"/>
      <c r="K543" s="313"/>
      <c r="L543" s="313"/>
      <c r="M543" s="313"/>
      <c r="N543" s="313"/>
      <c r="O543" s="313"/>
      <c r="P543" s="313"/>
      <c r="Q543" s="313"/>
      <c r="R543" s="313"/>
      <c r="S543" s="313"/>
      <c r="T543" s="313"/>
      <c r="U543" s="313"/>
      <c r="V543" s="313"/>
      <c r="W543" s="313"/>
      <c r="X543" s="313"/>
      <c r="Y543" s="313"/>
      <c r="Z543" s="313"/>
    </row>
    <row r="544">
      <c r="A544" s="314"/>
      <c r="B544" s="313"/>
      <c r="C544" s="313"/>
      <c r="D544" s="313"/>
      <c r="E544" s="391"/>
      <c r="F544" s="391"/>
      <c r="G544" s="313"/>
      <c r="H544" s="313"/>
      <c r="I544" s="313"/>
      <c r="J544" s="313"/>
      <c r="K544" s="313"/>
      <c r="L544" s="313"/>
      <c r="M544" s="313"/>
      <c r="N544" s="313"/>
      <c r="O544" s="313"/>
      <c r="P544" s="313"/>
      <c r="Q544" s="313"/>
      <c r="R544" s="313"/>
      <c r="S544" s="313"/>
      <c r="T544" s="313"/>
      <c r="U544" s="313"/>
      <c r="V544" s="313"/>
      <c r="W544" s="313"/>
      <c r="X544" s="313"/>
      <c r="Y544" s="313"/>
      <c r="Z544" s="313"/>
    </row>
    <row r="545">
      <c r="A545" s="314"/>
      <c r="B545" s="313"/>
      <c r="C545" s="313"/>
      <c r="D545" s="313"/>
      <c r="E545" s="391"/>
      <c r="F545" s="391"/>
      <c r="G545" s="313"/>
      <c r="H545" s="313"/>
      <c r="I545" s="313"/>
      <c r="J545" s="313"/>
      <c r="K545" s="313"/>
      <c r="L545" s="313"/>
      <c r="M545" s="313"/>
      <c r="N545" s="313"/>
      <c r="O545" s="313"/>
      <c r="P545" s="313"/>
      <c r="Q545" s="313"/>
      <c r="R545" s="313"/>
      <c r="S545" s="313"/>
      <c r="T545" s="313"/>
      <c r="U545" s="313"/>
      <c r="V545" s="313"/>
      <c r="W545" s="313"/>
      <c r="X545" s="313"/>
      <c r="Y545" s="313"/>
      <c r="Z545" s="313"/>
    </row>
    <row r="546">
      <c r="A546" s="314"/>
      <c r="B546" s="313"/>
      <c r="C546" s="313"/>
      <c r="D546" s="313"/>
      <c r="E546" s="391"/>
      <c r="F546" s="391"/>
      <c r="G546" s="313"/>
      <c r="H546" s="313"/>
      <c r="I546" s="313"/>
      <c r="J546" s="313"/>
      <c r="K546" s="313"/>
      <c r="L546" s="313"/>
      <c r="M546" s="313"/>
      <c r="N546" s="313"/>
      <c r="O546" s="313"/>
      <c r="P546" s="313"/>
      <c r="Q546" s="313"/>
      <c r="R546" s="313"/>
      <c r="S546" s="313"/>
      <c r="T546" s="313"/>
      <c r="U546" s="313"/>
      <c r="V546" s="313"/>
      <c r="W546" s="313"/>
      <c r="X546" s="313"/>
      <c r="Y546" s="313"/>
      <c r="Z546" s="313"/>
    </row>
    <row r="547">
      <c r="A547" s="314"/>
      <c r="B547" s="313"/>
      <c r="C547" s="313"/>
      <c r="D547" s="313"/>
      <c r="E547" s="391"/>
      <c r="F547" s="391"/>
      <c r="G547" s="313"/>
      <c r="H547" s="313"/>
      <c r="I547" s="313"/>
      <c r="J547" s="313"/>
      <c r="K547" s="313"/>
      <c r="L547" s="313"/>
      <c r="M547" s="313"/>
      <c r="N547" s="313"/>
      <c r="O547" s="313"/>
      <c r="P547" s="313"/>
      <c r="Q547" s="313"/>
      <c r="R547" s="313"/>
      <c r="S547" s="313"/>
      <c r="T547" s="313"/>
      <c r="U547" s="313"/>
      <c r="V547" s="313"/>
      <c r="W547" s="313"/>
      <c r="X547" s="313"/>
      <c r="Y547" s="313"/>
      <c r="Z547" s="313"/>
    </row>
    <row r="548">
      <c r="A548" s="314"/>
      <c r="B548" s="313"/>
      <c r="C548" s="313"/>
      <c r="D548" s="313"/>
      <c r="E548" s="391"/>
      <c r="F548" s="391"/>
      <c r="G548" s="313"/>
      <c r="H548" s="313"/>
      <c r="I548" s="313"/>
      <c r="J548" s="313"/>
      <c r="K548" s="313"/>
      <c r="L548" s="313"/>
      <c r="M548" s="313"/>
      <c r="N548" s="313"/>
      <c r="O548" s="313"/>
      <c r="P548" s="313"/>
      <c r="Q548" s="313"/>
      <c r="R548" s="313"/>
      <c r="S548" s="313"/>
      <c r="T548" s="313"/>
      <c r="U548" s="313"/>
      <c r="V548" s="313"/>
      <c r="W548" s="313"/>
      <c r="X548" s="313"/>
      <c r="Y548" s="313"/>
      <c r="Z548" s="313"/>
    </row>
    <row r="549">
      <c r="A549" s="314"/>
      <c r="B549" s="313"/>
      <c r="C549" s="313"/>
      <c r="D549" s="313"/>
      <c r="E549" s="391"/>
      <c r="F549" s="391"/>
      <c r="G549" s="313"/>
      <c r="H549" s="313"/>
      <c r="I549" s="313"/>
      <c r="J549" s="313"/>
      <c r="K549" s="313"/>
      <c r="L549" s="313"/>
      <c r="M549" s="313"/>
      <c r="N549" s="313"/>
      <c r="O549" s="313"/>
      <c r="P549" s="313"/>
      <c r="Q549" s="313"/>
      <c r="R549" s="313"/>
      <c r="S549" s="313"/>
      <c r="T549" s="313"/>
      <c r="U549" s="313"/>
      <c r="V549" s="313"/>
      <c r="W549" s="313"/>
      <c r="X549" s="313"/>
      <c r="Y549" s="313"/>
      <c r="Z549" s="313"/>
    </row>
    <row r="550">
      <c r="A550" s="314"/>
      <c r="B550" s="313"/>
      <c r="C550" s="313"/>
      <c r="D550" s="313"/>
      <c r="E550" s="391"/>
      <c r="F550" s="391"/>
      <c r="G550" s="313"/>
      <c r="H550" s="313"/>
      <c r="I550" s="313"/>
      <c r="J550" s="313"/>
      <c r="K550" s="313"/>
      <c r="L550" s="313"/>
      <c r="M550" s="313"/>
      <c r="N550" s="313"/>
      <c r="O550" s="313"/>
      <c r="P550" s="313"/>
      <c r="Q550" s="313"/>
      <c r="R550" s="313"/>
      <c r="S550" s="313"/>
      <c r="T550" s="313"/>
      <c r="U550" s="313"/>
      <c r="V550" s="313"/>
      <c r="W550" s="313"/>
      <c r="X550" s="313"/>
      <c r="Y550" s="313"/>
      <c r="Z550" s="313"/>
    </row>
    <row r="551">
      <c r="A551" s="314"/>
      <c r="B551" s="313"/>
      <c r="C551" s="313"/>
      <c r="D551" s="313"/>
      <c r="E551" s="391"/>
      <c r="F551" s="391"/>
      <c r="G551" s="313"/>
      <c r="H551" s="313"/>
      <c r="I551" s="313"/>
      <c r="J551" s="313"/>
      <c r="K551" s="313"/>
      <c r="L551" s="313"/>
      <c r="M551" s="313"/>
      <c r="N551" s="313"/>
      <c r="O551" s="313"/>
      <c r="P551" s="313"/>
      <c r="Q551" s="313"/>
      <c r="R551" s="313"/>
      <c r="S551" s="313"/>
      <c r="T551" s="313"/>
      <c r="U551" s="313"/>
      <c r="V551" s="313"/>
      <c r="W551" s="313"/>
      <c r="X551" s="313"/>
      <c r="Y551" s="313"/>
      <c r="Z551" s="313"/>
    </row>
    <row r="552">
      <c r="A552" s="314"/>
      <c r="B552" s="313"/>
      <c r="C552" s="313"/>
      <c r="D552" s="313"/>
      <c r="E552" s="391"/>
      <c r="F552" s="391"/>
      <c r="G552" s="313"/>
      <c r="H552" s="313"/>
      <c r="I552" s="313"/>
      <c r="J552" s="313"/>
      <c r="K552" s="313"/>
      <c r="L552" s="313"/>
      <c r="M552" s="313"/>
      <c r="N552" s="313"/>
      <c r="O552" s="313"/>
      <c r="P552" s="313"/>
      <c r="Q552" s="313"/>
      <c r="R552" s="313"/>
      <c r="S552" s="313"/>
      <c r="T552" s="313"/>
      <c r="U552" s="313"/>
      <c r="V552" s="313"/>
      <c r="W552" s="313"/>
      <c r="X552" s="313"/>
      <c r="Y552" s="313"/>
      <c r="Z552" s="313"/>
    </row>
    <row r="553">
      <c r="A553" s="314"/>
      <c r="B553" s="313"/>
      <c r="C553" s="313"/>
      <c r="D553" s="313"/>
      <c r="E553" s="391"/>
      <c r="F553" s="391"/>
      <c r="G553" s="313"/>
      <c r="H553" s="313"/>
      <c r="I553" s="313"/>
      <c r="J553" s="313"/>
      <c r="K553" s="313"/>
      <c r="L553" s="313"/>
      <c r="M553" s="313"/>
      <c r="N553" s="313"/>
      <c r="O553" s="313"/>
      <c r="P553" s="313"/>
      <c r="Q553" s="313"/>
      <c r="R553" s="313"/>
      <c r="S553" s="313"/>
      <c r="T553" s="313"/>
      <c r="U553" s="313"/>
      <c r="V553" s="313"/>
      <c r="W553" s="313"/>
      <c r="X553" s="313"/>
      <c r="Y553" s="313"/>
      <c r="Z553" s="313"/>
    </row>
    <row r="554">
      <c r="A554" s="314"/>
      <c r="B554" s="313"/>
      <c r="C554" s="313"/>
      <c r="D554" s="313"/>
      <c r="E554" s="391"/>
      <c r="F554" s="391"/>
      <c r="G554" s="313"/>
      <c r="H554" s="313"/>
      <c r="I554" s="313"/>
      <c r="J554" s="313"/>
      <c r="K554" s="313"/>
      <c r="L554" s="313"/>
      <c r="M554" s="313"/>
      <c r="N554" s="313"/>
      <c r="O554" s="313"/>
      <c r="P554" s="313"/>
      <c r="Q554" s="313"/>
      <c r="R554" s="313"/>
      <c r="S554" s="313"/>
      <c r="T554" s="313"/>
      <c r="U554" s="313"/>
      <c r="V554" s="313"/>
      <c r="W554" s="313"/>
      <c r="X554" s="313"/>
      <c r="Y554" s="313"/>
      <c r="Z554" s="313"/>
    </row>
    <row r="555">
      <c r="A555" s="314"/>
      <c r="B555" s="313"/>
      <c r="C555" s="313"/>
      <c r="D555" s="313"/>
      <c r="E555" s="391"/>
      <c r="F555" s="391"/>
      <c r="G555" s="313"/>
      <c r="H555" s="313"/>
      <c r="I555" s="313"/>
      <c r="J555" s="313"/>
      <c r="K555" s="313"/>
      <c r="L555" s="313"/>
      <c r="M555" s="313"/>
      <c r="N555" s="313"/>
      <c r="O555" s="313"/>
      <c r="P555" s="313"/>
      <c r="Q555" s="313"/>
      <c r="R555" s="313"/>
      <c r="S555" s="313"/>
      <c r="T555" s="313"/>
      <c r="U555" s="313"/>
      <c r="V555" s="313"/>
      <c r="W555" s="313"/>
      <c r="X555" s="313"/>
      <c r="Y555" s="313"/>
      <c r="Z555" s="313"/>
    </row>
    <row r="556">
      <c r="A556" s="314"/>
      <c r="B556" s="313"/>
      <c r="C556" s="313"/>
      <c r="D556" s="313"/>
      <c r="E556" s="391"/>
      <c r="F556" s="391"/>
      <c r="G556" s="313"/>
      <c r="H556" s="313"/>
      <c r="I556" s="313"/>
      <c r="J556" s="313"/>
      <c r="K556" s="313"/>
      <c r="L556" s="313"/>
      <c r="M556" s="313"/>
      <c r="N556" s="313"/>
      <c r="O556" s="313"/>
      <c r="P556" s="313"/>
      <c r="Q556" s="313"/>
      <c r="R556" s="313"/>
      <c r="S556" s="313"/>
      <c r="T556" s="313"/>
      <c r="U556" s="313"/>
      <c r="V556" s="313"/>
      <c r="W556" s="313"/>
      <c r="X556" s="313"/>
      <c r="Y556" s="313"/>
      <c r="Z556" s="313"/>
    </row>
    <row r="557">
      <c r="A557" s="314"/>
      <c r="B557" s="313"/>
      <c r="C557" s="313"/>
      <c r="D557" s="313"/>
      <c r="E557" s="391"/>
      <c r="F557" s="391"/>
      <c r="G557" s="313"/>
      <c r="H557" s="313"/>
      <c r="I557" s="313"/>
      <c r="J557" s="313"/>
      <c r="K557" s="313"/>
      <c r="L557" s="313"/>
      <c r="M557" s="313"/>
      <c r="N557" s="313"/>
      <c r="O557" s="313"/>
      <c r="P557" s="313"/>
      <c r="Q557" s="313"/>
      <c r="R557" s="313"/>
      <c r="S557" s="313"/>
      <c r="T557" s="313"/>
      <c r="U557" s="313"/>
      <c r="V557" s="313"/>
      <c r="W557" s="313"/>
      <c r="X557" s="313"/>
      <c r="Y557" s="313"/>
      <c r="Z557" s="313"/>
    </row>
    <row r="558">
      <c r="A558" s="314"/>
      <c r="B558" s="313"/>
      <c r="C558" s="313"/>
      <c r="D558" s="313"/>
      <c r="E558" s="391"/>
      <c r="F558" s="391"/>
      <c r="G558" s="313"/>
      <c r="H558" s="313"/>
      <c r="I558" s="313"/>
      <c r="J558" s="313"/>
      <c r="K558" s="313"/>
      <c r="L558" s="313"/>
      <c r="M558" s="313"/>
      <c r="N558" s="313"/>
      <c r="O558" s="313"/>
      <c r="P558" s="313"/>
      <c r="Q558" s="313"/>
      <c r="R558" s="313"/>
      <c r="S558" s="313"/>
      <c r="T558" s="313"/>
      <c r="U558" s="313"/>
      <c r="V558" s="313"/>
      <c r="W558" s="313"/>
      <c r="X558" s="313"/>
      <c r="Y558" s="313"/>
      <c r="Z558" s="313"/>
    </row>
    <row r="559">
      <c r="A559" s="314"/>
      <c r="B559" s="313"/>
      <c r="C559" s="313"/>
      <c r="D559" s="313"/>
      <c r="E559" s="391"/>
      <c r="F559" s="391"/>
      <c r="G559" s="313"/>
      <c r="H559" s="313"/>
      <c r="I559" s="313"/>
      <c r="J559" s="313"/>
      <c r="K559" s="313"/>
      <c r="L559" s="313"/>
      <c r="M559" s="313"/>
      <c r="N559" s="313"/>
      <c r="O559" s="313"/>
      <c r="P559" s="313"/>
      <c r="Q559" s="313"/>
      <c r="R559" s="313"/>
      <c r="S559" s="313"/>
      <c r="T559" s="313"/>
      <c r="U559" s="313"/>
      <c r="V559" s="313"/>
      <c r="W559" s="313"/>
      <c r="X559" s="313"/>
      <c r="Y559" s="313"/>
      <c r="Z559" s="313"/>
    </row>
    <row r="560">
      <c r="A560" s="314"/>
      <c r="B560" s="313"/>
      <c r="C560" s="313"/>
      <c r="D560" s="313"/>
      <c r="E560" s="391"/>
      <c r="F560" s="391"/>
      <c r="G560" s="313"/>
      <c r="H560" s="313"/>
      <c r="I560" s="313"/>
      <c r="J560" s="313"/>
      <c r="K560" s="313"/>
      <c r="L560" s="313"/>
      <c r="M560" s="313"/>
      <c r="N560" s="313"/>
      <c r="O560" s="313"/>
      <c r="P560" s="313"/>
      <c r="Q560" s="313"/>
      <c r="R560" s="313"/>
      <c r="S560" s="313"/>
      <c r="T560" s="313"/>
      <c r="U560" s="313"/>
      <c r="V560" s="313"/>
      <c r="W560" s="313"/>
      <c r="X560" s="313"/>
      <c r="Y560" s="313"/>
      <c r="Z560" s="313"/>
    </row>
    <row r="561">
      <c r="A561" s="314"/>
      <c r="B561" s="313"/>
      <c r="C561" s="313"/>
      <c r="D561" s="313"/>
      <c r="E561" s="391"/>
      <c r="F561" s="391"/>
      <c r="G561" s="313"/>
      <c r="H561" s="313"/>
      <c r="I561" s="313"/>
      <c r="J561" s="313"/>
      <c r="K561" s="313"/>
      <c r="L561" s="313"/>
      <c r="M561" s="313"/>
      <c r="N561" s="313"/>
      <c r="O561" s="313"/>
      <c r="P561" s="313"/>
      <c r="Q561" s="313"/>
      <c r="R561" s="313"/>
      <c r="S561" s="313"/>
      <c r="T561" s="313"/>
      <c r="U561" s="313"/>
      <c r="V561" s="313"/>
      <c r="W561" s="313"/>
      <c r="X561" s="313"/>
      <c r="Y561" s="313"/>
      <c r="Z561" s="313"/>
    </row>
    <row r="562">
      <c r="A562" s="314"/>
      <c r="B562" s="313"/>
      <c r="C562" s="313"/>
      <c r="D562" s="313"/>
      <c r="E562" s="391"/>
      <c r="F562" s="391"/>
      <c r="G562" s="313"/>
      <c r="H562" s="313"/>
      <c r="I562" s="313"/>
      <c r="J562" s="313"/>
      <c r="K562" s="313"/>
      <c r="L562" s="313"/>
      <c r="M562" s="313"/>
      <c r="N562" s="313"/>
      <c r="O562" s="313"/>
      <c r="P562" s="313"/>
      <c r="Q562" s="313"/>
      <c r="R562" s="313"/>
      <c r="S562" s="313"/>
      <c r="T562" s="313"/>
      <c r="U562" s="313"/>
      <c r="V562" s="313"/>
      <c r="W562" s="313"/>
      <c r="X562" s="313"/>
      <c r="Y562" s="313"/>
      <c r="Z562" s="313"/>
    </row>
    <row r="563">
      <c r="A563" s="314"/>
      <c r="B563" s="313"/>
      <c r="C563" s="313"/>
      <c r="D563" s="313"/>
      <c r="E563" s="391"/>
      <c r="F563" s="391"/>
      <c r="G563" s="313"/>
      <c r="H563" s="313"/>
      <c r="I563" s="313"/>
      <c r="J563" s="313"/>
      <c r="K563" s="313"/>
      <c r="L563" s="313"/>
      <c r="M563" s="313"/>
      <c r="N563" s="313"/>
      <c r="O563" s="313"/>
      <c r="P563" s="313"/>
      <c r="Q563" s="313"/>
      <c r="R563" s="313"/>
      <c r="S563" s="313"/>
      <c r="T563" s="313"/>
      <c r="U563" s="313"/>
      <c r="V563" s="313"/>
      <c r="W563" s="313"/>
      <c r="X563" s="313"/>
      <c r="Y563" s="313"/>
      <c r="Z563" s="313"/>
    </row>
    <row r="564">
      <c r="A564" s="314"/>
      <c r="B564" s="313"/>
      <c r="C564" s="313"/>
      <c r="D564" s="313"/>
      <c r="E564" s="391"/>
      <c r="F564" s="391"/>
      <c r="G564" s="313"/>
      <c r="H564" s="313"/>
      <c r="I564" s="313"/>
      <c r="J564" s="313"/>
      <c r="K564" s="313"/>
      <c r="L564" s="313"/>
      <c r="M564" s="313"/>
      <c r="N564" s="313"/>
      <c r="O564" s="313"/>
      <c r="P564" s="313"/>
      <c r="Q564" s="313"/>
      <c r="R564" s="313"/>
      <c r="S564" s="313"/>
      <c r="T564" s="313"/>
      <c r="U564" s="313"/>
      <c r="V564" s="313"/>
      <c r="W564" s="313"/>
      <c r="X564" s="313"/>
      <c r="Y564" s="313"/>
      <c r="Z564" s="313"/>
    </row>
    <row r="565">
      <c r="A565" s="314"/>
      <c r="B565" s="313"/>
      <c r="C565" s="313"/>
      <c r="D565" s="313"/>
      <c r="E565" s="391"/>
      <c r="F565" s="391"/>
      <c r="G565" s="313"/>
      <c r="H565" s="313"/>
      <c r="I565" s="313"/>
      <c r="J565" s="313"/>
      <c r="K565" s="313"/>
      <c r="L565" s="313"/>
      <c r="M565" s="313"/>
      <c r="N565" s="313"/>
      <c r="O565" s="313"/>
      <c r="P565" s="313"/>
      <c r="Q565" s="313"/>
      <c r="R565" s="313"/>
      <c r="S565" s="313"/>
      <c r="T565" s="313"/>
      <c r="U565" s="313"/>
      <c r="V565" s="313"/>
      <c r="W565" s="313"/>
      <c r="X565" s="313"/>
      <c r="Y565" s="313"/>
      <c r="Z565" s="313"/>
    </row>
    <row r="566">
      <c r="A566" s="314"/>
      <c r="B566" s="313"/>
      <c r="C566" s="313"/>
      <c r="D566" s="313"/>
      <c r="E566" s="391"/>
      <c r="F566" s="391"/>
      <c r="G566" s="313"/>
      <c r="H566" s="313"/>
      <c r="I566" s="313"/>
      <c r="J566" s="313"/>
      <c r="K566" s="313"/>
      <c r="L566" s="313"/>
      <c r="M566" s="313"/>
      <c r="N566" s="313"/>
      <c r="O566" s="313"/>
      <c r="P566" s="313"/>
      <c r="Q566" s="313"/>
      <c r="R566" s="313"/>
      <c r="S566" s="313"/>
      <c r="T566" s="313"/>
      <c r="U566" s="313"/>
      <c r="V566" s="313"/>
      <c r="W566" s="313"/>
      <c r="X566" s="313"/>
      <c r="Y566" s="313"/>
      <c r="Z566" s="313"/>
    </row>
    <row r="567">
      <c r="A567" s="314"/>
      <c r="B567" s="313"/>
      <c r="C567" s="313"/>
      <c r="D567" s="313"/>
      <c r="E567" s="391"/>
      <c r="F567" s="391"/>
      <c r="G567" s="313"/>
      <c r="H567" s="313"/>
      <c r="I567" s="313"/>
      <c r="J567" s="313"/>
      <c r="K567" s="313"/>
      <c r="L567" s="313"/>
      <c r="M567" s="313"/>
      <c r="N567" s="313"/>
      <c r="O567" s="313"/>
      <c r="P567" s="313"/>
      <c r="Q567" s="313"/>
      <c r="R567" s="313"/>
      <c r="S567" s="313"/>
      <c r="T567" s="313"/>
      <c r="U567" s="313"/>
      <c r="V567" s="313"/>
      <c r="W567" s="313"/>
      <c r="X567" s="313"/>
      <c r="Y567" s="313"/>
      <c r="Z567" s="313"/>
    </row>
    <row r="568">
      <c r="A568" s="314"/>
      <c r="B568" s="313"/>
      <c r="C568" s="313"/>
      <c r="D568" s="313"/>
      <c r="E568" s="391"/>
      <c r="F568" s="391"/>
      <c r="G568" s="313"/>
      <c r="H568" s="313"/>
      <c r="I568" s="313"/>
      <c r="J568" s="313"/>
      <c r="K568" s="313"/>
      <c r="L568" s="313"/>
      <c r="M568" s="313"/>
      <c r="N568" s="313"/>
      <c r="O568" s="313"/>
      <c r="P568" s="313"/>
      <c r="Q568" s="313"/>
      <c r="R568" s="313"/>
      <c r="S568" s="313"/>
      <c r="T568" s="313"/>
      <c r="U568" s="313"/>
      <c r="V568" s="313"/>
      <c r="W568" s="313"/>
      <c r="X568" s="313"/>
      <c r="Y568" s="313"/>
      <c r="Z568" s="313"/>
    </row>
    <row r="569">
      <c r="A569" s="314"/>
      <c r="B569" s="313"/>
      <c r="C569" s="313"/>
      <c r="D569" s="313"/>
      <c r="E569" s="391"/>
      <c r="F569" s="391"/>
      <c r="G569" s="313"/>
      <c r="H569" s="313"/>
      <c r="I569" s="313"/>
      <c r="J569" s="313"/>
      <c r="K569" s="313"/>
      <c r="L569" s="313"/>
      <c r="M569" s="313"/>
      <c r="N569" s="313"/>
      <c r="O569" s="313"/>
      <c r="P569" s="313"/>
      <c r="Q569" s="313"/>
      <c r="R569" s="313"/>
      <c r="S569" s="313"/>
      <c r="T569" s="313"/>
      <c r="U569" s="313"/>
      <c r="V569" s="313"/>
      <c r="W569" s="313"/>
      <c r="X569" s="313"/>
      <c r="Y569" s="313"/>
      <c r="Z569" s="313"/>
    </row>
    <row r="570">
      <c r="A570" s="314"/>
      <c r="B570" s="313"/>
      <c r="C570" s="313"/>
      <c r="D570" s="313"/>
      <c r="E570" s="391"/>
      <c r="F570" s="391"/>
      <c r="G570" s="313"/>
      <c r="H570" s="313"/>
      <c r="I570" s="313"/>
      <c r="J570" s="313"/>
      <c r="K570" s="313"/>
      <c r="L570" s="313"/>
      <c r="M570" s="313"/>
      <c r="N570" s="313"/>
      <c r="O570" s="313"/>
      <c r="P570" s="313"/>
      <c r="Q570" s="313"/>
      <c r="R570" s="313"/>
      <c r="S570" s="313"/>
      <c r="T570" s="313"/>
      <c r="U570" s="313"/>
      <c r="V570" s="313"/>
      <c r="W570" s="313"/>
      <c r="X570" s="313"/>
      <c r="Y570" s="313"/>
      <c r="Z570" s="313"/>
    </row>
    <row r="571">
      <c r="A571" s="314"/>
      <c r="B571" s="313"/>
      <c r="C571" s="313"/>
      <c r="D571" s="313"/>
      <c r="E571" s="391"/>
      <c r="F571" s="391"/>
      <c r="G571" s="313"/>
      <c r="H571" s="313"/>
      <c r="I571" s="313"/>
      <c r="J571" s="313"/>
      <c r="K571" s="313"/>
      <c r="L571" s="313"/>
      <c r="M571" s="313"/>
      <c r="N571" s="313"/>
      <c r="O571" s="313"/>
      <c r="P571" s="313"/>
      <c r="Q571" s="313"/>
      <c r="R571" s="313"/>
      <c r="S571" s="313"/>
      <c r="T571" s="313"/>
      <c r="U571" s="313"/>
      <c r="V571" s="313"/>
      <c r="W571" s="313"/>
      <c r="X571" s="313"/>
      <c r="Y571" s="313"/>
      <c r="Z571" s="313"/>
    </row>
    <row r="572">
      <c r="A572" s="314"/>
      <c r="B572" s="313"/>
      <c r="C572" s="313"/>
      <c r="D572" s="313"/>
      <c r="E572" s="391"/>
      <c r="F572" s="391"/>
      <c r="G572" s="313"/>
      <c r="H572" s="313"/>
      <c r="I572" s="313"/>
      <c r="J572" s="313"/>
      <c r="K572" s="313"/>
      <c r="L572" s="313"/>
      <c r="M572" s="313"/>
      <c r="N572" s="313"/>
      <c r="O572" s="313"/>
      <c r="P572" s="313"/>
      <c r="Q572" s="313"/>
      <c r="R572" s="313"/>
      <c r="S572" s="313"/>
      <c r="T572" s="313"/>
      <c r="U572" s="313"/>
      <c r="V572" s="313"/>
      <c r="W572" s="313"/>
      <c r="X572" s="313"/>
      <c r="Y572" s="313"/>
      <c r="Z572" s="313"/>
    </row>
    <row r="573">
      <c r="A573" s="314"/>
      <c r="B573" s="313"/>
      <c r="C573" s="313"/>
      <c r="D573" s="313"/>
      <c r="E573" s="391"/>
      <c r="F573" s="391"/>
      <c r="G573" s="313"/>
      <c r="H573" s="313"/>
      <c r="I573" s="313"/>
      <c r="J573" s="313"/>
      <c r="K573" s="313"/>
      <c r="L573" s="313"/>
      <c r="M573" s="313"/>
      <c r="N573" s="313"/>
      <c r="O573" s="313"/>
      <c r="P573" s="313"/>
      <c r="Q573" s="313"/>
      <c r="R573" s="313"/>
      <c r="S573" s="313"/>
      <c r="T573" s="313"/>
      <c r="U573" s="313"/>
      <c r="V573" s="313"/>
      <c r="W573" s="313"/>
      <c r="X573" s="313"/>
      <c r="Y573" s="313"/>
      <c r="Z573" s="313"/>
    </row>
    <row r="574">
      <c r="A574" s="314"/>
      <c r="B574" s="313"/>
      <c r="C574" s="313"/>
      <c r="D574" s="313"/>
      <c r="E574" s="391"/>
      <c r="F574" s="391"/>
      <c r="G574" s="313"/>
      <c r="H574" s="313"/>
      <c r="I574" s="313"/>
      <c r="J574" s="313"/>
      <c r="K574" s="313"/>
      <c r="L574" s="313"/>
      <c r="M574" s="313"/>
      <c r="N574" s="313"/>
      <c r="O574" s="313"/>
      <c r="P574" s="313"/>
      <c r="Q574" s="313"/>
      <c r="R574" s="313"/>
      <c r="S574" s="313"/>
      <c r="T574" s="313"/>
      <c r="U574" s="313"/>
      <c r="V574" s="313"/>
      <c r="W574" s="313"/>
      <c r="X574" s="313"/>
      <c r="Y574" s="313"/>
      <c r="Z574" s="313"/>
    </row>
    <row r="575">
      <c r="A575" s="314"/>
      <c r="B575" s="313"/>
      <c r="C575" s="313"/>
      <c r="D575" s="313"/>
      <c r="E575" s="391"/>
      <c r="F575" s="391"/>
      <c r="G575" s="313"/>
      <c r="H575" s="313"/>
      <c r="I575" s="313"/>
      <c r="J575" s="313"/>
      <c r="K575" s="313"/>
      <c r="L575" s="313"/>
      <c r="M575" s="313"/>
      <c r="N575" s="313"/>
      <c r="O575" s="313"/>
      <c r="P575" s="313"/>
      <c r="Q575" s="313"/>
      <c r="R575" s="313"/>
      <c r="S575" s="313"/>
      <c r="T575" s="313"/>
      <c r="U575" s="313"/>
      <c r="V575" s="313"/>
      <c r="W575" s="313"/>
      <c r="X575" s="313"/>
      <c r="Y575" s="313"/>
      <c r="Z575" s="313"/>
    </row>
    <row r="576">
      <c r="A576" s="314"/>
      <c r="B576" s="313"/>
      <c r="C576" s="313"/>
      <c r="D576" s="313"/>
      <c r="E576" s="391"/>
      <c r="F576" s="391"/>
      <c r="G576" s="313"/>
      <c r="H576" s="313"/>
      <c r="I576" s="313"/>
      <c r="J576" s="313"/>
      <c r="K576" s="313"/>
      <c r="L576" s="313"/>
      <c r="M576" s="313"/>
      <c r="N576" s="313"/>
      <c r="O576" s="313"/>
      <c r="P576" s="313"/>
      <c r="Q576" s="313"/>
      <c r="R576" s="313"/>
      <c r="S576" s="313"/>
      <c r="T576" s="313"/>
      <c r="U576" s="313"/>
      <c r="V576" s="313"/>
      <c r="W576" s="313"/>
      <c r="X576" s="313"/>
      <c r="Y576" s="313"/>
      <c r="Z576" s="313"/>
    </row>
    <row r="577">
      <c r="A577" s="314"/>
      <c r="B577" s="313"/>
      <c r="C577" s="313"/>
      <c r="D577" s="313"/>
      <c r="E577" s="391"/>
      <c r="F577" s="391"/>
      <c r="G577" s="313"/>
      <c r="H577" s="313"/>
      <c r="I577" s="313"/>
      <c r="J577" s="313"/>
      <c r="K577" s="313"/>
      <c r="L577" s="313"/>
      <c r="M577" s="313"/>
      <c r="N577" s="313"/>
      <c r="O577" s="313"/>
      <c r="P577" s="313"/>
      <c r="Q577" s="313"/>
      <c r="R577" s="313"/>
      <c r="S577" s="313"/>
      <c r="T577" s="313"/>
      <c r="U577" s="313"/>
      <c r="V577" s="313"/>
      <c r="W577" s="313"/>
      <c r="X577" s="313"/>
      <c r="Y577" s="313"/>
      <c r="Z577" s="313"/>
    </row>
    <row r="578">
      <c r="A578" s="314"/>
      <c r="B578" s="313"/>
      <c r="C578" s="313"/>
      <c r="D578" s="313"/>
      <c r="E578" s="391"/>
      <c r="F578" s="391"/>
      <c r="G578" s="313"/>
      <c r="H578" s="313"/>
      <c r="I578" s="313"/>
      <c r="J578" s="313"/>
      <c r="K578" s="313"/>
      <c r="L578" s="313"/>
      <c r="M578" s="313"/>
      <c r="N578" s="313"/>
      <c r="O578" s="313"/>
      <c r="P578" s="313"/>
      <c r="Q578" s="313"/>
      <c r="R578" s="313"/>
      <c r="S578" s="313"/>
      <c r="T578" s="313"/>
      <c r="U578" s="313"/>
      <c r="V578" s="313"/>
      <c r="W578" s="313"/>
      <c r="X578" s="313"/>
      <c r="Y578" s="313"/>
      <c r="Z578" s="313"/>
    </row>
    <row r="579">
      <c r="A579" s="314"/>
      <c r="B579" s="313"/>
      <c r="C579" s="313"/>
      <c r="D579" s="313"/>
      <c r="E579" s="391"/>
      <c r="F579" s="391"/>
      <c r="G579" s="313"/>
      <c r="H579" s="313"/>
      <c r="I579" s="313"/>
      <c r="J579" s="313"/>
      <c r="K579" s="313"/>
      <c r="L579" s="313"/>
      <c r="M579" s="313"/>
      <c r="N579" s="313"/>
      <c r="O579" s="313"/>
      <c r="P579" s="313"/>
      <c r="Q579" s="313"/>
      <c r="R579" s="313"/>
      <c r="S579" s="313"/>
      <c r="T579" s="313"/>
      <c r="U579" s="313"/>
      <c r="V579" s="313"/>
      <c r="W579" s="313"/>
      <c r="X579" s="313"/>
      <c r="Y579" s="313"/>
      <c r="Z579" s="313"/>
    </row>
    <row r="580">
      <c r="A580" s="314"/>
      <c r="B580" s="313"/>
      <c r="C580" s="313"/>
      <c r="D580" s="313"/>
      <c r="E580" s="391"/>
      <c r="F580" s="391"/>
      <c r="G580" s="313"/>
      <c r="H580" s="313"/>
      <c r="I580" s="313"/>
      <c r="J580" s="313"/>
      <c r="K580" s="313"/>
      <c r="L580" s="313"/>
      <c r="M580" s="313"/>
      <c r="N580" s="313"/>
      <c r="O580" s="313"/>
      <c r="P580" s="313"/>
      <c r="Q580" s="313"/>
      <c r="R580" s="313"/>
      <c r="S580" s="313"/>
      <c r="T580" s="313"/>
      <c r="U580" s="313"/>
      <c r="V580" s="313"/>
      <c r="W580" s="313"/>
      <c r="X580" s="313"/>
      <c r="Y580" s="313"/>
      <c r="Z580" s="313"/>
    </row>
    <row r="581">
      <c r="A581" s="314"/>
      <c r="B581" s="313"/>
      <c r="C581" s="313"/>
      <c r="D581" s="313"/>
      <c r="E581" s="391"/>
      <c r="F581" s="391"/>
      <c r="G581" s="313"/>
      <c r="H581" s="313"/>
      <c r="I581" s="313"/>
      <c r="J581" s="313"/>
      <c r="K581" s="313"/>
      <c r="L581" s="313"/>
      <c r="M581" s="313"/>
      <c r="N581" s="313"/>
      <c r="O581" s="313"/>
      <c r="P581" s="313"/>
      <c r="Q581" s="313"/>
      <c r="R581" s="313"/>
      <c r="S581" s="313"/>
      <c r="T581" s="313"/>
      <c r="U581" s="313"/>
      <c r="V581" s="313"/>
      <c r="W581" s="313"/>
      <c r="X581" s="313"/>
      <c r="Y581" s="313"/>
      <c r="Z581" s="313"/>
    </row>
    <row r="582">
      <c r="A582" s="314"/>
      <c r="B582" s="313"/>
      <c r="C582" s="313"/>
      <c r="D582" s="313"/>
      <c r="E582" s="391"/>
      <c r="F582" s="391"/>
      <c r="G582" s="313"/>
      <c r="H582" s="313"/>
      <c r="I582" s="313"/>
      <c r="J582" s="313"/>
      <c r="K582" s="313"/>
      <c r="L582" s="313"/>
      <c r="M582" s="313"/>
      <c r="N582" s="313"/>
      <c r="O582" s="313"/>
      <c r="P582" s="313"/>
      <c r="Q582" s="313"/>
      <c r="R582" s="313"/>
      <c r="S582" s="313"/>
      <c r="T582" s="313"/>
      <c r="U582" s="313"/>
      <c r="V582" s="313"/>
      <c r="W582" s="313"/>
      <c r="X582" s="313"/>
      <c r="Y582" s="313"/>
      <c r="Z582" s="313"/>
    </row>
    <row r="583">
      <c r="A583" s="314"/>
      <c r="B583" s="313"/>
      <c r="C583" s="313"/>
      <c r="D583" s="313"/>
      <c r="E583" s="391"/>
      <c r="F583" s="391"/>
      <c r="G583" s="313"/>
      <c r="H583" s="313"/>
      <c r="I583" s="313"/>
      <c r="J583" s="313"/>
      <c r="K583" s="313"/>
      <c r="L583" s="313"/>
      <c r="M583" s="313"/>
      <c r="N583" s="313"/>
      <c r="O583" s="313"/>
      <c r="P583" s="313"/>
      <c r="Q583" s="313"/>
      <c r="R583" s="313"/>
      <c r="S583" s="313"/>
      <c r="T583" s="313"/>
      <c r="U583" s="313"/>
      <c r="V583" s="313"/>
      <c r="W583" s="313"/>
      <c r="X583" s="313"/>
      <c r="Y583" s="313"/>
      <c r="Z583" s="313"/>
    </row>
    <row r="584">
      <c r="A584" s="314"/>
      <c r="B584" s="313"/>
      <c r="C584" s="313"/>
      <c r="D584" s="313"/>
      <c r="E584" s="391"/>
      <c r="F584" s="391"/>
      <c r="G584" s="313"/>
      <c r="H584" s="313"/>
      <c r="I584" s="313"/>
      <c r="J584" s="313"/>
      <c r="K584" s="313"/>
      <c r="L584" s="313"/>
      <c r="M584" s="313"/>
      <c r="N584" s="313"/>
      <c r="O584" s="313"/>
      <c r="P584" s="313"/>
      <c r="Q584" s="313"/>
      <c r="R584" s="313"/>
      <c r="S584" s="313"/>
      <c r="T584" s="313"/>
      <c r="U584" s="313"/>
      <c r="V584" s="313"/>
      <c r="W584" s="313"/>
      <c r="X584" s="313"/>
      <c r="Y584" s="313"/>
      <c r="Z584" s="313"/>
    </row>
    <row r="585">
      <c r="A585" s="314"/>
      <c r="B585" s="313"/>
      <c r="C585" s="313"/>
      <c r="D585" s="313"/>
      <c r="E585" s="391"/>
      <c r="F585" s="391"/>
      <c r="G585" s="313"/>
      <c r="H585" s="313"/>
      <c r="I585" s="313"/>
      <c r="J585" s="313"/>
      <c r="K585" s="313"/>
      <c r="L585" s="313"/>
      <c r="M585" s="313"/>
      <c r="N585" s="313"/>
      <c r="O585" s="313"/>
      <c r="P585" s="313"/>
      <c r="Q585" s="313"/>
      <c r="R585" s="313"/>
      <c r="S585" s="313"/>
      <c r="T585" s="313"/>
      <c r="U585" s="313"/>
      <c r="V585" s="313"/>
      <c r="W585" s="313"/>
      <c r="X585" s="313"/>
      <c r="Y585" s="313"/>
      <c r="Z585" s="313"/>
    </row>
    <row r="586">
      <c r="A586" s="314"/>
      <c r="B586" s="313"/>
      <c r="C586" s="313"/>
      <c r="D586" s="313"/>
      <c r="E586" s="391"/>
      <c r="F586" s="391"/>
      <c r="G586" s="313"/>
      <c r="H586" s="313"/>
      <c r="I586" s="313"/>
      <c r="J586" s="313"/>
      <c r="K586" s="313"/>
      <c r="L586" s="313"/>
      <c r="M586" s="313"/>
      <c r="N586" s="313"/>
      <c r="O586" s="313"/>
      <c r="P586" s="313"/>
      <c r="Q586" s="313"/>
      <c r="R586" s="313"/>
      <c r="S586" s="313"/>
      <c r="T586" s="313"/>
      <c r="U586" s="313"/>
      <c r="V586" s="313"/>
      <c r="W586" s="313"/>
      <c r="X586" s="313"/>
      <c r="Y586" s="313"/>
      <c r="Z586" s="313"/>
    </row>
    <row r="587">
      <c r="A587" s="314"/>
      <c r="B587" s="313"/>
      <c r="C587" s="313"/>
      <c r="D587" s="313"/>
      <c r="E587" s="391"/>
      <c r="F587" s="391"/>
      <c r="G587" s="313"/>
      <c r="H587" s="313"/>
      <c r="I587" s="313"/>
      <c r="J587" s="313"/>
      <c r="K587" s="313"/>
      <c r="L587" s="313"/>
      <c r="M587" s="313"/>
      <c r="N587" s="313"/>
      <c r="O587" s="313"/>
      <c r="P587" s="313"/>
      <c r="Q587" s="313"/>
      <c r="R587" s="313"/>
      <c r="S587" s="313"/>
      <c r="T587" s="313"/>
      <c r="U587" s="313"/>
      <c r="V587" s="313"/>
      <c r="W587" s="313"/>
      <c r="X587" s="313"/>
      <c r="Y587" s="313"/>
      <c r="Z587" s="313"/>
    </row>
    <row r="588">
      <c r="A588" s="314"/>
      <c r="B588" s="313"/>
      <c r="C588" s="313"/>
      <c r="D588" s="313"/>
      <c r="E588" s="391"/>
      <c r="F588" s="391"/>
      <c r="G588" s="313"/>
      <c r="H588" s="313"/>
      <c r="I588" s="313"/>
      <c r="J588" s="313"/>
      <c r="K588" s="313"/>
      <c r="L588" s="313"/>
      <c r="M588" s="313"/>
      <c r="N588" s="313"/>
      <c r="O588" s="313"/>
      <c r="P588" s="313"/>
      <c r="Q588" s="313"/>
      <c r="R588" s="313"/>
      <c r="S588" s="313"/>
      <c r="T588" s="313"/>
      <c r="U588" s="313"/>
      <c r="V588" s="313"/>
      <c r="W588" s="313"/>
      <c r="X588" s="313"/>
      <c r="Y588" s="313"/>
      <c r="Z588" s="313"/>
    </row>
    <row r="589">
      <c r="A589" s="314"/>
      <c r="B589" s="313"/>
      <c r="C589" s="313"/>
      <c r="D589" s="313"/>
      <c r="E589" s="391"/>
      <c r="F589" s="391"/>
      <c r="G589" s="313"/>
      <c r="H589" s="313"/>
      <c r="I589" s="313"/>
      <c r="J589" s="313"/>
      <c r="K589" s="313"/>
      <c r="L589" s="313"/>
      <c r="M589" s="313"/>
      <c r="N589" s="313"/>
      <c r="O589" s="313"/>
      <c r="P589" s="313"/>
      <c r="Q589" s="313"/>
      <c r="R589" s="313"/>
      <c r="S589" s="313"/>
      <c r="T589" s="313"/>
      <c r="U589" s="313"/>
      <c r="V589" s="313"/>
      <c r="W589" s="313"/>
      <c r="X589" s="313"/>
      <c r="Y589" s="313"/>
      <c r="Z589" s="313"/>
    </row>
    <row r="590">
      <c r="A590" s="314"/>
      <c r="B590" s="313"/>
      <c r="C590" s="313"/>
      <c r="D590" s="313"/>
      <c r="E590" s="391"/>
      <c r="F590" s="391"/>
      <c r="G590" s="313"/>
      <c r="H590" s="313"/>
      <c r="I590" s="313"/>
      <c r="J590" s="313"/>
      <c r="K590" s="313"/>
      <c r="L590" s="313"/>
      <c r="M590" s="313"/>
      <c r="N590" s="313"/>
      <c r="O590" s="313"/>
      <c r="P590" s="313"/>
      <c r="Q590" s="313"/>
      <c r="R590" s="313"/>
      <c r="S590" s="313"/>
      <c r="T590" s="313"/>
      <c r="U590" s="313"/>
      <c r="V590" s="313"/>
      <c r="W590" s="313"/>
      <c r="X590" s="313"/>
      <c r="Y590" s="313"/>
      <c r="Z590" s="313"/>
    </row>
    <row r="591">
      <c r="A591" s="314"/>
      <c r="B591" s="313"/>
      <c r="C591" s="313"/>
      <c r="D591" s="313"/>
      <c r="E591" s="391"/>
      <c r="F591" s="391"/>
      <c r="G591" s="313"/>
      <c r="H591" s="313"/>
      <c r="I591" s="313"/>
      <c r="J591" s="313"/>
      <c r="K591" s="313"/>
      <c r="L591" s="313"/>
      <c r="M591" s="313"/>
      <c r="N591" s="313"/>
      <c r="O591" s="313"/>
      <c r="P591" s="313"/>
      <c r="Q591" s="313"/>
      <c r="R591" s="313"/>
      <c r="S591" s="313"/>
      <c r="T591" s="313"/>
      <c r="U591" s="313"/>
      <c r="V591" s="313"/>
      <c r="W591" s="313"/>
      <c r="X591" s="313"/>
      <c r="Y591" s="313"/>
      <c r="Z591" s="313"/>
    </row>
    <row r="592">
      <c r="A592" s="314"/>
      <c r="B592" s="313"/>
      <c r="C592" s="313"/>
      <c r="D592" s="313"/>
      <c r="E592" s="391"/>
      <c r="F592" s="391"/>
      <c r="G592" s="313"/>
      <c r="H592" s="313"/>
      <c r="I592" s="313"/>
      <c r="J592" s="313"/>
      <c r="K592" s="313"/>
      <c r="L592" s="313"/>
      <c r="M592" s="313"/>
      <c r="N592" s="313"/>
      <c r="O592" s="313"/>
      <c r="P592" s="313"/>
      <c r="Q592" s="313"/>
      <c r="R592" s="313"/>
      <c r="S592" s="313"/>
      <c r="T592" s="313"/>
      <c r="U592" s="313"/>
      <c r="V592" s="313"/>
      <c r="W592" s="313"/>
      <c r="X592" s="313"/>
      <c r="Y592" s="313"/>
      <c r="Z592" s="313"/>
    </row>
    <row r="593">
      <c r="A593" s="314"/>
      <c r="B593" s="313"/>
      <c r="C593" s="313"/>
      <c r="D593" s="313"/>
      <c r="E593" s="391"/>
      <c r="F593" s="391"/>
      <c r="G593" s="313"/>
      <c r="H593" s="313"/>
      <c r="I593" s="313"/>
      <c r="J593" s="313"/>
      <c r="K593" s="313"/>
      <c r="L593" s="313"/>
      <c r="M593" s="313"/>
      <c r="N593" s="313"/>
      <c r="O593" s="313"/>
      <c r="P593" s="313"/>
      <c r="Q593" s="313"/>
      <c r="R593" s="313"/>
      <c r="S593" s="313"/>
      <c r="T593" s="313"/>
      <c r="U593" s="313"/>
      <c r="V593" s="313"/>
      <c r="W593" s="313"/>
      <c r="X593" s="313"/>
      <c r="Y593" s="313"/>
      <c r="Z593" s="313"/>
    </row>
    <row r="594">
      <c r="A594" s="314"/>
      <c r="B594" s="313"/>
      <c r="C594" s="313"/>
      <c r="D594" s="313"/>
      <c r="E594" s="391"/>
      <c r="F594" s="391"/>
      <c r="G594" s="313"/>
      <c r="H594" s="313"/>
      <c r="I594" s="313"/>
      <c r="J594" s="313"/>
      <c r="K594" s="313"/>
      <c r="L594" s="313"/>
      <c r="M594" s="313"/>
      <c r="N594" s="313"/>
      <c r="O594" s="313"/>
      <c r="P594" s="313"/>
      <c r="Q594" s="313"/>
      <c r="R594" s="313"/>
      <c r="S594" s="313"/>
      <c r="T594" s="313"/>
      <c r="U594" s="313"/>
      <c r="V594" s="313"/>
      <c r="W594" s="313"/>
      <c r="X594" s="313"/>
      <c r="Y594" s="313"/>
      <c r="Z594" s="313"/>
    </row>
    <row r="595">
      <c r="A595" s="314"/>
      <c r="B595" s="313"/>
      <c r="C595" s="313"/>
      <c r="D595" s="313"/>
      <c r="E595" s="391"/>
      <c r="F595" s="391"/>
      <c r="G595" s="313"/>
      <c r="H595" s="313"/>
      <c r="I595" s="313"/>
      <c r="J595" s="313"/>
      <c r="K595" s="313"/>
      <c r="L595" s="313"/>
      <c r="M595" s="313"/>
      <c r="N595" s="313"/>
      <c r="O595" s="313"/>
      <c r="P595" s="313"/>
      <c r="Q595" s="313"/>
      <c r="R595" s="313"/>
      <c r="S595" s="313"/>
      <c r="T595" s="313"/>
      <c r="U595" s="313"/>
      <c r="V595" s="313"/>
      <c r="W595" s="313"/>
      <c r="X595" s="313"/>
      <c r="Y595" s="313"/>
      <c r="Z595" s="313"/>
    </row>
    <row r="596">
      <c r="A596" s="314"/>
      <c r="B596" s="313"/>
      <c r="C596" s="313"/>
      <c r="D596" s="313"/>
      <c r="E596" s="391"/>
      <c r="F596" s="391"/>
      <c r="G596" s="313"/>
      <c r="H596" s="313"/>
      <c r="I596" s="313"/>
      <c r="J596" s="313"/>
      <c r="K596" s="313"/>
      <c r="L596" s="313"/>
      <c r="M596" s="313"/>
      <c r="N596" s="313"/>
      <c r="O596" s="313"/>
      <c r="P596" s="313"/>
      <c r="Q596" s="313"/>
      <c r="R596" s="313"/>
      <c r="S596" s="313"/>
      <c r="T596" s="313"/>
      <c r="U596" s="313"/>
      <c r="V596" s="313"/>
      <c r="W596" s="313"/>
      <c r="X596" s="313"/>
      <c r="Y596" s="313"/>
      <c r="Z596" s="313"/>
    </row>
    <row r="597">
      <c r="A597" s="314"/>
      <c r="B597" s="313"/>
      <c r="C597" s="313"/>
      <c r="D597" s="313"/>
      <c r="E597" s="391"/>
      <c r="F597" s="391"/>
      <c r="G597" s="313"/>
      <c r="H597" s="313"/>
      <c r="I597" s="313"/>
      <c r="J597" s="313"/>
      <c r="K597" s="313"/>
      <c r="L597" s="313"/>
      <c r="M597" s="313"/>
      <c r="N597" s="313"/>
      <c r="O597" s="313"/>
      <c r="P597" s="313"/>
      <c r="Q597" s="313"/>
      <c r="R597" s="313"/>
      <c r="S597" s="313"/>
      <c r="T597" s="313"/>
      <c r="U597" s="313"/>
      <c r="V597" s="313"/>
      <c r="W597" s="313"/>
      <c r="X597" s="313"/>
      <c r="Y597" s="313"/>
      <c r="Z597" s="313"/>
    </row>
    <row r="598">
      <c r="A598" s="314"/>
      <c r="B598" s="313"/>
      <c r="C598" s="313"/>
      <c r="D598" s="313"/>
      <c r="E598" s="391"/>
      <c r="F598" s="391"/>
      <c r="G598" s="313"/>
      <c r="H598" s="313"/>
      <c r="I598" s="313"/>
      <c r="J598" s="313"/>
      <c r="K598" s="313"/>
      <c r="L598" s="313"/>
      <c r="M598" s="313"/>
      <c r="N598" s="313"/>
      <c r="O598" s="313"/>
      <c r="P598" s="313"/>
      <c r="Q598" s="313"/>
      <c r="R598" s="313"/>
      <c r="S598" s="313"/>
      <c r="T598" s="313"/>
      <c r="U598" s="313"/>
      <c r="V598" s="313"/>
      <c r="W598" s="313"/>
      <c r="X598" s="313"/>
      <c r="Y598" s="313"/>
      <c r="Z598" s="313"/>
    </row>
    <row r="599">
      <c r="A599" s="314"/>
      <c r="B599" s="313"/>
      <c r="C599" s="313"/>
      <c r="D599" s="313"/>
      <c r="E599" s="391"/>
      <c r="F599" s="391"/>
      <c r="G599" s="313"/>
      <c r="H599" s="313"/>
      <c r="I599" s="313"/>
      <c r="J599" s="313"/>
      <c r="K599" s="313"/>
      <c r="L599" s="313"/>
      <c r="M599" s="313"/>
      <c r="N599" s="313"/>
      <c r="O599" s="313"/>
      <c r="P599" s="313"/>
      <c r="Q599" s="313"/>
      <c r="R599" s="313"/>
      <c r="S599" s="313"/>
      <c r="T599" s="313"/>
      <c r="U599" s="313"/>
      <c r="V599" s="313"/>
      <c r="W599" s="313"/>
      <c r="X599" s="313"/>
      <c r="Y599" s="313"/>
      <c r="Z599" s="313"/>
    </row>
    <row r="600">
      <c r="A600" s="314"/>
      <c r="B600" s="313"/>
      <c r="C600" s="313"/>
      <c r="D600" s="313"/>
      <c r="E600" s="391"/>
      <c r="F600" s="391"/>
      <c r="G600" s="313"/>
      <c r="H600" s="313"/>
      <c r="I600" s="313"/>
      <c r="J600" s="313"/>
      <c r="K600" s="313"/>
      <c r="L600" s="313"/>
      <c r="M600" s="313"/>
      <c r="N600" s="313"/>
      <c r="O600" s="313"/>
      <c r="P600" s="313"/>
      <c r="Q600" s="313"/>
      <c r="R600" s="313"/>
      <c r="S600" s="313"/>
      <c r="T600" s="313"/>
      <c r="U600" s="313"/>
      <c r="V600" s="313"/>
      <c r="W600" s="313"/>
      <c r="X600" s="313"/>
      <c r="Y600" s="313"/>
      <c r="Z600" s="313"/>
    </row>
    <row r="601">
      <c r="A601" s="314"/>
      <c r="B601" s="313"/>
      <c r="C601" s="313"/>
      <c r="D601" s="313"/>
      <c r="E601" s="391"/>
      <c r="F601" s="391"/>
      <c r="G601" s="313"/>
      <c r="H601" s="313"/>
      <c r="I601" s="313"/>
      <c r="J601" s="313"/>
      <c r="K601" s="313"/>
      <c r="L601" s="313"/>
      <c r="M601" s="313"/>
      <c r="N601" s="313"/>
      <c r="O601" s="313"/>
      <c r="P601" s="313"/>
      <c r="Q601" s="313"/>
      <c r="R601" s="313"/>
      <c r="S601" s="313"/>
      <c r="T601" s="313"/>
      <c r="U601" s="313"/>
      <c r="V601" s="313"/>
      <c r="W601" s="313"/>
      <c r="X601" s="313"/>
      <c r="Y601" s="313"/>
      <c r="Z601" s="313"/>
    </row>
    <row r="602">
      <c r="A602" s="314"/>
      <c r="B602" s="313"/>
      <c r="C602" s="313"/>
      <c r="D602" s="313"/>
      <c r="E602" s="391"/>
      <c r="F602" s="391"/>
      <c r="G602" s="313"/>
      <c r="H602" s="313"/>
      <c r="I602" s="313"/>
      <c r="J602" s="313"/>
      <c r="K602" s="313"/>
      <c r="L602" s="313"/>
      <c r="M602" s="313"/>
      <c r="N602" s="313"/>
      <c r="O602" s="313"/>
      <c r="P602" s="313"/>
      <c r="Q602" s="313"/>
      <c r="R602" s="313"/>
      <c r="S602" s="313"/>
      <c r="T602" s="313"/>
      <c r="U602" s="313"/>
      <c r="V602" s="313"/>
      <c r="W602" s="313"/>
      <c r="X602" s="313"/>
      <c r="Y602" s="313"/>
      <c r="Z602" s="313"/>
    </row>
    <row r="603">
      <c r="A603" s="314"/>
      <c r="B603" s="313"/>
      <c r="C603" s="313"/>
      <c r="D603" s="313"/>
      <c r="E603" s="391"/>
      <c r="F603" s="391"/>
      <c r="G603" s="313"/>
      <c r="H603" s="313"/>
      <c r="I603" s="313"/>
      <c r="J603" s="313"/>
      <c r="K603" s="313"/>
      <c r="L603" s="313"/>
      <c r="M603" s="313"/>
      <c r="N603" s="313"/>
      <c r="O603" s="313"/>
      <c r="P603" s="313"/>
      <c r="Q603" s="313"/>
      <c r="R603" s="313"/>
      <c r="S603" s="313"/>
      <c r="T603" s="313"/>
      <c r="U603" s="313"/>
      <c r="V603" s="313"/>
      <c r="W603" s="313"/>
      <c r="X603" s="313"/>
      <c r="Y603" s="313"/>
      <c r="Z603" s="313"/>
    </row>
    <row r="604">
      <c r="A604" s="314"/>
      <c r="B604" s="313"/>
      <c r="C604" s="313"/>
      <c r="D604" s="313"/>
      <c r="E604" s="391"/>
      <c r="F604" s="391"/>
      <c r="G604" s="313"/>
      <c r="H604" s="313"/>
      <c r="I604" s="313"/>
      <c r="J604" s="313"/>
      <c r="K604" s="313"/>
      <c r="L604" s="313"/>
      <c r="M604" s="313"/>
      <c r="N604" s="313"/>
      <c r="O604" s="313"/>
      <c r="P604" s="313"/>
      <c r="Q604" s="313"/>
      <c r="R604" s="313"/>
      <c r="S604" s="313"/>
      <c r="T604" s="313"/>
      <c r="U604" s="313"/>
      <c r="V604" s="313"/>
      <c r="W604" s="313"/>
      <c r="X604" s="313"/>
      <c r="Y604" s="313"/>
      <c r="Z604" s="313"/>
    </row>
    <row r="605">
      <c r="A605" s="314"/>
      <c r="B605" s="313"/>
      <c r="C605" s="313"/>
      <c r="D605" s="313"/>
      <c r="E605" s="391"/>
      <c r="F605" s="391"/>
      <c r="G605" s="313"/>
      <c r="H605" s="313"/>
      <c r="I605" s="313"/>
      <c r="J605" s="313"/>
      <c r="K605" s="313"/>
      <c r="L605" s="313"/>
      <c r="M605" s="313"/>
      <c r="N605" s="313"/>
      <c r="O605" s="313"/>
      <c r="P605" s="313"/>
      <c r="Q605" s="313"/>
      <c r="R605" s="313"/>
      <c r="S605" s="313"/>
      <c r="T605" s="313"/>
      <c r="U605" s="313"/>
      <c r="V605" s="313"/>
      <c r="W605" s="313"/>
      <c r="X605" s="313"/>
      <c r="Y605" s="313"/>
      <c r="Z605" s="313"/>
    </row>
    <row r="606">
      <c r="A606" s="314"/>
      <c r="B606" s="313"/>
      <c r="C606" s="313"/>
      <c r="D606" s="313"/>
      <c r="E606" s="391"/>
      <c r="F606" s="391"/>
      <c r="G606" s="313"/>
      <c r="H606" s="313"/>
      <c r="I606" s="313"/>
      <c r="J606" s="313"/>
      <c r="K606" s="313"/>
      <c r="L606" s="313"/>
      <c r="M606" s="313"/>
      <c r="N606" s="313"/>
      <c r="O606" s="313"/>
      <c r="P606" s="313"/>
      <c r="Q606" s="313"/>
      <c r="R606" s="313"/>
      <c r="S606" s="313"/>
      <c r="T606" s="313"/>
      <c r="U606" s="313"/>
      <c r="V606" s="313"/>
      <c r="W606" s="313"/>
      <c r="X606" s="313"/>
      <c r="Y606" s="313"/>
      <c r="Z606" s="313"/>
    </row>
    <row r="607">
      <c r="A607" s="314"/>
      <c r="B607" s="313"/>
      <c r="C607" s="313"/>
      <c r="D607" s="313"/>
      <c r="E607" s="391"/>
      <c r="F607" s="391"/>
      <c r="G607" s="313"/>
      <c r="H607" s="313"/>
      <c r="I607" s="313"/>
      <c r="J607" s="313"/>
      <c r="K607" s="313"/>
      <c r="L607" s="313"/>
      <c r="M607" s="313"/>
      <c r="N607" s="313"/>
      <c r="O607" s="313"/>
      <c r="P607" s="313"/>
      <c r="Q607" s="313"/>
      <c r="R607" s="313"/>
      <c r="S607" s="313"/>
      <c r="T607" s="313"/>
      <c r="U607" s="313"/>
      <c r="V607" s="313"/>
      <c r="W607" s="313"/>
      <c r="X607" s="313"/>
      <c r="Y607" s="313"/>
      <c r="Z607" s="313"/>
    </row>
    <row r="608">
      <c r="A608" s="314"/>
      <c r="B608" s="313"/>
      <c r="C608" s="313"/>
      <c r="D608" s="313"/>
      <c r="E608" s="391"/>
      <c r="F608" s="391"/>
      <c r="G608" s="313"/>
      <c r="H608" s="313"/>
      <c r="I608" s="313"/>
      <c r="J608" s="313"/>
      <c r="K608" s="313"/>
      <c r="L608" s="313"/>
      <c r="M608" s="313"/>
      <c r="N608" s="313"/>
      <c r="O608" s="313"/>
      <c r="P608" s="313"/>
      <c r="Q608" s="313"/>
      <c r="R608" s="313"/>
      <c r="S608" s="313"/>
      <c r="T608" s="313"/>
      <c r="U608" s="313"/>
      <c r="V608" s="313"/>
      <c r="W608" s="313"/>
      <c r="X608" s="313"/>
      <c r="Y608" s="313"/>
      <c r="Z608" s="313"/>
    </row>
    <row r="609">
      <c r="A609" s="314"/>
      <c r="B609" s="313"/>
      <c r="C609" s="313"/>
      <c r="D609" s="313"/>
      <c r="E609" s="391"/>
      <c r="F609" s="391"/>
      <c r="G609" s="313"/>
      <c r="H609" s="313"/>
      <c r="I609" s="313"/>
      <c r="J609" s="313"/>
      <c r="K609" s="313"/>
      <c r="L609" s="313"/>
      <c r="M609" s="313"/>
      <c r="N609" s="313"/>
      <c r="O609" s="313"/>
      <c r="P609" s="313"/>
      <c r="Q609" s="313"/>
      <c r="R609" s="313"/>
      <c r="S609" s="313"/>
      <c r="T609" s="313"/>
      <c r="U609" s="313"/>
      <c r="V609" s="313"/>
      <c r="W609" s="313"/>
      <c r="X609" s="313"/>
      <c r="Y609" s="313"/>
      <c r="Z609" s="313"/>
    </row>
    <row r="610">
      <c r="A610" s="314"/>
      <c r="B610" s="313"/>
      <c r="C610" s="313"/>
      <c r="D610" s="313"/>
      <c r="E610" s="391"/>
      <c r="F610" s="391"/>
      <c r="G610" s="313"/>
      <c r="H610" s="313"/>
      <c r="I610" s="313"/>
      <c r="J610" s="313"/>
      <c r="K610" s="313"/>
      <c r="L610" s="313"/>
      <c r="M610" s="313"/>
      <c r="N610" s="313"/>
      <c r="O610" s="313"/>
      <c r="P610" s="313"/>
      <c r="Q610" s="313"/>
      <c r="R610" s="313"/>
      <c r="S610" s="313"/>
      <c r="T610" s="313"/>
      <c r="U610" s="313"/>
      <c r="V610" s="313"/>
      <c r="W610" s="313"/>
      <c r="X610" s="313"/>
      <c r="Y610" s="313"/>
      <c r="Z610" s="313"/>
    </row>
    <row r="611">
      <c r="A611" s="314"/>
      <c r="B611" s="313"/>
      <c r="C611" s="313"/>
      <c r="D611" s="313"/>
      <c r="E611" s="391"/>
      <c r="F611" s="391"/>
      <c r="G611" s="313"/>
      <c r="H611" s="313"/>
      <c r="I611" s="313"/>
      <c r="J611" s="313"/>
      <c r="K611" s="313"/>
      <c r="L611" s="313"/>
      <c r="M611" s="313"/>
      <c r="N611" s="313"/>
      <c r="O611" s="313"/>
      <c r="P611" s="313"/>
      <c r="Q611" s="313"/>
      <c r="R611" s="313"/>
      <c r="S611" s="313"/>
      <c r="T611" s="313"/>
      <c r="U611" s="313"/>
      <c r="V611" s="313"/>
      <c r="W611" s="313"/>
      <c r="X611" s="313"/>
      <c r="Y611" s="313"/>
      <c r="Z611" s="313"/>
    </row>
    <row r="612">
      <c r="A612" s="314"/>
      <c r="B612" s="313"/>
      <c r="C612" s="313"/>
      <c r="D612" s="313"/>
      <c r="E612" s="391"/>
      <c r="F612" s="391"/>
      <c r="G612" s="313"/>
      <c r="H612" s="313"/>
      <c r="I612" s="313"/>
      <c r="J612" s="313"/>
      <c r="K612" s="313"/>
      <c r="L612" s="313"/>
      <c r="M612" s="313"/>
      <c r="N612" s="313"/>
      <c r="O612" s="313"/>
      <c r="P612" s="313"/>
      <c r="Q612" s="313"/>
      <c r="R612" s="313"/>
      <c r="S612" s="313"/>
      <c r="T612" s="313"/>
      <c r="U612" s="313"/>
      <c r="V612" s="313"/>
      <c r="W612" s="313"/>
      <c r="X612" s="313"/>
      <c r="Y612" s="313"/>
      <c r="Z612" s="313"/>
    </row>
    <row r="613">
      <c r="A613" s="314"/>
      <c r="B613" s="313"/>
      <c r="C613" s="313"/>
      <c r="D613" s="313"/>
      <c r="E613" s="391"/>
      <c r="F613" s="391"/>
      <c r="G613" s="313"/>
      <c r="H613" s="313"/>
      <c r="I613" s="313"/>
      <c r="J613" s="313"/>
      <c r="K613" s="313"/>
      <c r="L613" s="313"/>
      <c r="M613" s="313"/>
      <c r="N613" s="313"/>
      <c r="O613" s="313"/>
      <c r="P613" s="313"/>
      <c r="Q613" s="313"/>
      <c r="R613" s="313"/>
      <c r="S613" s="313"/>
      <c r="T613" s="313"/>
      <c r="U613" s="313"/>
      <c r="V613" s="313"/>
      <c r="W613" s="313"/>
      <c r="X613" s="313"/>
      <c r="Y613" s="313"/>
      <c r="Z613" s="313"/>
    </row>
    <row r="614">
      <c r="A614" s="314"/>
      <c r="B614" s="313"/>
      <c r="C614" s="313"/>
      <c r="D614" s="313"/>
      <c r="E614" s="391"/>
      <c r="F614" s="391"/>
      <c r="G614" s="313"/>
      <c r="H614" s="313"/>
      <c r="I614" s="313"/>
      <c r="J614" s="313"/>
      <c r="K614" s="313"/>
      <c r="L614" s="313"/>
      <c r="M614" s="313"/>
      <c r="N614" s="313"/>
      <c r="O614" s="313"/>
      <c r="P614" s="313"/>
      <c r="Q614" s="313"/>
      <c r="R614" s="313"/>
      <c r="S614" s="313"/>
      <c r="T614" s="313"/>
      <c r="U614" s="313"/>
      <c r="V614" s="313"/>
      <c r="W614" s="313"/>
      <c r="X614" s="313"/>
      <c r="Y614" s="313"/>
      <c r="Z614" s="313"/>
    </row>
    <row r="615">
      <c r="A615" s="314"/>
      <c r="B615" s="313"/>
      <c r="C615" s="313"/>
      <c r="D615" s="313"/>
      <c r="E615" s="391"/>
      <c r="F615" s="391"/>
      <c r="G615" s="313"/>
      <c r="H615" s="313"/>
      <c r="I615" s="313"/>
      <c r="J615" s="313"/>
      <c r="K615" s="313"/>
      <c r="L615" s="313"/>
      <c r="M615" s="313"/>
      <c r="N615" s="313"/>
      <c r="O615" s="313"/>
      <c r="P615" s="313"/>
      <c r="Q615" s="313"/>
      <c r="R615" s="313"/>
      <c r="S615" s="313"/>
      <c r="T615" s="313"/>
      <c r="U615" s="313"/>
      <c r="V615" s="313"/>
      <c r="W615" s="313"/>
      <c r="X615" s="313"/>
      <c r="Y615" s="313"/>
      <c r="Z615" s="313"/>
    </row>
    <row r="616">
      <c r="A616" s="314"/>
      <c r="B616" s="313"/>
      <c r="C616" s="313"/>
      <c r="D616" s="313"/>
      <c r="E616" s="391"/>
      <c r="F616" s="391"/>
      <c r="G616" s="313"/>
      <c r="H616" s="313"/>
      <c r="I616" s="313"/>
      <c r="J616" s="313"/>
      <c r="K616" s="313"/>
      <c r="L616" s="313"/>
      <c r="M616" s="313"/>
      <c r="N616" s="313"/>
      <c r="O616" s="313"/>
      <c r="P616" s="313"/>
      <c r="Q616" s="313"/>
      <c r="R616" s="313"/>
      <c r="S616" s="313"/>
      <c r="T616" s="313"/>
      <c r="U616" s="313"/>
      <c r="V616" s="313"/>
      <c r="W616" s="313"/>
      <c r="X616" s="313"/>
      <c r="Y616" s="313"/>
      <c r="Z616" s="313"/>
    </row>
    <row r="617">
      <c r="A617" s="314"/>
      <c r="B617" s="313"/>
      <c r="C617" s="313"/>
      <c r="D617" s="313"/>
      <c r="E617" s="391"/>
      <c r="F617" s="391"/>
      <c r="G617" s="313"/>
      <c r="H617" s="313"/>
      <c r="I617" s="313"/>
      <c r="J617" s="313"/>
      <c r="K617" s="313"/>
      <c r="L617" s="313"/>
      <c r="M617" s="313"/>
      <c r="N617" s="313"/>
      <c r="O617" s="313"/>
      <c r="P617" s="313"/>
      <c r="Q617" s="313"/>
      <c r="R617" s="313"/>
      <c r="S617" s="313"/>
      <c r="T617" s="313"/>
      <c r="U617" s="313"/>
      <c r="V617" s="313"/>
      <c r="W617" s="313"/>
      <c r="X617" s="313"/>
      <c r="Y617" s="313"/>
      <c r="Z617" s="313"/>
    </row>
    <row r="618">
      <c r="A618" s="314"/>
      <c r="B618" s="313"/>
      <c r="C618" s="313"/>
      <c r="D618" s="313"/>
      <c r="E618" s="391"/>
      <c r="F618" s="391"/>
      <c r="G618" s="313"/>
      <c r="H618" s="313"/>
      <c r="I618" s="313"/>
      <c r="J618" s="313"/>
      <c r="K618" s="313"/>
      <c r="L618" s="313"/>
      <c r="M618" s="313"/>
      <c r="N618" s="313"/>
      <c r="O618" s="313"/>
      <c r="P618" s="313"/>
      <c r="Q618" s="313"/>
      <c r="R618" s="313"/>
      <c r="S618" s="313"/>
      <c r="T618" s="313"/>
      <c r="U618" s="313"/>
      <c r="V618" s="313"/>
      <c r="W618" s="313"/>
      <c r="X618" s="313"/>
      <c r="Y618" s="313"/>
      <c r="Z618" s="313"/>
    </row>
    <row r="619">
      <c r="A619" s="314"/>
      <c r="B619" s="313"/>
      <c r="C619" s="313"/>
      <c r="D619" s="313"/>
      <c r="E619" s="391"/>
      <c r="F619" s="391"/>
      <c r="G619" s="313"/>
      <c r="H619" s="313"/>
      <c r="I619" s="313"/>
      <c r="J619" s="313"/>
      <c r="K619" s="313"/>
      <c r="L619" s="313"/>
      <c r="M619" s="313"/>
      <c r="N619" s="313"/>
      <c r="O619" s="313"/>
      <c r="P619" s="313"/>
      <c r="Q619" s="313"/>
      <c r="R619" s="313"/>
      <c r="S619" s="313"/>
      <c r="T619" s="313"/>
      <c r="U619" s="313"/>
      <c r="V619" s="313"/>
      <c r="W619" s="313"/>
      <c r="X619" s="313"/>
      <c r="Y619" s="313"/>
      <c r="Z619" s="313"/>
    </row>
    <row r="620">
      <c r="A620" s="314"/>
      <c r="B620" s="313"/>
      <c r="C620" s="313"/>
      <c r="D620" s="313"/>
      <c r="E620" s="391"/>
      <c r="F620" s="391"/>
      <c r="G620" s="313"/>
      <c r="H620" s="313"/>
      <c r="I620" s="313"/>
      <c r="J620" s="313"/>
      <c r="K620" s="313"/>
      <c r="L620" s="313"/>
      <c r="M620" s="313"/>
      <c r="N620" s="313"/>
      <c r="O620" s="313"/>
      <c r="P620" s="313"/>
      <c r="Q620" s="313"/>
      <c r="R620" s="313"/>
      <c r="S620" s="313"/>
      <c r="T620" s="313"/>
      <c r="U620" s="313"/>
      <c r="V620" s="313"/>
      <c r="W620" s="313"/>
      <c r="X620" s="313"/>
      <c r="Y620" s="313"/>
      <c r="Z620" s="313"/>
    </row>
    <row r="621">
      <c r="A621" s="314"/>
      <c r="B621" s="313"/>
      <c r="C621" s="313"/>
      <c r="D621" s="313"/>
      <c r="E621" s="391"/>
      <c r="F621" s="391"/>
      <c r="G621" s="313"/>
      <c r="H621" s="313"/>
      <c r="I621" s="313"/>
      <c r="J621" s="313"/>
      <c r="K621" s="313"/>
      <c r="L621" s="313"/>
      <c r="M621" s="313"/>
      <c r="N621" s="313"/>
      <c r="O621" s="313"/>
      <c r="P621" s="313"/>
      <c r="Q621" s="313"/>
      <c r="R621" s="313"/>
      <c r="S621" s="313"/>
      <c r="T621" s="313"/>
      <c r="U621" s="313"/>
      <c r="V621" s="313"/>
      <c r="W621" s="313"/>
      <c r="X621" s="313"/>
      <c r="Y621" s="313"/>
      <c r="Z621" s="313"/>
    </row>
    <row r="622">
      <c r="A622" s="314"/>
      <c r="B622" s="313"/>
      <c r="C622" s="313"/>
      <c r="D622" s="313"/>
      <c r="E622" s="391"/>
      <c r="F622" s="391"/>
      <c r="G622" s="313"/>
      <c r="H622" s="313"/>
      <c r="I622" s="313"/>
      <c r="J622" s="313"/>
      <c r="K622" s="313"/>
      <c r="L622" s="313"/>
      <c r="M622" s="313"/>
      <c r="N622" s="313"/>
      <c r="O622" s="313"/>
      <c r="P622" s="313"/>
      <c r="Q622" s="313"/>
      <c r="R622" s="313"/>
      <c r="S622" s="313"/>
      <c r="T622" s="313"/>
      <c r="U622" s="313"/>
      <c r="V622" s="313"/>
      <c r="W622" s="313"/>
      <c r="X622" s="313"/>
      <c r="Y622" s="313"/>
      <c r="Z622" s="313"/>
    </row>
    <row r="623">
      <c r="A623" s="314"/>
      <c r="B623" s="313"/>
      <c r="C623" s="313"/>
      <c r="D623" s="313"/>
      <c r="E623" s="391"/>
      <c r="F623" s="391"/>
      <c r="G623" s="313"/>
      <c r="H623" s="313"/>
      <c r="I623" s="313"/>
      <c r="J623" s="313"/>
      <c r="K623" s="313"/>
      <c r="L623" s="313"/>
      <c r="M623" s="313"/>
      <c r="N623" s="313"/>
      <c r="O623" s="313"/>
      <c r="P623" s="313"/>
      <c r="Q623" s="313"/>
      <c r="R623" s="313"/>
      <c r="S623" s="313"/>
      <c r="T623" s="313"/>
      <c r="U623" s="313"/>
      <c r="V623" s="313"/>
      <c r="W623" s="313"/>
      <c r="X623" s="313"/>
      <c r="Y623" s="313"/>
      <c r="Z623" s="313"/>
    </row>
    <row r="624">
      <c r="A624" s="314"/>
      <c r="B624" s="313"/>
      <c r="C624" s="313"/>
      <c r="D624" s="313"/>
      <c r="E624" s="391"/>
      <c r="F624" s="391"/>
      <c r="G624" s="313"/>
      <c r="H624" s="313"/>
      <c r="I624" s="313"/>
      <c r="J624" s="313"/>
      <c r="K624" s="313"/>
      <c r="L624" s="313"/>
      <c r="M624" s="313"/>
      <c r="N624" s="313"/>
      <c r="O624" s="313"/>
      <c r="P624" s="313"/>
      <c r="Q624" s="313"/>
      <c r="R624" s="313"/>
      <c r="S624" s="313"/>
      <c r="T624" s="313"/>
      <c r="U624" s="313"/>
      <c r="V624" s="313"/>
      <c r="W624" s="313"/>
      <c r="X624" s="313"/>
      <c r="Y624" s="313"/>
      <c r="Z624" s="313"/>
    </row>
    <row r="625">
      <c r="A625" s="314"/>
      <c r="B625" s="313"/>
      <c r="C625" s="313"/>
      <c r="D625" s="313"/>
      <c r="E625" s="391"/>
      <c r="F625" s="391"/>
      <c r="G625" s="313"/>
      <c r="H625" s="313"/>
      <c r="I625" s="313"/>
      <c r="J625" s="313"/>
      <c r="K625" s="313"/>
      <c r="L625" s="313"/>
      <c r="M625" s="313"/>
      <c r="N625" s="313"/>
      <c r="O625" s="313"/>
      <c r="P625" s="313"/>
      <c r="Q625" s="313"/>
      <c r="R625" s="313"/>
      <c r="S625" s="313"/>
      <c r="T625" s="313"/>
      <c r="U625" s="313"/>
      <c r="V625" s="313"/>
      <c r="W625" s="313"/>
      <c r="X625" s="313"/>
      <c r="Y625" s="313"/>
      <c r="Z625" s="313"/>
    </row>
    <row r="626">
      <c r="A626" s="314"/>
      <c r="B626" s="313"/>
      <c r="C626" s="313"/>
      <c r="D626" s="313"/>
      <c r="E626" s="391"/>
      <c r="F626" s="391"/>
      <c r="G626" s="313"/>
      <c r="H626" s="313"/>
      <c r="I626" s="313"/>
      <c r="J626" s="313"/>
      <c r="K626" s="313"/>
      <c r="L626" s="313"/>
      <c r="M626" s="313"/>
      <c r="N626" s="313"/>
      <c r="O626" s="313"/>
      <c r="P626" s="313"/>
      <c r="Q626" s="313"/>
      <c r="R626" s="313"/>
      <c r="S626" s="313"/>
      <c r="T626" s="313"/>
      <c r="U626" s="313"/>
      <c r="V626" s="313"/>
      <c r="W626" s="313"/>
      <c r="X626" s="313"/>
      <c r="Y626" s="313"/>
      <c r="Z626" s="313"/>
    </row>
    <row r="627">
      <c r="A627" s="314"/>
      <c r="B627" s="313"/>
      <c r="C627" s="313"/>
      <c r="D627" s="313"/>
      <c r="E627" s="391"/>
      <c r="F627" s="391"/>
      <c r="G627" s="313"/>
      <c r="H627" s="313"/>
      <c r="I627" s="313"/>
      <c r="J627" s="313"/>
      <c r="K627" s="313"/>
      <c r="L627" s="313"/>
      <c r="M627" s="313"/>
      <c r="N627" s="313"/>
      <c r="O627" s="313"/>
      <c r="P627" s="313"/>
      <c r="Q627" s="313"/>
      <c r="R627" s="313"/>
      <c r="S627" s="313"/>
      <c r="T627" s="313"/>
      <c r="U627" s="313"/>
      <c r="V627" s="313"/>
      <c r="W627" s="313"/>
      <c r="X627" s="313"/>
      <c r="Y627" s="313"/>
      <c r="Z627" s="313"/>
    </row>
    <row r="628">
      <c r="A628" s="314"/>
      <c r="B628" s="313"/>
      <c r="C628" s="313"/>
      <c r="D628" s="313"/>
      <c r="E628" s="391"/>
      <c r="F628" s="391"/>
      <c r="G628" s="313"/>
      <c r="H628" s="313"/>
      <c r="I628" s="313"/>
      <c r="J628" s="313"/>
      <c r="K628" s="313"/>
      <c r="L628" s="313"/>
      <c r="M628" s="313"/>
      <c r="N628" s="313"/>
      <c r="O628" s="313"/>
      <c r="P628" s="313"/>
      <c r="Q628" s="313"/>
      <c r="R628" s="313"/>
      <c r="S628" s="313"/>
      <c r="T628" s="313"/>
      <c r="U628" s="313"/>
      <c r="V628" s="313"/>
      <c r="W628" s="313"/>
      <c r="X628" s="313"/>
      <c r="Y628" s="313"/>
      <c r="Z628" s="313"/>
    </row>
    <row r="629">
      <c r="A629" s="314"/>
      <c r="B629" s="313"/>
      <c r="C629" s="313"/>
      <c r="D629" s="313"/>
      <c r="E629" s="391"/>
      <c r="F629" s="391"/>
      <c r="G629" s="313"/>
      <c r="H629" s="313"/>
      <c r="I629" s="313"/>
      <c r="J629" s="313"/>
      <c r="K629" s="313"/>
      <c r="L629" s="313"/>
      <c r="M629" s="313"/>
      <c r="N629" s="313"/>
      <c r="O629" s="313"/>
      <c r="P629" s="313"/>
      <c r="Q629" s="313"/>
      <c r="R629" s="313"/>
      <c r="S629" s="313"/>
      <c r="T629" s="313"/>
      <c r="U629" s="313"/>
      <c r="V629" s="313"/>
      <c r="W629" s="313"/>
      <c r="X629" s="313"/>
      <c r="Y629" s="313"/>
      <c r="Z629" s="313"/>
    </row>
    <row r="630">
      <c r="A630" s="314"/>
      <c r="B630" s="313"/>
      <c r="C630" s="313"/>
      <c r="D630" s="313"/>
      <c r="E630" s="391"/>
      <c r="F630" s="391"/>
      <c r="G630" s="313"/>
      <c r="H630" s="313"/>
      <c r="I630" s="313"/>
      <c r="J630" s="313"/>
      <c r="K630" s="313"/>
      <c r="L630" s="313"/>
      <c r="M630" s="313"/>
      <c r="N630" s="313"/>
      <c r="O630" s="313"/>
      <c r="P630" s="313"/>
      <c r="Q630" s="313"/>
      <c r="R630" s="313"/>
      <c r="S630" s="313"/>
      <c r="T630" s="313"/>
      <c r="U630" s="313"/>
      <c r="V630" s="313"/>
      <c r="W630" s="313"/>
      <c r="X630" s="313"/>
      <c r="Y630" s="313"/>
      <c r="Z630" s="313"/>
    </row>
    <row r="631">
      <c r="A631" s="314"/>
      <c r="B631" s="313"/>
      <c r="C631" s="313"/>
      <c r="D631" s="313"/>
      <c r="E631" s="391"/>
      <c r="F631" s="391"/>
      <c r="G631" s="313"/>
      <c r="H631" s="313"/>
      <c r="I631" s="313"/>
      <c r="J631" s="313"/>
      <c r="K631" s="313"/>
      <c r="L631" s="313"/>
      <c r="M631" s="313"/>
      <c r="N631" s="313"/>
      <c r="O631" s="313"/>
      <c r="P631" s="313"/>
      <c r="Q631" s="313"/>
      <c r="R631" s="313"/>
      <c r="S631" s="313"/>
      <c r="T631" s="313"/>
      <c r="U631" s="313"/>
      <c r="V631" s="313"/>
      <c r="W631" s="313"/>
      <c r="X631" s="313"/>
      <c r="Y631" s="313"/>
      <c r="Z631" s="313"/>
    </row>
    <row r="632">
      <c r="A632" s="314"/>
      <c r="B632" s="313"/>
      <c r="C632" s="313"/>
      <c r="D632" s="313"/>
      <c r="E632" s="391"/>
      <c r="F632" s="391"/>
      <c r="G632" s="313"/>
      <c r="H632" s="313"/>
      <c r="I632" s="313"/>
      <c r="J632" s="313"/>
      <c r="K632" s="313"/>
      <c r="L632" s="313"/>
      <c r="M632" s="313"/>
      <c r="N632" s="313"/>
      <c r="O632" s="313"/>
      <c r="P632" s="313"/>
      <c r="Q632" s="313"/>
      <c r="R632" s="313"/>
      <c r="S632" s="313"/>
      <c r="T632" s="313"/>
      <c r="U632" s="313"/>
      <c r="V632" s="313"/>
      <c r="W632" s="313"/>
      <c r="X632" s="313"/>
      <c r="Y632" s="313"/>
      <c r="Z632" s="313"/>
    </row>
    <row r="633">
      <c r="A633" s="314"/>
      <c r="B633" s="313"/>
      <c r="C633" s="313"/>
      <c r="D633" s="313"/>
      <c r="E633" s="391"/>
      <c r="F633" s="391"/>
      <c r="G633" s="313"/>
      <c r="H633" s="313"/>
      <c r="I633" s="313"/>
      <c r="J633" s="313"/>
      <c r="K633" s="313"/>
      <c r="L633" s="313"/>
      <c r="M633" s="313"/>
      <c r="N633" s="313"/>
      <c r="O633" s="313"/>
      <c r="P633" s="313"/>
      <c r="Q633" s="313"/>
      <c r="R633" s="313"/>
      <c r="S633" s="313"/>
      <c r="T633" s="313"/>
      <c r="U633" s="313"/>
      <c r="V633" s="313"/>
      <c r="W633" s="313"/>
      <c r="X633" s="313"/>
      <c r="Y633" s="313"/>
      <c r="Z633" s="313"/>
    </row>
    <row r="634">
      <c r="A634" s="314"/>
      <c r="B634" s="313"/>
      <c r="C634" s="313"/>
      <c r="D634" s="313"/>
      <c r="E634" s="391"/>
      <c r="F634" s="391"/>
      <c r="G634" s="313"/>
      <c r="H634" s="313"/>
      <c r="I634" s="313"/>
      <c r="J634" s="313"/>
      <c r="K634" s="313"/>
      <c r="L634" s="313"/>
      <c r="M634" s="313"/>
      <c r="N634" s="313"/>
      <c r="O634" s="313"/>
      <c r="P634" s="313"/>
      <c r="Q634" s="313"/>
      <c r="R634" s="313"/>
      <c r="S634" s="313"/>
      <c r="T634" s="313"/>
      <c r="U634" s="313"/>
      <c r="V634" s="313"/>
      <c r="W634" s="313"/>
      <c r="X634" s="313"/>
      <c r="Y634" s="313"/>
      <c r="Z634" s="313"/>
    </row>
    <row r="635">
      <c r="A635" s="314"/>
      <c r="B635" s="313"/>
      <c r="C635" s="313"/>
      <c r="D635" s="313"/>
      <c r="E635" s="391"/>
      <c r="F635" s="391"/>
      <c r="G635" s="313"/>
      <c r="H635" s="313"/>
      <c r="I635" s="313"/>
      <c r="J635" s="313"/>
      <c r="K635" s="313"/>
      <c r="L635" s="313"/>
      <c r="M635" s="313"/>
      <c r="N635" s="313"/>
      <c r="O635" s="313"/>
      <c r="P635" s="313"/>
      <c r="Q635" s="313"/>
      <c r="R635" s="313"/>
      <c r="S635" s="313"/>
      <c r="T635" s="313"/>
      <c r="U635" s="313"/>
      <c r="V635" s="313"/>
      <c r="W635" s="313"/>
      <c r="X635" s="313"/>
      <c r="Y635" s="313"/>
      <c r="Z635" s="313"/>
    </row>
    <row r="636">
      <c r="A636" s="314"/>
      <c r="B636" s="313"/>
      <c r="C636" s="313"/>
      <c r="D636" s="313"/>
      <c r="E636" s="391"/>
      <c r="F636" s="391"/>
      <c r="G636" s="313"/>
      <c r="H636" s="313"/>
      <c r="I636" s="313"/>
      <c r="J636" s="313"/>
      <c r="K636" s="313"/>
      <c r="L636" s="313"/>
      <c r="M636" s="313"/>
      <c r="N636" s="313"/>
      <c r="O636" s="313"/>
      <c r="P636" s="313"/>
      <c r="Q636" s="313"/>
      <c r="R636" s="313"/>
      <c r="S636" s="313"/>
      <c r="T636" s="313"/>
      <c r="U636" s="313"/>
      <c r="V636" s="313"/>
      <c r="W636" s="313"/>
      <c r="X636" s="313"/>
      <c r="Y636" s="313"/>
      <c r="Z636" s="313"/>
    </row>
    <row r="637">
      <c r="A637" s="314"/>
      <c r="B637" s="313"/>
      <c r="C637" s="313"/>
      <c r="D637" s="313"/>
      <c r="E637" s="391"/>
      <c r="F637" s="391"/>
      <c r="G637" s="313"/>
      <c r="H637" s="313"/>
      <c r="I637" s="313"/>
      <c r="J637" s="313"/>
      <c r="K637" s="313"/>
      <c r="L637" s="313"/>
      <c r="M637" s="313"/>
      <c r="N637" s="313"/>
      <c r="O637" s="313"/>
      <c r="P637" s="313"/>
      <c r="Q637" s="313"/>
      <c r="R637" s="313"/>
      <c r="S637" s="313"/>
      <c r="T637" s="313"/>
      <c r="U637" s="313"/>
      <c r="V637" s="313"/>
      <c r="W637" s="313"/>
      <c r="X637" s="313"/>
      <c r="Y637" s="313"/>
      <c r="Z637" s="313"/>
    </row>
    <row r="638">
      <c r="A638" s="314"/>
      <c r="B638" s="313"/>
      <c r="C638" s="313"/>
      <c r="D638" s="313"/>
      <c r="E638" s="391"/>
      <c r="F638" s="391"/>
      <c r="G638" s="313"/>
      <c r="H638" s="313"/>
      <c r="I638" s="313"/>
      <c r="J638" s="313"/>
      <c r="K638" s="313"/>
      <c r="L638" s="313"/>
      <c r="M638" s="313"/>
      <c r="N638" s="313"/>
      <c r="O638" s="313"/>
      <c r="P638" s="313"/>
      <c r="Q638" s="313"/>
      <c r="R638" s="313"/>
      <c r="S638" s="313"/>
      <c r="T638" s="313"/>
      <c r="U638" s="313"/>
      <c r="V638" s="313"/>
      <c r="W638" s="313"/>
      <c r="X638" s="313"/>
      <c r="Y638" s="313"/>
      <c r="Z638" s="313"/>
    </row>
    <row r="639">
      <c r="A639" s="314"/>
      <c r="B639" s="313"/>
      <c r="C639" s="313"/>
      <c r="D639" s="313"/>
      <c r="E639" s="391"/>
      <c r="F639" s="391"/>
      <c r="G639" s="313"/>
      <c r="H639" s="313"/>
      <c r="I639" s="313"/>
      <c r="J639" s="313"/>
      <c r="K639" s="313"/>
      <c r="L639" s="313"/>
      <c r="M639" s="313"/>
      <c r="N639" s="313"/>
      <c r="O639" s="313"/>
      <c r="P639" s="313"/>
      <c r="Q639" s="313"/>
      <c r="R639" s="313"/>
      <c r="S639" s="313"/>
      <c r="T639" s="313"/>
      <c r="U639" s="313"/>
      <c r="V639" s="313"/>
      <c r="W639" s="313"/>
      <c r="X639" s="313"/>
      <c r="Y639" s="313"/>
      <c r="Z639" s="313"/>
    </row>
    <row r="640">
      <c r="A640" s="314"/>
      <c r="B640" s="313"/>
      <c r="C640" s="313"/>
      <c r="D640" s="313"/>
      <c r="E640" s="391"/>
      <c r="F640" s="391"/>
      <c r="G640" s="313"/>
      <c r="H640" s="313"/>
      <c r="I640" s="313"/>
      <c r="J640" s="313"/>
      <c r="K640" s="313"/>
      <c r="L640" s="313"/>
      <c r="M640" s="313"/>
      <c r="N640" s="313"/>
      <c r="O640" s="313"/>
      <c r="P640" s="313"/>
      <c r="Q640" s="313"/>
      <c r="R640" s="313"/>
      <c r="S640" s="313"/>
      <c r="T640" s="313"/>
      <c r="U640" s="313"/>
      <c r="V640" s="313"/>
      <c r="W640" s="313"/>
      <c r="X640" s="313"/>
      <c r="Y640" s="313"/>
      <c r="Z640" s="313"/>
    </row>
    <row r="641">
      <c r="A641" s="314"/>
      <c r="B641" s="313"/>
      <c r="C641" s="313"/>
      <c r="D641" s="313"/>
      <c r="E641" s="391"/>
      <c r="F641" s="391"/>
      <c r="G641" s="313"/>
      <c r="H641" s="313"/>
      <c r="I641" s="313"/>
      <c r="J641" s="313"/>
      <c r="K641" s="313"/>
      <c r="L641" s="313"/>
      <c r="M641" s="313"/>
      <c r="N641" s="313"/>
      <c r="O641" s="313"/>
      <c r="P641" s="313"/>
      <c r="Q641" s="313"/>
      <c r="R641" s="313"/>
      <c r="S641" s="313"/>
      <c r="T641" s="313"/>
      <c r="U641" s="313"/>
      <c r="V641" s="313"/>
      <c r="W641" s="313"/>
      <c r="X641" s="313"/>
      <c r="Y641" s="313"/>
      <c r="Z641" s="313"/>
    </row>
    <row r="642">
      <c r="A642" s="314"/>
      <c r="B642" s="313"/>
      <c r="C642" s="313"/>
      <c r="D642" s="313"/>
      <c r="E642" s="391"/>
      <c r="F642" s="391"/>
      <c r="G642" s="313"/>
      <c r="H642" s="313"/>
      <c r="I642" s="313"/>
      <c r="J642" s="313"/>
      <c r="K642" s="313"/>
      <c r="L642" s="313"/>
      <c r="M642" s="313"/>
      <c r="N642" s="313"/>
      <c r="O642" s="313"/>
      <c r="P642" s="313"/>
      <c r="Q642" s="313"/>
      <c r="R642" s="313"/>
      <c r="S642" s="313"/>
      <c r="T642" s="313"/>
      <c r="U642" s="313"/>
      <c r="V642" s="313"/>
      <c r="W642" s="313"/>
      <c r="X642" s="313"/>
      <c r="Y642" s="313"/>
      <c r="Z642" s="313"/>
    </row>
    <row r="643">
      <c r="A643" s="314"/>
      <c r="B643" s="313"/>
      <c r="C643" s="313"/>
      <c r="D643" s="313"/>
      <c r="E643" s="391"/>
      <c r="F643" s="391"/>
      <c r="G643" s="313"/>
      <c r="H643" s="313"/>
      <c r="I643" s="313"/>
      <c r="J643" s="313"/>
      <c r="K643" s="313"/>
      <c r="L643" s="313"/>
      <c r="M643" s="313"/>
      <c r="N643" s="313"/>
      <c r="O643" s="313"/>
      <c r="P643" s="313"/>
      <c r="Q643" s="313"/>
      <c r="R643" s="313"/>
      <c r="S643" s="313"/>
      <c r="T643" s="313"/>
      <c r="U643" s="313"/>
      <c r="V643" s="313"/>
      <c r="W643" s="313"/>
      <c r="X643" s="313"/>
      <c r="Y643" s="313"/>
      <c r="Z643" s="313"/>
    </row>
    <row r="644">
      <c r="A644" s="314"/>
      <c r="B644" s="313"/>
      <c r="C644" s="313"/>
      <c r="D644" s="313"/>
      <c r="E644" s="391"/>
      <c r="F644" s="391"/>
      <c r="G644" s="313"/>
      <c r="H644" s="313"/>
      <c r="I644" s="313"/>
      <c r="J644" s="313"/>
      <c r="K644" s="313"/>
      <c r="L644" s="313"/>
      <c r="M644" s="313"/>
      <c r="N644" s="313"/>
      <c r="O644" s="313"/>
      <c r="P644" s="313"/>
      <c r="Q644" s="313"/>
      <c r="R644" s="313"/>
      <c r="S644" s="313"/>
      <c r="T644" s="313"/>
      <c r="U644" s="313"/>
      <c r="V644" s="313"/>
      <c r="W644" s="313"/>
      <c r="X644" s="313"/>
      <c r="Y644" s="313"/>
      <c r="Z644" s="313"/>
    </row>
    <row r="645">
      <c r="A645" s="314"/>
      <c r="B645" s="313"/>
      <c r="C645" s="313"/>
      <c r="D645" s="313"/>
      <c r="E645" s="391"/>
      <c r="F645" s="391"/>
      <c r="G645" s="313"/>
      <c r="H645" s="313"/>
      <c r="I645" s="313"/>
      <c r="J645" s="313"/>
      <c r="K645" s="313"/>
      <c r="L645" s="313"/>
      <c r="M645" s="313"/>
      <c r="N645" s="313"/>
      <c r="O645" s="313"/>
      <c r="P645" s="313"/>
      <c r="Q645" s="313"/>
      <c r="R645" s="313"/>
      <c r="S645" s="313"/>
      <c r="T645" s="313"/>
      <c r="U645" s="313"/>
      <c r="V645" s="313"/>
      <c r="W645" s="313"/>
      <c r="X645" s="313"/>
      <c r="Y645" s="313"/>
      <c r="Z645" s="313"/>
    </row>
    <row r="646">
      <c r="A646" s="314"/>
      <c r="B646" s="313"/>
      <c r="C646" s="313"/>
      <c r="D646" s="313"/>
      <c r="E646" s="391"/>
      <c r="F646" s="391"/>
      <c r="G646" s="313"/>
      <c r="H646" s="313"/>
      <c r="I646" s="313"/>
      <c r="J646" s="313"/>
      <c r="K646" s="313"/>
      <c r="L646" s="313"/>
      <c r="M646" s="313"/>
      <c r="N646" s="313"/>
      <c r="O646" s="313"/>
      <c r="P646" s="313"/>
      <c r="Q646" s="313"/>
      <c r="R646" s="313"/>
      <c r="S646" s="313"/>
      <c r="T646" s="313"/>
      <c r="U646" s="313"/>
      <c r="V646" s="313"/>
      <c r="W646" s="313"/>
      <c r="X646" s="313"/>
      <c r="Y646" s="313"/>
      <c r="Z646" s="313"/>
    </row>
    <row r="647">
      <c r="A647" s="314"/>
      <c r="B647" s="313"/>
      <c r="C647" s="313"/>
      <c r="D647" s="313"/>
      <c r="E647" s="391"/>
      <c r="F647" s="391"/>
      <c r="G647" s="313"/>
      <c r="H647" s="313"/>
      <c r="I647" s="313"/>
      <c r="J647" s="313"/>
      <c r="K647" s="313"/>
      <c r="L647" s="313"/>
      <c r="M647" s="313"/>
      <c r="N647" s="313"/>
      <c r="O647" s="313"/>
      <c r="P647" s="313"/>
      <c r="Q647" s="313"/>
      <c r="R647" s="313"/>
      <c r="S647" s="313"/>
      <c r="T647" s="313"/>
      <c r="U647" s="313"/>
      <c r="V647" s="313"/>
      <c r="W647" s="313"/>
      <c r="X647" s="313"/>
      <c r="Y647" s="313"/>
      <c r="Z647" s="313"/>
    </row>
    <row r="648">
      <c r="A648" s="314"/>
      <c r="B648" s="313"/>
      <c r="C648" s="313"/>
      <c r="D648" s="313"/>
      <c r="E648" s="391"/>
      <c r="F648" s="391"/>
      <c r="G648" s="313"/>
      <c r="H648" s="313"/>
      <c r="I648" s="313"/>
      <c r="J648" s="313"/>
      <c r="K648" s="313"/>
      <c r="L648" s="313"/>
      <c r="M648" s="313"/>
      <c r="N648" s="313"/>
      <c r="O648" s="313"/>
      <c r="P648" s="313"/>
      <c r="Q648" s="313"/>
      <c r="R648" s="313"/>
      <c r="S648" s="313"/>
      <c r="T648" s="313"/>
      <c r="U648" s="313"/>
      <c r="V648" s="313"/>
      <c r="W648" s="313"/>
      <c r="X648" s="313"/>
      <c r="Y648" s="313"/>
      <c r="Z648" s="313"/>
    </row>
    <row r="649">
      <c r="A649" s="314"/>
      <c r="B649" s="313"/>
      <c r="C649" s="313"/>
      <c r="D649" s="313"/>
      <c r="E649" s="391"/>
      <c r="F649" s="391"/>
      <c r="G649" s="313"/>
      <c r="H649" s="313"/>
      <c r="I649" s="313"/>
      <c r="J649" s="313"/>
      <c r="K649" s="313"/>
      <c r="L649" s="313"/>
      <c r="M649" s="313"/>
      <c r="N649" s="313"/>
      <c r="O649" s="313"/>
      <c r="P649" s="313"/>
      <c r="Q649" s="313"/>
      <c r="R649" s="313"/>
      <c r="S649" s="313"/>
      <c r="T649" s="313"/>
      <c r="U649" s="313"/>
      <c r="V649" s="313"/>
      <c r="W649" s="313"/>
      <c r="X649" s="313"/>
      <c r="Y649" s="313"/>
      <c r="Z649" s="313"/>
    </row>
    <row r="650">
      <c r="A650" s="314"/>
      <c r="B650" s="313"/>
      <c r="C650" s="313"/>
      <c r="D650" s="313"/>
      <c r="E650" s="391"/>
      <c r="F650" s="391"/>
      <c r="G650" s="313"/>
      <c r="H650" s="313"/>
      <c r="I650" s="313"/>
      <c r="J650" s="313"/>
      <c r="K650" s="313"/>
      <c r="L650" s="313"/>
      <c r="M650" s="313"/>
      <c r="N650" s="313"/>
      <c r="O650" s="313"/>
      <c r="P650" s="313"/>
      <c r="Q650" s="313"/>
      <c r="R650" s="313"/>
      <c r="S650" s="313"/>
      <c r="T650" s="313"/>
      <c r="U650" s="313"/>
      <c r="V650" s="313"/>
      <c r="W650" s="313"/>
      <c r="X650" s="313"/>
      <c r="Y650" s="313"/>
      <c r="Z650" s="313"/>
    </row>
    <row r="651">
      <c r="A651" s="314"/>
      <c r="B651" s="313"/>
      <c r="C651" s="313"/>
      <c r="D651" s="313"/>
      <c r="E651" s="391"/>
      <c r="F651" s="391"/>
      <c r="G651" s="313"/>
      <c r="H651" s="313"/>
      <c r="I651" s="313"/>
      <c r="J651" s="313"/>
      <c r="K651" s="313"/>
      <c r="L651" s="313"/>
      <c r="M651" s="313"/>
      <c r="N651" s="313"/>
      <c r="O651" s="313"/>
      <c r="P651" s="313"/>
      <c r="Q651" s="313"/>
      <c r="R651" s="313"/>
      <c r="S651" s="313"/>
      <c r="T651" s="313"/>
      <c r="U651" s="313"/>
      <c r="V651" s="313"/>
      <c r="W651" s="313"/>
      <c r="X651" s="313"/>
      <c r="Y651" s="313"/>
      <c r="Z651" s="313"/>
    </row>
    <row r="652">
      <c r="A652" s="314"/>
      <c r="B652" s="313"/>
      <c r="C652" s="313"/>
      <c r="D652" s="313"/>
      <c r="E652" s="391"/>
      <c r="F652" s="391"/>
      <c r="G652" s="313"/>
      <c r="H652" s="313"/>
      <c r="I652" s="313"/>
      <c r="J652" s="313"/>
      <c r="K652" s="313"/>
      <c r="L652" s="313"/>
      <c r="M652" s="313"/>
      <c r="N652" s="313"/>
      <c r="O652" s="313"/>
      <c r="P652" s="313"/>
      <c r="Q652" s="313"/>
      <c r="R652" s="313"/>
      <c r="S652" s="313"/>
      <c r="T652" s="313"/>
      <c r="U652" s="313"/>
      <c r="V652" s="313"/>
      <c r="W652" s="313"/>
      <c r="X652" s="313"/>
      <c r="Y652" s="313"/>
      <c r="Z652" s="313"/>
    </row>
    <row r="653">
      <c r="A653" s="314"/>
      <c r="B653" s="313"/>
      <c r="C653" s="313"/>
      <c r="D653" s="313"/>
      <c r="E653" s="391"/>
      <c r="F653" s="391"/>
      <c r="G653" s="313"/>
      <c r="H653" s="313"/>
      <c r="I653" s="313"/>
      <c r="J653" s="313"/>
      <c r="K653" s="313"/>
      <c r="L653" s="313"/>
      <c r="M653" s="313"/>
      <c r="N653" s="313"/>
      <c r="O653" s="313"/>
      <c r="P653" s="313"/>
      <c r="Q653" s="313"/>
      <c r="R653" s="313"/>
      <c r="S653" s="313"/>
      <c r="T653" s="313"/>
      <c r="U653" s="313"/>
      <c r="V653" s="313"/>
      <c r="W653" s="313"/>
      <c r="X653" s="313"/>
      <c r="Y653" s="313"/>
      <c r="Z653" s="313"/>
    </row>
    <row r="654">
      <c r="A654" s="314"/>
      <c r="B654" s="313"/>
      <c r="C654" s="313"/>
      <c r="D654" s="313"/>
      <c r="E654" s="391"/>
      <c r="F654" s="391"/>
      <c r="G654" s="313"/>
      <c r="H654" s="313"/>
      <c r="I654" s="313"/>
      <c r="J654" s="313"/>
      <c r="K654" s="313"/>
      <c r="L654" s="313"/>
      <c r="M654" s="313"/>
      <c r="N654" s="313"/>
      <c r="O654" s="313"/>
      <c r="P654" s="313"/>
      <c r="Q654" s="313"/>
      <c r="R654" s="313"/>
      <c r="S654" s="313"/>
      <c r="T654" s="313"/>
      <c r="U654" s="313"/>
      <c r="V654" s="313"/>
      <c r="W654" s="313"/>
      <c r="X654" s="313"/>
      <c r="Y654" s="313"/>
      <c r="Z654" s="313"/>
    </row>
    <row r="655">
      <c r="A655" s="314"/>
      <c r="B655" s="313"/>
      <c r="C655" s="313"/>
      <c r="D655" s="313"/>
      <c r="E655" s="391"/>
      <c r="F655" s="391"/>
      <c r="G655" s="313"/>
      <c r="H655" s="313"/>
      <c r="I655" s="313"/>
      <c r="J655" s="313"/>
      <c r="K655" s="313"/>
      <c r="L655" s="313"/>
      <c r="M655" s="313"/>
      <c r="N655" s="313"/>
      <c r="O655" s="313"/>
      <c r="P655" s="313"/>
      <c r="Q655" s="313"/>
      <c r="R655" s="313"/>
      <c r="S655" s="313"/>
      <c r="T655" s="313"/>
      <c r="U655" s="313"/>
      <c r="V655" s="313"/>
      <c r="W655" s="313"/>
      <c r="X655" s="313"/>
      <c r="Y655" s="313"/>
      <c r="Z655" s="313"/>
    </row>
    <row r="656">
      <c r="A656" s="314"/>
      <c r="B656" s="313"/>
      <c r="C656" s="313"/>
      <c r="D656" s="313"/>
      <c r="E656" s="391"/>
      <c r="F656" s="391"/>
      <c r="G656" s="313"/>
      <c r="H656" s="313"/>
      <c r="I656" s="313"/>
      <c r="J656" s="313"/>
      <c r="K656" s="313"/>
      <c r="L656" s="313"/>
      <c r="M656" s="313"/>
      <c r="N656" s="313"/>
      <c r="O656" s="313"/>
      <c r="P656" s="313"/>
      <c r="Q656" s="313"/>
      <c r="R656" s="313"/>
      <c r="S656" s="313"/>
      <c r="T656" s="313"/>
      <c r="U656" s="313"/>
      <c r="V656" s="313"/>
      <c r="W656" s="313"/>
      <c r="X656" s="313"/>
      <c r="Y656" s="313"/>
      <c r="Z656" s="313"/>
    </row>
    <row r="657">
      <c r="A657" s="314"/>
      <c r="B657" s="313"/>
      <c r="C657" s="313"/>
      <c r="D657" s="313"/>
      <c r="E657" s="391"/>
      <c r="F657" s="391"/>
      <c r="G657" s="313"/>
      <c r="H657" s="313"/>
      <c r="I657" s="313"/>
      <c r="J657" s="313"/>
      <c r="K657" s="313"/>
      <c r="L657" s="313"/>
      <c r="M657" s="313"/>
      <c r="N657" s="313"/>
      <c r="O657" s="313"/>
      <c r="P657" s="313"/>
      <c r="Q657" s="313"/>
      <c r="R657" s="313"/>
      <c r="S657" s="313"/>
      <c r="T657" s="313"/>
      <c r="U657" s="313"/>
      <c r="V657" s="313"/>
      <c r="W657" s="313"/>
      <c r="X657" s="313"/>
      <c r="Y657" s="313"/>
      <c r="Z657" s="313"/>
    </row>
    <row r="658">
      <c r="A658" s="314"/>
      <c r="B658" s="313"/>
      <c r="C658" s="313"/>
      <c r="D658" s="313"/>
      <c r="E658" s="391"/>
      <c r="F658" s="391"/>
      <c r="G658" s="313"/>
      <c r="H658" s="313"/>
      <c r="I658" s="313"/>
      <c r="J658" s="313"/>
      <c r="K658" s="313"/>
      <c r="L658" s="313"/>
      <c r="M658" s="313"/>
      <c r="N658" s="313"/>
      <c r="O658" s="313"/>
      <c r="P658" s="313"/>
      <c r="Q658" s="313"/>
      <c r="R658" s="313"/>
      <c r="S658" s="313"/>
      <c r="T658" s="313"/>
      <c r="U658" s="313"/>
      <c r="V658" s="313"/>
      <c r="W658" s="313"/>
      <c r="X658" s="313"/>
      <c r="Y658" s="313"/>
      <c r="Z658" s="313"/>
    </row>
    <row r="659">
      <c r="A659" s="314"/>
      <c r="B659" s="313"/>
      <c r="C659" s="313"/>
      <c r="D659" s="313"/>
      <c r="E659" s="391"/>
      <c r="F659" s="391"/>
      <c r="G659" s="313"/>
      <c r="H659" s="313"/>
      <c r="I659" s="313"/>
      <c r="J659" s="313"/>
      <c r="K659" s="313"/>
      <c r="L659" s="313"/>
      <c r="M659" s="313"/>
      <c r="N659" s="313"/>
      <c r="O659" s="313"/>
      <c r="P659" s="313"/>
      <c r="Q659" s="313"/>
      <c r="R659" s="313"/>
      <c r="S659" s="313"/>
      <c r="T659" s="313"/>
      <c r="U659" s="313"/>
      <c r="V659" s="313"/>
      <c r="W659" s="313"/>
      <c r="X659" s="313"/>
      <c r="Y659" s="313"/>
      <c r="Z659" s="313"/>
    </row>
    <row r="660">
      <c r="A660" s="314"/>
      <c r="B660" s="313"/>
      <c r="C660" s="313"/>
      <c r="D660" s="313"/>
      <c r="E660" s="391"/>
      <c r="F660" s="391"/>
      <c r="G660" s="313"/>
      <c r="H660" s="313"/>
      <c r="I660" s="313"/>
      <c r="J660" s="313"/>
      <c r="K660" s="313"/>
      <c r="L660" s="313"/>
      <c r="M660" s="313"/>
      <c r="N660" s="313"/>
      <c r="O660" s="313"/>
      <c r="P660" s="313"/>
      <c r="Q660" s="313"/>
      <c r="R660" s="313"/>
      <c r="S660" s="313"/>
      <c r="T660" s="313"/>
      <c r="U660" s="313"/>
      <c r="V660" s="313"/>
      <c r="W660" s="313"/>
      <c r="X660" s="313"/>
      <c r="Y660" s="313"/>
      <c r="Z660" s="313"/>
    </row>
    <row r="661">
      <c r="A661" s="314"/>
      <c r="B661" s="313"/>
      <c r="C661" s="313"/>
      <c r="D661" s="313"/>
      <c r="E661" s="391"/>
      <c r="F661" s="391"/>
      <c r="G661" s="313"/>
      <c r="H661" s="313"/>
      <c r="I661" s="313"/>
      <c r="J661" s="313"/>
      <c r="K661" s="313"/>
      <c r="L661" s="313"/>
      <c r="M661" s="313"/>
      <c r="N661" s="313"/>
      <c r="O661" s="313"/>
      <c r="P661" s="313"/>
      <c r="Q661" s="313"/>
      <c r="R661" s="313"/>
      <c r="S661" s="313"/>
      <c r="T661" s="313"/>
      <c r="U661" s="313"/>
      <c r="V661" s="313"/>
      <c r="W661" s="313"/>
      <c r="X661" s="313"/>
      <c r="Y661" s="313"/>
      <c r="Z661" s="313"/>
    </row>
    <row r="662">
      <c r="A662" s="314"/>
      <c r="B662" s="313"/>
      <c r="C662" s="313"/>
      <c r="D662" s="313"/>
      <c r="E662" s="391"/>
      <c r="F662" s="391"/>
      <c r="G662" s="313"/>
      <c r="H662" s="313"/>
      <c r="I662" s="313"/>
      <c r="J662" s="313"/>
      <c r="K662" s="313"/>
      <c r="L662" s="313"/>
      <c r="M662" s="313"/>
      <c r="N662" s="313"/>
      <c r="O662" s="313"/>
      <c r="P662" s="313"/>
      <c r="Q662" s="313"/>
      <c r="R662" s="313"/>
      <c r="S662" s="313"/>
      <c r="T662" s="313"/>
      <c r="U662" s="313"/>
      <c r="V662" s="313"/>
      <c r="W662" s="313"/>
      <c r="X662" s="313"/>
      <c r="Y662" s="313"/>
      <c r="Z662" s="313"/>
    </row>
    <row r="663">
      <c r="A663" s="314"/>
      <c r="B663" s="313"/>
      <c r="C663" s="313"/>
      <c r="D663" s="313"/>
      <c r="E663" s="391"/>
      <c r="F663" s="391"/>
      <c r="G663" s="313"/>
      <c r="H663" s="313"/>
      <c r="I663" s="313"/>
      <c r="J663" s="313"/>
      <c r="K663" s="313"/>
      <c r="L663" s="313"/>
      <c r="M663" s="313"/>
      <c r="N663" s="313"/>
      <c r="O663" s="313"/>
      <c r="P663" s="313"/>
      <c r="Q663" s="313"/>
      <c r="R663" s="313"/>
      <c r="S663" s="313"/>
      <c r="T663" s="313"/>
      <c r="U663" s="313"/>
      <c r="V663" s="313"/>
      <c r="W663" s="313"/>
      <c r="X663" s="313"/>
      <c r="Y663" s="313"/>
      <c r="Z663" s="313"/>
    </row>
    <row r="664">
      <c r="A664" s="314"/>
      <c r="B664" s="313"/>
      <c r="C664" s="313"/>
      <c r="D664" s="313"/>
      <c r="E664" s="391"/>
      <c r="F664" s="391"/>
      <c r="G664" s="313"/>
      <c r="H664" s="313"/>
      <c r="I664" s="313"/>
      <c r="J664" s="313"/>
      <c r="K664" s="313"/>
      <c r="L664" s="313"/>
      <c r="M664" s="313"/>
      <c r="N664" s="313"/>
      <c r="O664" s="313"/>
      <c r="P664" s="313"/>
      <c r="Q664" s="313"/>
      <c r="R664" s="313"/>
      <c r="S664" s="313"/>
      <c r="T664" s="313"/>
      <c r="U664" s="313"/>
      <c r="V664" s="313"/>
      <c r="W664" s="313"/>
      <c r="X664" s="313"/>
      <c r="Y664" s="313"/>
      <c r="Z664" s="313"/>
    </row>
    <row r="665">
      <c r="A665" s="314"/>
      <c r="B665" s="313"/>
      <c r="C665" s="313"/>
      <c r="D665" s="313"/>
      <c r="E665" s="391"/>
      <c r="F665" s="391"/>
      <c r="G665" s="313"/>
      <c r="H665" s="313"/>
      <c r="I665" s="313"/>
      <c r="J665" s="313"/>
      <c r="K665" s="313"/>
      <c r="L665" s="313"/>
      <c r="M665" s="313"/>
      <c r="N665" s="313"/>
      <c r="O665" s="313"/>
      <c r="P665" s="313"/>
      <c r="Q665" s="313"/>
      <c r="R665" s="313"/>
      <c r="S665" s="313"/>
      <c r="T665" s="313"/>
      <c r="U665" s="313"/>
      <c r="V665" s="313"/>
      <c r="W665" s="313"/>
      <c r="X665" s="313"/>
      <c r="Y665" s="313"/>
      <c r="Z665" s="313"/>
    </row>
    <row r="666">
      <c r="A666" s="314"/>
      <c r="B666" s="313"/>
      <c r="C666" s="313"/>
      <c r="D666" s="313"/>
      <c r="E666" s="391"/>
      <c r="F666" s="391"/>
      <c r="G666" s="313"/>
      <c r="H666" s="313"/>
      <c r="I666" s="313"/>
      <c r="J666" s="313"/>
      <c r="K666" s="313"/>
      <c r="L666" s="313"/>
      <c r="M666" s="313"/>
      <c r="N666" s="313"/>
      <c r="O666" s="313"/>
      <c r="P666" s="313"/>
      <c r="Q666" s="313"/>
      <c r="R666" s="313"/>
      <c r="S666" s="313"/>
      <c r="T666" s="313"/>
      <c r="U666" s="313"/>
      <c r="V666" s="313"/>
      <c r="W666" s="313"/>
      <c r="X666" s="313"/>
      <c r="Y666" s="313"/>
      <c r="Z666" s="313"/>
    </row>
    <row r="667">
      <c r="A667" s="314"/>
      <c r="B667" s="313"/>
      <c r="C667" s="313"/>
      <c r="D667" s="313"/>
      <c r="E667" s="391"/>
      <c r="F667" s="391"/>
      <c r="G667" s="313"/>
      <c r="H667" s="313"/>
      <c r="I667" s="313"/>
      <c r="J667" s="313"/>
      <c r="K667" s="313"/>
      <c r="L667" s="313"/>
      <c r="M667" s="313"/>
      <c r="N667" s="313"/>
      <c r="O667" s="313"/>
      <c r="P667" s="313"/>
      <c r="Q667" s="313"/>
      <c r="R667" s="313"/>
      <c r="S667" s="313"/>
      <c r="T667" s="313"/>
      <c r="U667" s="313"/>
      <c r="V667" s="313"/>
      <c r="W667" s="313"/>
      <c r="X667" s="313"/>
      <c r="Y667" s="313"/>
      <c r="Z667" s="313"/>
    </row>
    <row r="668">
      <c r="A668" s="314"/>
      <c r="B668" s="313"/>
      <c r="C668" s="313"/>
      <c r="D668" s="313"/>
      <c r="E668" s="391"/>
      <c r="F668" s="391"/>
      <c r="G668" s="313"/>
      <c r="H668" s="313"/>
      <c r="I668" s="313"/>
      <c r="J668" s="313"/>
      <c r="K668" s="313"/>
      <c r="L668" s="313"/>
      <c r="M668" s="313"/>
      <c r="N668" s="313"/>
      <c r="O668" s="313"/>
      <c r="P668" s="313"/>
      <c r="Q668" s="313"/>
      <c r="R668" s="313"/>
      <c r="S668" s="313"/>
      <c r="T668" s="313"/>
      <c r="U668" s="313"/>
      <c r="V668" s="313"/>
      <c r="W668" s="313"/>
      <c r="X668" s="313"/>
      <c r="Y668" s="313"/>
      <c r="Z668" s="313"/>
    </row>
    <row r="669">
      <c r="A669" s="314"/>
      <c r="B669" s="313"/>
      <c r="C669" s="313"/>
      <c r="D669" s="313"/>
      <c r="E669" s="391"/>
      <c r="F669" s="391"/>
      <c r="G669" s="313"/>
      <c r="H669" s="313"/>
      <c r="I669" s="313"/>
      <c r="J669" s="313"/>
      <c r="K669" s="313"/>
      <c r="L669" s="313"/>
      <c r="M669" s="313"/>
      <c r="N669" s="313"/>
      <c r="O669" s="313"/>
      <c r="P669" s="313"/>
      <c r="Q669" s="313"/>
      <c r="R669" s="313"/>
      <c r="S669" s="313"/>
      <c r="T669" s="313"/>
      <c r="U669" s="313"/>
      <c r="V669" s="313"/>
      <c r="W669" s="313"/>
      <c r="X669" s="313"/>
      <c r="Y669" s="313"/>
      <c r="Z669" s="313"/>
    </row>
    <row r="670">
      <c r="A670" s="314"/>
      <c r="B670" s="313"/>
      <c r="C670" s="313"/>
      <c r="D670" s="313"/>
      <c r="E670" s="391"/>
      <c r="F670" s="391"/>
      <c r="G670" s="313"/>
      <c r="H670" s="313"/>
      <c r="I670" s="313"/>
      <c r="J670" s="313"/>
      <c r="K670" s="313"/>
      <c r="L670" s="313"/>
      <c r="M670" s="313"/>
      <c r="N670" s="313"/>
      <c r="O670" s="313"/>
      <c r="P670" s="313"/>
      <c r="Q670" s="313"/>
      <c r="R670" s="313"/>
      <c r="S670" s="313"/>
      <c r="T670" s="313"/>
      <c r="U670" s="313"/>
      <c r="V670" s="313"/>
      <c r="W670" s="313"/>
      <c r="X670" s="313"/>
      <c r="Y670" s="313"/>
      <c r="Z670" s="313"/>
    </row>
    <row r="671">
      <c r="A671" s="314"/>
      <c r="B671" s="313"/>
      <c r="C671" s="313"/>
      <c r="D671" s="313"/>
      <c r="E671" s="391"/>
      <c r="F671" s="391"/>
      <c r="G671" s="313"/>
      <c r="H671" s="313"/>
      <c r="I671" s="313"/>
      <c r="J671" s="313"/>
      <c r="K671" s="313"/>
      <c r="L671" s="313"/>
      <c r="M671" s="313"/>
      <c r="N671" s="313"/>
      <c r="O671" s="313"/>
      <c r="P671" s="313"/>
      <c r="Q671" s="313"/>
      <c r="R671" s="313"/>
      <c r="S671" s="313"/>
      <c r="T671" s="313"/>
      <c r="U671" s="313"/>
      <c r="V671" s="313"/>
      <c r="W671" s="313"/>
      <c r="X671" s="313"/>
      <c r="Y671" s="313"/>
      <c r="Z671" s="313"/>
    </row>
    <row r="672">
      <c r="A672" s="314"/>
      <c r="B672" s="313"/>
      <c r="C672" s="313"/>
      <c r="D672" s="313"/>
      <c r="E672" s="391"/>
      <c r="F672" s="391"/>
      <c r="G672" s="313"/>
      <c r="H672" s="313"/>
      <c r="I672" s="313"/>
      <c r="J672" s="313"/>
      <c r="K672" s="313"/>
      <c r="L672" s="313"/>
      <c r="M672" s="313"/>
      <c r="N672" s="313"/>
      <c r="O672" s="313"/>
      <c r="P672" s="313"/>
      <c r="Q672" s="313"/>
      <c r="R672" s="313"/>
      <c r="S672" s="313"/>
      <c r="T672" s="313"/>
      <c r="U672" s="313"/>
      <c r="V672" s="313"/>
      <c r="W672" s="313"/>
      <c r="X672" s="313"/>
      <c r="Y672" s="313"/>
      <c r="Z672" s="313"/>
    </row>
    <row r="673">
      <c r="A673" s="314"/>
      <c r="B673" s="313"/>
      <c r="C673" s="313"/>
      <c r="D673" s="313"/>
      <c r="E673" s="391"/>
      <c r="F673" s="391"/>
      <c r="G673" s="313"/>
      <c r="H673" s="313"/>
      <c r="I673" s="313"/>
      <c r="J673" s="313"/>
      <c r="K673" s="313"/>
      <c r="L673" s="313"/>
      <c r="M673" s="313"/>
      <c r="N673" s="313"/>
      <c r="O673" s="313"/>
      <c r="P673" s="313"/>
      <c r="Q673" s="313"/>
      <c r="R673" s="313"/>
      <c r="S673" s="313"/>
      <c r="T673" s="313"/>
      <c r="U673" s="313"/>
      <c r="V673" s="313"/>
      <c r="W673" s="313"/>
      <c r="X673" s="313"/>
      <c r="Y673" s="313"/>
      <c r="Z673" s="313"/>
    </row>
    <row r="674">
      <c r="A674" s="314"/>
      <c r="B674" s="313"/>
      <c r="C674" s="313"/>
      <c r="D674" s="313"/>
      <c r="E674" s="391"/>
      <c r="F674" s="391"/>
      <c r="G674" s="313"/>
      <c r="H674" s="313"/>
      <c r="I674" s="313"/>
      <c r="J674" s="313"/>
      <c r="K674" s="313"/>
      <c r="L674" s="313"/>
      <c r="M674" s="313"/>
      <c r="N674" s="313"/>
      <c r="O674" s="313"/>
      <c r="P674" s="313"/>
      <c r="Q674" s="313"/>
      <c r="R674" s="313"/>
      <c r="S674" s="313"/>
      <c r="T674" s="313"/>
      <c r="U674" s="313"/>
      <c r="V674" s="313"/>
      <c r="W674" s="313"/>
      <c r="X674" s="313"/>
      <c r="Y674" s="313"/>
      <c r="Z674" s="313"/>
    </row>
    <row r="675">
      <c r="A675" s="314"/>
      <c r="B675" s="313"/>
      <c r="C675" s="313"/>
      <c r="D675" s="313"/>
      <c r="E675" s="391"/>
      <c r="F675" s="391"/>
      <c r="G675" s="313"/>
      <c r="H675" s="313"/>
      <c r="I675" s="313"/>
      <c r="J675" s="313"/>
      <c r="K675" s="313"/>
      <c r="L675" s="313"/>
      <c r="M675" s="313"/>
      <c r="N675" s="313"/>
      <c r="O675" s="313"/>
      <c r="P675" s="313"/>
      <c r="Q675" s="313"/>
      <c r="R675" s="313"/>
      <c r="S675" s="313"/>
      <c r="T675" s="313"/>
      <c r="U675" s="313"/>
      <c r="V675" s="313"/>
      <c r="W675" s="313"/>
      <c r="X675" s="313"/>
      <c r="Y675" s="313"/>
      <c r="Z675" s="313"/>
    </row>
    <row r="676">
      <c r="A676" s="314"/>
      <c r="B676" s="313"/>
      <c r="C676" s="313"/>
      <c r="D676" s="313"/>
      <c r="E676" s="391"/>
      <c r="F676" s="391"/>
      <c r="G676" s="313"/>
      <c r="H676" s="313"/>
      <c r="I676" s="313"/>
      <c r="J676" s="313"/>
      <c r="K676" s="313"/>
      <c r="L676" s="313"/>
      <c r="M676" s="313"/>
      <c r="N676" s="313"/>
      <c r="O676" s="313"/>
      <c r="P676" s="313"/>
      <c r="Q676" s="313"/>
      <c r="R676" s="313"/>
      <c r="S676" s="313"/>
      <c r="T676" s="313"/>
      <c r="U676" s="313"/>
      <c r="V676" s="313"/>
      <c r="W676" s="313"/>
      <c r="X676" s="313"/>
      <c r="Y676" s="313"/>
      <c r="Z676" s="313"/>
    </row>
    <row r="677">
      <c r="A677" s="314"/>
      <c r="B677" s="313"/>
      <c r="C677" s="313"/>
      <c r="D677" s="313"/>
      <c r="E677" s="391"/>
      <c r="F677" s="391"/>
      <c r="G677" s="313"/>
      <c r="H677" s="313"/>
      <c r="I677" s="313"/>
      <c r="J677" s="313"/>
      <c r="K677" s="313"/>
      <c r="L677" s="313"/>
      <c r="M677" s="313"/>
      <c r="N677" s="313"/>
      <c r="O677" s="313"/>
      <c r="P677" s="313"/>
      <c r="Q677" s="313"/>
      <c r="R677" s="313"/>
      <c r="S677" s="313"/>
      <c r="T677" s="313"/>
      <c r="U677" s="313"/>
      <c r="V677" s="313"/>
      <c r="W677" s="313"/>
      <c r="X677" s="313"/>
      <c r="Y677" s="313"/>
      <c r="Z677" s="313"/>
    </row>
    <row r="678">
      <c r="A678" s="314"/>
      <c r="B678" s="313"/>
      <c r="C678" s="313"/>
      <c r="D678" s="313"/>
      <c r="E678" s="391"/>
      <c r="F678" s="391"/>
      <c r="G678" s="313"/>
      <c r="H678" s="313"/>
      <c r="I678" s="313"/>
      <c r="J678" s="313"/>
      <c r="K678" s="313"/>
      <c r="L678" s="313"/>
      <c r="M678" s="313"/>
      <c r="N678" s="313"/>
      <c r="O678" s="313"/>
      <c r="P678" s="313"/>
      <c r="Q678" s="313"/>
      <c r="R678" s="313"/>
      <c r="S678" s="313"/>
      <c r="T678" s="313"/>
      <c r="U678" s="313"/>
      <c r="V678" s="313"/>
      <c r="W678" s="313"/>
      <c r="X678" s="313"/>
      <c r="Y678" s="313"/>
      <c r="Z678" s="313"/>
    </row>
    <row r="679">
      <c r="A679" s="314"/>
      <c r="B679" s="313"/>
      <c r="C679" s="313"/>
      <c r="D679" s="313"/>
      <c r="E679" s="391"/>
      <c r="F679" s="391"/>
      <c r="G679" s="313"/>
      <c r="H679" s="313"/>
      <c r="I679" s="313"/>
      <c r="J679" s="313"/>
      <c r="K679" s="313"/>
      <c r="L679" s="313"/>
      <c r="M679" s="313"/>
      <c r="N679" s="313"/>
      <c r="O679" s="313"/>
      <c r="P679" s="313"/>
      <c r="Q679" s="313"/>
      <c r="R679" s="313"/>
      <c r="S679" s="313"/>
      <c r="T679" s="313"/>
      <c r="U679" s="313"/>
      <c r="V679" s="313"/>
      <c r="W679" s="313"/>
      <c r="X679" s="313"/>
      <c r="Y679" s="313"/>
      <c r="Z679" s="313"/>
    </row>
    <row r="680">
      <c r="A680" s="314"/>
      <c r="B680" s="313"/>
      <c r="C680" s="313"/>
      <c r="D680" s="313"/>
      <c r="E680" s="391"/>
      <c r="F680" s="391"/>
      <c r="G680" s="313"/>
      <c r="H680" s="313"/>
      <c r="I680" s="313"/>
      <c r="J680" s="313"/>
      <c r="K680" s="313"/>
      <c r="L680" s="313"/>
      <c r="M680" s="313"/>
      <c r="N680" s="313"/>
      <c r="O680" s="313"/>
      <c r="P680" s="313"/>
      <c r="Q680" s="313"/>
      <c r="R680" s="313"/>
      <c r="S680" s="313"/>
      <c r="T680" s="313"/>
      <c r="U680" s="313"/>
      <c r="V680" s="313"/>
      <c r="W680" s="313"/>
      <c r="X680" s="313"/>
      <c r="Y680" s="313"/>
      <c r="Z680" s="313"/>
    </row>
    <row r="681">
      <c r="A681" s="314"/>
      <c r="B681" s="313"/>
      <c r="C681" s="313"/>
      <c r="D681" s="313"/>
      <c r="E681" s="391"/>
      <c r="F681" s="391"/>
      <c r="G681" s="313"/>
      <c r="H681" s="313"/>
      <c r="I681" s="313"/>
      <c r="J681" s="313"/>
      <c r="K681" s="313"/>
      <c r="L681" s="313"/>
      <c r="M681" s="313"/>
      <c r="N681" s="313"/>
      <c r="O681" s="313"/>
      <c r="P681" s="313"/>
      <c r="Q681" s="313"/>
      <c r="R681" s="313"/>
      <c r="S681" s="313"/>
      <c r="T681" s="313"/>
      <c r="U681" s="313"/>
      <c r="V681" s="313"/>
      <c r="W681" s="313"/>
      <c r="X681" s="313"/>
      <c r="Y681" s="313"/>
      <c r="Z681" s="313"/>
    </row>
    <row r="682">
      <c r="A682" s="314"/>
      <c r="B682" s="313"/>
      <c r="C682" s="313"/>
      <c r="D682" s="313"/>
      <c r="E682" s="391"/>
      <c r="F682" s="391"/>
      <c r="G682" s="313"/>
      <c r="H682" s="313"/>
      <c r="I682" s="313"/>
      <c r="J682" s="313"/>
      <c r="K682" s="313"/>
      <c r="L682" s="313"/>
      <c r="M682" s="313"/>
      <c r="N682" s="313"/>
      <c r="O682" s="313"/>
      <c r="P682" s="313"/>
      <c r="Q682" s="313"/>
      <c r="R682" s="313"/>
      <c r="S682" s="313"/>
      <c r="T682" s="313"/>
      <c r="U682" s="313"/>
      <c r="V682" s="313"/>
      <c r="W682" s="313"/>
      <c r="X682" s="313"/>
      <c r="Y682" s="313"/>
      <c r="Z682" s="313"/>
    </row>
    <row r="683">
      <c r="A683" s="314"/>
      <c r="B683" s="313"/>
      <c r="C683" s="313"/>
      <c r="D683" s="313"/>
      <c r="E683" s="391"/>
      <c r="F683" s="391"/>
      <c r="G683" s="313"/>
      <c r="H683" s="313"/>
      <c r="I683" s="313"/>
      <c r="J683" s="313"/>
      <c r="K683" s="313"/>
      <c r="L683" s="313"/>
      <c r="M683" s="313"/>
      <c r="N683" s="313"/>
      <c r="O683" s="313"/>
      <c r="P683" s="313"/>
      <c r="Q683" s="313"/>
      <c r="R683" s="313"/>
      <c r="S683" s="313"/>
      <c r="T683" s="313"/>
      <c r="U683" s="313"/>
      <c r="V683" s="313"/>
      <c r="W683" s="313"/>
      <c r="X683" s="313"/>
      <c r="Y683" s="313"/>
      <c r="Z683" s="313"/>
    </row>
    <row r="684">
      <c r="A684" s="314"/>
      <c r="B684" s="313"/>
      <c r="C684" s="313"/>
      <c r="D684" s="313"/>
      <c r="E684" s="391"/>
      <c r="F684" s="391"/>
      <c r="G684" s="313"/>
      <c r="H684" s="313"/>
      <c r="I684" s="313"/>
      <c r="J684" s="313"/>
      <c r="K684" s="313"/>
      <c r="L684" s="313"/>
      <c r="M684" s="313"/>
      <c r="N684" s="313"/>
      <c r="O684" s="313"/>
      <c r="P684" s="313"/>
      <c r="Q684" s="313"/>
      <c r="R684" s="313"/>
      <c r="S684" s="313"/>
      <c r="T684" s="313"/>
      <c r="U684" s="313"/>
      <c r="V684" s="313"/>
      <c r="W684" s="313"/>
      <c r="X684" s="313"/>
      <c r="Y684" s="313"/>
      <c r="Z684" s="313"/>
    </row>
    <row r="685">
      <c r="A685" s="314"/>
      <c r="B685" s="313"/>
      <c r="C685" s="313"/>
      <c r="D685" s="313"/>
      <c r="E685" s="391"/>
      <c r="F685" s="391"/>
      <c r="G685" s="313"/>
      <c r="H685" s="313"/>
      <c r="I685" s="313"/>
      <c r="J685" s="313"/>
      <c r="K685" s="313"/>
      <c r="L685" s="313"/>
      <c r="M685" s="313"/>
      <c r="N685" s="313"/>
      <c r="O685" s="313"/>
      <c r="P685" s="313"/>
      <c r="Q685" s="313"/>
      <c r="R685" s="313"/>
      <c r="S685" s="313"/>
      <c r="T685" s="313"/>
      <c r="U685" s="313"/>
      <c r="V685" s="313"/>
      <c r="W685" s="313"/>
      <c r="X685" s="313"/>
      <c r="Y685" s="313"/>
      <c r="Z685" s="313"/>
    </row>
    <row r="686">
      <c r="A686" s="314"/>
      <c r="B686" s="313"/>
      <c r="C686" s="313"/>
      <c r="D686" s="313"/>
      <c r="E686" s="391"/>
      <c r="F686" s="391"/>
      <c r="G686" s="313"/>
      <c r="H686" s="313"/>
      <c r="I686" s="313"/>
      <c r="J686" s="313"/>
      <c r="K686" s="313"/>
      <c r="L686" s="313"/>
      <c r="M686" s="313"/>
      <c r="N686" s="313"/>
      <c r="O686" s="313"/>
      <c r="P686" s="313"/>
      <c r="Q686" s="313"/>
      <c r="R686" s="313"/>
      <c r="S686" s="313"/>
      <c r="T686" s="313"/>
      <c r="U686" s="313"/>
      <c r="V686" s="313"/>
      <c r="W686" s="313"/>
      <c r="X686" s="313"/>
      <c r="Y686" s="313"/>
      <c r="Z686" s="313"/>
    </row>
    <row r="687">
      <c r="A687" s="314"/>
      <c r="B687" s="313"/>
      <c r="C687" s="313"/>
      <c r="D687" s="313"/>
      <c r="E687" s="391"/>
      <c r="F687" s="391"/>
      <c r="G687" s="313"/>
      <c r="H687" s="313"/>
      <c r="I687" s="313"/>
      <c r="J687" s="313"/>
      <c r="K687" s="313"/>
      <c r="L687" s="313"/>
      <c r="M687" s="313"/>
      <c r="N687" s="313"/>
      <c r="O687" s="313"/>
      <c r="P687" s="313"/>
      <c r="Q687" s="313"/>
      <c r="R687" s="313"/>
      <c r="S687" s="313"/>
      <c r="T687" s="313"/>
      <c r="U687" s="313"/>
      <c r="V687" s="313"/>
      <c r="W687" s="313"/>
      <c r="X687" s="313"/>
      <c r="Y687" s="313"/>
      <c r="Z687" s="313"/>
    </row>
    <row r="688">
      <c r="A688" s="314"/>
      <c r="B688" s="313"/>
      <c r="C688" s="313"/>
      <c r="D688" s="313"/>
      <c r="E688" s="391"/>
      <c r="F688" s="391"/>
      <c r="G688" s="313"/>
      <c r="H688" s="313"/>
      <c r="I688" s="313"/>
      <c r="J688" s="313"/>
      <c r="K688" s="313"/>
      <c r="L688" s="313"/>
      <c r="M688" s="313"/>
      <c r="N688" s="313"/>
      <c r="O688" s="313"/>
      <c r="P688" s="313"/>
      <c r="Q688" s="313"/>
      <c r="R688" s="313"/>
      <c r="S688" s="313"/>
      <c r="T688" s="313"/>
      <c r="U688" s="313"/>
      <c r="V688" s="313"/>
      <c r="W688" s="313"/>
      <c r="X688" s="313"/>
      <c r="Y688" s="313"/>
      <c r="Z688" s="313"/>
    </row>
    <row r="689">
      <c r="A689" s="314"/>
      <c r="B689" s="313"/>
      <c r="C689" s="313"/>
      <c r="D689" s="313"/>
      <c r="E689" s="391"/>
      <c r="F689" s="391"/>
      <c r="G689" s="313"/>
      <c r="H689" s="313"/>
      <c r="I689" s="313"/>
      <c r="J689" s="313"/>
      <c r="K689" s="313"/>
      <c r="L689" s="313"/>
      <c r="M689" s="313"/>
      <c r="N689" s="313"/>
      <c r="O689" s="313"/>
      <c r="P689" s="313"/>
      <c r="Q689" s="313"/>
      <c r="R689" s="313"/>
      <c r="S689" s="313"/>
      <c r="T689" s="313"/>
      <c r="U689" s="313"/>
      <c r="V689" s="313"/>
      <c r="W689" s="313"/>
      <c r="X689" s="313"/>
      <c r="Y689" s="313"/>
      <c r="Z689" s="313"/>
    </row>
    <row r="690">
      <c r="A690" s="314"/>
      <c r="B690" s="313"/>
      <c r="C690" s="313"/>
      <c r="D690" s="313"/>
      <c r="E690" s="391"/>
      <c r="F690" s="391"/>
      <c r="G690" s="313"/>
      <c r="H690" s="313"/>
      <c r="I690" s="313"/>
      <c r="J690" s="313"/>
      <c r="K690" s="313"/>
      <c r="L690" s="313"/>
      <c r="M690" s="313"/>
      <c r="N690" s="313"/>
      <c r="O690" s="313"/>
      <c r="P690" s="313"/>
      <c r="Q690" s="313"/>
      <c r="R690" s="313"/>
      <c r="S690" s="313"/>
      <c r="T690" s="313"/>
      <c r="U690" s="313"/>
      <c r="V690" s="313"/>
      <c r="W690" s="313"/>
      <c r="X690" s="313"/>
      <c r="Y690" s="313"/>
      <c r="Z690" s="313"/>
    </row>
    <row r="691">
      <c r="A691" s="314"/>
      <c r="B691" s="313"/>
      <c r="C691" s="313"/>
      <c r="D691" s="313"/>
      <c r="E691" s="391"/>
      <c r="F691" s="391"/>
      <c r="G691" s="313"/>
      <c r="H691" s="313"/>
      <c r="I691" s="313"/>
      <c r="J691" s="313"/>
      <c r="K691" s="313"/>
      <c r="L691" s="313"/>
      <c r="M691" s="313"/>
      <c r="N691" s="313"/>
      <c r="O691" s="313"/>
      <c r="P691" s="313"/>
      <c r="Q691" s="313"/>
      <c r="R691" s="313"/>
      <c r="S691" s="313"/>
      <c r="T691" s="313"/>
      <c r="U691" s="313"/>
      <c r="V691" s="313"/>
      <c r="W691" s="313"/>
      <c r="X691" s="313"/>
      <c r="Y691" s="313"/>
      <c r="Z691" s="313"/>
    </row>
    <row r="692">
      <c r="A692" s="314"/>
      <c r="B692" s="313"/>
      <c r="C692" s="313"/>
      <c r="D692" s="313"/>
      <c r="E692" s="391"/>
      <c r="F692" s="391"/>
      <c r="G692" s="313"/>
      <c r="H692" s="313"/>
      <c r="I692" s="313"/>
      <c r="J692" s="313"/>
      <c r="K692" s="313"/>
      <c r="L692" s="313"/>
      <c r="M692" s="313"/>
      <c r="N692" s="313"/>
      <c r="O692" s="313"/>
      <c r="P692" s="313"/>
      <c r="Q692" s="313"/>
      <c r="R692" s="313"/>
      <c r="S692" s="313"/>
      <c r="T692" s="313"/>
      <c r="U692" s="313"/>
      <c r="V692" s="313"/>
      <c r="W692" s="313"/>
      <c r="X692" s="313"/>
      <c r="Y692" s="313"/>
      <c r="Z692" s="313"/>
    </row>
    <row r="693">
      <c r="A693" s="314"/>
      <c r="B693" s="313"/>
      <c r="C693" s="313"/>
      <c r="D693" s="313"/>
      <c r="E693" s="391"/>
      <c r="F693" s="391"/>
      <c r="G693" s="313"/>
      <c r="H693" s="313"/>
      <c r="I693" s="313"/>
      <c r="J693" s="313"/>
      <c r="K693" s="313"/>
      <c r="L693" s="313"/>
      <c r="M693" s="313"/>
      <c r="N693" s="313"/>
      <c r="O693" s="313"/>
      <c r="P693" s="313"/>
      <c r="Q693" s="313"/>
      <c r="R693" s="313"/>
      <c r="S693" s="313"/>
      <c r="T693" s="313"/>
      <c r="U693" s="313"/>
      <c r="V693" s="313"/>
      <c r="W693" s="313"/>
      <c r="X693" s="313"/>
      <c r="Y693" s="313"/>
      <c r="Z693" s="313"/>
    </row>
    <row r="694">
      <c r="A694" s="314"/>
      <c r="B694" s="313"/>
      <c r="C694" s="313"/>
      <c r="D694" s="313"/>
      <c r="E694" s="391"/>
      <c r="F694" s="391"/>
      <c r="G694" s="313"/>
      <c r="H694" s="313"/>
      <c r="I694" s="313"/>
      <c r="J694" s="313"/>
      <c r="K694" s="313"/>
      <c r="L694" s="313"/>
      <c r="M694" s="313"/>
      <c r="N694" s="313"/>
      <c r="O694" s="313"/>
      <c r="P694" s="313"/>
      <c r="Q694" s="313"/>
      <c r="R694" s="313"/>
      <c r="S694" s="313"/>
      <c r="T694" s="313"/>
      <c r="U694" s="313"/>
      <c r="V694" s="313"/>
      <c r="W694" s="313"/>
      <c r="X694" s="313"/>
      <c r="Y694" s="313"/>
      <c r="Z694" s="313"/>
    </row>
    <row r="695">
      <c r="A695" s="314"/>
      <c r="B695" s="313"/>
      <c r="C695" s="313"/>
      <c r="D695" s="313"/>
      <c r="E695" s="391"/>
      <c r="F695" s="391"/>
      <c r="G695" s="313"/>
      <c r="H695" s="313"/>
      <c r="I695" s="313"/>
      <c r="J695" s="313"/>
      <c r="K695" s="313"/>
      <c r="L695" s="313"/>
      <c r="M695" s="313"/>
      <c r="N695" s="313"/>
      <c r="O695" s="313"/>
      <c r="P695" s="313"/>
      <c r="Q695" s="313"/>
      <c r="R695" s="313"/>
      <c r="S695" s="313"/>
      <c r="T695" s="313"/>
      <c r="U695" s="313"/>
      <c r="V695" s="313"/>
      <c r="W695" s="313"/>
      <c r="X695" s="313"/>
      <c r="Y695" s="313"/>
      <c r="Z695" s="313"/>
    </row>
    <row r="696">
      <c r="A696" s="314"/>
      <c r="B696" s="313"/>
      <c r="C696" s="313"/>
      <c r="D696" s="313"/>
      <c r="E696" s="391"/>
      <c r="F696" s="391"/>
      <c r="G696" s="313"/>
      <c r="H696" s="313"/>
      <c r="I696" s="313"/>
      <c r="J696" s="313"/>
      <c r="K696" s="313"/>
      <c r="L696" s="313"/>
      <c r="M696" s="313"/>
      <c r="N696" s="313"/>
      <c r="O696" s="313"/>
      <c r="P696" s="313"/>
      <c r="Q696" s="313"/>
      <c r="R696" s="313"/>
      <c r="S696" s="313"/>
      <c r="T696" s="313"/>
      <c r="U696" s="313"/>
      <c r="V696" s="313"/>
      <c r="W696" s="313"/>
      <c r="X696" s="313"/>
      <c r="Y696" s="313"/>
      <c r="Z696" s="313"/>
    </row>
    <row r="697">
      <c r="A697" s="314"/>
      <c r="B697" s="313"/>
      <c r="C697" s="313"/>
      <c r="D697" s="313"/>
      <c r="E697" s="391"/>
      <c r="F697" s="391"/>
      <c r="G697" s="313"/>
      <c r="H697" s="313"/>
      <c r="I697" s="313"/>
      <c r="J697" s="313"/>
      <c r="K697" s="313"/>
      <c r="L697" s="313"/>
      <c r="M697" s="313"/>
      <c r="N697" s="313"/>
      <c r="O697" s="313"/>
      <c r="P697" s="313"/>
      <c r="Q697" s="313"/>
      <c r="R697" s="313"/>
      <c r="S697" s="313"/>
      <c r="T697" s="313"/>
      <c r="U697" s="313"/>
      <c r="V697" s="313"/>
      <c r="W697" s="313"/>
      <c r="X697" s="313"/>
      <c r="Y697" s="313"/>
      <c r="Z697" s="313"/>
    </row>
    <row r="698">
      <c r="A698" s="314"/>
      <c r="B698" s="313"/>
      <c r="C698" s="313"/>
      <c r="D698" s="313"/>
      <c r="E698" s="391"/>
      <c r="F698" s="391"/>
      <c r="G698" s="313"/>
      <c r="H698" s="313"/>
      <c r="I698" s="313"/>
      <c r="J698" s="313"/>
      <c r="K698" s="313"/>
      <c r="L698" s="313"/>
      <c r="M698" s="313"/>
      <c r="N698" s="313"/>
      <c r="O698" s="313"/>
      <c r="P698" s="313"/>
      <c r="Q698" s="313"/>
      <c r="R698" s="313"/>
      <c r="S698" s="313"/>
      <c r="T698" s="313"/>
      <c r="U698" s="313"/>
      <c r="V698" s="313"/>
      <c r="W698" s="313"/>
      <c r="X698" s="313"/>
      <c r="Y698" s="313"/>
      <c r="Z698" s="313"/>
    </row>
    <row r="699">
      <c r="A699" s="314"/>
      <c r="B699" s="313"/>
      <c r="C699" s="313"/>
      <c r="D699" s="313"/>
      <c r="E699" s="391"/>
      <c r="F699" s="391"/>
      <c r="G699" s="313"/>
      <c r="H699" s="313"/>
      <c r="I699" s="313"/>
      <c r="J699" s="313"/>
      <c r="K699" s="313"/>
      <c r="L699" s="313"/>
      <c r="M699" s="313"/>
      <c r="N699" s="313"/>
      <c r="O699" s="313"/>
      <c r="P699" s="313"/>
      <c r="Q699" s="313"/>
      <c r="R699" s="313"/>
      <c r="S699" s="313"/>
      <c r="T699" s="313"/>
      <c r="U699" s="313"/>
      <c r="V699" s="313"/>
      <c r="W699" s="313"/>
      <c r="X699" s="313"/>
      <c r="Y699" s="313"/>
      <c r="Z699" s="313"/>
    </row>
    <row r="700">
      <c r="A700" s="314"/>
      <c r="B700" s="313"/>
      <c r="C700" s="313"/>
      <c r="D700" s="313"/>
      <c r="E700" s="391"/>
      <c r="F700" s="391"/>
      <c r="G700" s="313"/>
      <c r="H700" s="313"/>
      <c r="I700" s="313"/>
      <c r="J700" s="313"/>
      <c r="K700" s="313"/>
      <c r="L700" s="313"/>
      <c r="M700" s="313"/>
      <c r="N700" s="313"/>
      <c r="O700" s="313"/>
      <c r="P700" s="313"/>
      <c r="Q700" s="313"/>
      <c r="R700" s="313"/>
      <c r="S700" s="313"/>
      <c r="T700" s="313"/>
      <c r="U700" s="313"/>
      <c r="V700" s="313"/>
      <c r="W700" s="313"/>
      <c r="X700" s="313"/>
      <c r="Y700" s="313"/>
      <c r="Z700" s="313"/>
    </row>
    <row r="701">
      <c r="A701" s="314"/>
      <c r="B701" s="313"/>
      <c r="C701" s="313"/>
      <c r="D701" s="313"/>
      <c r="E701" s="391"/>
      <c r="F701" s="391"/>
      <c r="G701" s="313"/>
      <c r="H701" s="313"/>
      <c r="I701" s="313"/>
      <c r="J701" s="313"/>
      <c r="K701" s="313"/>
      <c r="L701" s="313"/>
      <c r="M701" s="313"/>
      <c r="N701" s="313"/>
      <c r="O701" s="313"/>
      <c r="P701" s="313"/>
      <c r="Q701" s="313"/>
      <c r="R701" s="313"/>
      <c r="S701" s="313"/>
      <c r="T701" s="313"/>
      <c r="U701" s="313"/>
      <c r="V701" s="313"/>
      <c r="W701" s="313"/>
      <c r="X701" s="313"/>
      <c r="Y701" s="313"/>
      <c r="Z701" s="313"/>
    </row>
    <row r="702">
      <c r="A702" s="314"/>
      <c r="B702" s="313"/>
      <c r="C702" s="313"/>
      <c r="D702" s="313"/>
      <c r="E702" s="391"/>
      <c r="F702" s="391"/>
      <c r="G702" s="313"/>
      <c r="H702" s="313"/>
      <c r="I702" s="313"/>
      <c r="J702" s="313"/>
      <c r="K702" s="313"/>
      <c r="L702" s="313"/>
      <c r="M702" s="313"/>
      <c r="N702" s="313"/>
      <c r="O702" s="313"/>
      <c r="P702" s="313"/>
      <c r="Q702" s="313"/>
      <c r="R702" s="313"/>
      <c r="S702" s="313"/>
      <c r="T702" s="313"/>
      <c r="U702" s="313"/>
      <c r="V702" s="313"/>
      <c r="W702" s="313"/>
      <c r="X702" s="313"/>
      <c r="Y702" s="313"/>
      <c r="Z702" s="313"/>
    </row>
    <row r="703">
      <c r="A703" s="314"/>
      <c r="B703" s="313"/>
      <c r="C703" s="313"/>
      <c r="D703" s="313"/>
      <c r="E703" s="391"/>
      <c r="F703" s="391"/>
      <c r="G703" s="313"/>
      <c r="H703" s="313"/>
      <c r="I703" s="313"/>
      <c r="J703" s="313"/>
      <c r="K703" s="313"/>
      <c r="L703" s="313"/>
      <c r="M703" s="313"/>
      <c r="N703" s="313"/>
      <c r="O703" s="313"/>
      <c r="P703" s="313"/>
      <c r="Q703" s="313"/>
      <c r="R703" s="313"/>
      <c r="S703" s="313"/>
      <c r="T703" s="313"/>
      <c r="U703" s="313"/>
      <c r="V703" s="313"/>
      <c r="W703" s="313"/>
      <c r="X703" s="313"/>
      <c r="Y703" s="313"/>
      <c r="Z703" s="313"/>
    </row>
    <row r="704">
      <c r="A704" s="314"/>
      <c r="B704" s="313"/>
      <c r="C704" s="313"/>
      <c r="D704" s="313"/>
      <c r="E704" s="391"/>
      <c r="F704" s="391"/>
      <c r="G704" s="313"/>
      <c r="H704" s="313"/>
      <c r="I704" s="313"/>
      <c r="J704" s="313"/>
      <c r="K704" s="313"/>
      <c r="L704" s="313"/>
      <c r="M704" s="313"/>
      <c r="N704" s="313"/>
      <c r="O704" s="313"/>
      <c r="P704" s="313"/>
      <c r="Q704" s="313"/>
      <c r="R704" s="313"/>
      <c r="S704" s="313"/>
      <c r="T704" s="313"/>
      <c r="U704" s="313"/>
      <c r="V704" s="313"/>
      <c r="W704" s="313"/>
      <c r="X704" s="313"/>
      <c r="Y704" s="313"/>
      <c r="Z704" s="313"/>
    </row>
    <row r="705">
      <c r="A705" s="314"/>
      <c r="B705" s="313"/>
      <c r="C705" s="313"/>
      <c r="D705" s="313"/>
      <c r="E705" s="391"/>
      <c r="F705" s="391"/>
      <c r="G705" s="313"/>
      <c r="H705" s="313"/>
      <c r="I705" s="313"/>
      <c r="J705" s="313"/>
      <c r="K705" s="313"/>
      <c r="L705" s="313"/>
      <c r="M705" s="313"/>
      <c r="N705" s="313"/>
      <c r="O705" s="313"/>
      <c r="P705" s="313"/>
      <c r="Q705" s="313"/>
      <c r="R705" s="313"/>
      <c r="S705" s="313"/>
      <c r="T705" s="313"/>
      <c r="U705" s="313"/>
      <c r="V705" s="313"/>
      <c r="W705" s="313"/>
      <c r="X705" s="313"/>
      <c r="Y705" s="313"/>
      <c r="Z705" s="313"/>
    </row>
    <row r="706">
      <c r="A706" s="314"/>
      <c r="B706" s="313"/>
      <c r="C706" s="313"/>
      <c r="D706" s="313"/>
      <c r="E706" s="391"/>
      <c r="F706" s="391"/>
      <c r="G706" s="313"/>
      <c r="H706" s="313"/>
      <c r="I706" s="313"/>
      <c r="J706" s="313"/>
      <c r="K706" s="313"/>
      <c r="L706" s="313"/>
      <c r="M706" s="313"/>
      <c r="N706" s="313"/>
      <c r="O706" s="313"/>
      <c r="P706" s="313"/>
      <c r="Q706" s="313"/>
      <c r="R706" s="313"/>
      <c r="S706" s="313"/>
      <c r="T706" s="313"/>
      <c r="U706" s="313"/>
      <c r="V706" s="313"/>
      <c r="W706" s="313"/>
      <c r="X706" s="313"/>
      <c r="Y706" s="313"/>
      <c r="Z706" s="313"/>
    </row>
    <row r="707">
      <c r="A707" s="314"/>
      <c r="B707" s="313"/>
      <c r="C707" s="313"/>
      <c r="D707" s="313"/>
      <c r="E707" s="391"/>
      <c r="F707" s="391"/>
      <c r="G707" s="313"/>
      <c r="H707" s="313"/>
      <c r="I707" s="313"/>
      <c r="J707" s="313"/>
      <c r="K707" s="313"/>
      <c r="L707" s="313"/>
      <c r="M707" s="313"/>
      <c r="N707" s="313"/>
      <c r="O707" s="313"/>
      <c r="P707" s="313"/>
      <c r="Q707" s="313"/>
      <c r="R707" s="313"/>
      <c r="S707" s="313"/>
      <c r="T707" s="313"/>
      <c r="U707" s="313"/>
      <c r="V707" s="313"/>
      <c r="W707" s="313"/>
      <c r="X707" s="313"/>
      <c r="Y707" s="313"/>
      <c r="Z707" s="313"/>
    </row>
    <row r="708">
      <c r="A708" s="314"/>
      <c r="B708" s="313"/>
      <c r="C708" s="313"/>
      <c r="D708" s="313"/>
      <c r="E708" s="391"/>
      <c r="F708" s="391"/>
      <c r="G708" s="313"/>
      <c r="H708" s="313"/>
      <c r="I708" s="313"/>
      <c r="J708" s="313"/>
      <c r="K708" s="313"/>
      <c r="L708" s="313"/>
      <c r="M708" s="313"/>
      <c r="N708" s="313"/>
      <c r="O708" s="313"/>
      <c r="P708" s="313"/>
      <c r="Q708" s="313"/>
      <c r="R708" s="313"/>
      <c r="S708" s="313"/>
      <c r="T708" s="313"/>
      <c r="U708" s="313"/>
      <c r="V708" s="313"/>
      <c r="W708" s="313"/>
      <c r="X708" s="313"/>
      <c r="Y708" s="313"/>
      <c r="Z708" s="313"/>
    </row>
    <row r="709">
      <c r="A709" s="314"/>
      <c r="B709" s="313"/>
      <c r="C709" s="313"/>
      <c r="D709" s="313"/>
      <c r="E709" s="391"/>
      <c r="F709" s="391"/>
      <c r="G709" s="313"/>
      <c r="H709" s="313"/>
      <c r="I709" s="313"/>
      <c r="J709" s="313"/>
      <c r="K709" s="313"/>
      <c r="L709" s="313"/>
      <c r="M709" s="313"/>
      <c r="N709" s="313"/>
      <c r="O709" s="313"/>
      <c r="P709" s="313"/>
      <c r="Q709" s="313"/>
      <c r="R709" s="313"/>
      <c r="S709" s="313"/>
      <c r="T709" s="313"/>
      <c r="U709" s="313"/>
      <c r="V709" s="313"/>
      <c r="W709" s="313"/>
      <c r="X709" s="313"/>
      <c r="Y709" s="313"/>
      <c r="Z709" s="313"/>
    </row>
    <row r="710">
      <c r="A710" s="314"/>
      <c r="B710" s="313"/>
      <c r="C710" s="313"/>
      <c r="D710" s="313"/>
      <c r="E710" s="391"/>
      <c r="F710" s="391"/>
      <c r="G710" s="313"/>
      <c r="H710" s="313"/>
      <c r="I710" s="313"/>
      <c r="J710" s="313"/>
      <c r="K710" s="313"/>
      <c r="L710" s="313"/>
      <c r="M710" s="313"/>
      <c r="N710" s="313"/>
      <c r="O710" s="313"/>
      <c r="P710" s="313"/>
      <c r="Q710" s="313"/>
      <c r="R710" s="313"/>
      <c r="S710" s="313"/>
      <c r="T710" s="313"/>
      <c r="U710" s="313"/>
      <c r="V710" s="313"/>
      <c r="W710" s="313"/>
      <c r="X710" s="313"/>
      <c r="Y710" s="313"/>
      <c r="Z710" s="313"/>
    </row>
    <row r="711">
      <c r="A711" s="314"/>
      <c r="B711" s="313"/>
      <c r="C711" s="313"/>
      <c r="D711" s="313"/>
      <c r="E711" s="391"/>
      <c r="F711" s="391"/>
      <c r="G711" s="313"/>
      <c r="H711" s="313"/>
      <c r="I711" s="313"/>
      <c r="J711" s="313"/>
      <c r="K711" s="313"/>
      <c r="L711" s="313"/>
      <c r="M711" s="313"/>
      <c r="N711" s="313"/>
      <c r="O711" s="313"/>
      <c r="P711" s="313"/>
      <c r="Q711" s="313"/>
      <c r="R711" s="313"/>
      <c r="S711" s="313"/>
      <c r="T711" s="313"/>
      <c r="U711" s="313"/>
      <c r="V711" s="313"/>
      <c r="W711" s="313"/>
      <c r="X711" s="313"/>
      <c r="Y711" s="313"/>
      <c r="Z711" s="313"/>
    </row>
    <row r="712">
      <c r="A712" s="314"/>
      <c r="B712" s="313"/>
      <c r="C712" s="313"/>
      <c r="D712" s="313"/>
      <c r="E712" s="391"/>
      <c r="F712" s="391"/>
      <c r="G712" s="313"/>
      <c r="H712" s="313"/>
      <c r="I712" s="313"/>
      <c r="J712" s="313"/>
      <c r="K712" s="313"/>
      <c r="L712" s="313"/>
      <c r="M712" s="313"/>
      <c r="N712" s="313"/>
      <c r="O712" s="313"/>
      <c r="P712" s="313"/>
      <c r="Q712" s="313"/>
      <c r="R712" s="313"/>
      <c r="S712" s="313"/>
      <c r="T712" s="313"/>
      <c r="U712" s="313"/>
      <c r="V712" s="313"/>
      <c r="W712" s="313"/>
      <c r="X712" s="313"/>
      <c r="Y712" s="313"/>
      <c r="Z712" s="313"/>
    </row>
    <row r="713">
      <c r="A713" s="314"/>
      <c r="B713" s="313"/>
      <c r="C713" s="313"/>
      <c r="D713" s="313"/>
      <c r="E713" s="391"/>
      <c r="F713" s="391"/>
      <c r="G713" s="313"/>
      <c r="H713" s="313"/>
      <c r="I713" s="313"/>
      <c r="J713" s="313"/>
      <c r="K713" s="313"/>
      <c r="L713" s="313"/>
      <c r="M713" s="313"/>
      <c r="N713" s="313"/>
      <c r="O713" s="313"/>
      <c r="P713" s="313"/>
      <c r="Q713" s="313"/>
      <c r="R713" s="313"/>
      <c r="S713" s="313"/>
      <c r="T713" s="313"/>
      <c r="U713" s="313"/>
      <c r="V713" s="313"/>
      <c r="W713" s="313"/>
      <c r="X713" s="313"/>
      <c r="Y713" s="313"/>
      <c r="Z713" s="313"/>
    </row>
    <row r="714">
      <c r="A714" s="314"/>
      <c r="B714" s="313"/>
      <c r="C714" s="313"/>
      <c r="D714" s="313"/>
      <c r="E714" s="391"/>
      <c r="F714" s="391"/>
      <c r="G714" s="313"/>
      <c r="H714" s="313"/>
      <c r="I714" s="313"/>
      <c r="J714" s="313"/>
      <c r="K714" s="313"/>
      <c r="L714" s="313"/>
      <c r="M714" s="313"/>
      <c r="N714" s="313"/>
      <c r="O714" s="313"/>
      <c r="P714" s="313"/>
      <c r="Q714" s="313"/>
      <c r="R714" s="313"/>
      <c r="S714" s="313"/>
      <c r="T714" s="313"/>
      <c r="U714" s="313"/>
      <c r="V714" s="313"/>
      <c r="W714" s="313"/>
      <c r="X714" s="313"/>
      <c r="Y714" s="313"/>
      <c r="Z714" s="313"/>
    </row>
    <row r="715">
      <c r="A715" s="314"/>
      <c r="B715" s="313"/>
      <c r="C715" s="313"/>
      <c r="D715" s="313"/>
      <c r="E715" s="391"/>
      <c r="F715" s="391"/>
      <c r="G715" s="313"/>
      <c r="H715" s="313"/>
      <c r="I715" s="313"/>
      <c r="J715" s="313"/>
      <c r="K715" s="313"/>
      <c r="L715" s="313"/>
      <c r="M715" s="313"/>
      <c r="N715" s="313"/>
      <c r="O715" s="313"/>
      <c r="P715" s="313"/>
      <c r="Q715" s="313"/>
      <c r="R715" s="313"/>
      <c r="S715" s="313"/>
      <c r="T715" s="313"/>
      <c r="U715" s="313"/>
      <c r="V715" s="313"/>
      <c r="W715" s="313"/>
      <c r="X715" s="313"/>
      <c r="Y715" s="313"/>
      <c r="Z715" s="313"/>
    </row>
    <row r="716">
      <c r="A716" s="314"/>
      <c r="B716" s="313"/>
      <c r="C716" s="313"/>
      <c r="D716" s="313"/>
      <c r="E716" s="391"/>
      <c r="F716" s="391"/>
      <c r="G716" s="313"/>
      <c r="H716" s="313"/>
      <c r="I716" s="313"/>
      <c r="J716" s="313"/>
      <c r="K716" s="313"/>
      <c r="L716" s="313"/>
      <c r="M716" s="313"/>
      <c r="N716" s="313"/>
      <c r="O716" s="313"/>
      <c r="P716" s="313"/>
      <c r="Q716" s="313"/>
      <c r="R716" s="313"/>
      <c r="S716" s="313"/>
      <c r="T716" s="313"/>
      <c r="U716" s="313"/>
      <c r="V716" s="313"/>
      <c r="W716" s="313"/>
      <c r="X716" s="313"/>
      <c r="Y716" s="313"/>
      <c r="Z716" s="313"/>
    </row>
    <row r="717">
      <c r="A717" s="314"/>
      <c r="B717" s="313"/>
      <c r="C717" s="313"/>
      <c r="D717" s="313"/>
      <c r="E717" s="391"/>
      <c r="F717" s="391"/>
      <c r="G717" s="313"/>
      <c r="H717" s="313"/>
      <c r="I717" s="313"/>
      <c r="J717" s="313"/>
      <c r="K717" s="313"/>
      <c r="L717" s="313"/>
      <c r="M717" s="313"/>
      <c r="N717" s="313"/>
      <c r="O717" s="313"/>
      <c r="P717" s="313"/>
      <c r="Q717" s="313"/>
      <c r="R717" s="313"/>
      <c r="S717" s="313"/>
      <c r="T717" s="313"/>
      <c r="U717" s="313"/>
      <c r="V717" s="313"/>
      <c r="W717" s="313"/>
      <c r="X717" s="313"/>
      <c r="Y717" s="313"/>
      <c r="Z717" s="313"/>
    </row>
    <row r="718">
      <c r="A718" s="314"/>
      <c r="B718" s="313"/>
      <c r="C718" s="313"/>
      <c r="D718" s="313"/>
      <c r="E718" s="391"/>
      <c r="F718" s="391"/>
      <c r="G718" s="313"/>
      <c r="H718" s="313"/>
      <c r="I718" s="313"/>
      <c r="J718" s="313"/>
      <c r="K718" s="313"/>
      <c r="L718" s="313"/>
      <c r="M718" s="313"/>
      <c r="N718" s="313"/>
      <c r="O718" s="313"/>
      <c r="P718" s="313"/>
      <c r="Q718" s="313"/>
      <c r="R718" s="313"/>
      <c r="S718" s="313"/>
      <c r="T718" s="313"/>
      <c r="U718" s="313"/>
      <c r="V718" s="313"/>
      <c r="W718" s="313"/>
      <c r="X718" s="313"/>
      <c r="Y718" s="313"/>
      <c r="Z718" s="313"/>
    </row>
    <row r="719">
      <c r="A719" s="314"/>
      <c r="B719" s="313"/>
      <c r="C719" s="313"/>
      <c r="D719" s="313"/>
      <c r="E719" s="391"/>
      <c r="F719" s="391"/>
      <c r="G719" s="313"/>
      <c r="H719" s="313"/>
      <c r="I719" s="313"/>
      <c r="J719" s="313"/>
      <c r="K719" s="313"/>
      <c r="L719" s="313"/>
      <c r="M719" s="313"/>
      <c r="N719" s="313"/>
      <c r="O719" s="313"/>
      <c r="P719" s="313"/>
      <c r="Q719" s="313"/>
      <c r="R719" s="313"/>
      <c r="S719" s="313"/>
      <c r="T719" s="313"/>
      <c r="U719" s="313"/>
      <c r="V719" s="313"/>
      <c r="W719" s="313"/>
      <c r="X719" s="313"/>
      <c r="Y719" s="313"/>
      <c r="Z719" s="313"/>
    </row>
    <row r="720">
      <c r="A720" s="314"/>
      <c r="B720" s="313"/>
      <c r="C720" s="313"/>
      <c r="D720" s="313"/>
      <c r="E720" s="391"/>
      <c r="F720" s="391"/>
      <c r="G720" s="313"/>
      <c r="H720" s="313"/>
      <c r="I720" s="313"/>
      <c r="J720" s="313"/>
      <c r="K720" s="313"/>
      <c r="L720" s="313"/>
      <c r="M720" s="313"/>
      <c r="N720" s="313"/>
      <c r="O720" s="313"/>
      <c r="P720" s="313"/>
      <c r="Q720" s="313"/>
      <c r="R720" s="313"/>
      <c r="S720" s="313"/>
      <c r="T720" s="313"/>
      <c r="U720" s="313"/>
      <c r="V720" s="313"/>
      <c r="W720" s="313"/>
      <c r="X720" s="313"/>
      <c r="Y720" s="313"/>
      <c r="Z720" s="313"/>
    </row>
    <row r="721">
      <c r="A721" s="314"/>
      <c r="B721" s="313"/>
      <c r="C721" s="313"/>
      <c r="D721" s="313"/>
      <c r="E721" s="391"/>
      <c r="F721" s="391"/>
      <c r="G721" s="313"/>
      <c r="H721" s="313"/>
      <c r="I721" s="313"/>
      <c r="J721" s="313"/>
      <c r="K721" s="313"/>
      <c r="L721" s="313"/>
      <c r="M721" s="313"/>
      <c r="N721" s="313"/>
      <c r="O721" s="313"/>
      <c r="P721" s="313"/>
      <c r="Q721" s="313"/>
      <c r="R721" s="313"/>
      <c r="S721" s="313"/>
      <c r="T721" s="313"/>
      <c r="U721" s="313"/>
      <c r="V721" s="313"/>
      <c r="W721" s="313"/>
      <c r="X721" s="313"/>
      <c r="Y721" s="313"/>
      <c r="Z721" s="313"/>
    </row>
    <row r="722">
      <c r="A722" s="314"/>
      <c r="B722" s="313"/>
      <c r="C722" s="313"/>
      <c r="D722" s="313"/>
      <c r="E722" s="391"/>
      <c r="F722" s="391"/>
      <c r="G722" s="313"/>
      <c r="H722" s="313"/>
      <c r="I722" s="313"/>
      <c r="J722" s="313"/>
      <c r="K722" s="313"/>
      <c r="L722" s="313"/>
      <c r="M722" s="313"/>
      <c r="N722" s="313"/>
      <c r="O722" s="313"/>
      <c r="P722" s="313"/>
      <c r="Q722" s="313"/>
      <c r="R722" s="313"/>
      <c r="S722" s="313"/>
      <c r="T722" s="313"/>
      <c r="U722" s="313"/>
      <c r="V722" s="313"/>
      <c r="W722" s="313"/>
      <c r="X722" s="313"/>
      <c r="Y722" s="313"/>
      <c r="Z722" s="313"/>
    </row>
    <row r="723">
      <c r="A723" s="314"/>
      <c r="B723" s="313"/>
      <c r="C723" s="313"/>
      <c r="D723" s="313"/>
      <c r="E723" s="391"/>
      <c r="F723" s="391"/>
      <c r="G723" s="313"/>
      <c r="H723" s="313"/>
      <c r="I723" s="313"/>
      <c r="J723" s="313"/>
      <c r="K723" s="313"/>
      <c r="L723" s="313"/>
      <c r="M723" s="313"/>
      <c r="N723" s="313"/>
      <c r="O723" s="313"/>
      <c r="P723" s="313"/>
      <c r="Q723" s="313"/>
      <c r="R723" s="313"/>
      <c r="S723" s="313"/>
      <c r="T723" s="313"/>
      <c r="U723" s="313"/>
      <c r="V723" s="313"/>
      <c r="W723" s="313"/>
      <c r="X723" s="313"/>
      <c r="Y723" s="313"/>
      <c r="Z723" s="313"/>
    </row>
    <row r="724">
      <c r="A724" s="314"/>
      <c r="B724" s="313"/>
      <c r="C724" s="313"/>
      <c r="D724" s="313"/>
      <c r="E724" s="391"/>
      <c r="F724" s="391"/>
      <c r="G724" s="313"/>
      <c r="H724" s="313"/>
      <c r="I724" s="313"/>
      <c r="J724" s="313"/>
      <c r="K724" s="313"/>
      <c r="L724" s="313"/>
      <c r="M724" s="313"/>
      <c r="N724" s="313"/>
      <c r="O724" s="313"/>
      <c r="P724" s="313"/>
      <c r="Q724" s="313"/>
      <c r="R724" s="313"/>
      <c r="S724" s="313"/>
      <c r="T724" s="313"/>
      <c r="U724" s="313"/>
      <c r="V724" s="313"/>
      <c r="W724" s="313"/>
      <c r="X724" s="313"/>
      <c r="Y724" s="313"/>
      <c r="Z724" s="313"/>
    </row>
    <row r="725">
      <c r="A725" s="314"/>
      <c r="B725" s="313"/>
      <c r="C725" s="313"/>
      <c r="D725" s="313"/>
      <c r="E725" s="391"/>
      <c r="F725" s="391"/>
      <c r="G725" s="313"/>
      <c r="H725" s="313"/>
      <c r="I725" s="313"/>
      <c r="J725" s="313"/>
      <c r="K725" s="313"/>
      <c r="L725" s="313"/>
      <c r="M725" s="313"/>
      <c r="N725" s="313"/>
      <c r="O725" s="313"/>
      <c r="P725" s="313"/>
      <c r="Q725" s="313"/>
      <c r="R725" s="313"/>
      <c r="S725" s="313"/>
      <c r="T725" s="313"/>
      <c r="U725" s="313"/>
      <c r="V725" s="313"/>
      <c r="W725" s="313"/>
      <c r="X725" s="313"/>
      <c r="Y725" s="313"/>
      <c r="Z725" s="313"/>
    </row>
    <row r="726">
      <c r="A726" s="314"/>
      <c r="B726" s="313"/>
      <c r="C726" s="313"/>
      <c r="D726" s="313"/>
      <c r="E726" s="391"/>
      <c r="F726" s="391"/>
      <c r="G726" s="313"/>
      <c r="H726" s="313"/>
      <c r="I726" s="313"/>
      <c r="J726" s="313"/>
      <c r="K726" s="313"/>
      <c r="L726" s="313"/>
      <c r="M726" s="313"/>
      <c r="N726" s="313"/>
      <c r="O726" s="313"/>
      <c r="P726" s="313"/>
      <c r="Q726" s="313"/>
      <c r="R726" s="313"/>
      <c r="S726" s="313"/>
      <c r="T726" s="313"/>
      <c r="U726" s="313"/>
      <c r="V726" s="313"/>
      <c r="W726" s="313"/>
      <c r="X726" s="313"/>
      <c r="Y726" s="313"/>
      <c r="Z726" s="313"/>
    </row>
    <row r="727">
      <c r="A727" s="314"/>
      <c r="B727" s="313"/>
      <c r="C727" s="313"/>
      <c r="D727" s="313"/>
      <c r="E727" s="391"/>
      <c r="F727" s="391"/>
      <c r="G727" s="313"/>
      <c r="H727" s="313"/>
      <c r="I727" s="313"/>
      <c r="J727" s="313"/>
      <c r="K727" s="313"/>
      <c r="L727" s="313"/>
      <c r="M727" s="313"/>
      <c r="N727" s="313"/>
      <c r="O727" s="313"/>
      <c r="P727" s="313"/>
      <c r="Q727" s="313"/>
      <c r="R727" s="313"/>
      <c r="S727" s="313"/>
      <c r="T727" s="313"/>
      <c r="U727" s="313"/>
      <c r="V727" s="313"/>
      <c r="W727" s="313"/>
      <c r="X727" s="313"/>
      <c r="Y727" s="313"/>
      <c r="Z727" s="313"/>
    </row>
    <row r="728">
      <c r="A728" s="314"/>
      <c r="B728" s="313"/>
      <c r="C728" s="313"/>
      <c r="D728" s="313"/>
      <c r="E728" s="391"/>
      <c r="F728" s="391"/>
      <c r="G728" s="313"/>
      <c r="H728" s="313"/>
      <c r="I728" s="313"/>
      <c r="J728" s="313"/>
      <c r="K728" s="313"/>
      <c r="L728" s="313"/>
      <c r="M728" s="313"/>
      <c r="N728" s="313"/>
      <c r="O728" s="313"/>
      <c r="P728" s="313"/>
      <c r="Q728" s="313"/>
      <c r="R728" s="313"/>
      <c r="S728" s="313"/>
      <c r="T728" s="313"/>
      <c r="U728" s="313"/>
      <c r="V728" s="313"/>
      <c r="W728" s="313"/>
      <c r="X728" s="313"/>
      <c r="Y728" s="313"/>
      <c r="Z728" s="313"/>
    </row>
    <row r="729">
      <c r="A729" s="314"/>
      <c r="B729" s="313"/>
      <c r="C729" s="313"/>
      <c r="D729" s="313"/>
      <c r="E729" s="391"/>
      <c r="F729" s="391"/>
      <c r="G729" s="313"/>
      <c r="H729" s="313"/>
      <c r="I729" s="313"/>
      <c r="J729" s="313"/>
      <c r="K729" s="313"/>
      <c r="L729" s="313"/>
      <c r="M729" s="313"/>
      <c r="N729" s="313"/>
      <c r="O729" s="313"/>
      <c r="P729" s="313"/>
      <c r="Q729" s="313"/>
      <c r="R729" s="313"/>
      <c r="S729" s="313"/>
      <c r="T729" s="313"/>
      <c r="U729" s="313"/>
      <c r="V729" s="313"/>
      <c r="W729" s="313"/>
      <c r="X729" s="313"/>
      <c r="Y729" s="313"/>
      <c r="Z729" s="313"/>
    </row>
    <row r="730">
      <c r="A730" s="314"/>
      <c r="B730" s="313"/>
      <c r="C730" s="313"/>
      <c r="D730" s="313"/>
      <c r="E730" s="391"/>
      <c r="F730" s="391"/>
      <c r="G730" s="313"/>
      <c r="H730" s="313"/>
      <c r="I730" s="313"/>
      <c r="J730" s="313"/>
      <c r="K730" s="313"/>
      <c r="L730" s="313"/>
      <c r="M730" s="313"/>
      <c r="N730" s="313"/>
      <c r="O730" s="313"/>
      <c r="P730" s="313"/>
      <c r="Q730" s="313"/>
      <c r="R730" s="313"/>
      <c r="S730" s="313"/>
      <c r="T730" s="313"/>
      <c r="U730" s="313"/>
      <c r="V730" s="313"/>
      <c r="W730" s="313"/>
      <c r="X730" s="313"/>
      <c r="Y730" s="313"/>
      <c r="Z730" s="313"/>
    </row>
    <row r="731">
      <c r="A731" s="314"/>
      <c r="B731" s="313"/>
      <c r="C731" s="313"/>
      <c r="D731" s="313"/>
      <c r="E731" s="391"/>
      <c r="F731" s="391"/>
      <c r="G731" s="313"/>
      <c r="H731" s="313"/>
      <c r="I731" s="313"/>
      <c r="J731" s="313"/>
      <c r="K731" s="313"/>
      <c r="L731" s="313"/>
      <c r="M731" s="313"/>
      <c r="N731" s="313"/>
      <c r="O731" s="313"/>
      <c r="P731" s="313"/>
      <c r="Q731" s="313"/>
      <c r="R731" s="313"/>
      <c r="S731" s="313"/>
      <c r="T731" s="313"/>
      <c r="U731" s="313"/>
      <c r="V731" s="313"/>
      <c r="W731" s="313"/>
      <c r="X731" s="313"/>
      <c r="Y731" s="313"/>
      <c r="Z731" s="313"/>
    </row>
    <row r="732">
      <c r="A732" s="314"/>
      <c r="B732" s="313"/>
      <c r="C732" s="313"/>
      <c r="D732" s="313"/>
      <c r="E732" s="391"/>
      <c r="F732" s="391"/>
      <c r="G732" s="313"/>
      <c r="H732" s="313"/>
      <c r="I732" s="313"/>
      <c r="J732" s="313"/>
      <c r="K732" s="313"/>
      <c r="L732" s="313"/>
      <c r="M732" s="313"/>
      <c r="N732" s="313"/>
      <c r="O732" s="313"/>
      <c r="P732" s="313"/>
      <c r="Q732" s="313"/>
      <c r="R732" s="313"/>
      <c r="S732" s="313"/>
      <c r="T732" s="313"/>
      <c r="U732" s="313"/>
      <c r="V732" s="313"/>
      <c r="W732" s="313"/>
      <c r="X732" s="313"/>
      <c r="Y732" s="313"/>
      <c r="Z732" s="313"/>
    </row>
    <row r="733">
      <c r="A733" s="314"/>
      <c r="B733" s="313"/>
      <c r="C733" s="313"/>
      <c r="D733" s="313"/>
      <c r="E733" s="391"/>
      <c r="F733" s="391"/>
      <c r="G733" s="313"/>
      <c r="H733" s="313"/>
      <c r="I733" s="313"/>
      <c r="J733" s="313"/>
      <c r="K733" s="313"/>
      <c r="L733" s="313"/>
      <c r="M733" s="313"/>
      <c r="N733" s="313"/>
      <c r="O733" s="313"/>
      <c r="P733" s="313"/>
      <c r="Q733" s="313"/>
      <c r="R733" s="313"/>
      <c r="S733" s="313"/>
      <c r="T733" s="313"/>
      <c r="U733" s="313"/>
      <c r="V733" s="313"/>
      <c r="W733" s="313"/>
      <c r="X733" s="313"/>
      <c r="Y733" s="313"/>
      <c r="Z733" s="313"/>
    </row>
    <row r="734">
      <c r="A734" s="314"/>
      <c r="B734" s="313"/>
      <c r="C734" s="313"/>
      <c r="D734" s="313"/>
      <c r="E734" s="391"/>
      <c r="F734" s="391"/>
      <c r="G734" s="313"/>
      <c r="H734" s="313"/>
      <c r="I734" s="313"/>
      <c r="J734" s="313"/>
      <c r="K734" s="313"/>
      <c r="L734" s="313"/>
      <c r="M734" s="313"/>
      <c r="N734" s="313"/>
      <c r="O734" s="313"/>
      <c r="P734" s="313"/>
      <c r="Q734" s="313"/>
      <c r="R734" s="313"/>
      <c r="S734" s="313"/>
      <c r="T734" s="313"/>
      <c r="U734" s="313"/>
      <c r="V734" s="313"/>
      <c r="W734" s="313"/>
      <c r="X734" s="313"/>
      <c r="Y734" s="313"/>
      <c r="Z734" s="313"/>
    </row>
    <row r="735">
      <c r="A735" s="314"/>
      <c r="B735" s="313"/>
      <c r="C735" s="313"/>
      <c r="D735" s="313"/>
      <c r="E735" s="391"/>
      <c r="F735" s="391"/>
      <c r="G735" s="313"/>
      <c r="H735" s="313"/>
      <c r="I735" s="313"/>
      <c r="J735" s="313"/>
      <c r="K735" s="313"/>
      <c r="L735" s="313"/>
      <c r="M735" s="313"/>
      <c r="N735" s="313"/>
      <c r="O735" s="313"/>
      <c r="P735" s="313"/>
      <c r="Q735" s="313"/>
      <c r="R735" s="313"/>
      <c r="S735" s="313"/>
      <c r="T735" s="313"/>
      <c r="U735" s="313"/>
      <c r="V735" s="313"/>
      <c r="W735" s="313"/>
      <c r="X735" s="313"/>
      <c r="Y735" s="313"/>
      <c r="Z735" s="313"/>
    </row>
    <row r="736">
      <c r="A736" s="314"/>
      <c r="B736" s="313"/>
      <c r="C736" s="313"/>
      <c r="D736" s="313"/>
      <c r="E736" s="391"/>
      <c r="F736" s="391"/>
      <c r="G736" s="313"/>
      <c r="H736" s="313"/>
      <c r="I736" s="313"/>
      <c r="J736" s="313"/>
      <c r="K736" s="313"/>
      <c r="L736" s="313"/>
      <c r="M736" s="313"/>
      <c r="N736" s="313"/>
      <c r="O736" s="313"/>
      <c r="P736" s="313"/>
      <c r="Q736" s="313"/>
      <c r="R736" s="313"/>
      <c r="S736" s="313"/>
      <c r="T736" s="313"/>
      <c r="U736" s="313"/>
      <c r="V736" s="313"/>
      <c r="W736" s="313"/>
      <c r="X736" s="313"/>
      <c r="Y736" s="313"/>
      <c r="Z736" s="313"/>
    </row>
    <row r="737">
      <c r="A737" s="314"/>
      <c r="B737" s="313"/>
      <c r="C737" s="313"/>
      <c r="D737" s="313"/>
      <c r="E737" s="391"/>
      <c r="F737" s="391"/>
      <c r="G737" s="313"/>
      <c r="H737" s="313"/>
      <c r="I737" s="313"/>
      <c r="J737" s="313"/>
      <c r="K737" s="313"/>
      <c r="L737" s="313"/>
      <c r="M737" s="313"/>
      <c r="N737" s="313"/>
      <c r="O737" s="313"/>
      <c r="P737" s="313"/>
      <c r="Q737" s="313"/>
      <c r="R737" s="313"/>
      <c r="S737" s="313"/>
      <c r="T737" s="313"/>
      <c r="U737" s="313"/>
      <c r="V737" s="313"/>
      <c r="W737" s="313"/>
      <c r="X737" s="313"/>
      <c r="Y737" s="313"/>
      <c r="Z737" s="313"/>
    </row>
    <row r="738">
      <c r="A738" s="314"/>
      <c r="B738" s="313"/>
      <c r="C738" s="313"/>
      <c r="D738" s="313"/>
      <c r="E738" s="391"/>
      <c r="F738" s="391"/>
      <c r="G738" s="313"/>
      <c r="H738" s="313"/>
      <c r="I738" s="313"/>
      <c r="J738" s="313"/>
      <c r="K738" s="313"/>
      <c r="L738" s="313"/>
      <c r="M738" s="313"/>
      <c r="N738" s="313"/>
      <c r="O738" s="313"/>
      <c r="P738" s="313"/>
      <c r="Q738" s="313"/>
      <c r="R738" s="313"/>
      <c r="S738" s="313"/>
      <c r="T738" s="313"/>
      <c r="U738" s="313"/>
      <c r="V738" s="313"/>
      <c r="W738" s="313"/>
      <c r="X738" s="313"/>
      <c r="Y738" s="313"/>
      <c r="Z738" s="313"/>
    </row>
    <row r="739">
      <c r="A739" s="314"/>
      <c r="B739" s="313"/>
      <c r="C739" s="313"/>
      <c r="D739" s="313"/>
      <c r="E739" s="391"/>
      <c r="F739" s="391"/>
      <c r="G739" s="313"/>
      <c r="H739" s="313"/>
      <c r="I739" s="313"/>
      <c r="J739" s="313"/>
      <c r="K739" s="313"/>
      <c r="L739" s="313"/>
      <c r="M739" s="313"/>
      <c r="N739" s="313"/>
      <c r="O739" s="313"/>
      <c r="P739" s="313"/>
      <c r="Q739" s="313"/>
      <c r="R739" s="313"/>
      <c r="S739" s="313"/>
      <c r="T739" s="313"/>
      <c r="U739" s="313"/>
      <c r="V739" s="313"/>
      <c r="W739" s="313"/>
      <c r="X739" s="313"/>
      <c r="Y739" s="313"/>
      <c r="Z739" s="313"/>
    </row>
    <row r="740">
      <c r="A740" s="314"/>
      <c r="B740" s="313"/>
      <c r="C740" s="313"/>
      <c r="D740" s="313"/>
      <c r="E740" s="391"/>
      <c r="F740" s="391"/>
      <c r="G740" s="313"/>
      <c r="H740" s="313"/>
      <c r="I740" s="313"/>
      <c r="J740" s="313"/>
      <c r="K740" s="313"/>
      <c r="L740" s="313"/>
      <c r="M740" s="313"/>
      <c r="N740" s="313"/>
      <c r="O740" s="313"/>
      <c r="P740" s="313"/>
      <c r="Q740" s="313"/>
      <c r="R740" s="313"/>
      <c r="S740" s="313"/>
      <c r="T740" s="313"/>
      <c r="U740" s="313"/>
      <c r="V740" s="313"/>
      <c r="W740" s="313"/>
      <c r="X740" s="313"/>
      <c r="Y740" s="313"/>
      <c r="Z740" s="313"/>
    </row>
    <row r="741">
      <c r="A741" s="314"/>
      <c r="B741" s="313"/>
      <c r="C741" s="313"/>
      <c r="D741" s="313"/>
      <c r="E741" s="391"/>
      <c r="F741" s="391"/>
      <c r="G741" s="313"/>
      <c r="H741" s="313"/>
      <c r="I741" s="313"/>
      <c r="J741" s="313"/>
      <c r="K741" s="313"/>
      <c r="L741" s="313"/>
      <c r="M741" s="313"/>
      <c r="N741" s="313"/>
      <c r="O741" s="313"/>
      <c r="P741" s="313"/>
      <c r="Q741" s="313"/>
      <c r="R741" s="313"/>
      <c r="S741" s="313"/>
      <c r="T741" s="313"/>
      <c r="U741" s="313"/>
      <c r="V741" s="313"/>
      <c r="W741" s="313"/>
      <c r="X741" s="313"/>
      <c r="Y741" s="313"/>
      <c r="Z741" s="313"/>
    </row>
    <row r="742">
      <c r="A742" s="314"/>
      <c r="B742" s="313"/>
      <c r="C742" s="313"/>
      <c r="D742" s="313"/>
      <c r="E742" s="391"/>
      <c r="F742" s="391"/>
      <c r="G742" s="313"/>
      <c r="H742" s="313"/>
      <c r="I742" s="313"/>
      <c r="J742" s="313"/>
      <c r="K742" s="313"/>
      <c r="L742" s="313"/>
      <c r="M742" s="313"/>
      <c r="N742" s="313"/>
      <c r="O742" s="313"/>
      <c r="P742" s="313"/>
      <c r="Q742" s="313"/>
      <c r="R742" s="313"/>
      <c r="S742" s="313"/>
      <c r="T742" s="313"/>
      <c r="U742" s="313"/>
      <c r="V742" s="313"/>
      <c r="W742" s="313"/>
      <c r="X742" s="313"/>
      <c r="Y742" s="313"/>
      <c r="Z742" s="313"/>
    </row>
    <row r="743">
      <c r="A743" s="314"/>
      <c r="B743" s="313"/>
      <c r="C743" s="313"/>
      <c r="D743" s="313"/>
      <c r="E743" s="391"/>
      <c r="F743" s="391"/>
      <c r="G743" s="313"/>
      <c r="H743" s="313"/>
      <c r="I743" s="313"/>
      <c r="J743" s="313"/>
      <c r="K743" s="313"/>
      <c r="L743" s="313"/>
      <c r="M743" s="313"/>
      <c r="N743" s="313"/>
      <c r="O743" s="313"/>
      <c r="P743" s="313"/>
      <c r="Q743" s="313"/>
      <c r="R743" s="313"/>
      <c r="S743" s="313"/>
      <c r="T743" s="313"/>
      <c r="U743" s="313"/>
      <c r="V743" s="313"/>
      <c r="W743" s="313"/>
      <c r="X743" s="313"/>
      <c r="Y743" s="313"/>
      <c r="Z743" s="313"/>
    </row>
    <row r="744">
      <c r="A744" s="314"/>
      <c r="B744" s="313"/>
      <c r="C744" s="313"/>
      <c r="D744" s="313"/>
      <c r="E744" s="391"/>
      <c r="F744" s="391"/>
      <c r="G744" s="313"/>
      <c r="H744" s="313"/>
      <c r="I744" s="313"/>
      <c r="J744" s="313"/>
      <c r="K744" s="313"/>
      <c r="L744" s="313"/>
      <c r="M744" s="313"/>
      <c r="N744" s="313"/>
      <c r="O744" s="313"/>
      <c r="P744" s="313"/>
      <c r="Q744" s="313"/>
      <c r="R744" s="313"/>
      <c r="S744" s="313"/>
      <c r="T744" s="313"/>
      <c r="U744" s="313"/>
      <c r="V744" s="313"/>
      <c r="W744" s="313"/>
      <c r="X744" s="313"/>
      <c r="Y744" s="313"/>
      <c r="Z744" s="313"/>
    </row>
    <row r="745">
      <c r="A745" s="314"/>
      <c r="B745" s="313"/>
      <c r="C745" s="313"/>
      <c r="D745" s="313"/>
      <c r="E745" s="391"/>
      <c r="F745" s="391"/>
      <c r="G745" s="313"/>
      <c r="H745" s="313"/>
      <c r="I745" s="313"/>
      <c r="J745" s="313"/>
      <c r="K745" s="313"/>
      <c r="L745" s="313"/>
      <c r="M745" s="313"/>
      <c r="N745" s="313"/>
      <c r="O745" s="313"/>
      <c r="P745" s="313"/>
      <c r="Q745" s="313"/>
      <c r="R745" s="313"/>
      <c r="S745" s="313"/>
      <c r="T745" s="313"/>
      <c r="U745" s="313"/>
      <c r="V745" s="313"/>
      <c r="W745" s="313"/>
      <c r="X745" s="313"/>
      <c r="Y745" s="313"/>
      <c r="Z745" s="313"/>
    </row>
    <row r="746">
      <c r="A746" s="314"/>
      <c r="B746" s="313"/>
      <c r="C746" s="313"/>
      <c r="D746" s="313"/>
      <c r="E746" s="391"/>
      <c r="F746" s="391"/>
      <c r="G746" s="313"/>
      <c r="H746" s="313"/>
      <c r="I746" s="313"/>
      <c r="J746" s="313"/>
      <c r="K746" s="313"/>
      <c r="L746" s="313"/>
      <c r="M746" s="313"/>
      <c r="N746" s="313"/>
      <c r="O746" s="313"/>
      <c r="P746" s="313"/>
      <c r="Q746" s="313"/>
      <c r="R746" s="313"/>
      <c r="S746" s="313"/>
      <c r="T746" s="313"/>
      <c r="U746" s="313"/>
      <c r="V746" s="313"/>
      <c r="W746" s="313"/>
      <c r="X746" s="313"/>
      <c r="Y746" s="313"/>
      <c r="Z746" s="313"/>
    </row>
    <row r="747">
      <c r="A747" s="314"/>
      <c r="B747" s="313"/>
      <c r="C747" s="313"/>
      <c r="D747" s="313"/>
      <c r="E747" s="391"/>
      <c r="F747" s="391"/>
      <c r="G747" s="313"/>
      <c r="H747" s="313"/>
      <c r="I747" s="313"/>
      <c r="J747" s="313"/>
      <c r="K747" s="313"/>
      <c r="L747" s="313"/>
      <c r="M747" s="313"/>
      <c r="N747" s="313"/>
      <c r="O747" s="313"/>
      <c r="P747" s="313"/>
      <c r="Q747" s="313"/>
      <c r="R747" s="313"/>
      <c r="S747" s="313"/>
      <c r="T747" s="313"/>
      <c r="U747" s="313"/>
      <c r="V747" s="313"/>
      <c r="W747" s="313"/>
      <c r="X747" s="313"/>
      <c r="Y747" s="313"/>
      <c r="Z747" s="313"/>
    </row>
    <row r="748">
      <c r="A748" s="314"/>
      <c r="B748" s="313"/>
      <c r="C748" s="313"/>
      <c r="D748" s="313"/>
      <c r="E748" s="391"/>
      <c r="F748" s="391"/>
      <c r="G748" s="313"/>
      <c r="H748" s="313"/>
      <c r="I748" s="313"/>
      <c r="J748" s="313"/>
      <c r="K748" s="313"/>
      <c r="L748" s="313"/>
      <c r="M748" s="313"/>
      <c r="N748" s="313"/>
      <c r="O748" s="313"/>
      <c r="P748" s="313"/>
      <c r="Q748" s="313"/>
      <c r="R748" s="313"/>
      <c r="S748" s="313"/>
      <c r="T748" s="313"/>
      <c r="U748" s="313"/>
      <c r="V748" s="313"/>
      <c r="W748" s="313"/>
      <c r="X748" s="313"/>
      <c r="Y748" s="313"/>
      <c r="Z748" s="313"/>
    </row>
    <row r="749">
      <c r="A749" s="314"/>
      <c r="B749" s="313"/>
      <c r="C749" s="313"/>
      <c r="D749" s="313"/>
      <c r="E749" s="391"/>
      <c r="F749" s="391"/>
      <c r="G749" s="313"/>
      <c r="H749" s="313"/>
      <c r="I749" s="313"/>
      <c r="J749" s="313"/>
      <c r="K749" s="313"/>
      <c r="L749" s="313"/>
      <c r="M749" s="313"/>
      <c r="N749" s="313"/>
      <c r="O749" s="313"/>
      <c r="P749" s="313"/>
      <c r="Q749" s="313"/>
      <c r="R749" s="313"/>
      <c r="S749" s="313"/>
      <c r="T749" s="313"/>
      <c r="U749" s="313"/>
      <c r="V749" s="313"/>
      <c r="W749" s="313"/>
      <c r="X749" s="313"/>
      <c r="Y749" s="313"/>
      <c r="Z749" s="313"/>
    </row>
    <row r="750">
      <c r="A750" s="314"/>
      <c r="B750" s="313"/>
      <c r="C750" s="313"/>
      <c r="D750" s="313"/>
      <c r="E750" s="391"/>
      <c r="F750" s="391"/>
      <c r="G750" s="313"/>
      <c r="H750" s="313"/>
      <c r="I750" s="313"/>
      <c r="J750" s="313"/>
      <c r="K750" s="313"/>
      <c r="L750" s="313"/>
      <c r="M750" s="313"/>
      <c r="N750" s="313"/>
      <c r="O750" s="313"/>
      <c r="P750" s="313"/>
      <c r="Q750" s="313"/>
      <c r="R750" s="313"/>
      <c r="S750" s="313"/>
      <c r="T750" s="313"/>
      <c r="U750" s="313"/>
      <c r="V750" s="313"/>
      <c r="W750" s="313"/>
      <c r="X750" s="313"/>
      <c r="Y750" s="313"/>
      <c r="Z750" s="313"/>
    </row>
    <row r="751">
      <c r="A751" s="314"/>
      <c r="B751" s="313"/>
      <c r="C751" s="313"/>
      <c r="D751" s="313"/>
      <c r="E751" s="391"/>
      <c r="F751" s="391"/>
      <c r="G751" s="313"/>
      <c r="H751" s="313"/>
      <c r="I751" s="313"/>
      <c r="J751" s="313"/>
      <c r="K751" s="313"/>
      <c r="L751" s="313"/>
      <c r="M751" s="313"/>
      <c r="N751" s="313"/>
      <c r="O751" s="313"/>
      <c r="P751" s="313"/>
      <c r="Q751" s="313"/>
      <c r="R751" s="313"/>
      <c r="S751" s="313"/>
      <c r="T751" s="313"/>
      <c r="U751" s="313"/>
      <c r="V751" s="313"/>
      <c r="W751" s="313"/>
      <c r="X751" s="313"/>
      <c r="Y751" s="313"/>
      <c r="Z751" s="313"/>
    </row>
    <row r="752">
      <c r="A752" s="314"/>
      <c r="B752" s="313"/>
      <c r="C752" s="313"/>
      <c r="D752" s="313"/>
      <c r="E752" s="391"/>
      <c r="F752" s="391"/>
      <c r="G752" s="313"/>
      <c r="H752" s="313"/>
      <c r="I752" s="313"/>
      <c r="J752" s="313"/>
      <c r="K752" s="313"/>
      <c r="L752" s="313"/>
      <c r="M752" s="313"/>
      <c r="N752" s="313"/>
      <c r="O752" s="313"/>
      <c r="P752" s="313"/>
      <c r="Q752" s="313"/>
      <c r="R752" s="313"/>
      <c r="S752" s="313"/>
      <c r="T752" s="313"/>
      <c r="U752" s="313"/>
      <c r="V752" s="313"/>
      <c r="W752" s="313"/>
      <c r="X752" s="313"/>
      <c r="Y752" s="313"/>
      <c r="Z752" s="313"/>
    </row>
    <row r="753">
      <c r="A753" s="314"/>
      <c r="B753" s="313"/>
      <c r="C753" s="313"/>
      <c r="D753" s="313"/>
      <c r="E753" s="391"/>
      <c r="F753" s="391"/>
      <c r="G753" s="313"/>
      <c r="H753" s="313"/>
      <c r="I753" s="313"/>
      <c r="J753" s="313"/>
      <c r="K753" s="313"/>
      <c r="L753" s="313"/>
      <c r="M753" s="313"/>
      <c r="N753" s="313"/>
      <c r="O753" s="313"/>
      <c r="P753" s="313"/>
      <c r="Q753" s="313"/>
      <c r="R753" s="313"/>
      <c r="S753" s="313"/>
      <c r="T753" s="313"/>
      <c r="U753" s="313"/>
      <c r="V753" s="313"/>
      <c r="W753" s="313"/>
      <c r="X753" s="313"/>
      <c r="Y753" s="313"/>
      <c r="Z753" s="313"/>
    </row>
    <row r="754">
      <c r="A754" s="314"/>
      <c r="B754" s="313"/>
      <c r="C754" s="313"/>
      <c r="D754" s="313"/>
      <c r="E754" s="391"/>
      <c r="F754" s="391"/>
      <c r="G754" s="313"/>
      <c r="H754" s="313"/>
      <c r="I754" s="313"/>
      <c r="J754" s="313"/>
      <c r="K754" s="313"/>
      <c r="L754" s="313"/>
      <c r="M754" s="313"/>
      <c r="N754" s="313"/>
      <c r="O754" s="313"/>
      <c r="P754" s="313"/>
      <c r="Q754" s="313"/>
      <c r="R754" s="313"/>
      <c r="S754" s="313"/>
      <c r="T754" s="313"/>
      <c r="U754" s="313"/>
      <c r="V754" s="313"/>
      <c r="W754" s="313"/>
      <c r="X754" s="313"/>
      <c r="Y754" s="313"/>
      <c r="Z754" s="313"/>
    </row>
    <row r="755">
      <c r="A755" s="314"/>
      <c r="B755" s="313"/>
      <c r="C755" s="313"/>
      <c r="D755" s="313"/>
      <c r="E755" s="391"/>
      <c r="F755" s="391"/>
      <c r="G755" s="313"/>
      <c r="H755" s="313"/>
      <c r="I755" s="313"/>
      <c r="J755" s="313"/>
      <c r="K755" s="313"/>
      <c r="L755" s="313"/>
      <c r="M755" s="313"/>
      <c r="N755" s="313"/>
      <c r="O755" s="313"/>
      <c r="P755" s="313"/>
      <c r="Q755" s="313"/>
      <c r="R755" s="313"/>
      <c r="S755" s="313"/>
      <c r="T755" s="313"/>
      <c r="U755" s="313"/>
      <c r="V755" s="313"/>
      <c r="W755" s="313"/>
      <c r="X755" s="313"/>
      <c r="Y755" s="313"/>
      <c r="Z755" s="313"/>
    </row>
    <row r="756">
      <c r="A756" s="314"/>
      <c r="B756" s="313"/>
      <c r="C756" s="313"/>
      <c r="D756" s="313"/>
      <c r="E756" s="391"/>
      <c r="F756" s="391"/>
      <c r="G756" s="313"/>
      <c r="H756" s="313"/>
      <c r="I756" s="313"/>
      <c r="J756" s="313"/>
      <c r="K756" s="313"/>
      <c r="L756" s="313"/>
      <c r="M756" s="313"/>
      <c r="N756" s="313"/>
      <c r="O756" s="313"/>
      <c r="P756" s="313"/>
      <c r="Q756" s="313"/>
      <c r="R756" s="313"/>
      <c r="S756" s="313"/>
      <c r="T756" s="313"/>
      <c r="U756" s="313"/>
      <c r="V756" s="313"/>
      <c r="W756" s="313"/>
      <c r="X756" s="313"/>
      <c r="Y756" s="313"/>
      <c r="Z756" s="313"/>
    </row>
    <row r="757">
      <c r="A757" s="314"/>
      <c r="B757" s="313"/>
      <c r="C757" s="313"/>
      <c r="D757" s="313"/>
      <c r="E757" s="391"/>
      <c r="F757" s="391"/>
      <c r="G757" s="313"/>
      <c r="H757" s="313"/>
      <c r="I757" s="313"/>
      <c r="J757" s="313"/>
      <c r="K757" s="313"/>
      <c r="L757" s="313"/>
      <c r="M757" s="313"/>
      <c r="N757" s="313"/>
      <c r="O757" s="313"/>
      <c r="P757" s="313"/>
      <c r="Q757" s="313"/>
      <c r="R757" s="313"/>
      <c r="S757" s="313"/>
      <c r="T757" s="313"/>
      <c r="U757" s="313"/>
      <c r="V757" s="313"/>
      <c r="W757" s="313"/>
      <c r="X757" s="313"/>
      <c r="Y757" s="313"/>
      <c r="Z757" s="313"/>
    </row>
    <row r="758">
      <c r="A758" s="314"/>
      <c r="B758" s="313"/>
      <c r="C758" s="313"/>
      <c r="D758" s="313"/>
      <c r="E758" s="391"/>
      <c r="F758" s="391"/>
      <c r="G758" s="313"/>
      <c r="H758" s="313"/>
      <c r="I758" s="313"/>
      <c r="J758" s="313"/>
      <c r="K758" s="313"/>
      <c r="L758" s="313"/>
      <c r="M758" s="313"/>
      <c r="N758" s="313"/>
      <c r="O758" s="313"/>
      <c r="P758" s="313"/>
      <c r="Q758" s="313"/>
      <c r="R758" s="313"/>
      <c r="S758" s="313"/>
      <c r="T758" s="313"/>
      <c r="U758" s="313"/>
      <c r="V758" s="313"/>
      <c r="W758" s="313"/>
      <c r="X758" s="313"/>
      <c r="Y758" s="313"/>
      <c r="Z758" s="313"/>
    </row>
    <row r="759">
      <c r="A759" s="314"/>
      <c r="B759" s="313"/>
      <c r="C759" s="313"/>
      <c r="D759" s="313"/>
      <c r="E759" s="391"/>
      <c r="F759" s="391"/>
      <c r="G759" s="313"/>
      <c r="H759" s="313"/>
      <c r="I759" s="313"/>
      <c r="J759" s="313"/>
      <c r="K759" s="313"/>
      <c r="L759" s="313"/>
      <c r="M759" s="313"/>
      <c r="N759" s="313"/>
      <c r="O759" s="313"/>
      <c r="P759" s="313"/>
      <c r="Q759" s="313"/>
      <c r="R759" s="313"/>
      <c r="S759" s="313"/>
      <c r="T759" s="313"/>
      <c r="U759" s="313"/>
      <c r="V759" s="313"/>
      <c r="W759" s="313"/>
      <c r="X759" s="313"/>
      <c r="Y759" s="313"/>
      <c r="Z759" s="313"/>
    </row>
    <row r="760">
      <c r="A760" s="314"/>
      <c r="B760" s="313"/>
      <c r="C760" s="313"/>
      <c r="D760" s="313"/>
      <c r="E760" s="391"/>
      <c r="F760" s="391"/>
      <c r="G760" s="313"/>
      <c r="H760" s="313"/>
      <c r="I760" s="313"/>
      <c r="J760" s="313"/>
      <c r="K760" s="313"/>
      <c r="L760" s="313"/>
      <c r="M760" s="313"/>
      <c r="N760" s="313"/>
      <c r="O760" s="313"/>
      <c r="P760" s="313"/>
      <c r="Q760" s="313"/>
      <c r="R760" s="313"/>
      <c r="S760" s="313"/>
      <c r="T760" s="313"/>
      <c r="U760" s="313"/>
      <c r="V760" s="313"/>
      <c r="W760" s="313"/>
      <c r="X760" s="313"/>
      <c r="Y760" s="313"/>
      <c r="Z760" s="313"/>
    </row>
    <row r="761">
      <c r="A761" s="314"/>
      <c r="B761" s="313"/>
      <c r="C761" s="313"/>
      <c r="D761" s="313"/>
      <c r="E761" s="391"/>
      <c r="F761" s="391"/>
      <c r="G761" s="313"/>
      <c r="H761" s="313"/>
      <c r="I761" s="313"/>
      <c r="J761" s="313"/>
      <c r="K761" s="313"/>
      <c r="L761" s="313"/>
      <c r="M761" s="313"/>
      <c r="N761" s="313"/>
      <c r="O761" s="313"/>
      <c r="P761" s="313"/>
      <c r="Q761" s="313"/>
      <c r="R761" s="313"/>
      <c r="S761" s="313"/>
      <c r="T761" s="313"/>
      <c r="U761" s="313"/>
      <c r="V761" s="313"/>
      <c r="W761" s="313"/>
      <c r="X761" s="313"/>
      <c r="Y761" s="313"/>
      <c r="Z761" s="313"/>
    </row>
    <row r="762">
      <c r="A762" s="314"/>
      <c r="B762" s="313"/>
      <c r="C762" s="313"/>
      <c r="D762" s="313"/>
      <c r="E762" s="391"/>
      <c r="F762" s="391"/>
      <c r="G762" s="313"/>
      <c r="H762" s="313"/>
      <c r="I762" s="313"/>
      <c r="J762" s="313"/>
      <c r="K762" s="313"/>
      <c r="L762" s="313"/>
      <c r="M762" s="313"/>
      <c r="N762" s="313"/>
      <c r="O762" s="313"/>
      <c r="P762" s="313"/>
      <c r="Q762" s="313"/>
      <c r="R762" s="313"/>
      <c r="S762" s="313"/>
      <c r="T762" s="313"/>
      <c r="U762" s="313"/>
      <c r="V762" s="313"/>
      <c r="W762" s="313"/>
      <c r="X762" s="313"/>
      <c r="Y762" s="313"/>
      <c r="Z762" s="313"/>
    </row>
    <row r="763">
      <c r="A763" s="314"/>
      <c r="B763" s="313"/>
      <c r="C763" s="313"/>
      <c r="D763" s="313"/>
      <c r="E763" s="391"/>
      <c r="F763" s="391"/>
      <c r="G763" s="313"/>
      <c r="H763" s="313"/>
      <c r="I763" s="313"/>
      <c r="J763" s="313"/>
      <c r="K763" s="313"/>
      <c r="L763" s="313"/>
      <c r="M763" s="313"/>
      <c r="N763" s="313"/>
      <c r="O763" s="313"/>
      <c r="P763" s="313"/>
      <c r="Q763" s="313"/>
      <c r="R763" s="313"/>
      <c r="S763" s="313"/>
      <c r="T763" s="313"/>
      <c r="U763" s="313"/>
      <c r="V763" s="313"/>
      <c r="W763" s="313"/>
      <c r="X763" s="313"/>
      <c r="Y763" s="313"/>
      <c r="Z763" s="313"/>
    </row>
    <row r="764">
      <c r="A764" s="314"/>
      <c r="B764" s="313"/>
      <c r="C764" s="313"/>
      <c r="D764" s="313"/>
      <c r="E764" s="391"/>
      <c r="F764" s="391"/>
      <c r="G764" s="313"/>
      <c r="H764" s="313"/>
      <c r="I764" s="313"/>
      <c r="J764" s="313"/>
      <c r="K764" s="313"/>
      <c r="L764" s="313"/>
      <c r="M764" s="313"/>
      <c r="N764" s="313"/>
      <c r="O764" s="313"/>
      <c r="P764" s="313"/>
      <c r="Q764" s="313"/>
      <c r="R764" s="313"/>
      <c r="S764" s="313"/>
      <c r="T764" s="313"/>
      <c r="U764" s="313"/>
      <c r="V764" s="313"/>
      <c r="W764" s="313"/>
      <c r="X764" s="313"/>
      <c r="Y764" s="313"/>
      <c r="Z764" s="313"/>
    </row>
    <row r="765">
      <c r="A765" s="314"/>
      <c r="B765" s="313"/>
      <c r="C765" s="313"/>
      <c r="D765" s="313"/>
      <c r="E765" s="391"/>
      <c r="F765" s="391"/>
      <c r="G765" s="313"/>
      <c r="H765" s="313"/>
      <c r="I765" s="313"/>
      <c r="J765" s="313"/>
      <c r="K765" s="313"/>
      <c r="L765" s="313"/>
      <c r="M765" s="313"/>
      <c r="N765" s="313"/>
      <c r="O765" s="313"/>
      <c r="P765" s="313"/>
      <c r="Q765" s="313"/>
      <c r="R765" s="313"/>
      <c r="S765" s="313"/>
      <c r="T765" s="313"/>
      <c r="U765" s="313"/>
      <c r="V765" s="313"/>
      <c r="W765" s="313"/>
      <c r="X765" s="313"/>
      <c r="Y765" s="313"/>
      <c r="Z765" s="313"/>
    </row>
    <row r="766">
      <c r="A766" s="314"/>
      <c r="B766" s="313"/>
      <c r="C766" s="313"/>
      <c r="D766" s="313"/>
      <c r="E766" s="391"/>
      <c r="F766" s="391"/>
      <c r="G766" s="313"/>
      <c r="H766" s="313"/>
      <c r="I766" s="313"/>
      <c r="J766" s="313"/>
      <c r="K766" s="313"/>
      <c r="L766" s="313"/>
      <c r="M766" s="313"/>
      <c r="N766" s="313"/>
      <c r="O766" s="313"/>
      <c r="P766" s="313"/>
      <c r="Q766" s="313"/>
      <c r="R766" s="313"/>
      <c r="S766" s="313"/>
      <c r="T766" s="313"/>
      <c r="U766" s="313"/>
      <c r="V766" s="313"/>
      <c r="W766" s="313"/>
      <c r="X766" s="313"/>
      <c r="Y766" s="313"/>
      <c r="Z766" s="313"/>
    </row>
    <row r="767">
      <c r="A767" s="314"/>
      <c r="B767" s="313"/>
      <c r="C767" s="313"/>
      <c r="D767" s="313"/>
      <c r="E767" s="391"/>
      <c r="F767" s="391"/>
      <c r="G767" s="313"/>
      <c r="H767" s="313"/>
      <c r="I767" s="313"/>
      <c r="J767" s="313"/>
      <c r="K767" s="313"/>
      <c r="L767" s="313"/>
      <c r="M767" s="313"/>
      <c r="N767" s="313"/>
      <c r="O767" s="313"/>
      <c r="P767" s="313"/>
      <c r="Q767" s="313"/>
      <c r="R767" s="313"/>
      <c r="S767" s="313"/>
      <c r="T767" s="313"/>
      <c r="U767" s="313"/>
      <c r="V767" s="313"/>
      <c r="W767" s="313"/>
      <c r="X767" s="313"/>
      <c r="Y767" s="313"/>
      <c r="Z767" s="313"/>
    </row>
    <row r="768">
      <c r="A768" s="314"/>
      <c r="B768" s="313"/>
      <c r="C768" s="313"/>
      <c r="D768" s="313"/>
      <c r="E768" s="391"/>
      <c r="F768" s="391"/>
      <c r="G768" s="313"/>
      <c r="H768" s="313"/>
      <c r="I768" s="313"/>
      <c r="J768" s="313"/>
      <c r="K768" s="313"/>
      <c r="L768" s="313"/>
      <c r="M768" s="313"/>
      <c r="N768" s="313"/>
      <c r="O768" s="313"/>
      <c r="P768" s="313"/>
      <c r="Q768" s="313"/>
      <c r="R768" s="313"/>
      <c r="S768" s="313"/>
      <c r="T768" s="313"/>
      <c r="U768" s="313"/>
      <c r="V768" s="313"/>
      <c r="W768" s="313"/>
      <c r="X768" s="313"/>
      <c r="Y768" s="313"/>
      <c r="Z768" s="313"/>
    </row>
    <row r="769">
      <c r="A769" s="314"/>
      <c r="B769" s="313"/>
      <c r="C769" s="313"/>
      <c r="D769" s="313"/>
      <c r="E769" s="391"/>
      <c r="F769" s="391"/>
      <c r="G769" s="313"/>
      <c r="H769" s="313"/>
      <c r="I769" s="313"/>
      <c r="J769" s="313"/>
      <c r="K769" s="313"/>
      <c r="L769" s="313"/>
      <c r="M769" s="313"/>
      <c r="N769" s="313"/>
      <c r="O769" s="313"/>
      <c r="P769" s="313"/>
      <c r="Q769" s="313"/>
      <c r="R769" s="313"/>
      <c r="S769" s="313"/>
      <c r="T769" s="313"/>
      <c r="U769" s="313"/>
      <c r="V769" s="313"/>
      <c r="W769" s="313"/>
      <c r="X769" s="313"/>
      <c r="Y769" s="313"/>
      <c r="Z769" s="313"/>
    </row>
    <row r="770">
      <c r="A770" s="314"/>
      <c r="B770" s="313"/>
      <c r="C770" s="313"/>
      <c r="D770" s="313"/>
      <c r="E770" s="391"/>
      <c r="F770" s="391"/>
      <c r="G770" s="313"/>
      <c r="H770" s="313"/>
      <c r="I770" s="313"/>
      <c r="J770" s="313"/>
      <c r="K770" s="313"/>
      <c r="L770" s="313"/>
      <c r="M770" s="313"/>
      <c r="N770" s="313"/>
      <c r="O770" s="313"/>
      <c r="P770" s="313"/>
      <c r="Q770" s="313"/>
      <c r="R770" s="313"/>
      <c r="S770" s="313"/>
      <c r="T770" s="313"/>
      <c r="U770" s="313"/>
      <c r="V770" s="313"/>
      <c r="W770" s="313"/>
      <c r="X770" s="313"/>
      <c r="Y770" s="313"/>
      <c r="Z770" s="313"/>
    </row>
    <row r="771">
      <c r="A771" s="314"/>
      <c r="B771" s="313"/>
      <c r="C771" s="313"/>
      <c r="D771" s="313"/>
      <c r="E771" s="391"/>
      <c r="F771" s="391"/>
      <c r="G771" s="313"/>
      <c r="H771" s="313"/>
      <c r="I771" s="313"/>
      <c r="J771" s="313"/>
      <c r="K771" s="313"/>
      <c r="L771" s="313"/>
      <c r="M771" s="313"/>
      <c r="N771" s="313"/>
      <c r="O771" s="313"/>
      <c r="P771" s="313"/>
      <c r="Q771" s="313"/>
      <c r="R771" s="313"/>
      <c r="S771" s="313"/>
      <c r="T771" s="313"/>
      <c r="U771" s="313"/>
      <c r="V771" s="313"/>
      <c r="W771" s="313"/>
      <c r="X771" s="313"/>
      <c r="Y771" s="313"/>
      <c r="Z771" s="313"/>
    </row>
    <row r="772">
      <c r="A772" s="314"/>
      <c r="B772" s="313"/>
      <c r="C772" s="313"/>
      <c r="D772" s="313"/>
      <c r="E772" s="391"/>
      <c r="F772" s="391"/>
      <c r="G772" s="313"/>
      <c r="H772" s="313"/>
      <c r="I772" s="313"/>
      <c r="J772" s="313"/>
      <c r="K772" s="313"/>
      <c r="L772" s="313"/>
      <c r="M772" s="313"/>
      <c r="N772" s="313"/>
      <c r="O772" s="313"/>
      <c r="P772" s="313"/>
      <c r="Q772" s="313"/>
      <c r="R772" s="313"/>
      <c r="S772" s="313"/>
      <c r="T772" s="313"/>
      <c r="U772" s="313"/>
      <c r="V772" s="313"/>
      <c r="W772" s="313"/>
      <c r="X772" s="313"/>
      <c r="Y772" s="313"/>
      <c r="Z772" s="313"/>
    </row>
    <row r="773">
      <c r="A773" s="314"/>
      <c r="B773" s="313"/>
      <c r="C773" s="313"/>
      <c r="D773" s="313"/>
      <c r="E773" s="391"/>
      <c r="F773" s="391"/>
      <c r="G773" s="313"/>
      <c r="H773" s="313"/>
      <c r="I773" s="313"/>
      <c r="J773" s="313"/>
      <c r="K773" s="313"/>
      <c r="L773" s="313"/>
      <c r="M773" s="313"/>
      <c r="N773" s="313"/>
      <c r="O773" s="313"/>
      <c r="P773" s="313"/>
      <c r="Q773" s="313"/>
      <c r="R773" s="313"/>
      <c r="S773" s="313"/>
      <c r="T773" s="313"/>
      <c r="U773" s="313"/>
      <c r="V773" s="313"/>
      <c r="W773" s="313"/>
      <c r="X773" s="313"/>
      <c r="Y773" s="313"/>
      <c r="Z773" s="313"/>
    </row>
    <row r="774">
      <c r="A774" s="314"/>
      <c r="B774" s="313"/>
      <c r="C774" s="313"/>
      <c r="D774" s="313"/>
      <c r="E774" s="391"/>
      <c r="F774" s="391"/>
      <c r="G774" s="313"/>
      <c r="H774" s="313"/>
      <c r="I774" s="313"/>
      <c r="J774" s="313"/>
      <c r="K774" s="313"/>
      <c r="L774" s="313"/>
      <c r="M774" s="313"/>
      <c r="N774" s="313"/>
      <c r="O774" s="313"/>
      <c r="P774" s="313"/>
      <c r="Q774" s="313"/>
      <c r="R774" s="313"/>
      <c r="S774" s="313"/>
      <c r="T774" s="313"/>
      <c r="U774" s="313"/>
      <c r="V774" s="313"/>
      <c r="W774" s="313"/>
      <c r="X774" s="313"/>
      <c r="Y774" s="313"/>
      <c r="Z774" s="313"/>
    </row>
    <row r="775">
      <c r="A775" s="314"/>
      <c r="B775" s="313"/>
      <c r="C775" s="313"/>
      <c r="D775" s="313"/>
      <c r="E775" s="391"/>
      <c r="F775" s="391"/>
      <c r="G775" s="313"/>
      <c r="H775" s="313"/>
      <c r="I775" s="313"/>
      <c r="J775" s="313"/>
      <c r="K775" s="313"/>
      <c r="L775" s="313"/>
      <c r="M775" s="313"/>
      <c r="N775" s="313"/>
      <c r="O775" s="313"/>
      <c r="P775" s="313"/>
      <c r="Q775" s="313"/>
      <c r="R775" s="313"/>
      <c r="S775" s="313"/>
      <c r="T775" s="313"/>
      <c r="U775" s="313"/>
      <c r="V775" s="313"/>
      <c r="W775" s="313"/>
      <c r="X775" s="313"/>
      <c r="Y775" s="313"/>
      <c r="Z775" s="313"/>
    </row>
    <row r="776">
      <c r="A776" s="314"/>
      <c r="B776" s="313"/>
      <c r="C776" s="313"/>
      <c r="D776" s="313"/>
      <c r="E776" s="391"/>
      <c r="F776" s="391"/>
      <c r="G776" s="313"/>
      <c r="H776" s="313"/>
      <c r="I776" s="313"/>
      <c r="J776" s="313"/>
      <c r="K776" s="313"/>
      <c r="L776" s="313"/>
      <c r="M776" s="313"/>
      <c r="N776" s="313"/>
      <c r="O776" s="313"/>
      <c r="P776" s="313"/>
      <c r="Q776" s="313"/>
      <c r="R776" s="313"/>
      <c r="S776" s="313"/>
      <c r="T776" s="313"/>
      <c r="U776" s="313"/>
      <c r="V776" s="313"/>
      <c r="W776" s="313"/>
      <c r="X776" s="313"/>
      <c r="Y776" s="313"/>
      <c r="Z776" s="313"/>
    </row>
    <row r="777">
      <c r="A777" s="314"/>
      <c r="B777" s="313"/>
      <c r="C777" s="313"/>
      <c r="D777" s="313"/>
      <c r="E777" s="391"/>
      <c r="F777" s="391"/>
      <c r="G777" s="313"/>
      <c r="H777" s="313"/>
      <c r="I777" s="313"/>
      <c r="J777" s="313"/>
      <c r="K777" s="313"/>
      <c r="L777" s="313"/>
      <c r="M777" s="313"/>
      <c r="N777" s="313"/>
      <c r="O777" s="313"/>
      <c r="P777" s="313"/>
      <c r="Q777" s="313"/>
      <c r="R777" s="313"/>
      <c r="S777" s="313"/>
      <c r="T777" s="313"/>
      <c r="U777" s="313"/>
      <c r="V777" s="313"/>
      <c r="W777" s="313"/>
      <c r="X777" s="313"/>
      <c r="Y777" s="313"/>
      <c r="Z777" s="313"/>
    </row>
    <row r="778">
      <c r="A778" s="314"/>
      <c r="B778" s="313"/>
      <c r="C778" s="313"/>
      <c r="D778" s="313"/>
      <c r="E778" s="391"/>
      <c r="F778" s="391"/>
      <c r="G778" s="313"/>
      <c r="H778" s="313"/>
      <c r="I778" s="313"/>
      <c r="J778" s="313"/>
      <c r="K778" s="313"/>
      <c r="L778" s="313"/>
      <c r="M778" s="313"/>
      <c r="N778" s="313"/>
      <c r="O778" s="313"/>
      <c r="P778" s="313"/>
      <c r="Q778" s="313"/>
      <c r="R778" s="313"/>
      <c r="S778" s="313"/>
      <c r="T778" s="313"/>
      <c r="U778" s="313"/>
      <c r="V778" s="313"/>
      <c r="W778" s="313"/>
      <c r="X778" s="313"/>
      <c r="Y778" s="313"/>
      <c r="Z778" s="313"/>
    </row>
    <row r="779">
      <c r="A779" s="314"/>
      <c r="B779" s="313"/>
      <c r="C779" s="313"/>
      <c r="D779" s="313"/>
      <c r="E779" s="391"/>
      <c r="F779" s="391"/>
      <c r="G779" s="313"/>
      <c r="H779" s="313"/>
      <c r="I779" s="313"/>
      <c r="J779" s="313"/>
      <c r="K779" s="313"/>
      <c r="L779" s="313"/>
      <c r="M779" s="313"/>
      <c r="N779" s="313"/>
      <c r="O779" s="313"/>
      <c r="P779" s="313"/>
      <c r="Q779" s="313"/>
      <c r="R779" s="313"/>
      <c r="S779" s="313"/>
      <c r="T779" s="313"/>
      <c r="U779" s="313"/>
      <c r="V779" s="313"/>
      <c r="W779" s="313"/>
      <c r="X779" s="313"/>
      <c r="Y779" s="313"/>
      <c r="Z779" s="313"/>
    </row>
    <row r="780">
      <c r="A780" s="314"/>
      <c r="B780" s="313"/>
      <c r="C780" s="313"/>
      <c r="D780" s="313"/>
      <c r="E780" s="391"/>
      <c r="F780" s="391"/>
      <c r="G780" s="313"/>
      <c r="H780" s="313"/>
      <c r="I780" s="313"/>
      <c r="J780" s="313"/>
      <c r="K780" s="313"/>
      <c r="L780" s="313"/>
      <c r="M780" s="313"/>
      <c r="N780" s="313"/>
      <c r="O780" s="313"/>
      <c r="P780" s="313"/>
      <c r="Q780" s="313"/>
      <c r="R780" s="313"/>
      <c r="S780" s="313"/>
      <c r="T780" s="313"/>
      <c r="U780" s="313"/>
      <c r="V780" s="313"/>
      <c r="W780" s="313"/>
      <c r="X780" s="313"/>
      <c r="Y780" s="313"/>
      <c r="Z780" s="313"/>
    </row>
    <row r="781">
      <c r="A781" s="314"/>
      <c r="B781" s="313"/>
      <c r="C781" s="313"/>
      <c r="D781" s="313"/>
      <c r="E781" s="391"/>
      <c r="F781" s="391"/>
      <c r="G781" s="313"/>
      <c r="H781" s="313"/>
      <c r="I781" s="313"/>
      <c r="J781" s="313"/>
      <c r="K781" s="313"/>
      <c r="L781" s="313"/>
      <c r="M781" s="313"/>
      <c r="N781" s="313"/>
      <c r="O781" s="313"/>
      <c r="P781" s="313"/>
      <c r="Q781" s="313"/>
      <c r="R781" s="313"/>
      <c r="S781" s="313"/>
      <c r="T781" s="313"/>
      <c r="U781" s="313"/>
      <c r="V781" s="313"/>
      <c r="W781" s="313"/>
      <c r="X781" s="313"/>
      <c r="Y781" s="313"/>
      <c r="Z781" s="313"/>
    </row>
    <row r="782">
      <c r="A782" s="314"/>
      <c r="B782" s="313"/>
      <c r="C782" s="313"/>
      <c r="D782" s="313"/>
      <c r="E782" s="391"/>
      <c r="F782" s="391"/>
      <c r="G782" s="313"/>
      <c r="H782" s="313"/>
      <c r="I782" s="313"/>
      <c r="J782" s="313"/>
      <c r="K782" s="313"/>
      <c r="L782" s="313"/>
      <c r="M782" s="313"/>
      <c r="N782" s="313"/>
      <c r="O782" s="313"/>
      <c r="P782" s="313"/>
      <c r="Q782" s="313"/>
      <c r="R782" s="313"/>
      <c r="S782" s="313"/>
      <c r="T782" s="313"/>
      <c r="U782" s="313"/>
      <c r="V782" s="313"/>
      <c r="W782" s="313"/>
      <c r="X782" s="313"/>
      <c r="Y782" s="313"/>
      <c r="Z782" s="313"/>
    </row>
    <row r="783">
      <c r="A783" s="314"/>
      <c r="B783" s="313"/>
      <c r="C783" s="313"/>
      <c r="D783" s="313"/>
      <c r="E783" s="391"/>
      <c r="F783" s="391"/>
      <c r="G783" s="313"/>
      <c r="H783" s="313"/>
      <c r="I783" s="313"/>
      <c r="J783" s="313"/>
      <c r="K783" s="313"/>
      <c r="L783" s="313"/>
      <c r="M783" s="313"/>
      <c r="N783" s="313"/>
      <c r="O783" s="313"/>
      <c r="P783" s="313"/>
      <c r="Q783" s="313"/>
      <c r="R783" s="313"/>
      <c r="S783" s="313"/>
      <c r="T783" s="313"/>
      <c r="U783" s="313"/>
      <c r="V783" s="313"/>
      <c r="W783" s="313"/>
      <c r="X783" s="313"/>
      <c r="Y783" s="313"/>
      <c r="Z783" s="313"/>
    </row>
    <row r="784">
      <c r="A784" s="314"/>
      <c r="B784" s="313"/>
      <c r="C784" s="313"/>
      <c r="D784" s="313"/>
      <c r="E784" s="391"/>
      <c r="F784" s="391"/>
      <c r="G784" s="313"/>
      <c r="H784" s="313"/>
      <c r="I784" s="313"/>
      <c r="J784" s="313"/>
      <c r="K784" s="313"/>
      <c r="L784" s="313"/>
      <c r="M784" s="313"/>
      <c r="N784" s="313"/>
      <c r="O784" s="313"/>
      <c r="P784" s="313"/>
      <c r="Q784" s="313"/>
      <c r="R784" s="313"/>
      <c r="S784" s="313"/>
      <c r="T784" s="313"/>
      <c r="U784" s="313"/>
      <c r="V784" s="313"/>
      <c r="W784" s="313"/>
      <c r="X784" s="313"/>
      <c r="Y784" s="313"/>
      <c r="Z784" s="313"/>
    </row>
    <row r="785">
      <c r="A785" s="314"/>
      <c r="B785" s="313"/>
      <c r="C785" s="313"/>
      <c r="D785" s="313"/>
      <c r="E785" s="391"/>
      <c r="F785" s="391"/>
      <c r="G785" s="313"/>
      <c r="H785" s="313"/>
      <c r="I785" s="313"/>
      <c r="J785" s="313"/>
      <c r="K785" s="313"/>
      <c r="L785" s="313"/>
      <c r="M785" s="313"/>
      <c r="N785" s="313"/>
      <c r="O785" s="313"/>
      <c r="P785" s="313"/>
      <c r="Q785" s="313"/>
      <c r="R785" s="313"/>
      <c r="S785" s="313"/>
      <c r="T785" s="313"/>
      <c r="U785" s="313"/>
      <c r="V785" s="313"/>
      <c r="W785" s="313"/>
      <c r="X785" s="313"/>
      <c r="Y785" s="313"/>
      <c r="Z785" s="313"/>
    </row>
    <row r="786">
      <c r="A786" s="314"/>
      <c r="B786" s="313"/>
      <c r="C786" s="313"/>
      <c r="D786" s="313"/>
      <c r="E786" s="391"/>
      <c r="F786" s="391"/>
      <c r="G786" s="313"/>
      <c r="H786" s="313"/>
      <c r="I786" s="313"/>
      <c r="J786" s="313"/>
      <c r="K786" s="313"/>
      <c r="L786" s="313"/>
      <c r="M786" s="313"/>
      <c r="N786" s="313"/>
      <c r="O786" s="313"/>
      <c r="P786" s="313"/>
      <c r="Q786" s="313"/>
      <c r="R786" s="313"/>
      <c r="S786" s="313"/>
      <c r="T786" s="313"/>
      <c r="U786" s="313"/>
      <c r="V786" s="313"/>
      <c r="W786" s="313"/>
      <c r="X786" s="313"/>
      <c r="Y786" s="313"/>
      <c r="Z786" s="313"/>
    </row>
    <row r="787">
      <c r="A787" s="314"/>
      <c r="B787" s="313"/>
      <c r="C787" s="313"/>
      <c r="D787" s="313"/>
      <c r="E787" s="391"/>
      <c r="F787" s="391"/>
      <c r="G787" s="313"/>
      <c r="H787" s="313"/>
      <c r="I787" s="313"/>
      <c r="J787" s="313"/>
      <c r="K787" s="313"/>
      <c r="L787" s="313"/>
      <c r="M787" s="313"/>
      <c r="N787" s="313"/>
      <c r="O787" s="313"/>
      <c r="P787" s="313"/>
      <c r="Q787" s="313"/>
      <c r="R787" s="313"/>
      <c r="S787" s="313"/>
      <c r="T787" s="313"/>
      <c r="U787" s="313"/>
      <c r="V787" s="313"/>
      <c r="W787" s="313"/>
      <c r="X787" s="313"/>
      <c r="Y787" s="313"/>
      <c r="Z787" s="313"/>
    </row>
    <row r="788">
      <c r="A788" s="314"/>
      <c r="B788" s="313"/>
      <c r="C788" s="313"/>
      <c r="D788" s="313"/>
      <c r="E788" s="391"/>
      <c r="F788" s="391"/>
      <c r="G788" s="313"/>
      <c r="H788" s="313"/>
      <c r="I788" s="313"/>
      <c r="J788" s="313"/>
      <c r="K788" s="313"/>
      <c r="L788" s="313"/>
      <c r="M788" s="313"/>
      <c r="N788" s="313"/>
      <c r="O788" s="313"/>
      <c r="P788" s="313"/>
      <c r="Q788" s="313"/>
      <c r="R788" s="313"/>
      <c r="S788" s="313"/>
      <c r="T788" s="313"/>
      <c r="U788" s="313"/>
      <c r="V788" s="313"/>
      <c r="W788" s="313"/>
      <c r="X788" s="313"/>
      <c r="Y788" s="313"/>
      <c r="Z788" s="313"/>
    </row>
    <row r="789">
      <c r="A789" s="314"/>
      <c r="B789" s="313"/>
      <c r="C789" s="313"/>
      <c r="D789" s="313"/>
      <c r="E789" s="391"/>
      <c r="F789" s="391"/>
      <c r="G789" s="313"/>
      <c r="H789" s="313"/>
      <c r="I789" s="313"/>
      <c r="J789" s="313"/>
      <c r="K789" s="313"/>
      <c r="L789" s="313"/>
      <c r="M789" s="313"/>
      <c r="N789" s="313"/>
      <c r="O789" s="313"/>
      <c r="P789" s="313"/>
      <c r="Q789" s="313"/>
      <c r="R789" s="313"/>
      <c r="S789" s="313"/>
      <c r="T789" s="313"/>
      <c r="U789" s="313"/>
      <c r="V789" s="313"/>
      <c r="W789" s="313"/>
      <c r="X789" s="313"/>
      <c r="Y789" s="313"/>
      <c r="Z789" s="313"/>
    </row>
    <row r="790">
      <c r="A790" s="314"/>
      <c r="B790" s="313"/>
      <c r="C790" s="313"/>
      <c r="D790" s="313"/>
      <c r="E790" s="391"/>
      <c r="F790" s="391"/>
      <c r="G790" s="313"/>
      <c r="H790" s="313"/>
      <c r="I790" s="313"/>
      <c r="J790" s="313"/>
      <c r="K790" s="313"/>
      <c r="L790" s="313"/>
      <c r="M790" s="313"/>
      <c r="N790" s="313"/>
      <c r="O790" s="313"/>
      <c r="P790" s="313"/>
      <c r="Q790" s="313"/>
      <c r="R790" s="313"/>
      <c r="S790" s="313"/>
      <c r="T790" s="313"/>
      <c r="U790" s="313"/>
      <c r="V790" s="313"/>
      <c r="W790" s="313"/>
      <c r="X790" s="313"/>
      <c r="Y790" s="313"/>
      <c r="Z790" s="313"/>
    </row>
    <row r="791">
      <c r="A791" s="314"/>
      <c r="B791" s="313"/>
      <c r="C791" s="313"/>
      <c r="D791" s="313"/>
      <c r="E791" s="391"/>
      <c r="F791" s="391"/>
      <c r="G791" s="313"/>
      <c r="H791" s="313"/>
      <c r="I791" s="313"/>
      <c r="J791" s="313"/>
      <c r="K791" s="313"/>
      <c r="L791" s="313"/>
      <c r="M791" s="313"/>
      <c r="N791" s="313"/>
      <c r="O791" s="313"/>
      <c r="P791" s="313"/>
      <c r="Q791" s="313"/>
      <c r="R791" s="313"/>
      <c r="S791" s="313"/>
      <c r="T791" s="313"/>
      <c r="U791" s="313"/>
      <c r="V791" s="313"/>
      <c r="W791" s="313"/>
      <c r="X791" s="313"/>
      <c r="Y791" s="313"/>
      <c r="Z791" s="313"/>
    </row>
    <row r="792">
      <c r="A792" s="314"/>
      <c r="B792" s="313"/>
      <c r="C792" s="313"/>
      <c r="D792" s="313"/>
      <c r="E792" s="391"/>
      <c r="F792" s="391"/>
      <c r="G792" s="313"/>
      <c r="H792" s="313"/>
      <c r="I792" s="313"/>
      <c r="J792" s="313"/>
      <c r="K792" s="313"/>
      <c r="L792" s="313"/>
      <c r="M792" s="313"/>
      <c r="N792" s="313"/>
      <c r="O792" s="313"/>
      <c r="P792" s="313"/>
      <c r="Q792" s="313"/>
      <c r="R792" s="313"/>
      <c r="S792" s="313"/>
      <c r="T792" s="313"/>
      <c r="U792" s="313"/>
      <c r="V792" s="313"/>
      <c r="W792" s="313"/>
      <c r="X792" s="313"/>
      <c r="Y792" s="313"/>
      <c r="Z792" s="313"/>
    </row>
    <row r="793">
      <c r="A793" s="314"/>
      <c r="B793" s="313"/>
      <c r="C793" s="313"/>
      <c r="D793" s="313"/>
      <c r="E793" s="391"/>
      <c r="F793" s="391"/>
      <c r="G793" s="313"/>
      <c r="H793" s="313"/>
      <c r="I793" s="313"/>
      <c r="J793" s="313"/>
      <c r="K793" s="313"/>
      <c r="L793" s="313"/>
      <c r="M793" s="313"/>
      <c r="N793" s="313"/>
      <c r="O793" s="313"/>
      <c r="P793" s="313"/>
      <c r="Q793" s="313"/>
      <c r="R793" s="313"/>
      <c r="S793" s="313"/>
      <c r="T793" s="313"/>
      <c r="U793" s="313"/>
      <c r="V793" s="313"/>
      <c r="W793" s="313"/>
      <c r="X793" s="313"/>
      <c r="Y793" s="313"/>
      <c r="Z793" s="313"/>
    </row>
    <row r="794">
      <c r="A794" s="314"/>
      <c r="B794" s="313"/>
      <c r="C794" s="313"/>
      <c r="D794" s="313"/>
      <c r="E794" s="391"/>
      <c r="F794" s="391"/>
      <c r="G794" s="313"/>
      <c r="H794" s="313"/>
      <c r="I794" s="313"/>
      <c r="J794" s="313"/>
      <c r="K794" s="313"/>
      <c r="L794" s="313"/>
      <c r="M794" s="313"/>
      <c r="N794" s="313"/>
      <c r="O794" s="313"/>
      <c r="P794" s="313"/>
      <c r="Q794" s="313"/>
      <c r="R794" s="313"/>
      <c r="S794" s="313"/>
      <c r="T794" s="313"/>
      <c r="U794" s="313"/>
      <c r="V794" s="313"/>
      <c r="W794" s="313"/>
      <c r="X794" s="313"/>
      <c r="Y794" s="313"/>
      <c r="Z794" s="313"/>
    </row>
    <row r="795">
      <c r="A795" s="314"/>
      <c r="B795" s="313"/>
      <c r="C795" s="313"/>
      <c r="D795" s="313"/>
      <c r="E795" s="391"/>
      <c r="F795" s="391"/>
      <c r="G795" s="313"/>
      <c r="H795" s="313"/>
      <c r="I795" s="313"/>
      <c r="J795" s="313"/>
      <c r="K795" s="313"/>
      <c r="L795" s="313"/>
      <c r="M795" s="313"/>
      <c r="N795" s="313"/>
      <c r="O795" s="313"/>
      <c r="P795" s="313"/>
      <c r="Q795" s="313"/>
      <c r="R795" s="313"/>
      <c r="S795" s="313"/>
      <c r="T795" s="313"/>
      <c r="U795" s="313"/>
      <c r="V795" s="313"/>
      <c r="W795" s="313"/>
      <c r="X795" s="313"/>
      <c r="Y795" s="313"/>
      <c r="Z795" s="313"/>
    </row>
    <row r="796">
      <c r="A796" s="314"/>
      <c r="B796" s="313"/>
      <c r="C796" s="313"/>
      <c r="D796" s="313"/>
      <c r="E796" s="391"/>
      <c r="F796" s="391"/>
      <c r="G796" s="313"/>
      <c r="H796" s="313"/>
      <c r="I796" s="313"/>
      <c r="J796" s="313"/>
      <c r="K796" s="313"/>
      <c r="L796" s="313"/>
      <c r="M796" s="313"/>
      <c r="N796" s="313"/>
      <c r="O796" s="313"/>
      <c r="P796" s="313"/>
      <c r="Q796" s="313"/>
      <c r="R796" s="313"/>
      <c r="S796" s="313"/>
      <c r="T796" s="313"/>
      <c r="U796" s="313"/>
      <c r="V796" s="313"/>
      <c r="W796" s="313"/>
      <c r="X796" s="313"/>
      <c r="Y796" s="313"/>
      <c r="Z796" s="313"/>
    </row>
    <row r="797">
      <c r="A797" s="314"/>
      <c r="B797" s="313"/>
      <c r="C797" s="313"/>
      <c r="D797" s="313"/>
      <c r="E797" s="391"/>
      <c r="F797" s="391"/>
      <c r="G797" s="313"/>
      <c r="H797" s="313"/>
      <c r="I797" s="313"/>
      <c r="J797" s="313"/>
      <c r="K797" s="313"/>
      <c r="L797" s="313"/>
      <c r="M797" s="313"/>
      <c r="N797" s="313"/>
      <c r="O797" s="313"/>
      <c r="P797" s="313"/>
      <c r="Q797" s="313"/>
      <c r="R797" s="313"/>
      <c r="S797" s="313"/>
      <c r="T797" s="313"/>
      <c r="U797" s="313"/>
      <c r="V797" s="313"/>
      <c r="W797" s="313"/>
      <c r="X797" s="313"/>
      <c r="Y797" s="313"/>
      <c r="Z797" s="313"/>
    </row>
    <row r="798">
      <c r="A798" s="314"/>
      <c r="B798" s="313"/>
      <c r="C798" s="313"/>
      <c r="D798" s="313"/>
      <c r="E798" s="391"/>
      <c r="F798" s="391"/>
      <c r="G798" s="313"/>
      <c r="H798" s="313"/>
      <c r="I798" s="313"/>
      <c r="J798" s="313"/>
      <c r="K798" s="313"/>
      <c r="L798" s="313"/>
      <c r="M798" s="313"/>
      <c r="N798" s="313"/>
      <c r="O798" s="313"/>
      <c r="P798" s="313"/>
      <c r="Q798" s="313"/>
      <c r="R798" s="313"/>
      <c r="S798" s="313"/>
      <c r="T798" s="313"/>
      <c r="U798" s="313"/>
      <c r="V798" s="313"/>
      <c r="W798" s="313"/>
      <c r="X798" s="313"/>
      <c r="Y798" s="313"/>
      <c r="Z798" s="313"/>
    </row>
    <row r="799">
      <c r="A799" s="314"/>
      <c r="B799" s="313"/>
      <c r="C799" s="313"/>
      <c r="D799" s="313"/>
      <c r="E799" s="391"/>
      <c r="F799" s="391"/>
      <c r="G799" s="313"/>
      <c r="H799" s="313"/>
      <c r="I799" s="313"/>
      <c r="J799" s="313"/>
      <c r="K799" s="313"/>
      <c r="L799" s="313"/>
      <c r="M799" s="313"/>
      <c r="N799" s="313"/>
      <c r="O799" s="313"/>
      <c r="P799" s="313"/>
      <c r="Q799" s="313"/>
      <c r="R799" s="313"/>
      <c r="S799" s="313"/>
      <c r="T799" s="313"/>
      <c r="U799" s="313"/>
      <c r="V799" s="313"/>
      <c r="W799" s="313"/>
      <c r="X799" s="313"/>
      <c r="Y799" s="313"/>
      <c r="Z799" s="313"/>
    </row>
    <row r="800">
      <c r="A800" s="314"/>
      <c r="B800" s="313"/>
      <c r="C800" s="313"/>
      <c r="D800" s="313"/>
      <c r="E800" s="391"/>
      <c r="F800" s="391"/>
      <c r="G800" s="313"/>
      <c r="H800" s="313"/>
      <c r="I800" s="313"/>
      <c r="J800" s="313"/>
      <c r="K800" s="313"/>
      <c r="L800" s="313"/>
      <c r="M800" s="313"/>
      <c r="N800" s="313"/>
      <c r="O800" s="313"/>
      <c r="P800" s="313"/>
      <c r="Q800" s="313"/>
      <c r="R800" s="313"/>
      <c r="S800" s="313"/>
      <c r="T800" s="313"/>
      <c r="U800" s="313"/>
      <c r="V800" s="313"/>
      <c r="W800" s="313"/>
      <c r="X800" s="313"/>
      <c r="Y800" s="313"/>
      <c r="Z800" s="313"/>
    </row>
    <row r="801">
      <c r="A801" s="314"/>
      <c r="B801" s="313"/>
      <c r="C801" s="313"/>
      <c r="D801" s="313"/>
      <c r="E801" s="391"/>
      <c r="F801" s="391"/>
      <c r="G801" s="313"/>
      <c r="H801" s="313"/>
      <c r="I801" s="313"/>
      <c r="J801" s="313"/>
      <c r="K801" s="313"/>
      <c r="L801" s="313"/>
      <c r="M801" s="313"/>
      <c r="N801" s="313"/>
      <c r="O801" s="313"/>
      <c r="P801" s="313"/>
      <c r="Q801" s="313"/>
      <c r="R801" s="313"/>
      <c r="S801" s="313"/>
      <c r="T801" s="313"/>
      <c r="U801" s="313"/>
      <c r="V801" s="313"/>
      <c r="W801" s="313"/>
      <c r="X801" s="313"/>
      <c r="Y801" s="313"/>
      <c r="Z801" s="313"/>
    </row>
    <row r="802">
      <c r="A802" s="314"/>
      <c r="B802" s="313"/>
      <c r="C802" s="313"/>
      <c r="D802" s="313"/>
      <c r="E802" s="391"/>
      <c r="F802" s="391"/>
      <c r="G802" s="313"/>
      <c r="H802" s="313"/>
      <c r="I802" s="313"/>
      <c r="J802" s="313"/>
      <c r="K802" s="313"/>
      <c r="L802" s="313"/>
      <c r="M802" s="313"/>
      <c r="N802" s="313"/>
      <c r="O802" s="313"/>
      <c r="P802" s="313"/>
      <c r="Q802" s="313"/>
      <c r="R802" s="313"/>
      <c r="S802" s="313"/>
      <c r="T802" s="313"/>
      <c r="U802" s="313"/>
      <c r="V802" s="313"/>
      <c r="W802" s="313"/>
      <c r="X802" s="313"/>
      <c r="Y802" s="313"/>
      <c r="Z802" s="313"/>
    </row>
    <row r="803">
      <c r="A803" s="314"/>
      <c r="B803" s="313"/>
      <c r="C803" s="313"/>
      <c r="D803" s="313"/>
      <c r="E803" s="391"/>
      <c r="F803" s="391"/>
      <c r="G803" s="313"/>
      <c r="H803" s="313"/>
      <c r="I803" s="313"/>
      <c r="J803" s="313"/>
      <c r="K803" s="313"/>
      <c r="L803" s="313"/>
      <c r="M803" s="313"/>
      <c r="N803" s="313"/>
      <c r="O803" s="313"/>
      <c r="P803" s="313"/>
      <c r="Q803" s="313"/>
      <c r="R803" s="313"/>
      <c r="S803" s="313"/>
      <c r="T803" s="313"/>
      <c r="U803" s="313"/>
      <c r="V803" s="313"/>
      <c r="W803" s="313"/>
      <c r="X803" s="313"/>
      <c r="Y803" s="313"/>
      <c r="Z803" s="313"/>
    </row>
    <row r="804">
      <c r="A804" s="314"/>
      <c r="B804" s="313"/>
      <c r="C804" s="313"/>
      <c r="D804" s="313"/>
      <c r="E804" s="391"/>
      <c r="F804" s="391"/>
      <c r="G804" s="313"/>
      <c r="H804" s="313"/>
      <c r="I804" s="313"/>
      <c r="J804" s="313"/>
      <c r="K804" s="313"/>
      <c r="L804" s="313"/>
      <c r="M804" s="313"/>
      <c r="N804" s="313"/>
      <c r="O804" s="313"/>
      <c r="P804" s="313"/>
      <c r="Q804" s="313"/>
      <c r="R804" s="313"/>
      <c r="S804" s="313"/>
      <c r="T804" s="313"/>
      <c r="U804" s="313"/>
      <c r="V804" s="313"/>
      <c r="W804" s="313"/>
      <c r="X804" s="313"/>
      <c r="Y804" s="313"/>
      <c r="Z804" s="313"/>
    </row>
    <row r="805">
      <c r="A805" s="314"/>
      <c r="B805" s="313"/>
      <c r="C805" s="313"/>
      <c r="D805" s="313"/>
      <c r="E805" s="391"/>
      <c r="F805" s="391"/>
      <c r="G805" s="313"/>
      <c r="H805" s="313"/>
      <c r="I805" s="313"/>
      <c r="J805" s="313"/>
      <c r="K805" s="313"/>
      <c r="L805" s="313"/>
      <c r="M805" s="313"/>
      <c r="N805" s="313"/>
      <c r="O805" s="313"/>
      <c r="P805" s="313"/>
      <c r="Q805" s="313"/>
      <c r="R805" s="313"/>
      <c r="S805" s="313"/>
      <c r="T805" s="313"/>
      <c r="U805" s="313"/>
      <c r="V805" s="313"/>
      <c r="W805" s="313"/>
      <c r="X805" s="313"/>
      <c r="Y805" s="313"/>
      <c r="Z805" s="313"/>
    </row>
    <row r="806">
      <c r="A806" s="314"/>
      <c r="B806" s="313"/>
      <c r="C806" s="313"/>
      <c r="D806" s="313"/>
      <c r="E806" s="391"/>
      <c r="F806" s="391"/>
      <c r="G806" s="313"/>
      <c r="H806" s="313"/>
      <c r="I806" s="313"/>
      <c r="J806" s="313"/>
      <c r="K806" s="313"/>
      <c r="L806" s="313"/>
      <c r="M806" s="313"/>
      <c r="N806" s="313"/>
      <c r="O806" s="313"/>
      <c r="P806" s="313"/>
      <c r="Q806" s="313"/>
      <c r="R806" s="313"/>
      <c r="S806" s="313"/>
      <c r="T806" s="313"/>
      <c r="U806" s="313"/>
      <c r="V806" s="313"/>
      <c r="W806" s="313"/>
      <c r="X806" s="313"/>
      <c r="Y806" s="313"/>
      <c r="Z806" s="313"/>
    </row>
    <row r="807">
      <c r="A807" s="314"/>
      <c r="B807" s="313"/>
      <c r="C807" s="313"/>
      <c r="D807" s="313"/>
      <c r="E807" s="391"/>
      <c r="F807" s="391"/>
      <c r="G807" s="313"/>
      <c r="H807" s="313"/>
      <c r="I807" s="313"/>
      <c r="J807" s="313"/>
      <c r="K807" s="313"/>
      <c r="L807" s="313"/>
      <c r="M807" s="313"/>
      <c r="N807" s="313"/>
      <c r="O807" s="313"/>
      <c r="P807" s="313"/>
      <c r="Q807" s="313"/>
      <c r="R807" s="313"/>
      <c r="S807" s="313"/>
      <c r="T807" s="313"/>
      <c r="U807" s="313"/>
      <c r="V807" s="313"/>
      <c r="W807" s="313"/>
      <c r="X807" s="313"/>
      <c r="Y807" s="313"/>
      <c r="Z807" s="313"/>
    </row>
    <row r="808">
      <c r="A808" s="314"/>
      <c r="B808" s="313"/>
      <c r="C808" s="313"/>
      <c r="D808" s="313"/>
      <c r="E808" s="391"/>
      <c r="F808" s="391"/>
      <c r="G808" s="313"/>
      <c r="H808" s="313"/>
      <c r="I808" s="313"/>
      <c r="J808" s="313"/>
      <c r="K808" s="313"/>
      <c r="L808" s="313"/>
      <c r="M808" s="313"/>
      <c r="N808" s="313"/>
      <c r="O808" s="313"/>
      <c r="P808" s="313"/>
      <c r="Q808" s="313"/>
      <c r="R808" s="313"/>
      <c r="S808" s="313"/>
      <c r="T808" s="313"/>
      <c r="U808" s="313"/>
      <c r="V808" s="313"/>
      <c r="W808" s="313"/>
      <c r="X808" s="313"/>
      <c r="Y808" s="313"/>
      <c r="Z808" s="313"/>
    </row>
    <row r="809">
      <c r="A809" s="314"/>
      <c r="B809" s="313"/>
      <c r="C809" s="313"/>
      <c r="D809" s="313"/>
      <c r="E809" s="391"/>
      <c r="F809" s="391"/>
      <c r="G809" s="313"/>
      <c r="H809" s="313"/>
      <c r="I809" s="313"/>
      <c r="J809" s="313"/>
      <c r="K809" s="313"/>
      <c r="L809" s="313"/>
      <c r="M809" s="313"/>
      <c r="N809" s="313"/>
      <c r="O809" s="313"/>
      <c r="P809" s="313"/>
      <c r="Q809" s="313"/>
      <c r="R809" s="313"/>
      <c r="S809" s="313"/>
      <c r="T809" s="313"/>
      <c r="U809" s="313"/>
      <c r="V809" s="313"/>
      <c r="W809" s="313"/>
      <c r="X809" s="313"/>
      <c r="Y809" s="313"/>
      <c r="Z809" s="313"/>
    </row>
    <row r="810">
      <c r="A810" s="314"/>
      <c r="B810" s="313"/>
      <c r="C810" s="313"/>
      <c r="D810" s="313"/>
      <c r="E810" s="391"/>
      <c r="F810" s="391"/>
      <c r="G810" s="313"/>
      <c r="H810" s="313"/>
      <c r="I810" s="313"/>
      <c r="J810" s="313"/>
      <c r="K810" s="313"/>
      <c r="L810" s="313"/>
      <c r="M810" s="313"/>
      <c r="N810" s="313"/>
      <c r="O810" s="313"/>
      <c r="P810" s="313"/>
      <c r="Q810" s="313"/>
      <c r="R810" s="313"/>
      <c r="S810" s="313"/>
      <c r="T810" s="313"/>
      <c r="U810" s="313"/>
      <c r="V810" s="313"/>
      <c r="W810" s="313"/>
      <c r="X810" s="313"/>
      <c r="Y810" s="313"/>
      <c r="Z810" s="313"/>
    </row>
    <row r="811">
      <c r="A811" s="314"/>
      <c r="B811" s="313"/>
      <c r="C811" s="313"/>
      <c r="D811" s="313"/>
      <c r="E811" s="391"/>
      <c r="F811" s="391"/>
      <c r="G811" s="313"/>
      <c r="H811" s="313"/>
      <c r="I811" s="313"/>
      <c r="J811" s="313"/>
      <c r="K811" s="313"/>
      <c r="L811" s="313"/>
      <c r="M811" s="313"/>
      <c r="N811" s="313"/>
      <c r="O811" s="313"/>
      <c r="P811" s="313"/>
      <c r="Q811" s="313"/>
      <c r="R811" s="313"/>
      <c r="S811" s="313"/>
      <c r="T811" s="313"/>
      <c r="U811" s="313"/>
      <c r="V811" s="313"/>
      <c r="W811" s="313"/>
      <c r="X811" s="313"/>
      <c r="Y811" s="313"/>
      <c r="Z811" s="313"/>
    </row>
    <row r="812">
      <c r="A812" s="314"/>
      <c r="B812" s="313"/>
      <c r="C812" s="313"/>
      <c r="D812" s="313"/>
      <c r="E812" s="391"/>
      <c r="F812" s="391"/>
      <c r="G812" s="313"/>
      <c r="H812" s="313"/>
      <c r="I812" s="313"/>
      <c r="J812" s="313"/>
      <c r="K812" s="313"/>
      <c r="L812" s="313"/>
      <c r="M812" s="313"/>
      <c r="N812" s="313"/>
      <c r="O812" s="313"/>
      <c r="P812" s="313"/>
      <c r="Q812" s="313"/>
      <c r="R812" s="313"/>
      <c r="S812" s="313"/>
      <c r="T812" s="313"/>
      <c r="U812" s="313"/>
      <c r="V812" s="313"/>
      <c r="W812" s="313"/>
      <c r="X812" s="313"/>
      <c r="Y812" s="313"/>
      <c r="Z812" s="313"/>
    </row>
    <row r="813">
      <c r="A813" s="314"/>
      <c r="B813" s="313"/>
      <c r="C813" s="313"/>
      <c r="D813" s="313"/>
      <c r="E813" s="391"/>
      <c r="F813" s="391"/>
      <c r="G813" s="313"/>
      <c r="H813" s="313"/>
      <c r="I813" s="313"/>
      <c r="J813" s="313"/>
      <c r="K813" s="313"/>
      <c r="L813" s="313"/>
      <c r="M813" s="313"/>
      <c r="N813" s="313"/>
      <c r="O813" s="313"/>
      <c r="P813" s="313"/>
      <c r="Q813" s="313"/>
      <c r="R813" s="313"/>
      <c r="S813" s="313"/>
      <c r="T813" s="313"/>
      <c r="U813" s="313"/>
      <c r="V813" s="313"/>
      <c r="W813" s="313"/>
      <c r="X813" s="313"/>
      <c r="Y813" s="313"/>
      <c r="Z813" s="313"/>
    </row>
    <row r="814">
      <c r="A814" s="314"/>
      <c r="B814" s="313"/>
      <c r="C814" s="313"/>
      <c r="D814" s="313"/>
      <c r="E814" s="391"/>
      <c r="F814" s="391"/>
      <c r="G814" s="313"/>
      <c r="H814" s="313"/>
      <c r="I814" s="313"/>
      <c r="J814" s="313"/>
      <c r="K814" s="313"/>
      <c r="L814" s="313"/>
      <c r="M814" s="313"/>
      <c r="N814" s="313"/>
      <c r="O814" s="313"/>
      <c r="P814" s="313"/>
      <c r="Q814" s="313"/>
      <c r="R814" s="313"/>
      <c r="S814" s="313"/>
      <c r="T814" s="313"/>
      <c r="U814" s="313"/>
      <c r="V814" s="313"/>
      <c r="W814" s="313"/>
      <c r="X814" s="313"/>
      <c r="Y814" s="313"/>
      <c r="Z814" s="313"/>
    </row>
    <row r="815">
      <c r="A815" s="314"/>
      <c r="B815" s="313"/>
      <c r="C815" s="313"/>
      <c r="D815" s="313"/>
      <c r="E815" s="391"/>
      <c r="F815" s="391"/>
      <c r="G815" s="313"/>
      <c r="H815" s="313"/>
      <c r="I815" s="313"/>
      <c r="J815" s="313"/>
      <c r="K815" s="313"/>
      <c r="L815" s="313"/>
      <c r="M815" s="313"/>
      <c r="N815" s="313"/>
      <c r="O815" s="313"/>
      <c r="P815" s="313"/>
      <c r="Q815" s="313"/>
      <c r="R815" s="313"/>
      <c r="S815" s="313"/>
      <c r="T815" s="313"/>
      <c r="U815" s="313"/>
      <c r="V815" s="313"/>
      <c r="W815" s="313"/>
      <c r="X815" s="313"/>
      <c r="Y815" s="313"/>
      <c r="Z815" s="313"/>
    </row>
    <row r="816">
      <c r="A816" s="314"/>
      <c r="B816" s="313"/>
      <c r="C816" s="313"/>
      <c r="D816" s="313"/>
      <c r="E816" s="391"/>
      <c r="F816" s="391"/>
      <c r="G816" s="313"/>
      <c r="H816" s="313"/>
      <c r="I816" s="313"/>
      <c r="J816" s="313"/>
      <c r="K816" s="313"/>
      <c r="L816" s="313"/>
      <c r="M816" s="313"/>
      <c r="N816" s="313"/>
      <c r="O816" s="313"/>
      <c r="P816" s="313"/>
      <c r="Q816" s="313"/>
      <c r="R816" s="313"/>
      <c r="S816" s="313"/>
      <c r="T816" s="313"/>
      <c r="U816" s="313"/>
      <c r="V816" s="313"/>
      <c r="W816" s="313"/>
      <c r="X816" s="313"/>
      <c r="Y816" s="313"/>
      <c r="Z816" s="313"/>
    </row>
    <row r="817">
      <c r="A817" s="314"/>
      <c r="B817" s="313"/>
      <c r="C817" s="313"/>
      <c r="D817" s="313"/>
      <c r="E817" s="391"/>
      <c r="F817" s="391"/>
      <c r="G817" s="313"/>
      <c r="H817" s="313"/>
      <c r="I817" s="313"/>
      <c r="J817" s="313"/>
      <c r="K817" s="313"/>
      <c r="L817" s="313"/>
      <c r="M817" s="313"/>
      <c r="N817" s="313"/>
      <c r="O817" s="313"/>
      <c r="P817" s="313"/>
      <c r="Q817" s="313"/>
      <c r="R817" s="313"/>
      <c r="S817" s="313"/>
      <c r="T817" s="313"/>
      <c r="U817" s="313"/>
      <c r="V817" s="313"/>
      <c r="W817" s="313"/>
      <c r="X817" s="313"/>
      <c r="Y817" s="313"/>
      <c r="Z817" s="313"/>
    </row>
    <row r="818">
      <c r="A818" s="314"/>
      <c r="B818" s="313"/>
      <c r="C818" s="313"/>
      <c r="D818" s="313"/>
      <c r="E818" s="391"/>
      <c r="F818" s="391"/>
      <c r="G818" s="313"/>
      <c r="H818" s="313"/>
      <c r="I818" s="313"/>
      <c r="J818" s="313"/>
      <c r="K818" s="313"/>
      <c r="L818" s="313"/>
      <c r="M818" s="313"/>
      <c r="N818" s="313"/>
      <c r="O818" s="313"/>
      <c r="P818" s="313"/>
      <c r="Q818" s="313"/>
      <c r="R818" s="313"/>
      <c r="S818" s="313"/>
      <c r="T818" s="313"/>
      <c r="U818" s="313"/>
      <c r="V818" s="313"/>
      <c r="W818" s="313"/>
      <c r="X818" s="313"/>
      <c r="Y818" s="313"/>
      <c r="Z818" s="313"/>
    </row>
    <row r="819">
      <c r="A819" s="314"/>
      <c r="B819" s="313"/>
      <c r="C819" s="313"/>
      <c r="D819" s="313"/>
      <c r="E819" s="391"/>
      <c r="F819" s="391"/>
      <c r="G819" s="313"/>
      <c r="H819" s="313"/>
      <c r="I819" s="313"/>
      <c r="J819" s="313"/>
      <c r="K819" s="313"/>
      <c r="L819" s="313"/>
      <c r="M819" s="313"/>
      <c r="N819" s="313"/>
      <c r="O819" s="313"/>
      <c r="P819" s="313"/>
      <c r="Q819" s="313"/>
      <c r="R819" s="313"/>
      <c r="S819" s="313"/>
      <c r="T819" s="313"/>
      <c r="U819" s="313"/>
      <c r="V819" s="313"/>
      <c r="W819" s="313"/>
      <c r="X819" s="313"/>
      <c r="Y819" s="313"/>
      <c r="Z819" s="313"/>
    </row>
    <row r="820">
      <c r="A820" s="314"/>
      <c r="B820" s="313"/>
      <c r="C820" s="313"/>
      <c r="D820" s="313"/>
      <c r="E820" s="391"/>
      <c r="F820" s="391"/>
      <c r="G820" s="313"/>
      <c r="H820" s="313"/>
      <c r="I820" s="313"/>
      <c r="J820" s="313"/>
      <c r="K820" s="313"/>
      <c r="L820" s="313"/>
      <c r="M820" s="313"/>
      <c r="N820" s="313"/>
      <c r="O820" s="313"/>
      <c r="P820" s="313"/>
      <c r="Q820" s="313"/>
      <c r="R820" s="313"/>
      <c r="S820" s="313"/>
      <c r="T820" s="313"/>
      <c r="U820" s="313"/>
      <c r="V820" s="313"/>
      <c r="W820" s="313"/>
      <c r="X820" s="313"/>
      <c r="Y820" s="313"/>
      <c r="Z820" s="313"/>
    </row>
    <row r="821">
      <c r="A821" s="314"/>
      <c r="B821" s="313"/>
      <c r="C821" s="313"/>
      <c r="D821" s="313"/>
      <c r="E821" s="391"/>
      <c r="F821" s="391"/>
      <c r="G821" s="313"/>
      <c r="H821" s="313"/>
      <c r="I821" s="313"/>
      <c r="J821" s="313"/>
      <c r="K821" s="313"/>
      <c r="L821" s="313"/>
      <c r="M821" s="313"/>
      <c r="N821" s="313"/>
      <c r="O821" s="313"/>
      <c r="P821" s="313"/>
      <c r="Q821" s="313"/>
      <c r="R821" s="313"/>
      <c r="S821" s="313"/>
      <c r="T821" s="313"/>
      <c r="U821" s="313"/>
      <c r="V821" s="313"/>
      <c r="W821" s="313"/>
      <c r="X821" s="313"/>
      <c r="Y821" s="313"/>
      <c r="Z821" s="313"/>
    </row>
    <row r="822">
      <c r="A822" s="314"/>
      <c r="B822" s="313"/>
      <c r="C822" s="313"/>
      <c r="D822" s="313"/>
      <c r="E822" s="391"/>
      <c r="F822" s="391"/>
      <c r="G822" s="313"/>
      <c r="H822" s="313"/>
      <c r="I822" s="313"/>
      <c r="J822" s="313"/>
      <c r="K822" s="313"/>
      <c r="L822" s="313"/>
      <c r="M822" s="313"/>
      <c r="N822" s="313"/>
      <c r="O822" s="313"/>
      <c r="P822" s="313"/>
      <c r="Q822" s="313"/>
      <c r="R822" s="313"/>
      <c r="S822" s="313"/>
      <c r="T822" s="313"/>
      <c r="U822" s="313"/>
      <c r="V822" s="313"/>
      <c r="W822" s="313"/>
      <c r="X822" s="313"/>
      <c r="Y822" s="313"/>
      <c r="Z822" s="313"/>
    </row>
    <row r="823">
      <c r="A823" s="314"/>
      <c r="B823" s="313"/>
      <c r="C823" s="313"/>
      <c r="D823" s="313"/>
      <c r="E823" s="391"/>
      <c r="F823" s="391"/>
      <c r="G823" s="313"/>
      <c r="H823" s="313"/>
      <c r="I823" s="313"/>
      <c r="J823" s="313"/>
      <c r="K823" s="313"/>
      <c r="L823" s="313"/>
      <c r="M823" s="313"/>
      <c r="N823" s="313"/>
      <c r="O823" s="313"/>
      <c r="P823" s="313"/>
      <c r="Q823" s="313"/>
      <c r="R823" s="313"/>
      <c r="S823" s="313"/>
      <c r="T823" s="313"/>
      <c r="U823" s="313"/>
      <c r="V823" s="313"/>
      <c r="W823" s="313"/>
      <c r="X823" s="313"/>
      <c r="Y823" s="313"/>
      <c r="Z823" s="313"/>
    </row>
    <row r="824">
      <c r="A824" s="314"/>
      <c r="B824" s="313"/>
      <c r="C824" s="313"/>
      <c r="D824" s="313"/>
      <c r="E824" s="391"/>
      <c r="F824" s="391"/>
      <c r="G824" s="313"/>
      <c r="H824" s="313"/>
      <c r="I824" s="313"/>
      <c r="J824" s="313"/>
      <c r="K824" s="313"/>
      <c r="L824" s="313"/>
      <c r="M824" s="313"/>
      <c r="N824" s="313"/>
      <c r="O824" s="313"/>
      <c r="P824" s="313"/>
      <c r="Q824" s="313"/>
      <c r="R824" s="313"/>
      <c r="S824" s="313"/>
      <c r="T824" s="313"/>
      <c r="U824" s="313"/>
      <c r="V824" s="313"/>
      <c r="W824" s="313"/>
      <c r="X824" s="313"/>
      <c r="Y824" s="313"/>
      <c r="Z824" s="313"/>
    </row>
    <row r="825">
      <c r="A825" s="314"/>
      <c r="B825" s="313"/>
      <c r="C825" s="313"/>
      <c r="D825" s="313"/>
      <c r="E825" s="391"/>
      <c r="F825" s="391"/>
      <c r="G825" s="313"/>
      <c r="H825" s="313"/>
      <c r="I825" s="313"/>
      <c r="J825" s="313"/>
      <c r="K825" s="313"/>
      <c r="L825" s="313"/>
      <c r="M825" s="313"/>
      <c r="N825" s="313"/>
      <c r="O825" s="313"/>
      <c r="P825" s="313"/>
      <c r="Q825" s="313"/>
      <c r="R825" s="313"/>
      <c r="S825" s="313"/>
      <c r="T825" s="313"/>
      <c r="U825" s="313"/>
      <c r="V825" s="313"/>
      <c r="W825" s="313"/>
      <c r="X825" s="313"/>
      <c r="Y825" s="313"/>
      <c r="Z825" s="313"/>
    </row>
    <row r="826">
      <c r="A826" s="314"/>
      <c r="B826" s="313"/>
      <c r="C826" s="313"/>
      <c r="D826" s="313"/>
      <c r="E826" s="391"/>
      <c r="F826" s="391"/>
      <c r="G826" s="313"/>
      <c r="H826" s="313"/>
      <c r="I826" s="313"/>
      <c r="J826" s="313"/>
      <c r="K826" s="313"/>
      <c r="L826" s="313"/>
      <c r="M826" s="313"/>
      <c r="N826" s="313"/>
      <c r="O826" s="313"/>
      <c r="P826" s="313"/>
      <c r="Q826" s="313"/>
      <c r="R826" s="313"/>
      <c r="S826" s="313"/>
      <c r="T826" s="313"/>
      <c r="U826" s="313"/>
      <c r="V826" s="313"/>
      <c r="W826" s="313"/>
      <c r="X826" s="313"/>
      <c r="Y826" s="313"/>
      <c r="Z826" s="313"/>
    </row>
    <row r="827">
      <c r="A827" s="314"/>
      <c r="B827" s="313"/>
      <c r="C827" s="313"/>
      <c r="D827" s="313"/>
      <c r="E827" s="391"/>
      <c r="F827" s="391"/>
      <c r="G827" s="313"/>
      <c r="H827" s="313"/>
      <c r="I827" s="313"/>
      <c r="J827" s="313"/>
      <c r="K827" s="313"/>
      <c r="L827" s="313"/>
      <c r="M827" s="313"/>
      <c r="N827" s="313"/>
      <c r="O827" s="313"/>
      <c r="P827" s="313"/>
      <c r="Q827" s="313"/>
      <c r="R827" s="313"/>
      <c r="S827" s="313"/>
      <c r="T827" s="313"/>
      <c r="U827" s="313"/>
      <c r="V827" s="313"/>
      <c r="W827" s="313"/>
      <c r="X827" s="313"/>
      <c r="Y827" s="313"/>
      <c r="Z827" s="313"/>
    </row>
    <row r="828">
      <c r="A828" s="314"/>
      <c r="B828" s="313"/>
      <c r="C828" s="313"/>
      <c r="D828" s="313"/>
      <c r="E828" s="391"/>
      <c r="F828" s="391"/>
      <c r="G828" s="313"/>
      <c r="H828" s="313"/>
      <c r="I828" s="313"/>
      <c r="J828" s="313"/>
      <c r="K828" s="313"/>
      <c r="L828" s="313"/>
      <c r="M828" s="313"/>
      <c r="N828" s="313"/>
      <c r="O828" s="313"/>
      <c r="P828" s="313"/>
      <c r="Q828" s="313"/>
      <c r="R828" s="313"/>
      <c r="S828" s="313"/>
      <c r="T828" s="313"/>
      <c r="U828" s="313"/>
      <c r="V828" s="313"/>
      <c r="W828" s="313"/>
      <c r="X828" s="313"/>
      <c r="Y828" s="313"/>
      <c r="Z828" s="313"/>
    </row>
    <row r="829">
      <c r="A829" s="314"/>
      <c r="B829" s="313"/>
      <c r="C829" s="313"/>
      <c r="D829" s="313"/>
      <c r="E829" s="391"/>
      <c r="F829" s="391"/>
      <c r="G829" s="313"/>
      <c r="H829" s="313"/>
      <c r="I829" s="313"/>
      <c r="J829" s="313"/>
      <c r="K829" s="313"/>
      <c r="L829" s="313"/>
      <c r="M829" s="313"/>
      <c r="N829" s="313"/>
      <c r="O829" s="313"/>
      <c r="P829" s="313"/>
      <c r="Q829" s="313"/>
      <c r="R829" s="313"/>
      <c r="S829" s="313"/>
      <c r="T829" s="313"/>
      <c r="U829" s="313"/>
      <c r="V829" s="313"/>
      <c r="W829" s="313"/>
      <c r="X829" s="313"/>
      <c r="Y829" s="313"/>
      <c r="Z829" s="313"/>
    </row>
    <row r="830">
      <c r="A830" s="314"/>
      <c r="B830" s="313"/>
      <c r="C830" s="313"/>
      <c r="D830" s="313"/>
      <c r="E830" s="391"/>
      <c r="F830" s="391"/>
      <c r="G830" s="313"/>
      <c r="H830" s="313"/>
      <c r="I830" s="313"/>
      <c r="J830" s="313"/>
      <c r="K830" s="313"/>
      <c r="L830" s="313"/>
      <c r="M830" s="313"/>
      <c r="N830" s="313"/>
      <c r="O830" s="313"/>
      <c r="P830" s="313"/>
      <c r="Q830" s="313"/>
      <c r="R830" s="313"/>
      <c r="S830" s="313"/>
      <c r="T830" s="313"/>
      <c r="U830" s="313"/>
      <c r="V830" s="313"/>
      <c r="W830" s="313"/>
      <c r="X830" s="313"/>
      <c r="Y830" s="313"/>
      <c r="Z830" s="313"/>
    </row>
    <row r="831">
      <c r="A831" s="314"/>
      <c r="B831" s="313"/>
      <c r="C831" s="313"/>
      <c r="D831" s="313"/>
      <c r="E831" s="391"/>
      <c r="F831" s="391"/>
      <c r="G831" s="313"/>
      <c r="H831" s="313"/>
      <c r="I831" s="313"/>
      <c r="J831" s="313"/>
      <c r="K831" s="313"/>
      <c r="L831" s="313"/>
      <c r="M831" s="313"/>
      <c r="N831" s="313"/>
      <c r="O831" s="313"/>
      <c r="P831" s="313"/>
      <c r="Q831" s="313"/>
      <c r="R831" s="313"/>
      <c r="S831" s="313"/>
      <c r="T831" s="313"/>
      <c r="U831" s="313"/>
      <c r="V831" s="313"/>
      <c r="W831" s="313"/>
      <c r="X831" s="313"/>
      <c r="Y831" s="313"/>
      <c r="Z831" s="313"/>
    </row>
    <row r="832">
      <c r="A832" s="314"/>
      <c r="B832" s="313"/>
      <c r="C832" s="313"/>
      <c r="D832" s="313"/>
      <c r="E832" s="391"/>
      <c r="F832" s="391"/>
      <c r="G832" s="313"/>
      <c r="H832" s="313"/>
      <c r="I832" s="313"/>
      <c r="J832" s="313"/>
      <c r="K832" s="313"/>
      <c r="L832" s="313"/>
      <c r="M832" s="313"/>
      <c r="N832" s="313"/>
      <c r="O832" s="313"/>
      <c r="P832" s="313"/>
      <c r="Q832" s="313"/>
      <c r="R832" s="313"/>
      <c r="S832" s="313"/>
      <c r="T832" s="313"/>
      <c r="U832" s="313"/>
      <c r="V832" s="313"/>
      <c r="W832" s="313"/>
      <c r="X832" s="313"/>
      <c r="Y832" s="313"/>
      <c r="Z832" s="313"/>
    </row>
    <row r="833">
      <c r="A833" s="314"/>
      <c r="B833" s="313"/>
      <c r="C833" s="313"/>
      <c r="D833" s="313"/>
      <c r="E833" s="391"/>
      <c r="F833" s="391"/>
      <c r="G833" s="313"/>
      <c r="H833" s="313"/>
      <c r="I833" s="313"/>
      <c r="J833" s="313"/>
      <c r="K833" s="313"/>
      <c r="L833" s="313"/>
      <c r="M833" s="313"/>
      <c r="N833" s="313"/>
      <c r="O833" s="313"/>
      <c r="P833" s="313"/>
      <c r="Q833" s="313"/>
      <c r="R833" s="313"/>
      <c r="S833" s="313"/>
      <c r="T833" s="313"/>
      <c r="U833" s="313"/>
      <c r="V833" s="313"/>
      <c r="W833" s="313"/>
      <c r="X833" s="313"/>
      <c r="Y833" s="313"/>
      <c r="Z833" s="313"/>
    </row>
    <row r="834">
      <c r="A834" s="314"/>
      <c r="B834" s="313"/>
      <c r="C834" s="313"/>
      <c r="D834" s="313"/>
      <c r="E834" s="391"/>
      <c r="F834" s="391"/>
      <c r="G834" s="313"/>
      <c r="H834" s="313"/>
      <c r="I834" s="313"/>
      <c r="J834" s="313"/>
      <c r="K834" s="313"/>
      <c r="L834" s="313"/>
      <c r="M834" s="313"/>
      <c r="N834" s="313"/>
      <c r="O834" s="313"/>
      <c r="P834" s="313"/>
      <c r="Q834" s="313"/>
      <c r="R834" s="313"/>
      <c r="S834" s="313"/>
      <c r="T834" s="313"/>
      <c r="U834" s="313"/>
      <c r="V834" s="313"/>
      <c r="W834" s="313"/>
      <c r="X834" s="313"/>
      <c r="Y834" s="313"/>
      <c r="Z834" s="313"/>
    </row>
    <row r="835">
      <c r="A835" s="314"/>
      <c r="B835" s="313"/>
      <c r="C835" s="313"/>
      <c r="D835" s="313"/>
      <c r="E835" s="391"/>
      <c r="F835" s="391"/>
      <c r="G835" s="313"/>
      <c r="H835" s="313"/>
      <c r="I835" s="313"/>
      <c r="J835" s="313"/>
      <c r="K835" s="313"/>
      <c r="L835" s="313"/>
      <c r="M835" s="313"/>
      <c r="N835" s="313"/>
      <c r="O835" s="313"/>
      <c r="P835" s="313"/>
      <c r="Q835" s="313"/>
      <c r="R835" s="313"/>
      <c r="S835" s="313"/>
      <c r="T835" s="313"/>
      <c r="U835" s="313"/>
      <c r="V835" s="313"/>
      <c r="W835" s="313"/>
      <c r="X835" s="313"/>
      <c r="Y835" s="313"/>
      <c r="Z835" s="313"/>
    </row>
    <row r="836">
      <c r="A836" s="314"/>
      <c r="B836" s="313"/>
      <c r="C836" s="313"/>
      <c r="D836" s="313"/>
      <c r="E836" s="391"/>
      <c r="F836" s="391"/>
      <c r="G836" s="313"/>
      <c r="H836" s="313"/>
      <c r="I836" s="313"/>
      <c r="J836" s="313"/>
      <c r="K836" s="313"/>
      <c r="L836" s="313"/>
      <c r="M836" s="313"/>
      <c r="N836" s="313"/>
      <c r="O836" s="313"/>
      <c r="P836" s="313"/>
      <c r="Q836" s="313"/>
      <c r="R836" s="313"/>
      <c r="S836" s="313"/>
      <c r="T836" s="313"/>
      <c r="U836" s="313"/>
      <c r="V836" s="313"/>
      <c r="W836" s="313"/>
      <c r="X836" s="313"/>
      <c r="Y836" s="313"/>
      <c r="Z836" s="313"/>
    </row>
    <row r="837">
      <c r="A837" s="314"/>
      <c r="B837" s="313"/>
      <c r="C837" s="313"/>
      <c r="D837" s="313"/>
      <c r="E837" s="391"/>
      <c r="F837" s="391"/>
      <c r="G837" s="313"/>
      <c r="H837" s="313"/>
      <c r="I837" s="313"/>
      <c r="J837" s="313"/>
      <c r="K837" s="313"/>
      <c r="L837" s="313"/>
      <c r="M837" s="313"/>
      <c r="N837" s="313"/>
      <c r="O837" s="313"/>
      <c r="P837" s="313"/>
      <c r="Q837" s="313"/>
      <c r="R837" s="313"/>
      <c r="S837" s="313"/>
      <c r="T837" s="313"/>
      <c r="U837" s="313"/>
      <c r="V837" s="313"/>
      <c r="W837" s="313"/>
      <c r="X837" s="313"/>
      <c r="Y837" s="313"/>
      <c r="Z837" s="313"/>
    </row>
    <row r="838">
      <c r="A838" s="314"/>
      <c r="B838" s="313"/>
      <c r="C838" s="313"/>
      <c r="D838" s="313"/>
      <c r="E838" s="391"/>
      <c r="F838" s="391"/>
      <c r="G838" s="313"/>
      <c r="H838" s="313"/>
      <c r="I838" s="313"/>
      <c r="J838" s="313"/>
      <c r="K838" s="313"/>
      <c r="L838" s="313"/>
      <c r="M838" s="313"/>
      <c r="N838" s="313"/>
      <c r="O838" s="313"/>
      <c r="P838" s="313"/>
      <c r="Q838" s="313"/>
      <c r="R838" s="313"/>
      <c r="S838" s="313"/>
      <c r="T838" s="313"/>
      <c r="U838" s="313"/>
      <c r="V838" s="313"/>
      <c r="W838" s="313"/>
      <c r="X838" s="313"/>
      <c r="Y838" s="313"/>
      <c r="Z838" s="313"/>
    </row>
    <row r="839">
      <c r="A839" s="314"/>
      <c r="B839" s="313"/>
      <c r="C839" s="313"/>
      <c r="D839" s="313"/>
      <c r="E839" s="391"/>
      <c r="F839" s="391"/>
      <c r="G839" s="313"/>
      <c r="H839" s="313"/>
      <c r="I839" s="313"/>
      <c r="J839" s="313"/>
      <c r="K839" s="313"/>
      <c r="L839" s="313"/>
      <c r="M839" s="313"/>
      <c r="N839" s="313"/>
      <c r="O839" s="313"/>
      <c r="P839" s="313"/>
      <c r="Q839" s="313"/>
      <c r="R839" s="313"/>
      <c r="S839" s="313"/>
      <c r="T839" s="313"/>
      <c r="U839" s="313"/>
      <c r="V839" s="313"/>
      <c r="W839" s="313"/>
      <c r="X839" s="313"/>
      <c r="Y839" s="313"/>
      <c r="Z839" s="313"/>
    </row>
    <row r="840">
      <c r="A840" s="314"/>
      <c r="B840" s="313"/>
      <c r="C840" s="313"/>
      <c r="D840" s="313"/>
      <c r="E840" s="391"/>
      <c r="F840" s="391"/>
      <c r="G840" s="313"/>
      <c r="H840" s="313"/>
      <c r="I840" s="313"/>
      <c r="J840" s="313"/>
      <c r="K840" s="313"/>
      <c r="L840" s="313"/>
      <c r="M840" s="313"/>
      <c r="N840" s="313"/>
      <c r="O840" s="313"/>
      <c r="P840" s="313"/>
      <c r="Q840" s="313"/>
      <c r="R840" s="313"/>
      <c r="S840" s="313"/>
      <c r="T840" s="313"/>
      <c r="U840" s="313"/>
      <c r="V840" s="313"/>
      <c r="W840" s="313"/>
      <c r="X840" s="313"/>
      <c r="Y840" s="313"/>
      <c r="Z840" s="313"/>
    </row>
    <row r="841">
      <c r="A841" s="314"/>
      <c r="B841" s="313"/>
      <c r="C841" s="313"/>
      <c r="D841" s="313"/>
      <c r="E841" s="391"/>
      <c r="F841" s="391"/>
      <c r="G841" s="313"/>
      <c r="H841" s="313"/>
      <c r="I841" s="313"/>
      <c r="J841" s="313"/>
      <c r="K841" s="313"/>
      <c r="L841" s="313"/>
      <c r="M841" s="313"/>
      <c r="N841" s="313"/>
      <c r="O841" s="313"/>
      <c r="P841" s="313"/>
      <c r="Q841" s="313"/>
      <c r="R841" s="313"/>
      <c r="S841" s="313"/>
      <c r="T841" s="313"/>
      <c r="U841" s="313"/>
      <c r="V841" s="313"/>
      <c r="W841" s="313"/>
      <c r="X841" s="313"/>
      <c r="Y841" s="313"/>
      <c r="Z841" s="313"/>
    </row>
    <row r="842">
      <c r="A842" s="314"/>
      <c r="B842" s="313"/>
      <c r="C842" s="313"/>
      <c r="D842" s="313"/>
      <c r="E842" s="391"/>
      <c r="F842" s="391"/>
      <c r="G842" s="313"/>
      <c r="H842" s="313"/>
      <c r="I842" s="313"/>
      <c r="J842" s="313"/>
      <c r="K842" s="313"/>
      <c r="L842" s="313"/>
      <c r="M842" s="313"/>
      <c r="N842" s="313"/>
      <c r="O842" s="313"/>
      <c r="P842" s="313"/>
      <c r="Q842" s="313"/>
      <c r="R842" s="313"/>
      <c r="S842" s="313"/>
      <c r="T842" s="313"/>
      <c r="U842" s="313"/>
      <c r="V842" s="313"/>
      <c r="W842" s="313"/>
      <c r="X842" s="313"/>
      <c r="Y842" s="313"/>
      <c r="Z842" s="313"/>
    </row>
    <row r="843">
      <c r="A843" s="314"/>
      <c r="B843" s="313"/>
      <c r="C843" s="313"/>
      <c r="D843" s="313"/>
      <c r="E843" s="391"/>
      <c r="F843" s="391"/>
      <c r="G843" s="313"/>
      <c r="H843" s="313"/>
      <c r="I843" s="313"/>
      <c r="J843" s="313"/>
      <c r="K843" s="313"/>
      <c r="L843" s="313"/>
      <c r="M843" s="313"/>
      <c r="N843" s="313"/>
      <c r="O843" s="313"/>
      <c r="P843" s="313"/>
      <c r="Q843" s="313"/>
      <c r="R843" s="313"/>
      <c r="S843" s="313"/>
      <c r="T843" s="313"/>
      <c r="U843" s="313"/>
      <c r="V843" s="313"/>
      <c r="W843" s="313"/>
      <c r="X843" s="313"/>
      <c r="Y843" s="313"/>
      <c r="Z843" s="313"/>
    </row>
    <row r="844">
      <c r="A844" s="314"/>
      <c r="B844" s="313"/>
      <c r="C844" s="313"/>
      <c r="D844" s="313"/>
      <c r="E844" s="391"/>
      <c r="F844" s="391"/>
      <c r="G844" s="313"/>
      <c r="H844" s="313"/>
      <c r="I844" s="313"/>
      <c r="J844" s="313"/>
      <c r="K844" s="313"/>
      <c r="L844" s="313"/>
      <c r="M844" s="313"/>
      <c r="N844" s="313"/>
      <c r="O844" s="313"/>
      <c r="P844" s="313"/>
      <c r="Q844" s="313"/>
      <c r="R844" s="313"/>
      <c r="S844" s="313"/>
      <c r="T844" s="313"/>
      <c r="U844" s="313"/>
      <c r="V844" s="313"/>
      <c r="W844" s="313"/>
      <c r="X844" s="313"/>
      <c r="Y844" s="313"/>
      <c r="Z844" s="313"/>
    </row>
    <row r="845">
      <c r="A845" s="314"/>
      <c r="B845" s="313"/>
      <c r="C845" s="313"/>
      <c r="D845" s="313"/>
      <c r="E845" s="391"/>
      <c r="F845" s="391"/>
      <c r="G845" s="313"/>
      <c r="H845" s="313"/>
      <c r="I845" s="313"/>
      <c r="J845" s="313"/>
      <c r="K845" s="313"/>
      <c r="L845" s="313"/>
      <c r="M845" s="313"/>
      <c r="N845" s="313"/>
      <c r="O845" s="313"/>
      <c r="P845" s="313"/>
      <c r="Q845" s="313"/>
      <c r="R845" s="313"/>
      <c r="S845" s="313"/>
      <c r="T845" s="313"/>
      <c r="U845" s="313"/>
      <c r="V845" s="313"/>
      <c r="W845" s="313"/>
      <c r="X845" s="313"/>
      <c r="Y845" s="313"/>
      <c r="Z845" s="313"/>
    </row>
    <row r="846">
      <c r="A846" s="314"/>
      <c r="B846" s="313"/>
      <c r="C846" s="313"/>
      <c r="D846" s="313"/>
      <c r="E846" s="391"/>
      <c r="F846" s="391"/>
      <c r="G846" s="313"/>
      <c r="H846" s="313"/>
      <c r="I846" s="313"/>
      <c r="J846" s="313"/>
      <c r="K846" s="313"/>
      <c r="L846" s="313"/>
      <c r="M846" s="313"/>
      <c r="N846" s="313"/>
      <c r="O846" s="313"/>
      <c r="P846" s="313"/>
      <c r="Q846" s="313"/>
      <c r="R846" s="313"/>
      <c r="S846" s="313"/>
      <c r="T846" s="313"/>
      <c r="U846" s="313"/>
      <c r="V846" s="313"/>
      <c r="W846" s="313"/>
      <c r="X846" s="313"/>
      <c r="Y846" s="313"/>
      <c r="Z846" s="313"/>
    </row>
    <row r="847">
      <c r="A847" s="314"/>
      <c r="B847" s="313"/>
      <c r="C847" s="313"/>
      <c r="D847" s="313"/>
      <c r="E847" s="391"/>
      <c r="F847" s="391"/>
      <c r="G847" s="313"/>
      <c r="H847" s="313"/>
      <c r="I847" s="313"/>
      <c r="J847" s="313"/>
      <c r="K847" s="313"/>
      <c r="L847" s="313"/>
      <c r="M847" s="313"/>
      <c r="N847" s="313"/>
      <c r="O847" s="313"/>
      <c r="P847" s="313"/>
      <c r="Q847" s="313"/>
      <c r="R847" s="313"/>
      <c r="S847" s="313"/>
      <c r="T847" s="313"/>
      <c r="U847" s="313"/>
      <c r="V847" s="313"/>
      <c r="W847" s="313"/>
      <c r="X847" s="313"/>
      <c r="Y847" s="313"/>
      <c r="Z847" s="313"/>
    </row>
    <row r="848">
      <c r="A848" s="314"/>
      <c r="B848" s="313"/>
      <c r="C848" s="313"/>
      <c r="D848" s="313"/>
      <c r="E848" s="391"/>
      <c r="F848" s="391"/>
      <c r="G848" s="313"/>
      <c r="H848" s="313"/>
      <c r="I848" s="313"/>
      <c r="J848" s="313"/>
      <c r="K848" s="313"/>
      <c r="L848" s="313"/>
      <c r="M848" s="313"/>
      <c r="N848" s="313"/>
      <c r="O848" s="313"/>
      <c r="P848" s="313"/>
      <c r="Q848" s="313"/>
      <c r="R848" s="313"/>
      <c r="S848" s="313"/>
      <c r="T848" s="313"/>
      <c r="U848" s="313"/>
      <c r="V848" s="313"/>
      <c r="W848" s="313"/>
      <c r="X848" s="313"/>
      <c r="Y848" s="313"/>
      <c r="Z848" s="313"/>
    </row>
    <row r="849">
      <c r="A849" s="314"/>
      <c r="B849" s="313"/>
      <c r="C849" s="313"/>
      <c r="D849" s="313"/>
      <c r="E849" s="391"/>
      <c r="F849" s="391"/>
      <c r="G849" s="313"/>
      <c r="H849" s="313"/>
      <c r="I849" s="313"/>
      <c r="J849" s="313"/>
      <c r="K849" s="313"/>
      <c r="L849" s="313"/>
      <c r="M849" s="313"/>
      <c r="N849" s="313"/>
      <c r="O849" s="313"/>
      <c r="P849" s="313"/>
      <c r="Q849" s="313"/>
      <c r="R849" s="313"/>
      <c r="S849" s="313"/>
      <c r="T849" s="313"/>
      <c r="U849" s="313"/>
      <c r="V849" s="313"/>
      <c r="W849" s="313"/>
      <c r="X849" s="313"/>
      <c r="Y849" s="313"/>
      <c r="Z849" s="313"/>
    </row>
    <row r="850">
      <c r="A850" s="314"/>
      <c r="B850" s="313"/>
      <c r="C850" s="313"/>
      <c r="D850" s="313"/>
      <c r="E850" s="391"/>
      <c r="F850" s="391"/>
      <c r="G850" s="313"/>
      <c r="H850" s="313"/>
      <c r="I850" s="313"/>
      <c r="J850" s="313"/>
      <c r="K850" s="313"/>
      <c r="L850" s="313"/>
      <c r="M850" s="313"/>
      <c r="N850" s="313"/>
      <c r="O850" s="313"/>
      <c r="P850" s="313"/>
      <c r="Q850" s="313"/>
      <c r="R850" s="313"/>
      <c r="S850" s="313"/>
      <c r="T850" s="313"/>
      <c r="U850" s="313"/>
      <c r="V850" s="313"/>
      <c r="W850" s="313"/>
      <c r="X850" s="313"/>
      <c r="Y850" s="313"/>
      <c r="Z850" s="313"/>
    </row>
    <row r="851">
      <c r="A851" s="314"/>
      <c r="B851" s="313"/>
      <c r="C851" s="313"/>
      <c r="D851" s="313"/>
      <c r="E851" s="391"/>
      <c r="F851" s="391"/>
      <c r="G851" s="313"/>
      <c r="H851" s="313"/>
      <c r="I851" s="313"/>
      <c r="J851" s="313"/>
      <c r="K851" s="313"/>
      <c r="L851" s="313"/>
      <c r="M851" s="313"/>
      <c r="N851" s="313"/>
      <c r="O851" s="313"/>
      <c r="P851" s="313"/>
      <c r="Q851" s="313"/>
      <c r="R851" s="313"/>
      <c r="S851" s="313"/>
      <c r="T851" s="313"/>
      <c r="U851" s="313"/>
      <c r="V851" s="313"/>
      <c r="W851" s="313"/>
      <c r="X851" s="313"/>
      <c r="Y851" s="313"/>
      <c r="Z851" s="313"/>
    </row>
    <row r="852">
      <c r="A852" s="314"/>
      <c r="B852" s="313"/>
      <c r="C852" s="313"/>
      <c r="D852" s="313"/>
      <c r="E852" s="391"/>
      <c r="F852" s="391"/>
      <c r="G852" s="313"/>
      <c r="H852" s="313"/>
      <c r="I852" s="313"/>
      <c r="J852" s="313"/>
      <c r="K852" s="313"/>
      <c r="L852" s="313"/>
      <c r="M852" s="313"/>
      <c r="N852" s="313"/>
      <c r="O852" s="313"/>
      <c r="P852" s="313"/>
      <c r="Q852" s="313"/>
      <c r="R852" s="313"/>
      <c r="S852" s="313"/>
      <c r="T852" s="313"/>
      <c r="U852" s="313"/>
      <c r="V852" s="313"/>
      <c r="W852" s="313"/>
      <c r="X852" s="313"/>
      <c r="Y852" s="313"/>
      <c r="Z852" s="313"/>
    </row>
    <row r="853">
      <c r="A853" s="314"/>
      <c r="B853" s="313"/>
      <c r="C853" s="313"/>
      <c r="D853" s="313"/>
      <c r="E853" s="391"/>
      <c r="F853" s="391"/>
      <c r="G853" s="313"/>
      <c r="H853" s="313"/>
      <c r="I853" s="313"/>
      <c r="J853" s="313"/>
      <c r="K853" s="313"/>
      <c r="L853" s="313"/>
      <c r="M853" s="313"/>
      <c r="N853" s="313"/>
      <c r="O853" s="313"/>
      <c r="P853" s="313"/>
      <c r="Q853" s="313"/>
      <c r="R853" s="313"/>
      <c r="S853" s="313"/>
      <c r="T853" s="313"/>
      <c r="U853" s="313"/>
      <c r="V853" s="313"/>
      <c r="W853" s="313"/>
      <c r="X853" s="313"/>
      <c r="Y853" s="313"/>
      <c r="Z853" s="313"/>
    </row>
    <row r="854">
      <c r="A854" s="314"/>
      <c r="B854" s="313"/>
      <c r="C854" s="313"/>
      <c r="D854" s="313"/>
      <c r="E854" s="391"/>
      <c r="F854" s="391"/>
      <c r="G854" s="313"/>
      <c r="H854" s="313"/>
      <c r="I854" s="313"/>
      <c r="J854" s="313"/>
      <c r="K854" s="313"/>
      <c r="L854" s="313"/>
      <c r="M854" s="313"/>
      <c r="N854" s="313"/>
      <c r="O854" s="313"/>
      <c r="P854" s="313"/>
      <c r="Q854" s="313"/>
      <c r="R854" s="313"/>
      <c r="S854" s="313"/>
      <c r="T854" s="313"/>
      <c r="U854" s="313"/>
      <c r="V854" s="313"/>
      <c r="W854" s="313"/>
      <c r="X854" s="313"/>
      <c r="Y854" s="313"/>
      <c r="Z854" s="313"/>
    </row>
    <row r="855">
      <c r="A855" s="314"/>
      <c r="B855" s="313"/>
      <c r="C855" s="313"/>
      <c r="D855" s="313"/>
      <c r="E855" s="391"/>
      <c r="F855" s="391"/>
      <c r="G855" s="313"/>
      <c r="H855" s="313"/>
      <c r="I855" s="313"/>
      <c r="J855" s="313"/>
      <c r="K855" s="313"/>
      <c r="L855" s="313"/>
      <c r="M855" s="313"/>
      <c r="N855" s="313"/>
      <c r="O855" s="313"/>
      <c r="P855" s="313"/>
      <c r="Q855" s="313"/>
      <c r="R855" s="313"/>
      <c r="S855" s="313"/>
      <c r="T855" s="313"/>
      <c r="U855" s="313"/>
      <c r="V855" s="313"/>
      <c r="W855" s="313"/>
      <c r="X855" s="313"/>
      <c r="Y855" s="313"/>
      <c r="Z855" s="313"/>
    </row>
    <row r="856">
      <c r="A856" s="314"/>
      <c r="B856" s="313"/>
      <c r="C856" s="313"/>
      <c r="D856" s="313"/>
      <c r="E856" s="391"/>
      <c r="F856" s="391"/>
      <c r="G856" s="313"/>
      <c r="H856" s="313"/>
      <c r="I856" s="313"/>
      <c r="J856" s="313"/>
      <c r="K856" s="313"/>
      <c r="L856" s="313"/>
      <c r="M856" s="313"/>
      <c r="N856" s="313"/>
      <c r="O856" s="313"/>
      <c r="P856" s="313"/>
      <c r="Q856" s="313"/>
      <c r="R856" s="313"/>
      <c r="S856" s="313"/>
      <c r="T856" s="313"/>
      <c r="U856" s="313"/>
      <c r="V856" s="313"/>
      <c r="W856" s="313"/>
      <c r="X856" s="313"/>
      <c r="Y856" s="313"/>
      <c r="Z856" s="313"/>
    </row>
    <row r="857">
      <c r="A857" s="314"/>
      <c r="B857" s="313"/>
      <c r="C857" s="313"/>
      <c r="D857" s="313"/>
      <c r="E857" s="391"/>
      <c r="F857" s="391"/>
      <c r="G857" s="313"/>
      <c r="H857" s="313"/>
      <c r="I857" s="313"/>
      <c r="J857" s="313"/>
      <c r="K857" s="313"/>
      <c r="L857" s="313"/>
      <c r="M857" s="313"/>
      <c r="N857" s="313"/>
      <c r="O857" s="313"/>
      <c r="P857" s="313"/>
      <c r="Q857" s="313"/>
      <c r="R857" s="313"/>
      <c r="S857" s="313"/>
      <c r="T857" s="313"/>
      <c r="U857" s="313"/>
      <c r="V857" s="313"/>
      <c r="W857" s="313"/>
      <c r="X857" s="313"/>
      <c r="Y857" s="313"/>
      <c r="Z857" s="313"/>
    </row>
    <row r="858">
      <c r="A858" s="314"/>
      <c r="B858" s="313"/>
      <c r="C858" s="313"/>
      <c r="D858" s="313"/>
      <c r="E858" s="391"/>
      <c r="F858" s="391"/>
      <c r="G858" s="313"/>
      <c r="H858" s="313"/>
      <c r="I858" s="313"/>
      <c r="J858" s="313"/>
      <c r="K858" s="313"/>
      <c r="L858" s="313"/>
      <c r="M858" s="313"/>
      <c r="N858" s="313"/>
      <c r="O858" s="313"/>
      <c r="P858" s="313"/>
      <c r="Q858" s="313"/>
      <c r="R858" s="313"/>
      <c r="S858" s="313"/>
      <c r="T858" s="313"/>
      <c r="U858" s="313"/>
      <c r="V858" s="313"/>
      <c r="W858" s="313"/>
      <c r="X858" s="313"/>
      <c r="Y858" s="313"/>
      <c r="Z858" s="313"/>
    </row>
    <row r="859">
      <c r="A859" s="314"/>
      <c r="B859" s="313"/>
      <c r="C859" s="313"/>
      <c r="D859" s="313"/>
      <c r="E859" s="391"/>
      <c r="F859" s="391"/>
      <c r="G859" s="313"/>
      <c r="H859" s="313"/>
      <c r="I859" s="313"/>
      <c r="J859" s="313"/>
      <c r="K859" s="313"/>
      <c r="L859" s="313"/>
      <c r="M859" s="313"/>
      <c r="N859" s="313"/>
      <c r="O859" s="313"/>
      <c r="P859" s="313"/>
      <c r="Q859" s="313"/>
      <c r="R859" s="313"/>
      <c r="S859" s="313"/>
      <c r="T859" s="313"/>
      <c r="U859" s="313"/>
      <c r="V859" s="313"/>
      <c r="W859" s="313"/>
      <c r="X859" s="313"/>
      <c r="Y859" s="313"/>
      <c r="Z859" s="313"/>
    </row>
    <row r="860">
      <c r="A860" s="314"/>
      <c r="B860" s="313"/>
      <c r="C860" s="313"/>
      <c r="D860" s="313"/>
      <c r="E860" s="391"/>
      <c r="F860" s="391"/>
      <c r="G860" s="313"/>
      <c r="H860" s="313"/>
      <c r="I860" s="313"/>
      <c r="J860" s="313"/>
      <c r="K860" s="313"/>
      <c r="L860" s="313"/>
      <c r="M860" s="313"/>
      <c r="N860" s="313"/>
      <c r="O860" s="313"/>
      <c r="P860" s="313"/>
      <c r="Q860" s="313"/>
      <c r="R860" s="313"/>
      <c r="S860" s="313"/>
      <c r="T860" s="313"/>
      <c r="U860" s="313"/>
      <c r="V860" s="313"/>
      <c r="W860" s="313"/>
      <c r="X860" s="313"/>
      <c r="Y860" s="313"/>
      <c r="Z860" s="313"/>
    </row>
    <row r="861">
      <c r="A861" s="314"/>
      <c r="B861" s="313"/>
      <c r="C861" s="313"/>
      <c r="D861" s="313"/>
      <c r="E861" s="391"/>
      <c r="F861" s="391"/>
      <c r="G861" s="313"/>
      <c r="H861" s="313"/>
      <c r="I861" s="313"/>
      <c r="J861" s="313"/>
      <c r="K861" s="313"/>
      <c r="L861" s="313"/>
      <c r="M861" s="313"/>
      <c r="N861" s="313"/>
      <c r="O861" s="313"/>
      <c r="P861" s="313"/>
      <c r="Q861" s="313"/>
      <c r="R861" s="313"/>
      <c r="S861" s="313"/>
      <c r="T861" s="313"/>
      <c r="U861" s="313"/>
      <c r="V861" s="313"/>
      <c r="W861" s="313"/>
      <c r="X861" s="313"/>
      <c r="Y861" s="313"/>
      <c r="Z861" s="313"/>
    </row>
    <row r="862">
      <c r="A862" s="314"/>
      <c r="B862" s="313"/>
      <c r="C862" s="313"/>
      <c r="D862" s="313"/>
      <c r="E862" s="391"/>
      <c r="F862" s="391"/>
      <c r="G862" s="313"/>
      <c r="H862" s="313"/>
      <c r="I862" s="313"/>
      <c r="J862" s="313"/>
      <c r="K862" s="313"/>
      <c r="L862" s="313"/>
      <c r="M862" s="313"/>
      <c r="N862" s="313"/>
      <c r="O862" s="313"/>
      <c r="P862" s="313"/>
      <c r="Q862" s="313"/>
      <c r="R862" s="313"/>
      <c r="S862" s="313"/>
      <c r="T862" s="313"/>
      <c r="U862" s="313"/>
      <c r="V862" s="313"/>
      <c r="W862" s="313"/>
      <c r="X862" s="313"/>
      <c r="Y862" s="313"/>
      <c r="Z862" s="313"/>
    </row>
    <row r="863">
      <c r="A863" s="314"/>
      <c r="B863" s="313"/>
      <c r="C863" s="313"/>
      <c r="D863" s="313"/>
      <c r="E863" s="391"/>
      <c r="F863" s="391"/>
      <c r="G863" s="313"/>
      <c r="H863" s="313"/>
      <c r="I863" s="313"/>
      <c r="J863" s="313"/>
      <c r="K863" s="313"/>
      <c r="L863" s="313"/>
      <c r="M863" s="313"/>
      <c r="N863" s="313"/>
      <c r="O863" s="313"/>
      <c r="P863" s="313"/>
      <c r="Q863" s="313"/>
      <c r="R863" s="313"/>
      <c r="S863" s="313"/>
      <c r="T863" s="313"/>
      <c r="U863" s="313"/>
      <c r="V863" s="313"/>
      <c r="W863" s="313"/>
      <c r="X863" s="313"/>
      <c r="Y863" s="313"/>
      <c r="Z863" s="313"/>
    </row>
    <row r="864">
      <c r="A864" s="314"/>
      <c r="B864" s="313"/>
      <c r="C864" s="313"/>
      <c r="D864" s="313"/>
      <c r="E864" s="391"/>
      <c r="F864" s="391"/>
      <c r="G864" s="313"/>
      <c r="H864" s="313"/>
      <c r="I864" s="313"/>
      <c r="J864" s="313"/>
      <c r="K864" s="313"/>
      <c r="L864" s="313"/>
      <c r="M864" s="313"/>
      <c r="N864" s="313"/>
      <c r="O864" s="313"/>
      <c r="P864" s="313"/>
      <c r="Q864" s="313"/>
      <c r="R864" s="313"/>
      <c r="S864" s="313"/>
      <c r="T864" s="313"/>
      <c r="U864" s="313"/>
      <c r="V864" s="313"/>
      <c r="W864" s="313"/>
      <c r="X864" s="313"/>
      <c r="Y864" s="313"/>
      <c r="Z864" s="313"/>
    </row>
    <row r="865">
      <c r="A865" s="314"/>
      <c r="B865" s="313"/>
      <c r="C865" s="313"/>
      <c r="D865" s="313"/>
      <c r="E865" s="391"/>
      <c r="F865" s="391"/>
      <c r="G865" s="313"/>
      <c r="H865" s="313"/>
      <c r="I865" s="313"/>
      <c r="J865" s="313"/>
      <c r="K865" s="313"/>
      <c r="L865" s="313"/>
      <c r="M865" s="313"/>
      <c r="N865" s="313"/>
      <c r="O865" s="313"/>
      <c r="P865" s="313"/>
      <c r="Q865" s="313"/>
      <c r="R865" s="313"/>
      <c r="S865" s="313"/>
      <c r="T865" s="313"/>
      <c r="U865" s="313"/>
      <c r="V865" s="313"/>
      <c r="W865" s="313"/>
      <c r="X865" s="313"/>
      <c r="Y865" s="313"/>
      <c r="Z865" s="313"/>
    </row>
    <row r="866">
      <c r="A866" s="314"/>
      <c r="B866" s="313"/>
      <c r="C866" s="313"/>
      <c r="D866" s="313"/>
      <c r="E866" s="391"/>
      <c r="F866" s="391"/>
      <c r="G866" s="313"/>
      <c r="H866" s="313"/>
      <c r="I866" s="313"/>
      <c r="J866" s="313"/>
      <c r="K866" s="313"/>
      <c r="L866" s="313"/>
      <c r="M866" s="313"/>
      <c r="N866" s="313"/>
      <c r="O866" s="313"/>
      <c r="P866" s="313"/>
      <c r="Q866" s="313"/>
      <c r="R866" s="313"/>
      <c r="S866" s="313"/>
      <c r="T866" s="313"/>
      <c r="U866" s="313"/>
      <c r="V866" s="313"/>
      <c r="W866" s="313"/>
      <c r="X866" s="313"/>
      <c r="Y866" s="313"/>
      <c r="Z866" s="313"/>
    </row>
    <row r="867">
      <c r="A867" s="314"/>
      <c r="B867" s="313"/>
      <c r="C867" s="313"/>
      <c r="D867" s="313"/>
      <c r="E867" s="391"/>
      <c r="F867" s="391"/>
      <c r="G867" s="313"/>
      <c r="H867" s="313"/>
      <c r="I867" s="313"/>
      <c r="J867" s="313"/>
      <c r="K867" s="313"/>
      <c r="L867" s="313"/>
      <c r="M867" s="313"/>
      <c r="N867" s="313"/>
      <c r="O867" s="313"/>
      <c r="P867" s="313"/>
      <c r="Q867" s="313"/>
      <c r="R867" s="313"/>
      <c r="S867" s="313"/>
      <c r="T867" s="313"/>
      <c r="U867" s="313"/>
      <c r="V867" s="313"/>
      <c r="W867" s="313"/>
      <c r="X867" s="313"/>
      <c r="Y867" s="313"/>
      <c r="Z867" s="313"/>
    </row>
    <row r="868">
      <c r="A868" s="314"/>
      <c r="B868" s="313"/>
      <c r="C868" s="313"/>
      <c r="D868" s="313"/>
      <c r="E868" s="391"/>
      <c r="F868" s="391"/>
      <c r="G868" s="313"/>
      <c r="H868" s="313"/>
      <c r="I868" s="313"/>
      <c r="J868" s="313"/>
      <c r="K868" s="313"/>
      <c r="L868" s="313"/>
      <c r="M868" s="313"/>
      <c r="N868" s="313"/>
      <c r="O868" s="313"/>
      <c r="P868" s="313"/>
      <c r="Q868" s="313"/>
      <c r="R868" s="313"/>
      <c r="S868" s="313"/>
      <c r="T868" s="313"/>
      <c r="U868" s="313"/>
      <c r="V868" s="313"/>
      <c r="W868" s="313"/>
      <c r="X868" s="313"/>
      <c r="Y868" s="313"/>
      <c r="Z868" s="313"/>
    </row>
    <row r="869">
      <c r="A869" s="314"/>
      <c r="B869" s="313"/>
      <c r="C869" s="313"/>
      <c r="D869" s="313"/>
      <c r="E869" s="391"/>
      <c r="F869" s="391"/>
      <c r="G869" s="313"/>
      <c r="H869" s="313"/>
      <c r="I869" s="313"/>
      <c r="J869" s="313"/>
      <c r="K869" s="313"/>
      <c r="L869" s="313"/>
      <c r="M869" s="313"/>
      <c r="N869" s="313"/>
      <c r="O869" s="313"/>
      <c r="P869" s="313"/>
      <c r="Q869" s="313"/>
      <c r="R869" s="313"/>
      <c r="S869" s="313"/>
      <c r="T869" s="313"/>
      <c r="U869" s="313"/>
      <c r="V869" s="313"/>
      <c r="W869" s="313"/>
      <c r="X869" s="313"/>
      <c r="Y869" s="313"/>
      <c r="Z869" s="313"/>
    </row>
    <row r="870">
      <c r="A870" s="314"/>
      <c r="B870" s="313"/>
      <c r="C870" s="313"/>
      <c r="D870" s="313"/>
      <c r="E870" s="391"/>
      <c r="F870" s="391"/>
      <c r="G870" s="313"/>
      <c r="H870" s="313"/>
      <c r="I870" s="313"/>
      <c r="J870" s="313"/>
      <c r="K870" s="313"/>
      <c r="L870" s="313"/>
      <c r="M870" s="313"/>
      <c r="N870" s="313"/>
      <c r="O870" s="313"/>
      <c r="P870" s="313"/>
      <c r="Q870" s="313"/>
      <c r="R870" s="313"/>
      <c r="S870" s="313"/>
      <c r="T870" s="313"/>
      <c r="U870" s="313"/>
      <c r="V870" s="313"/>
      <c r="W870" s="313"/>
      <c r="X870" s="313"/>
      <c r="Y870" s="313"/>
      <c r="Z870" s="313"/>
    </row>
    <row r="871">
      <c r="A871" s="314"/>
      <c r="B871" s="313"/>
      <c r="C871" s="313"/>
      <c r="D871" s="313"/>
      <c r="E871" s="391"/>
      <c r="F871" s="391"/>
      <c r="G871" s="313"/>
      <c r="H871" s="313"/>
      <c r="I871" s="313"/>
      <c r="J871" s="313"/>
      <c r="K871" s="313"/>
      <c r="L871" s="313"/>
      <c r="M871" s="313"/>
      <c r="N871" s="313"/>
      <c r="O871" s="313"/>
      <c r="P871" s="313"/>
      <c r="Q871" s="313"/>
      <c r="R871" s="313"/>
      <c r="S871" s="313"/>
      <c r="T871" s="313"/>
      <c r="U871" s="313"/>
      <c r="V871" s="313"/>
      <c r="W871" s="313"/>
      <c r="X871" s="313"/>
      <c r="Y871" s="313"/>
      <c r="Z871" s="313"/>
    </row>
    <row r="872">
      <c r="A872" s="314"/>
      <c r="B872" s="313"/>
      <c r="C872" s="313"/>
      <c r="D872" s="313"/>
      <c r="E872" s="391"/>
      <c r="F872" s="391"/>
      <c r="G872" s="313"/>
      <c r="H872" s="313"/>
      <c r="I872" s="313"/>
      <c r="J872" s="313"/>
      <c r="K872" s="313"/>
      <c r="L872" s="313"/>
      <c r="M872" s="313"/>
      <c r="N872" s="313"/>
      <c r="O872" s="313"/>
      <c r="P872" s="313"/>
      <c r="Q872" s="313"/>
      <c r="R872" s="313"/>
      <c r="S872" s="313"/>
      <c r="T872" s="313"/>
      <c r="U872" s="313"/>
      <c r="V872" s="313"/>
      <c r="W872" s="313"/>
      <c r="X872" s="313"/>
      <c r="Y872" s="313"/>
      <c r="Z872" s="313"/>
    </row>
    <row r="873">
      <c r="A873" s="314"/>
      <c r="B873" s="313"/>
      <c r="C873" s="313"/>
      <c r="D873" s="313"/>
      <c r="E873" s="391"/>
      <c r="F873" s="391"/>
      <c r="G873" s="313"/>
      <c r="H873" s="313"/>
      <c r="I873" s="313"/>
      <c r="J873" s="313"/>
      <c r="K873" s="313"/>
      <c r="L873" s="313"/>
      <c r="M873" s="313"/>
      <c r="N873" s="313"/>
      <c r="O873" s="313"/>
      <c r="P873" s="313"/>
      <c r="Q873" s="313"/>
      <c r="R873" s="313"/>
      <c r="S873" s="313"/>
      <c r="T873" s="313"/>
      <c r="U873" s="313"/>
      <c r="V873" s="313"/>
      <c r="W873" s="313"/>
      <c r="X873" s="313"/>
      <c r="Y873" s="313"/>
      <c r="Z873" s="313"/>
    </row>
    <row r="874">
      <c r="A874" s="314"/>
      <c r="B874" s="313"/>
      <c r="C874" s="313"/>
      <c r="D874" s="313"/>
      <c r="E874" s="391"/>
      <c r="F874" s="391"/>
      <c r="G874" s="313"/>
      <c r="H874" s="313"/>
      <c r="I874" s="313"/>
      <c r="J874" s="313"/>
      <c r="K874" s="313"/>
      <c r="L874" s="313"/>
      <c r="M874" s="313"/>
      <c r="N874" s="313"/>
      <c r="O874" s="313"/>
      <c r="P874" s="313"/>
      <c r="Q874" s="313"/>
      <c r="R874" s="313"/>
      <c r="S874" s="313"/>
      <c r="T874" s="313"/>
      <c r="U874" s="313"/>
      <c r="V874" s="313"/>
      <c r="W874" s="313"/>
      <c r="X874" s="313"/>
      <c r="Y874" s="313"/>
      <c r="Z874" s="313"/>
    </row>
    <row r="875">
      <c r="A875" s="314"/>
      <c r="B875" s="313"/>
      <c r="C875" s="313"/>
      <c r="D875" s="313"/>
      <c r="E875" s="391"/>
      <c r="F875" s="391"/>
      <c r="G875" s="313"/>
      <c r="H875" s="313"/>
      <c r="I875" s="313"/>
      <c r="J875" s="313"/>
      <c r="K875" s="313"/>
      <c r="L875" s="313"/>
      <c r="M875" s="313"/>
      <c r="N875" s="313"/>
      <c r="O875" s="313"/>
      <c r="P875" s="313"/>
      <c r="Q875" s="313"/>
      <c r="R875" s="313"/>
      <c r="S875" s="313"/>
      <c r="T875" s="313"/>
      <c r="U875" s="313"/>
      <c r="V875" s="313"/>
      <c r="W875" s="313"/>
      <c r="X875" s="313"/>
      <c r="Y875" s="313"/>
      <c r="Z875" s="313"/>
    </row>
    <row r="876">
      <c r="A876" s="314"/>
      <c r="B876" s="313"/>
      <c r="C876" s="313"/>
      <c r="D876" s="313"/>
      <c r="E876" s="391"/>
      <c r="F876" s="391"/>
      <c r="G876" s="313"/>
      <c r="H876" s="313"/>
      <c r="I876" s="313"/>
      <c r="J876" s="313"/>
      <c r="K876" s="313"/>
      <c r="L876" s="313"/>
      <c r="M876" s="313"/>
      <c r="N876" s="313"/>
      <c r="O876" s="313"/>
      <c r="P876" s="313"/>
      <c r="Q876" s="313"/>
      <c r="R876" s="313"/>
      <c r="S876" s="313"/>
      <c r="T876" s="313"/>
      <c r="U876" s="313"/>
      <c r="V876" s="313"/>
      <c r="W876" s="313"/>
      <c r="X876" s="313"/>
      <c r="Y876" s="313"/>
      <c r="Z876" s="313"/>
    </row>
    <row r="877">
      <c r="A877" s="314"/>
      <c r="B877" s="313"/>
      <c r="C877" s="313"/>
      <c r="D877" s="313"/>
      <c r="E877" s="391"/>
      <c r="F877" s="391"/>
      <c r="G877" s="313"/>
      <c r="H877" s="313"/>
      <c r="I877" s="313"/>
      <c r="J877" s="313"/>
      <c r="K877" s="313"/>
      <c r="L877" s="313"/>
      <c r="M877" s="313"/>
      <c r="N877" s="313"/>
      <c r="O877" s="313"/>
      <c r="P877" s="313"/>
      <c r="Q877" s="313"/>
      <c r="R877" s="313"/>
      <c r="S877" s="313"/>
      <c r="T877" s="313"/>
      <c r="U877" s="313"/>
      <c r="V877" s="313"/>
      <c r="W877" s="313"/>
      <c r="X877" s="313"/>
      <c r="Y877" s="313"/>
      <c r="Z877" s="313"/>
    </row>
    <row r="878">
      <c r="A878" s="314"/>
      <c r="B878" s="313"/>
      <c r="C878" s="313"/>
      <c r="D878" s="313"/>
      <c r="E878" s="391"/>
      <c r="F878" s="391"/>
      <c r="G878" s="313"/>
      <c r="H878" s="313"/>
      <c r="I878" s="313"/>
      <c r="J878" s="313"/>
      <c r="K878" s="313"/>
      <c r="L878" s="313"/>
      <c r="M878" s="313"/>
      <c r="N878" s="313"/>
      <c r="O878" s="313"/>
      <c r="P878" s="313"/>
      <c r="Q878" s="313"/>
      <c r="R878" s="313"/>
      <c r="S878" s="313"/>
      <c r="T878" s="313"/>
      <c r="U878" s="313"/>
      <c r="V878" s="313"/>
      <c r="W878" s="313"/>
      <c r="X878" s="313"/>
      <c r="Y878" s="313"/>
      <c r="Z878" s="313"/>
    </row>
    <row r="879">
      <c r="A879" s="314"/>
      <c r="B879" s="313"/>
      <c r="C879" s="313"/>
      <c r="D879" s="313"/>
      <c r="E879" s="391"/>
      <c r="F879" s="391"/>
      <c r="G879" s="313"/>
      <c r="H879" s="313"/>
      <c r="I879" s="313"/>
      <c r="J879" s="313"/>
      <c r="K879" s="313"/>
      <c r="L879" s="313"/>
      <c r="M879" s="313"/>
      <c r="N879" s="313"/>
      <c r="O879" s="313"/>
      <c r="P879" s="313"/>
      <c r="Q879" s="313"/>
      <c r="R879" s="313"/>
      <c r="S879" s="313"/>
      <c r="T879" s="313"/>
      <c r="U879" s="313"/>
      <c r="V879" s="313"/>
      <c r="W879" s="313"/>
      <c r="X879" s="313"/>
      <c r="Y879" s="313"/>
      <c r="Z879" s="313"/>
    </row>
    <row r="880">
      <c r="A880" s="314"/>
      <c r="B880" s="313"/>
      <c r="C880" s="313"/>
      <c r="D880" s="313"/>
      <c r="E880" s="391"/>
      <c r="F880" s="391"/>
      <c r="G880" s="313"/>
      <c r="H880" s="313"/>
      <c r="I880" s="313"/>
      <c r="J880" s="313"/>
      <c r="K880" s="313"/>
      <c r="L880" s="313"/>
      <c r="M880" s="313"/>
      <c r="N880" s="313"/>
      <c r="O880" s="313"/>
      <c r="P880" s="313"/>
      <c r="Q880" s="313"/>
      <c r="R880" s="313"/>
      <c r="S880" s="313"/>
      <c r="T880" s="313"/>
      <c r="U880" s="313"/>
      <c r="V880" s="313"/>
      <c r="W880" s="313"/>
      <c r="X880" s="313"/>
      <c r="Y880" s="313"/>
      <c r="Z880" s="313"/>
    </row>
    <row r="881">
      <c r="A881" s="314"/>
      <c r="B881" s="313"/>
      <c r="C881" s="313"/>
      <c r="D881" s="313"/>
      <c r="E881" s="391"/>
      <c r="F881" s="391"/>
      <c r="G881" s="313"/>
      <c r="H881" s="313"/>
      <c r="I881" s="313"/>
      <c r="J881" s="313"/>
      <c r="K881" s="313"/>
      <c r="L881" s="313"/>
      <c r="M881" s="313"/>
      <c r="N881" s="313"/>
      <c r="O881" s="313"/>
      <c r="P881" s="313"/>
      <c r="Q881" s="313"/>
      <c r="R881" s="313"/>
      <c r="S881" s="313"/>
      <c r="T881" s="313"/>
      <c r="U881" s="313"/>
      <c r="V881" s="313"/>
      <c r="W881" s="313"/>
      <c r="X881" s="313"/>
      <c r="Y881" s="313"/>
      <c r="Z881" s="313"/>
    </row>
    <row r="882">
      <c r="A882" s="314"/>
      <c r="B882" s="313"/>
      <c r="C882" s="313"/>
      <c r="D882" s="313"/>
      <c r="E882" s="391"/>
      <c r="F882" s="391"/>
      <c r="G882" s="313"/>
      <c r="H882" s="313"/>
      <c r="I882" s="313"/>
      <c r="J882" s="313"/>
      <c r="K882" s="313"/>
      <c r="L882" s="313"/>
      <c r="M882" s="313"/>
      <c r="N882" s="313"/>
      <c r="O882" s="313"/>
      <c r="P882" s="313"/>
      <c r="Q882" s="313"/>
      <c r="R882" s="313"/>
      <c r="S882" s="313"/>
      <c r="T882" s="313"/>
      <c r="U882" s="313"/>
      <c r="V882" s="313"/>
      <c r="W882" s="313"/>
      <c r="X882" s="313"/>
      <c r="Y882" s="313"/>
      <c r="Z882" s="313"/>
    </row>
    <row r="883">
      <c r="A883" s="314"/>
      <c r="B883" s="313"/>
      <c r="C883" s="313"/>
      <c r="D883" s="313"/>
      <c r="E883" s="391"/>
      <c r="F883" s="391"/>
      <c r="G883" s="313"/>
      <c r="H883" s="313"/>
      <c r="I883" s="313"/>
      <c r="J883" s="313"/>
      <c r="K883" s="313"/>
      <c r="L883" s="313"/>
      <c r="M883" s="313"/>
      <c r="N883" s="313"/>
      <c r="O883" s="313"/>
      <c r="P883" s="313"/>
      <c r="Q883" s="313"/>
      <c r="R883" s="313"/>
      <c r="S883" s="313"/>
      <c r="T883" s="313"/>
      <c r="U883" s="313"/>
      <c r="V883" s="313"/>
      <c r="W883" s="313"/>
      <c r="X883" s="313"/>
      <c r="Y883" s="313"/>
      <c r="Z883" s="313"/>
    </row>
    <row r="884">
      <c r="A884" s="314"/>
      <c r="B884" s="313"/>
      <c r="C884" s="313"/>
      <c r="D884" s="313"/>
      <c r="E884" s="391"/>
      <c r="F884" s="391"/>
      <c r="G884" s="313"/>
      <c r="H884" s="313"/>
      <c r="I884" s="313"/>
      <c r="J884" s="313"/>
      <c r="K884" s="313"/>
      <c r="L884" s="313"/>
      <c r="M884" s="313"/>
      <c r="N884" s="313"/>
      <c r="O884" s="313"/>
      <c r="P884" s="313"/>
      <c r="Q884" s="313"/>
      <c r="R884" s="313"/>
      <c r="S884" s="313"/>
      <c r="T884" s="313"/>
      <c r="U884" s="313"/>
      <c r="V884" s="313"/>
      <c r="W884" s="313"/>
      <c r="X884" s="313"/>
      <c r="Y884" s="313"/>
      <c r="Z884" s="313"/>
    </row>
    <row r="885">
      <c r="A885" s="314"/>
      <c r="B885" s="313"/>
      <c r="C885" s="313"/>
      <c r="D885" s="313"/>
      <c r="E885" s="391"/>
      <c r="F885" s="391"/>
      <c r="G885" s="313"/>
      <c r="H885" s="313"/>
      <c r="I885" s="313"/>
      <c r="J885" s="313"/>
      <c r="K885" s="313"/>
      <c r="L885" s="313"/>
      <c r="M885" s="313"/>
      <c r="N885" s="313"/>
      <c r="O885" s="313"/>
      <c r="P885" s="313"/>
      <c r="Q885" s="313"/>
      <c r="R885" s="313"/>
      <c r="S885" s="313"/>
      <c r="T885" s="313"/>
      <c r="U885" s="313"/>
      <c r="V885" s="313"/>
      <c r="W885" s="313"/>
      <c r="X885" s="313"/>
      <c r="Y885" s="313"/>
      <c r="Z885" s="313"/>
    </row>
    <row r="886">
      <c r="A886" s="314"/>
      <c r="B886" s="313"/>
      <c r="C886" s="313"/>
      <c r="D886" s="313"/>
      <c r="E886" s="391"/>
      <c r="F886" s="391"/>
      <c r="G886" s="313"/>
      <c r="H886" s="313"/>
      <c r="I886" s="313"/>
      <c r="J886" s="313"/>
      <c r="K886" s="313"/>
      <c r="L886" s="313"/>
      <c r="M886" s="313"/>
      <c r="N886" s="313"/>
      <c r="O886" s="313"/>
      <c r="P886" s="313"/>
      <c r="Q886" s="313"/>
      <c r="R886" s="313"/>
      <c r="S886" s="313"/>
      <c r="T886" s="313"/>
      <c r="U886" s="313"/>
      <c r="V886" s="313"/>
      <c r="W886" s="313"/>
      <c r="X886" s="313"/>
      <c r="Y886" s="313"/>
      <c r="Z886" s="313"/>
    </row>
    <row r="887">
      <c r="A887" s="314"/>
      <c r="B887" s="313"/>
      <c r="C887" s="313"/>
      <c r="D887" s="313"/>
      <c r="E887" s="391"/>
      <c r="F887" s="391"/>
      <c r="G887" s="313"/>
      <c r="H887" s="313"/>
      <c r="I887" s="313"/>
      <c r="J887" s="313"/>
      <c r="K887" s="313"/>
      <c r="L887" s="313"/>
      <c r="M887" s="313"/>
      <c r="N887" s="313"/>
      <c r="O887" s="313"/>
      <c r="P887" s="313"/>
      <c r="Q887" s="313"/>
      <c r="R887" s="313"/>
      <c r="S887" s="313"/>
      <c r="T887" s="313"/>
      <c r="U887" s="313"/>
      <c r="V887" s="313"/>
      <c r="W887" s="313"/>
      <c r="X887" s="313"/>
      <c r="Y887" s="313"/>
      <c r="Z887" s="313"/>
    </row>
    <row r="888">
      <c r="A888" s="314"/>
      <c r="B888" s="313"/>
      <c r="C888" s="313"/>
      <c r="D888" s="313"/>
      <c r="E888" s="391"/>
      <c r="F888" s="391"/>
      <c r="G888" s="313"/>
      <c r="H888" s="313"/>
      <c r="I888" s="313"/>
      <c r="J888" s="313"/>
      <c r="K888" s="313"/>
      <c r="L888" s="313"/>
      <c r="M888" s="313"/>
      <c r="N888" s="313"/>
      <c r="O888" s="313"/>
      <c r="P888" s="313"/>
      <c r="Q888" s="313"/>
      <c r="R888" s="313"/>
      <c r="S888" s="313"/>
      <c r="T888" s="313"/>
      <c r="U888" s="313"/>
      <c r="V888" s="313"/>
      <c r="W888" s="313"/>
      <c r="X888" s="313"/>
      <c r="Y888" s="313"/>
      <c r="Z888" s="313"/>
    </row>
    <row r="889">
      <c r="A889" s="314"/>
      <c r="B889" s="313"/>
      <c r="C889" s="313"/>
      <c r="D889" s="313"/>
      <c r="E889" s="391"/>
      <c r="F889" s="391"/>
      <c r="G889" s="313"/>
      <c r="H889" s="313"/>
      <c r="I889" s="313"/>
      <c r="J889" s="313"/>
      <c r="K889" s="313"/>
      <c r="L889" s="313"/>
      <c r="M889" s="313"/>
      <c r="N889" s="313"/>
      <c r="O889" s="313"/>
      <c r="P889" s="313"/>
      <c r="Q889" s="313"/>
      <c r="R889" s="313"/>
      <c r="S889" s="313"/>
      <c r="T889" s="313"/>
      <c r="U889" s="313"/>
      <c r="V889" s="313"/>
      <c r="W889" s="313"/>
      <c r="X889" s="313"/>
      <c r="Y889" s="313"/>
      <c r="Z889" s="313"/>
    </row>
    <row r="890">
      <c r="A890" s="314"/>
      <c r="B890" s="313"/>
      <c r="C890" s="313"/>
      <c r="D890" s="313"/>
      <c r="E890" s="391"/>
      <c r="F890" s="391"/>
      <c r="G890" s="313"/>
      <c r="H890" s="313"/>
      <c r="I890" s="313"/>
      <c r="J890" s="313"/>
      <c r="K890" s="313"/>
      <c r="L890" s="313"/>
      <c r="M890" s="313"/>
      <c r="N890" s="313"/>
      <c r="O890" s="313"/>
      <c r="P890" s="313"/>
      <c r="Q890" s="313"/>
      <c r="R890" s="313"/>
      <c r="S890" s="313"/>
      <c r="T890" s="313"/>
      <c r="U890" s="313"/>
      <c r="V890" s="313"/>
      <c r="W890" s="313"/>
      <c r="X890" s="313"/>
      <c r="Y890" s="313"/>
      <c r="Z890" s="313"/>
    </row>
    <row r="891">
      <c r="A891" s="314"/>
      <c r="B891" s="313"/>
      <c r="C891" s="313"/>
      <c r="D891" s="313"/>
      <c r="E891" s="391"/>
      <c r="F891" s="391"/>
      <c r="G891" s="313"/>
      <c r="H891" s="313"/>
      <c r="I891" s="313"/>
      <c r="J891" s="313"/>
      <c r="K891" s="313"/>
      <c r="L891" s="313"/>
      <c r="M891" s="313"/>
      <c r="N891" s="313"/>
      <c r="O891" s="313"/>
      <c r="P891" s="313"/>
      <c r="Q891" s="313"/>
      <c r="R891" s="313"/>
      <c r="S891" s="313"/>
      <c r="T891" s="313"/>
      <c r="U891" s="313"/>
      <c r="V891" s="313"/>
      <c r="W891" s="313"/>
      <c r="X891" s="313"/>
      <c r="Y891" s="313"/>
      <c r="Z891" s="313"/>
    </row>
    <row r="892">
      <c r="A892" s="314"/>
      <c r="B892" s="313"/>
      <c r="C892" s="313"/>
      <c r="D892" s="313"/>
      <c r="E892" s="391"/>
      <c r="F892" s="391"/>
      <c r="G892" s="313"/>
      <c r="H892" s="313"/>
      <c r="I892" s="313"/>
      <c r="J892" s="313"/>
      <c r="K892" s="313"/>
      <c r="L892" s="313"/>
      <c r="M892" s="313"/>
      <c r="N892" s="313"/>
      <c r="O892" s="313"/>
      <c r="P892" s="313"/>
      <c r="Q892" s="313"/>
      <c r="R892" s="313"/>
      <c r="S892" s="313"/>
      <c r="T892" s="313"/>
      <c r="U892" s="313"/>
      <c r="V892" s="313"/>
      <c r="W892" s="313"/>
      <c r="X892" s="313"/>
      <c r="Y892" s="313"/>
      <c r="Z892" s="313"/>
    </row>
    <row r="893">
      <c r="A893" s="314"/>
      <c r="B893" s="313"/>
      <c r="C893" s="313"/>
      <c r="D893" s="313"/>
      <c r="E893" s="391"/>
      <c r="F893" s="391"/>
      <c r="G893" s="313"/>
      <c r="H893" s="313"/>
      <c r="I893" s="313"/>
      <c r="J893" s="313"/>
      <c r="K893" s="313"/>
      <c r="L893" s="313"/>
      <c r="M893" s="313"/>
      <c r="N893" s="313"/>
      <c r="O893" s="313"/>
      <c r="P893" s="313"/>
      <c r="Q893" s="313"/>
      <c r="R893" s="313"/>
      <c r="S893" s="313"/>
      <c r="T893" s="313"/>
      <c r="U893" s="313"/>
      <c r="V893" s="313"/>
      <c r="W893" s="313"/>
      <c r="X893" s="313"/>
      <c r="Y893" s="313"/>
      <c r="Z893" s="313"/>
    </row>
    <row r="894">
      <c r="A894" s="314"/>
      <c r="B894" s="313"/>
      <c r="C894" s="313"/>
      <c r="D894" s="313"/>
      <c r="E894" s="391"/>
      <c r="F894" s="391"/>
      <c r="G894" s="313"/>
      <c r="H894" s="313"/>
      <c r="I894" s="313"/>
      <c r="J894" s="313"/>
      <c r="K894" s="313"/>
      <c r="L894" s="313"/>
      <c r="M894" s="313"/>
      <c r="N894" s="313"/>
      <c r="O894" s="313"/>
      <c r="P894" s="313"/>
      <c r="Q894" s="313"/>
      <c r="R894" s="313"/>
      <c r="S894" s="313"/>
      <c r="T894" s="313"/>
      <c r="U894" s="313"/>
      <c r="V894" s="313"/>
      <c r="W894" s="313"/>
      <c r="X894" s="313"/>
      <c r="Y894" s="313"/>
      <c r="Z894" s="313"/>
    </row>
    <row r="895">
      <c r="A895" s="314"/>
      <c r="B895" s="313"/>
      <c r="C895" s="313"/>
      <c r="D895" s="313"/>
      <c r="E895" s="391"/>
      <c r="F895" s="391"/>
      <c r="G895" s="313"/>
      <c r="H895" s="313"/>
      <c r="I895" s="313"/>
      <c r="J895" s="313"/>
      <c r="K895" s="313"/>
      <c r="L895" s="313"/>
      <c r="M895" s="313"/>
      <c r="N895" s="313"/>
      <c r="O895" s="313"/>
      <c r="P895" s="313"/>
      <c r="Q895" s="313"/>
      <c r="R895" s="313"/>
      <c r="S895" s="313"/>
      <c r="T895" s="313"/>
      <c r="U895" s="313"/>
      <c r="V895" s="313"/>
      <c r="W895" s="313"/>
      <c r="X895" s="313"/>
      <c r="Y895" s="313"/>
      <c r="Z895" s="313"/>
    </row>
    <row r="896">
      <c r="A896" s="314"/>
      <c r="B896" s="313"/>
      <c r="C896" s="313"/>
      <c r="D896" s="313"/>
      <c r="E896" s="391"/>
      <c r="F896" s="391"/>
      <c r="G896" s="313"/>
      <c r="H896" s="313"/>
      <c r="I896" s="313"/>
      <c r="J896" s="313"/>
      <c r="K896" s="313"/>
      <c r="L896" s="313"/>
      <c r="M896" s="313"/>
      <c r="N896" s="313"/>
      <c r="O896" s="313"/>
      <c r="P896" s="313"/>
      <c r="Q896" s="313"/>
      <c r="R896" s="313"/>
      <c r="S896" s="313"/>
      <c r="T896" s="313"/>
      <c r="U896" s="313"/>
      <c r="V896" s="313"/>
      <c r="W896" s="313"/>
      <c r="X896" s="313"/>
      <c r="Y896" s="313"/>
      <c r="Z896" s="313"/>
    </row>
    <row r="897">
      <c r="A897" s="314"/>
      <c r="B897" s="313"/>
      <c r="C897" s="313"/>
      <c r="D897" s="313"/>
      <c r="E897" s="391"/>
      <c r="F897" s="391"/>
      <c r="G897" s="313"/>
      <c r="H897" s="313"/>
      <c r="I897" s="313"/>
      <c r="J897" s="313"/>
      <c r="K897" s="313"/>
      <c r="L897" s="313"/>
      <c r="M897" s="313"/>
      <c r="N897" s="313"/>
      <c r="O897" s="313"/>
      <c r="P897" s="313"/>
      <c r="Q897" s="313"/>
      <c r="R897" s="313"/>
      <c r="S897" s="313"/>
      <c r="T897" s="313"/>
      <c r="U897" s="313"/>
      <c r="V897" s="313"/>
      <c r="W897" s="313"/>
      <c r="X897" s="313"/>
      <c r="Y897" s="313"/>
      <c r="Z897" s="313"/>
    </row>
    <row r="898">
      <c r="A898" s="314"/>
      <c r="B898" s="313"/>
      <c r="C898" s="313"/>
      <c r="D898" s="313"/>
      <c r="E898" s="391"/>
      <c r="F898" s="391"/>
      <c r="G898" s="313"/>
      <c r="H898" s="313"/>
      <c r="I898" s="313"/>
      <c r="J898" s="313"/>
      <c r="K898" s="313"/>
      <c r="L898" s="313"/>
      <c r="M898" s="313"/>
      <c r="N898" s="313"/>
      <c r="O898" s="313"/>
      <c r="P898" s="313"/>
      <c r="Q898" s="313"/>
      <c r="R898" s="313"/>
      <c r="S898" s="313"/>
      <c r="T898" s="313"/>
      <c r="U898" s="313"/>
      <c r="V898" s="313"/>
      <c r="W898" s="313"/>
      <c r="X898" s="313"/>
      <c r="Y898" s="313"/>
      <c r="Z898" s="313"/>
    </row>
    <row r="899">
      <c r="A899" s="314"/>
      <c r="B899" s="313"/>
      <c r="C899" s="313"/>
      <c r="D899" s="313"/>
      <c r="E899" s="391"/>
      <c r="F899" s="391"/>
      <c r="G899" s="313"/>
      <c r="H899" s="313"/>
      <c r="I899" s="313"/>
      <c r="J899" s="313"/>
      <c r="K899" s="313"/>
      <c r="L899" s="313"/>
      <c r="M899" s="313"/>
      <c r="N899" s="313"/>
      <c r="O899" s="313"/>
      <c r="P899" s="313"/>
      <c r="Q899" s="313"/>
      <c r="R899" s="313"/>
      <c r="S899" s="313"/>
      <c r="T899" s="313"/>
      <c r="U899" s="313"/>
      <c r="V899" s="313"/>
      <c r="W899" s="313"/>
      <c r="X899" s="313"/>
      <c r="Y899" s="313"/>
      <c r="Z899" s="313"/>
    </row>
    <row r="900">
      <c r="A900" s="314"/>
      <c r="B900" s="313"/>
      <c r="C900" s="313"/>
      <c r="D900" s="313"/>
      <c r="E900" s="391"/>
      <c r="F900" s="391"/>
      <c r="G900" s="313"/>
      <c r="H900" s="313"/>
      <c r="I900" s="313"/>
      <c r="J900" s="313"/>
      <c r="K900" s="313"/>
      <c r="L900" s="313"/>
      <c r="M900" s="313"/>
      <c r="N900" s="313"/>
      <c r="O900" s="313"/>
      <c r="P900" s="313"/>
      <c r="Q900" s="313"/>
      <c r="R900" s="313"/>
      <c r="S900" s="313"/>
      <c r="T900" s="313"/>
      <c r="U900" s="313"/>
      <c r="V900" s="313"/>
      <c r="W900" s="313"/>
      <c r="X900" s="313"/>
      <c r="Y900" s="313"/>
      <c r="Z900" s="313"/>
    </row>
    <row r="901">
      <c r="A901" s="314"/>
      <c r="B901" s="313"/>
      <c r="C901" s="313"/>
      <c r="D901" s="313"/>
      <c r="E901" s="391"/>
      <c r="F901" s="391"/>
      <c r="G901" s="313"/>
      <c r="H901" s="313"/>
      <c r="I901" s="313"/>
      <c r="J901" s="313"/>
      <c r="K901" s="313"/>
      <c r="L901" s="313"/>
      <c r="M901" s="313"/>
      <c r="N901" s="313"/>
      <c r="O901" s="313"/>
      <c r="P901" s="313"/>
      <c r="Q901" s="313"/>
      <c r="R901" s="313"/>
      <c r="S901" s="313"/>
      <c r="T901" s="313"/>
      <c r="U901" s="313"/>
      <c r="V901" s="313"/>
      <c r="W901" s="313"/>
      <c r="X901" s="313"/>
      <c r="Y901" s="313"/>
      <c r="Z901" s="313"/>
    </row>
    <row r="902">
      <c r="A902" s="314"/>
      <c r="B902" s="313"/>
      <c r="C902" s="313"/>
      <c r="D902" s="313"/>
      <c r="E902" s="391"/>
      <c r="F902" s="391"/>
      <c r="G902" s="313"/>
      <c r="H902" s="313"/>
      <c r="I902" s="313"/>
      <c r="J902" s="313"/>
      <c r="K902" s="313"/>
      <c r="L902" s="313"/>
      <c r="M902" s="313"/>
      <c r="N902" s="313"/>
      <c r="O902" s="313"/>
      <c r="P902" s="313"/>
      <c r="Q902" s="313"/>
      <c r="R902" s="313"/>
      <c r="S902" s="313"/>
      <c r="T902" s="313"/>
      <c r="U902" s="313"/>
      <c r="V902" s="313"/>
      <c r="W902" s="313"/>
      <c r="X902" s="313"/>
      <c r="Y902" s="313"/>
      <c r="Z902" s="313"/>
    </row>
    <row r="903">
      <c r="A903" s="314"/>
      <c r="B903" s="313"/>
      <c r="C903" s="313"/>
      <c r="D903" s="313"/>
      <c r="E903" s="391"/>
      <c r="F903" s="391"/>
      <c r="G903" s="313"/>
      <c r="H903" s="313"/>
      <c r="I903" s="313"/>
      <c r="J903" s="313"/>
      <c r="K903" s="313"/>
      <c r="L903" s="313"/>
      <c r="M903" s="313"/>
      <c r="N903" s="313"/>
      <c r="O903" s="313"/>
      <c r="P903" s="313"/>
      <c r="Q903" s="313"/>
      <c r="R903" s="313"/>
      <c r="S903" s="313"/>
      <c r="T903" s="313"/>
      <c r="U903" s="313"/>
      <c r="V903" s="313"/>
      <c r="W903" s="313"/>
      <c r="X903" s="313"/>
      <c r="Y903" s="313"/>
      <c r="Z903" s="313"/>
    </row>
    <row r="904">
      <c r="A904" s="314"/>
      <c r="B904" s="313"/>
      <c r="C904" s="313"/>
      <c r="D904" s="313"/>
      <c r="E904" s="391"/>
      <c r="F904" s="391"/>
      <c r="G904" s="313"/>
      <c r="H904" s="313"/>
      <c r="I904" s="313"/>
      <c r="J904" s="313"/>
      <c r="K904" s="313"/>
      <c r="L904" s="313"/>
      <c r="M904" s="313"/>
      <c r="N904" s="313"/>
      <c r="O904" s="313"/>
      <c r="P904" s="313"/>
      <c r="Q904" s="313"/>
      <c r="R904" s="313"/>
      <c r="S904" s="313"/>
      <c r="T904" s="313"/>
      <c r="U904" s="313"/>
      <c r="V904" s="313"/>
      <c r="W904" s="313"/>
      <c r="X904" s="313"/>
      <c r="Y904" s="313"/>
      <c r="Z904" s="313"/>
    </row>
    <row r="905">
      <c r="A905" s="314"/>
      <c r="B905" s="313"/>
      <c r="C905" s="313"/>
      <c r="D905" s="313"/>
      <c r="E905" s="391"/>
      <c r="F905" s="391"/>
      <c r="G905" s="313"/>
      <c r="H905" s="313"/>
      <c r="I905" s="313"/>
      <c r="J905" s="313"/>
      <c r="K905" s="313"/>
      <c r="L905" s="313"/>
      <c r="M905" s="313"/>
      <c r="N905" s="313"/>
      <c r="O905" s="313"/>
      <c r="P905" s="313"/>
      <c r="Q905" s="313"/>
      <c r="R905" s="313"/>
      <c r="S905" s="313"/>
      <c r="T905" s="313"/>
      <c r="U905" s="313"/>
      <c r="V905" s="313"/>
      <c r="W905" s="313"/>
      <c r="X905" s="313"/>
      <c r="Y905" s="313"/>
      <c r="Z905" s="313"/>
    </row>
    <row r="906">
      <c r="A906" s="314"/>
      <c r="B906" s="313"/>
      <c r="C906" s="313"/>
      <c r="D906" s="313"/>
      <c r="E906" s="391"/>
      <c r="F906" s="391"/>
      <c r="G906" s="313"/>
      <c r="H906" s="313"/>
      <c r="I906" s="313"/>
      <c r="J906" s="313"/>
      <c r="K906" s="313"/>
      <c r="L906" s="313"/>
      <c r="M906" s="313"/>
      <c r="N906" s="313"/>
      <c r="O906" s="313"/>
      <c r="P906" s="313"/>
      <c r="Q906" s="313"/>
      <c r="R906" s="313"/>
      <c r="S906" s="313"/>
      <c r="T906" s="313"/>
      <c r="U906" s="313"/>
      <c r="V906" s="313"/>
      <c r="W906" s="313"/>
      <c r="X906" s="313"/>
      <c r="Y906" s="313"/>
      <c r="Z906" s="313"/>
    </row>
    <row r="907">
      <c r="A907" s="314"/>
      <c r="B907" s="313"/>
      <c r="C907" s="313"/>
      <c r="D907" s="313"/>
      <c r="E907" s="391"/>
      <c r="F907" s="391"/>
      <c r="G907" s="313"/>
      <c r="H907" s="313"/>
      <c r="I907" s="313"/>
      <c r="J907" s="313"/>
      <c r="K907" s="313"/>
      <c r="L907" s="313"/>
      <c r="M907" s="313"/>
      <c r="N907" s="313"/>
      <c r="O907" s="313"/>
      <c r="P907" s="313"/>
      <c r="Q907" s="313"/>
      <c r="R907" s="313"/>
      <c r="S907" s="313"/>
      <c r="T907" s="313"/>
      <c r="U907" s="313"/>
      <c r="V907" s="313"/>
      <c r="W907" s="313"/>
      <c r="X907" s="313"/>
      <c r="Y907" s="313"/>
      <c r="Z907" s="313"/>
    </row>
    <row r="908">
      <c r="A908" s="314"/>
      <c r="B908" s="313"/>
      <c r="C908" s="313"/>
      <c r="D908" s="313"/>
      <c r="E908" s="391"/>
      <c r="F908" s="391"/>
      <c r="G908" s="313"/>
      <c r="H908" s="313"/>
      <c r="I908" s="313"/>
      <c r="J908" s="313"/>
      <c r="K908" s="313"/>
      <c r="L908" s="313"/>
      <c r="M908" s="313"/>
      <c r="N908" s="313"/>
      <c r="O908" s="313"/>
      <c r="P908" s="313"/>
      <c r="Q908" s="313"/>
      <c r="R908" s="313"/>
      <c r="S908" s="313"/>
      <c r="T908" s="313"/>
      <c r="U908" s="313"/>
      <c r="V908" s="313"/>
      <c r="W908" s="313"/>
      <c r="X908" s="313"/>
      <c r="Y908" s="313"/>
      <c r="Z908" s="313"/>
    </row>
    <row r="909">
      <c r="A909" s="314"/>
      <c r="B909" s="313"/>
      <c r="C909" s="313"/>
      <c r="D909" s="313"/>
      <c r="E909" s="391"/>
      <c r="F909" s="391"/>
      <c r="G909" s="313"/>
      <c r="H909" s="313"/>
      <c r="I909" s="313"/>
      <c r="J909" s="313"/>
      <c r="K909" s="313"/>
      <c r="L909" s="313"/>
      <c r="M909" s="313"/>
      <c r="N909" s="313"/>
      <c r="O909" s="313"/>
      <c r="P909" s="313"/>
      <c r="Q909" s="313"/>
      <c r="R909" s="313"/>
      <c r="S909" s="313"/>
      <c r="T909" s="313"/>
      <c r="U909" s="313"/>
      <c r="V909" s="313"/>
      <c r="W909" s="313"/>
      <c r="X909" s="313"/>
      <c r="Y909" s="313"/>
      <c r="Z909" s="313"/>
    </row>
    <row r="910">
      <c r="A910" s="314"/>
      <c r="B910" s="313"/>
      <c r="C910" s="313"/>
      <c r="D910" s="313"/>
      <c r="E910" s="391"/>
      <c r="F910" s="391"/>
      <c r="G910" s="313"/>
      <c r="H910" s="313"/>
      <c r="I910" s="313"/>
      <c r="J910" s="313"/>
      <c r="K910" s="313"/>
      <c r="L910" s="313"/>
      <c r="M910" s="313"/>
      <c r="N910" s="313"/>
      <c r="O910" s="313"/>
      <c r="P910" s="313"/>
      <c r="Q910" s="313"/>
      <c r="R910" s="313"/>
      <c r="S910" s="313"/>
      <c r="T910" s="313"/>
      <c r="U910" s="313"/>
      <c r="V910" s="313"/>
      <c r="W910" s="313"/>
      <c r="X910" s="313"/>
      <c r="Y910" s="313"/>
      <c r="Z910" s="313"/>
    </row>
    <row r="911">
      <c r="A911" s="314"/>
      <c r="B911" s="313"/>
      <c r="C911" s="313"/>
      <c r="D911" s="313"/>
      <c r="E911" s="391"/>
      <c r="F911" s="391"/>
      <c r="G911" s="313"/>
      <c r="H911" s="313"/>
      <c r="I911" s="313"/>
      <c r="J911" s="313"/>
      <c r="K911" s="313"/>
      <c r="L911" s="313"/>
      <c r="M911" s="313"/>
      <c r="N911" s="313"/>
      <c r="O911" s="313"/>
      <c r="P911" s="313"/>
      <c r="Q911" s="313"/>
      <c r="R911" s="313"/>
      <c r="S911" s="313"/>
      <c r="T911" s="313"/>
      <c r="U911" s="313"/>
      <c r="V911" s="313"/>
      <c r="W911" s="313"/>
      <c r="X911" s="313"/>
      <c r="Y911" s="313"/>
      <c r="Z911" s="313"/>
    </row>
    <row r="912">
      <c r="A912" s="314"/>
      <c r="B912" s="313"/>
      <c r="C912" s="313"/>
      <c r="D912" s="313"/>
      <c r="E912" s="391"/>
      <c r="F912" s="391"/>
      <c r="G912" s="313"/>
      <c r="H912" s="313"/>
      <c r="I912" s="313"/>
      <c r="J912" s="313"/>
      <c r="K912" s="313"/>
      <c r="L912" s="313"/>
      <c r="M912" s="313"/>
      <c r="N912" s="313"/>
      <c r="O912" s="313"/>
      <c r="P912" s="313"/>
      <c r="Q912" s="313"/>
      <c r="R912" s="313"/>
      <c r="S912" s="313"/>
      <c r="T912" s="313"/>
      <c r="U912" s="313"/>
      <c r="V912" s="313"/>
      <c r="W912" s="313"/>
      <c r="X912" s="313"/>
      <c r="Y912" s="313"/>
      <c r="Z912" s="313"/>
    </row>
    <row r="913">
      <c r="A913" s="314"/>
      <c r="B913" s="313"/>
      <c r="C913" s="313"/>
      <c r="D913" s="313"/>
      <c r="E913" s="391"/>
      <c r="F913" s="391"/>
      <c r="G913" s="313"/>
      <c r="H913" s="313"/>
      <c r="I913" s="313"/>
      <c r="J913" s="313"/>
      <c r="K913" s="313"/>
      <c r="L913" s="313"/>
      <c r="M913" s="313"/>
      <c r="N913" s="313"/>
      <c r="O913" s="313"/>
      <c r="P913" s="313"/>
      <c r="Q913" s="313"/>
      <c r="R913" s="313"/>
      <c r="S913" s="313"/>
      <c r="T913" s="313"/>
      <c r="U913" s="313"/>
      <c r="V913" s="313"/>
      <c r="W913" s="313"/>
      <c r="X913" s="313"/>
      <c r="Y913" s="313"/>
      <c r="Z913" s="313"/>
    </row>
    <row r="914">
      <c r="A914" s="314"/>
      <c r="B914" s="313"/>
      <c r="C914" s="313"/>
      <c r="D914" s="313"/>
      <c r="E914" s="391"/>
      <c r="F914" s="391"/>
      <c r="G914" s="313"/>
      <c r="H914" s="313"/>
      <c r="I914" s="313"/>
      <c r="J914" s="313"/>
      <c r="K914" s="313"/>
      <c r="L914" s="313"/>
      <c r="M914" s="313"/>
      <c r="N914" s="313"/>
      <c r="O914" s="313"/>
      <c r="P914" s="313"/>
      <c r="Q914" s="313"/>
      <c r="R914" s="313"/>
      <c r="S914" s="313"/>
      <c r="T914" s="313"/>
      <c r="U914" s="313"/>
      <c r="V914" s="313"/>
      <c r="W914" s="313"/>
      <c r="X914" s="313"/>
      <c r="Y914" s="313"/>
      <c r="Z914" s="313"/>
    </row>
    <row r="915">
      <c r="A915" s="314"/>
      <c r="B915" s="313"/>
      <c r="C915" s="313"/>
      <c r="D915" s="313"/>
      <c r="E915" s="391"/>
      <c r="F915" s="391"/>
      <c r="G915" s="313"/>
      <c r="H915" s="313"/>
      <c r="I915" s="313"/>
      <c r="J915" s="313"/>
      <c r="K915" s="313"/>
      <c r="L915" s="313"/>
      <c r="M915" s="313"/>
      <c r="N915" s="313"/>
      <c r="O915" s="313"/>
      <c r="P915" s="313"/>
      <c r="Q915" s="313"/>
      <c r="R915" s="313"/>
      <c r="S915" s="313"/>
      <c r="T915" s="313"/>
      <c r="U915" s="313"/>
      <c r="V915" s="313"/>
      <c r="W915" s="313"/>
      <c r="X915" s="313"/>
      <c r="Y915" s="313"/>
      <c r="Z915" s="313"/>
    </row>
    <row r="916">
      <c r="A916" s="314"/>
      <c r="B916" s="313"/>
      <c r="C916" s="313"/>
      <c r="D916" s="313"/>
      <c r="E916" s="391"/>
      <c r="F916" s="391"/>
      <c r="G916" s="313"/>
      <c r="H916" s="313"/>
      <c r="I916" s="313"/>
      <c r="J916" s="313"/>
      <c r="K916" s="313"/>
      <c r="L916" s="313"/>
      <c r="M916" s="313"/>
      <c r="N916" s="313"/>
      <c r="O916" s="313"/>
      <c r="P916" s="313"/>
      <c r="Q916" s="313"/>
      <c r="R916" s="313"/>
      <c r="S916" s="313"/>
      <c r="T916" s="313"/>
      <c r="U916" s="313"/>
      <c r="V916" s="313"/>
      <c r="W916" s="313"/>
      <c r="X916" s="313"/>
      <c r="Y916" s="313"/>
      <c r="Z916" s="313"/>
    </row>
    <row r="917">
      <c r="A917" s="314"/>
      <c r="B917" s="313"/>
      <c r="C917" s="313"/>
      <c r="D917" s="313"/>
      <c r="E917" s="391"/>
      <c r="F917" s="391"/>
      <c r="G917" s="313"/>
      <c r="H917" s="313"/>
      <c r="I917" s="313"/>
      <c r="J917" s="313"/>
      <c r="K917" s="313"/>
      <c r="L917" s="313"/>
      <c r="M917" s="313"/>
      <c r="N917" s="313"/>
      <c r="O917" s="313"/>
      <c r="P917" s="313"/>
      <c r="Q917" s="313"/>
      <c r="R917" s="313"/>
      <c r="S917" s="313"/>
      <c r="T917" s="313"/>
      <c r="U917" s="313"/>
      <c r="V917" s="313"/>
      <c r="W917" s="313"/>
      <c r="X917" s="313"/>
      <c r="Y917" s="313"/>
      <c r="Z917" s="313"/>
    </row>
    <row r="918">
      <c r="A918" s="314"/>
      <c r="B918" s="313"/>
      <c r="C918" s="313"/>
      <c r="D918" s="313"/>
      <c r="E918" s="391"/>
      <c r="F918" s="391"/>
      <c r="G918" s="313"/>
      <c r="H918" s="313"/>
      <c r="I918" s="313"/>
      <c r="J918" s="313"/>
      <c r="K918" s="313"/>
      <c r="L918" s="313"/>
      <c r="M918" s="313"/>
      <c r="N918" s="313"/>
      <c r="O918" s="313"/>
      <c r="P918" s="313"/>
      <c r="Q918" s="313"/>
      <c r="R918" s="313"/>
      <c r="S918" s="313"/>
      <c r="T918" s="313"/>
      <c r="U918" s="313"/>
      <c r="V918" s="313"/>
      <c r="W918" s="313"/>
      <c r="X918" s="313"/>
      <c r="Y918" s="313"/>
      <c r="Z918" s="313"/>
    </row>
    <row r="919">
      <c r="A919" s="314"/>
      <c r="B919" s="313"/>
      <c r="C919" s="313"/>
      <c r="D919" s="313"/>
      <c r="E919" s="391"/>
      <c r="F919" s="391"/>
      <c r="G919" s="313"/>
      <c r="H919" s="313"/>
      <c r="I919" s="313"/>
      <c r="J919" s="313"/>
      <c r="K919" s="313"/>
      <c r="L919" s="313"/>
      <c r="M919" s="313"/>
      <c r="N919" s="313"/>
      <c r="O919" s="313"/>
      <c r="P919" s="313"/>
      <c r="Q919" s="313"/>
      <c r="R919" s="313"/>
      <c r="S919" s="313"/>
      <c r="T919" s="313"/>
      <c r="U919" s="313"/>
      <c r="V919" s="313"/>
      <c r="W919" s="313"/>
      <c r="X919" s="313"/>
      <c r="Y919" s="313"/>
      <c r="Z919" s="313"/>
    </row>
    <row r="920">
      <c r="A920" s="314"/>
      <c r="B920" s="313"/>
      <c r="C920" s="313"/>
      <c r="D920" s="313"/>
      <c r="E920" s="391"/>
      <c r="F920" s="391"/>
      <c r="G920" s="313"/>
      <c r="H920" s="313"/>
      <c r="I920" s="313"/>
      <c r="J920" s="313"/>
      <c r="K920" s="313"/>
      <c r="L920" s="313"/>
      <c r="M920" s="313"/>
      <c r="N920" s="313"/>
      <c r="O920" s="313"/>
      <c r="P920" s="313"/>
      <c r="Q920" s="313"/>
      <c r="R920" s="313"/>
      <c r="S920" s="313"/>
      <c r="T920" s="313"/>
      <c r="U920" s="313"/>
      <c r="V920" s="313"/>
      <c r="W920" s="313"/>
      <c r="X920" s="313"/>
      <c r="Y920" s="313"/>
      <c r="Z920" s="313"/>
    </row>
    <row r="921">
      <c r="A921" s="314"/>
      <c r="B921" s="313"/>
      <c r="C921" s="313"/>
      <c r="D921" s="313"/>
      <c r="E921" s="391"/>
      <c r="F921" s="391"/>
      <c r="G921" s="313"/>
      <c r="H921" s="313"/>
      <c r="I921" s="313"/>
      <c r="J921" s="313"/>
      <c r="K921" s="313"/>
      <c r="L921" s="313"/>
      <c r="M921" s="313"/>
      <c r="N921" s="313"/>
      <c r="O921" s="313"/>
      <c r="P921" s="313"/>
      <c r="Q921" s="313"/>
      <c r="R921" s="313"/>
      <c r="S921" s="313"/>
      <c r="T921" s="313"/>
      <c r="U921" s="313"/>
      <c r="V921" s="313"/>
      <c r="W921" s="313"/>
      <c r="X921" s="313"/>
      <c r="Y921" s="313"/>
      <c r="Z921" s="313"/>
    </row>
    <row r="922">
      <c r="A922" s="314"/>
      <c r="B922" s="313"/>
      <c r="C922" s="313"/>
      <c r="D922" s="313"/>
      <c r="E922" s="391"/>
      <c r="F922" s="391"/>
      <c r="G922" s="313"/>
      <c r="H922" s="313"/>
      <c r="I922" s="313"/>
      <c r="J922" s="313"/>
      <c r="K922" s="313"/>
      <c r="L922" s="313"/>
      <c r="M922" s="313"/>
      <c r="N922" s="313"/>
      <c r="O922" s="313"/>
      <c r="P922" s="313"/>
      <c r="Q922" s="313"/>
      <c r="R922" s="313"/>
      <c r="S922" s="313"/>
      <c r="T922" s="313"/>
      <c r="U922" s="313"/>
      <c r="V922" s="313"/>
      <c r="W922" s="313"/>
      <c r="X922" s="313"/>
      <c r="Y922" s="313"/>
      <c r="Z922" s="313"/>
    </row>
    <row r="923">
      <c r="A923" s="314"/>
      <c r="B923" s="313"/>
      <c r="C923" s="313"/>
      <c r="D923" s="313"/>
      <c r="E923" s="391"/>
      <c r="F923" s="391"/>
      <c r="G923" s="313"/>
      <c r="H923" s="313"/>
      <c r="I923" s="313"/>
      <c r="J923" s="313"/>
      <c r="K923" s="313"/>
      <c r="L923" s="313"/>
      <c r="M923" s="313"/>
      <c r="N923" s="313"/>
      <c r="O923" s="313"/>
      <c r="P923" s="313"/>
      <c r="Q923" s="313"/>
      <c r="R923" s="313"/>
      <c r="S923" s="313"/>
      <c r="T923" s="313"/>
      <c r="U923" s="313"/>
      <c r="V923" s="313"/>
      <c r="W923" s="313"/>
      <c r="X923" s="313"/>
      <c r="Y923" s="313"/>
      <c r="Z923" s="313"/>
    </row>
    <row r="924">
      <c r="A924" s="314"/>
      <c r="B924" s="313"/>
      <c r="C924" s="313"/>
      <c r="D924" s="313"/>
      <c r="E924" s="391"/>
      <c r="F924" s="391"/>
      <c r="G924" s="313"/>
      <c r="H924" s="313"/>
      <c r="I924" s="313"/>
      <c r="J924" s="313"/>
      <c r="K924" s="313"/>
      <c r="L924" s="313"/>
      <c r="M924" s="313"/>
      <c r="N924" s="313"/>
      <c r="O924" s="313"/>
      <c r="P924" s="313"/>
      <c r="Q924" s="313"/>
      <c r="R924" s="313"/>
      <c r="S924" s="313"/>
      <c r="T924" s="313"/>
      <c r="U924" s="313"/>
      <c r="V924" s="313"/>
      <c r="W924" s="313"/>
      <c r="X924" s="313"/>
      <c r="Y924" s="313"/>
      <c r="Z924" s="313"/>
    </row>
    <row r="925">
      <c r="A925" s="314"/>
      <c r="B925" s="313"/>
      <c r="C925" s="313"/>
      <c r="D925" s="313"/>
      <c r="E925" s="391"/>
      <c r="F925" s="391"/>
      <c r="G925" s="313"/>
      <c r="H925" s="313"/>
      <c r="I925" s="313"/>
      <c r="J925" s="313"/>
      <c r="K925" s="313"/>
      <c r="L925" s="313"/>
      <c r="M925" s="313"/>
      <c r="N925" s="313"/>
      <c r="O925" s="313"/>
      <c r="P925" s="313"/>
      <c r="Q925" s="313"/>
      <c r="R925" s="313"/>
      <c r="S925" s="313"/>
      <c r="T925" s="313"/>
      <c r="U925" s="313"/>
      <c r="V925" s="313"/>
      <c r="W925" s="313"/>
      <c r="X925" s="313"/>
      <c r="Y925" s="313"/>
      <c r="Z925" s="313"/>
    </row>
    <row r="926">
      <c r="A926" s="314"/>
      <c r="B926" s="313"/>
      <c r="C926" s="313"/>
      <c r="D926" s="313"/>
      <c r="E926" s="391"/>
      <c r="F926" s="391"/>
      <c r="G926" s="313"/>
      <c r="H926" s="313"/>
      <c r="I926" s="313"/>
      <c r="J926" s="313"/>
      <c r="K926" s="313"/>
      <c r="L926" s="313"/>
      <c r="M926" s="313"/>
      <c r="N926" s="313"/>
      <c r="O926" s="313"/>
      <c r="P926" s="313"/>
      <c r="Q926" s="313"/>
      <c r="R926" s="313"/>
      <c r="S926" s="313"/>
      <c r="T926" s="313"/>
      <c r="U926" s="313"/>
      <c r="V926" s="313"/>
      <c r="W926" s="313"/>
      <c r="X926" s="313"/>
      <c r="Y926" s="313"/>
      <c r="Z926" s="313"/>
    </row>
    <row r="927">
      <c r="A927" s="314"/>
      <c r="B927" s="313"/>
      <c r="C927" s="313"/>
      <c r="D927" s="313"/>
      <c r="E927" s="391"/>
      <c r="F927" s="391"/>
      <c r="G927" s="313"/>
      <c r="H927" s="313"/>
      <c r="I927" s="313"/>
      <c r="J927" s="313"/>
      <c r="K927" s="313"/>
      <c r="L927" s="313"/>
      <c r="M927" s="313"/>
      <c r="N927" s="313"/>
      <c r="O927" s="313"/>
      <c r="P927" s="313"/>
      <c r="Q927" s="313"/>
      <c r="R927" s="313"/>
      <c r="S927" s="313"/>
      <c r="T927" s="313"/>
      <c r="U927" s="313"/>
      <c r="V927" s="313"/>
      <c r="W927" s="313"/>
      <c r="X927" s="313"/>
      <c r="Y927" s="313"/>
      <c r="Z927" s="313"/>
    </row>
    <row r="928">
      <c r="A928" s="314"/>
      <c r="B928" s="313"/>
      <c r="C928" s="313"/>
      <c r="D928" s="313"/>
      <c r="E928" s="391"/>
      <c r="F928" s="391"/>
      <c r="G928" s="313"/>
      <c r="H928" s="313"/>
      <c r="I928" s="313"/>
      <c r="J928" s="313"/>
      <c r="K928" s="313"/>
      <c r="L928" s="313"/>
      <c r="M928" s="313"/>
      <c r="N928" s="313"/>
      <c r="O928" s="313"/>
      <c r="P928" s="313"/>
      <c r="Q928" s="313"/>
      <c r="R928" s="313"/>
      <c r="S928" s="313"/>
      <c r="T928" s="313"/>
      <c r="U928" s="313"/>
      <c r="V928" s="313"/>
      <c r="W928" s="313"/>
      <c r="X928" s="313"/>
      <c r="Y928" s="313"/>
      <c r="Z928" s="313"/>
    </row>
    <row r="929">
      <c r="A929" s="314"/>
      <c r="B929" s="313"/>
      <c r="C929" s="313"/>
      <c r="D929" s="313"/>
      <c r="E929" s="391"/>
      <c r="F929" s="391"/>
      <c r="G929" s="313"/>
      <c r="H929" s="313"/>
      <c r="I929" s="313"/>
      <c r="J929" s="313"/>
      <c r="K929" s="313"/>
      <c r="L929" s="313"/>
      <c r="M929" s="313"/>
      <c r="N929" s="313"/>
      <c r="O929" s="313"/>
      <c r="P929" s="313"/>
      <c r="Q929" s="313"/>
      <c r="R929" s="313"/>
      <c r="S929" s="313"/>
      <c r="T929" s="313"/>
      <c r="U929" s="313"/>
      <c r="V929" s="313"/>
      <c r="W929" s="313"/>
      <c r="X929" s="313"/>
      <c r="Y929" s="313"/>
      <c r="Z929" s="313"/>
    </row>
    <row r="930">
      <c r="A930" s="314"/>
      <c r="B930" s="313"/>
      <c r="C930" s="313"/>
      <c r="D930" s="313"/>
      <c r="E930" s="391"/>
      <c r="F930" s="391"/>
      <c r="G930" s="313"/>
      <c r="H930" s="313"/>
      <c r="I930" s="313"/>
      <c r="J930" s="313"/>
      <c r="K930" s="313"/>
      <c r="L930" s="313"/>
      <c r="M930" s="313"/>
      <c r="N930" s="313"/>
      <c r="O930" s="313"/>
      <c r="P930" s="313"/>
      <c r="Q930" s="313"/>
      <c r="R930" s="313"/>
      <c r="S930" s="313"/>
      <c r="T930" s="313"/>
      <c r="U930" s="313"/>
      <c r="V930" s="313"/>
      <c r="W930" s="313"/>
      <c r="X930" s="313"/>
      <c r="Y930" s="313"/>
      <c r="Z930" s="313"/>
    </row>
    <row r="931">
      <c r="A931" s="314"/>
      <c r="B931" s="313"/>
      <c r="C931" s="313"/>
      <c r="D931" s="313"/>
      <c r="E931" s="391"/>
      <c r="F931" s="391"/>
      <c r="G931" s="313"/>
      <c r="H931" s="313"/>
      <c r="I931" s="313"/>
      <c r="J931" s="313"/>
      <c r="K931" s="313"/>
      <c r="L931" s="313"/>
      <c r="M931" s="313"/>
      <c r="N931" s="313"/>
      <c r="O931" s="313"/>
      <c r="P931" s="313"/>
      <c r="Q931" s="313"/>
      <c r="R931" s="313"/>
      <c r="S931" s="313"/>
      <c r="T931" s="313"/>
      <c r="U931" s="313"/>
      <c r="V931" s="313"/>
      <c r="W931" s="313"/>
      <c r="X931" s="313"/>
      <c r="Y931" s="313"/>
      <c r="Z931" s="313"/>
    </row>
    <row r="932">
      <c r="A932" s="314"/>
      <c r="B932" s="313"/>
      <c r="C932" s="313"/>
      <c r="D932" s="313"/>
      <c r="E932" s="391"/>
      <c r="F932" s="391"/>
      <c r="G932" s="313"/>
      <c r="H932" s="313"/>
      <c r="I932" s="313"/>
      <c r="J932" s="313"/>
      <c r="K932" s="313"/>
      <c r="L932" s="313"/>
      <c r="M932" s="313"/>
      <c r="N932" s="313"/>
      <c r="O932" s="313"/>
      <c r="P932" s="313"/>
      <c r="Q932" s="313"/>
      <c r="R932" s="313"/>
      <c r="S932" s="313"/>
      <c r="T932" s="313"/>
      <c r="U932" s="313"/>
      <c r="V932" s="313"/>
      <c r="W932" s="313"/>
      <c r="X932" s="313"/>
      <c r="Y932" s="313"/>
      <c r="Z932" s="313"/>
    </row>
    <row r="933">
      <c r="A933" s="314"/>
      <c r="B933" s="313"/>
      <c r="C933" s="313"/>
      <c r="D933" s="313"/>
      <c r="E933" s="391"/>
      <c r="F933" s="391"/>
      <c r="G933" s="313"/>
      <c r="H933" s="313"/>
      <c r="I933" s="313"/>
      <c r="J933" s="313"/>
      <c r="K933" s="313"/>
      <c r="L933" s="313"/>
      <c r="M933" s="313"/>
      <c r="N933" s="313"/>
      <c r="O933" s="313"/>
      <c r="P933" s="313"/>
      <c r="Q933" s="313"/>
      <c r="R933" s="313"/>
      <c r="S933" s="313"/>
      <c r="T933" s="313"/>
      <c r="U933" s="313"/>
      <c r="V933" s="313"/>
      <c r="W933" s="313"/>
      <c r="X933" s="313"/>
      <c r="Y933" s="313"/>
      <c r="Z933" s="313"/>
    </row>
    <row r="934">
      <c r="A934" s="314"/>
      <c r="B934" s="313"/>
      <c r="C934" s="313"/>
      <c r="D934" s="313"/>
      <c r="E934" s="391"/>
      <c r="F934" s="391"/>
      <c r="G934" s="313"/>
      <c r="H934" s="313"/>
      <c r="I934" s="313"/>
      <c r="J934" s="313"/>
      <c r="K934" s="313"/>
      <c r="L934" s="313"/>
      <c r="M934" s="313"/>
      <c r="N934" s="313"/>
      <c r="O934" s="313"/>
      <c r="P934" s="313"/>
      <c r="Q934" s="313"/>
      <c r="R934" s="313"/>
      <c r="S934" s="313"/>
      <c r="T934" s="313"/>
      <c r="U934" s="313"/>
      <c r="V934" s="313"/>
      <c r="W934" s="313"/>
      <c r="X934" s="313"/>
      <c r="Y934" s="313"/>
      <c r="Z934" s="313"/>
    </row>
    <row r="935">
      <c r="A935" s="314"/>
      <c r="B935" s="313"/>
      <c r="C935" s="313"/>
      <c r="D935" s="313"/>
      <c r="E935" s="391"/>
      <c r="F935" s="391"/>
      <c r="G935" s="313"/>
      <c r="H935" s="313"/>
      <c r="I935" s="313"/>
      <c r="J935" s="313"/>
      <c r="K935" s="313"/>
      <c r="L935" s="313"/>
      <c r="M935" s="313"/>
      <c r="N935" s="313"/>
      <c r="O935" s="313"/>
      <c r="P935" s="313"/>
      <c r="Q935" s="313"/>
      <c r="R935" s="313"/>
      <c r="S935" s="313"/>
      <c r="T935" s="313"/>
      <c r="U935" s="313"/>
      <c r="V935" s="313"/>
      <c r="W935" s="313"/>
      <c r="X935" s="313"/>
      <c r="Y935" s="313"/>
      <c r="Z935" s="313"/>
    </row>
    <row r="936">
      <c r="A936" s="314"/>
      <c r="B936" s="313"/>
      <c r="C936" s="313"/>
      <c r="D936" s="313"/>
      <c r="E936" s="391"/>
      <c r="F936" s="391"/>
      <c r="G936" s="313"/>
      <c r="H936" s="313"/>
      <c r="I936" s="313"/>
      <c r="J936" s="313"/>
      <c r="K936" s="313"/>
      <c r="L936" s="313"/>
      <c r="M936" s="313"/>
      <c r="N936" s="313"/>
      <c r="O936" s="313"/>
      <c r="P936" s="313"/>
      <c r="Q936" s="313"/>
      <c r="R936" s="313"/>
      <c r="S936" s="313"/>
      <c r="T936" s="313"/>
      <c r="U936" s="313"/>
      <c r="V936" s="313"/>
      <c r="W936" s="313"/>
      <c r="X936" s="313"/>
      <c r="Y936" s="313"/>
      <c r="Z936" s="313"/>
    </row>
    <row r="937">
      <c r="A937" s="314"/>
      <c r="B937" s="313"/>
      <c r="C937" s="313"/>
      <c r="D937" s="313"/>
      <c r="E937" s="391"/>
      <c r="F937" s="391"/>
      <c r="G937" s="313"/>
      <c r="H937" s="313"/>
      <c r="I937" s="313"/>
      <c r="J937" s="313"/>
      <c r="K937" s="313"/>
      <c r="L937" s="313"/>
      <c r="M937" s="313"/>
      <c r="N937" s="313"/>
      <c r="O937" s="313"/>
      <c r="P937" s="313"/>
      <c r="Q937" s="313"/>
      <c r="R937" s="313"/>
      <c r="S937" s="313"/>
      <c r="T937" s="313"/>
      <c r="U937" s="313"/>
      <c r="V937" s="313"/>
      <c r="W937" s="313"/>
      <c r="X937" s="313"/>
      <c r="Y937" s="313"/>
      <c r="Z937" s="313"/>
    </row>
    <row r="938">
      <c r="A938" s="314"/>
      <c r="B938" s="313"/>
      <c r="C938" s="313"/>
      <c r="D938" s="313"/>
      <c r="E938" s="391"/>
      <c r="F938" s="391"/>
      <c r="G938" s="313"/>
      <c r="H938" s="313"/>
      <c r="I938" s="313"/>
      <c r="J938" s="313"/>
      <c r="K938" s="313"/>
      <c r="L938" s="313"/>
      <c r="M938" s="313"/>
      <c r="N938" s="313"/>
      <c r="O938" s="313"/>
      <c r="P938" s="313"/>
      <c r="Q938" s="313"/>
      <c r="R938" s="313"/>
      <c r="S938" s="313"/>
      <c r="T938" s="313"/>
      <c r="U938" s="313"/>
      <c r="V938" s="313"/>
      <c r="W938" s="313"/>
      <c r="X938" s="313"/>
      <c r="Y938" s="313"/>
      <c r="Z938" s="313"/>
    </row>
    <row r="939">
      <c r="A939" s="314"/>
      <c r="B939" s="313"/>
      <c r="C939" s="313"/>
      <c r="D939" s="313"/>
      <c r="E939" s="391"/>
      <c r="F939" s="391"/>
      <c r="G939" s="313"/>
      <c r="H939" s="313"/>
      <c r="I939" s="313"/>
      <c r="J939" s="313"/>
      <c r="K939" s="313"/>
      <c r="L939" s="313"/>
      <c r="M939" s="313"/>
      <c r="N939" s="313"/>
      <c r="O939" s="313"/>
      <c r="P939" s="313"/>
      <c r="Q939" s="313"/>
      <c r="R939" s="313"/>
      <c r="S939" s="313"/>
      <c r="T939" s="313"/>
      <c r="U939" s="313"/>
      <c r="V939" s="313"/>
      <c r="W939" s="313"/>
      <c r="X939" s="313"/>
      <c r="Y939" s="313"/>
      <c r="Z939" s="313"/>
    </row>
    <row r="940">
      <c r="A940" s="314"/>
      <c r="B940" s="313"/>
      <c r="C940" s="313"/>
      <c r="D940" s="313"/>
      <c r="E940" s="391"/>
      <c r="F940" s="391"/>
      <c r="G940" s="313"/>
      <c r="H940" s="313"/>
      <c r="I940" s="313"/>
      <c r="J940" s="313"/>
      <c r="K940" s="313"/>
      <c r="L940" s="313"/>
      <c r="M940" s="313"/>
      <c r="N940" s="313"/>
      <c r="O940" s="313"/>
      <c r="P940" s="313"/>
      <c r="Q940" s="313"/>
      <c r="R940" s="313"/>
      <c r="S940" s="313"/>
      <c r="T940" s="313"/>
      <c r="U940" s="313"/>
      <c r="V940" s="313"/>
      <c r="W940" s="313"/>
      <c r="X940" s="313"/>
      <c r="Y940" s="313"/>
      <c r="Z940" s="313"/>
    </row>
    <row r="941">
      <c r="A941" s="314"/>
      <c r="B941" s="313"/>
      <c r="C941" s="313"/>
      <c r="D941" s="313"/>
      <c r="E941" s="391"/>
      <c r="F941" s="391"/>
      <c r="G941" s="313"/>
      <c r="H941" s="313"/>
      <c r="I941" s="313"/>
      <c r="J941" s="313"/>
      <c r="K941" s="313"/>
      <c r="L941" s="313"/>
      <c r="M941" s="313"/>
      <c r="N941" s="313"/>
      <c r="O941" s="313"/>
      <c r="P941" s="313"/>
      <c r="Q941" s="313"/>
      <c r="R941" s="313"/>
      <c r="S941" s="313"/>
      <c r="T941" s="313"/>
      <c r="U941" s="313"/>
      <c r="V941" s="313"/>
      <c r="W941" s="313"/>
      <c r="X941" s="313"/>
      <c r="Y941" s="313"/>
      <c r="Z941" s="313"/>
    </row>
    <row r="942">
      <c r="A942" s="314"/>
      <c r="B942" s="313"/>
      <c r="C942" s="313"/>
      <c r="D942" s="313"/>
      <c r="E942" s="391"/>
      <c r="F942" s="391"/>
      <c r="G942" s="313"/>
      <c r="H942" s="313"/>
      <c r="I942" s="313"/>
      <c r="J942" s="313"/>
      <c r="K942" s="313"/>
      <c r="L942" s="313"/>
      <c r="M942" s="313"/>
      <c r="N942" s="313"/>
      <c r="O942" s="313"/>
      <c r="P942" s="313"/>
      <c r="Q942" s="313"/>
      <c r="R942" s="313"/>
      <c r="S942" s="313"/>
      <c r="T942" s="313"/>
      <c r="U942" s="313"/>
      <c r="V942" s="313"/>
      <c r="W942" s="313"/>
      <c r="X942" s="313"/>
      <c r="Y942" s="313"/>
      <c r="Z942" s="313"/>
    </row>
    <row r="943">
      <c r="A943" s="314"/>
      <c r="B943" s="313"/>
      <c r="C943" s="313"/>
      <c r="D943" s="313"/>
      <c r="E943" s="391"/>
      <c r="F943" s="391"/>
      <c r="G943" s="313"/>
      <c r="H943" s="313"/>
      <c r="I943" s="313"/>
      <c r="J943" s="313"/>
      <c r="K943" s="313"/>
      <c r="L943" s="313"/>
      <c r="M943" s="313"/>
      <c r="N943" s="313"/>
      <c r="O943" s="313"/>
      <c r="P943" s="313"/>
      <c r="Q943" s="313"/>
      <c r="R943" s="313"/>
      <c r="S943" s="313"/>
      <c r="T943" s="313"/>
      <c r="U943" s="313"/>
      <c r="V943" s="313"/>
      <c r="W943" s="313"/>
      <c r="X943" s="313"/>
      <c r="Y943" s="313"/>
      <c r="Z943" s="313"/>
    </row>
    <row r="944">
      <c r="A944" s="314"/>
      <c r="B944" s="313"/>
      <c r="C944" s="313"/>
      <c r="D944" s="313"/>
      <c r="E944" s="391"/>
      <c r="F944" s="391"/>
      <c r="G944" s="313"/>
      <c r="H944" s="313"/>
      <c r="I944" s="313"/>
      <c r="J944" s="313"/>
      <c r="K944" s="313"/>
      <c r="L944" s="313"/>
      <c r="M944" s="313"/>
      <c r="N944" s="313"/>
      <c r="O944" s="313"/>
      <c r="P944" s="313"/>
      <c r="Q944" s="313"/>
      <c r="R944" s="313"/>
      <c r="S944" s="313"/>
      <c r="T944" s="313"/>
      <c r="U944" s="313"/>
      <c r="V944" s="313"/>
      <c r="W944" s="313"/>
      <c r="X944" s="313"/>
      <c r="Y944" s="313"/>
      <c r="Z944" s="313"/>
    </row>
    <row r="945">
      <c r="A945" s="314"/>
      <c r="B945" s="313"/>
      <c r="C945" s="313"/>
      <c r="D945" s="313"/>
      <c r="E945" s="391"/>
      <c r="F945" s="391"/>
      <c r="G945" s="313"/>
      <c r="H945" s="313"/>
      <c r="I945" s="313"/>
      <c r="J945" s="313"/>
      <c r="K945" s="313"/>
      <c r="L945" s="313"/>
      <c r="M945" s="313"/>
      <c r="N945" s="313"/>
      <c r="O945" s="313"/>
      <c r="P945" s="313"/>
      <c r="Q945" s="313"/>
      <c r="R945" s="313"/>
      <c r="S945" s="313"/>
      <c r="T945" s="313"/>
      <c r="U945" s="313"/>
      <c r="V945" s="313"/>
      <c r="W945" s="313"/>
      <c r="X945" s="313"/>
      <c r="Y945" s="313"/>
      <c r="Z945" s="313"/>
    </row>
    <row r="946">
      <c r="A946" s="314"/>
      <c r="B946" s="313"/>
      <c r="C946" s="313"/>
      <c r="D946" s="313"/>
      <c r="E946" s="391"/>
      <c r="F946" s="391"/>
      <c r="G946" s="313"/>
      <c r="H946" s="313"/>
      <c r="I946" s="313"/>
      <c r="J946" s="313"/>
      <c r="K946" s="313"/>
      <c r="L946" s="313"/>
      <c r="M946" s="313"/>
      <c r="N946" s="313"/>
      <c r="O946" s="313"/>
      <c r="P946" s="313"/>
      <c r="Q946" s="313"/>
      <c r="R946" s="313"/>
      <c r="S946" s="313"/>
      <c r="T946" s="313"/>
      <c r="U946" s="313"/>
      <c r="V946" s="313"/>
      <c r="W946" s="313"/>
      <c r="X946" s="313"/>
      <c r="Y946" s="313"/>
      <c r="Z946" s="313"/>
    </row>
    <row r="947">
      <c r="A947" s="314"/>
      <c r="B947" s="313"/>
      <c r="C947" s="313"/>
      <c r="D947" s="313"/>
      <c r="E947" s="391"/>
      <c r="F947" s="391"/>
      <c r="G947" s="313"/>
      <c r="H947" s="313"/>
      <c r="I947" s="313"/>
      <c r="J947" s="313"/>
      <c r="K947" s="313"/>
      <c r="L947" s="313"/>
      <c r="M947" s="313"/>
      <c r="N947" s="313"/>
      <c r="O947" s="313"/>
      <c r="P947" s="313"/>
      <c r="Q947" s="313"/>
      <c r="R947" s="313"/>
      <c r="S947" s="313"/>
      <c r="T947" s="313"/>
      <c r="U947" s="313"/>
      <c r="V947" s="313"/>
      <c r="W947" s="313"/>
      <c r="X947" s="313"/>
      <c r="Y947" s="313"/>
      <c r="Z947" s="313"/>
    </row>
    <row r="948">
      <c r="A948" s="314"/>
      <c r="B948" s="313"/>
      <c r="C948" s="313"/>
      <c r="D948" s="313"/>
      <c r="E948" s="391"/>
      <c r="F948" s="391"/>
      <c r="G948" s="313"/>
      <c r="H948" s="313"/>
      <c r="I948" s="313"/>
      <c r="J948" s="313"/>
      <c r="K948" s="313"/>
      <c r="L948" s="313"/>
      <c r="M948" s="313"/>
      <c r="N948" s="313"/>
      <c r="O948" s="313"/>
      <c r="P948" s="313"/>
      <c r="Q948" s="313"/>
      <c r="R948" s="313"/>
      <c r="S948" s="313"/>
      <c r="T948" s="313"/>
      <c r="U948" s="313"/>
      <c r="V948" s="313"/>
      <c r="W948" s="313"/>
      <c r="X948" s="313"/>
      <c r="Y948" s="313"/>
      <c r="Z948" s="313"/>
    </row>
    <row r="949">
      <c r="A949" s="314"/>
      <c r="B949" s="313"/>
      <c r="C949" s="313"/>
      <c r="D949" s="313"/>
      <c r="E949" s="391"/>
      <c r="F949" s="391"/>
      <c r="G949" s="313"/>
      <c r="H949" s="313"/>
      <c r="I949" s="313"/>
      <c r="J949" s="313"/>
      <c r="K949" s="313"/>
      <c r="L949" s="313"/>
      <c r="M949" s="313"/>
      <c r="N949" s="313"/>
      <c r="O949" s="313"/>
      <c r="P949" s="313"/>
      <c r="Q949" s="313"/>
      <c r="R949" s="313"/>
      <c r="S949" s="313"/>
      <c r="T949" s="313"/>
      <c r="U949" s="313"/>
      <c r="V949" s="313"/>
      <c r="W949" s="313"/>
      <c r="X949" s="313"/>
      <c r="Y949" s="313"/>
      <c r="Z949" s="313"/>
    </row>
    <row r="950">
      <c r="A950" s="314"/>
      <c r="B950" s="313"/>
      <c r="C950" s="313"/>
      <c r="D950" s="313"/>
      <c r="E950" s="391"/>
      <c r="F950" s="391"/>
      <c r="G950" s="313"/>
      <c r="H950" s="313"/>
      <c r="I950" s="313"/>
      <c r="J950" s="313"/>
      <c r="K950" s="313"/>
      <c r="L950" s="313"/>
      <c r="M950" s="313"/>
      <c r="N950" s="313"/>
      <c r="O950" s="313"/>
      <c r="P950" s="313"/>
      <c r="Q950" s="313"/>
      <c r="R950" s="313"/>
      <c r="S950" s="313"/>
      <c r="T950" s="313"/>
      <c r="U950" s="313"/>
      <c r="V950" s="313"/>
      <c r="W950" s="313"/>
      <c r="X950" s="313"/>
      <c r="Y950" s="313"/>
      <c r="Z950" s="313"/>
    </row>
    <row r="951">
      <c r="A951" s="314"/>
      <c r="B951" s="313"/>
      <c r="C951" s="313"/>
      <c r="D951" s="313"/>
      <c r="E951" s="391"/>
      <c r="F951" s="391"/>
      <c r="G951" s="313"/>
      <c r="H951" s="313"/>
      <c r="I951" s="313"/>
      <c r="J951" s="313"/>
      <c r="K951" s="313"/>
      <c r="L951" s="313"/>
      <c r="M951" s="313"/>
      <c r="N951" s="313"/>
      <c r="O951" s="313"/>
      <c r="P951" s="313"/>
      <c r="Q951" s="313"/>
      <c r="R951" s="313"/>
      <c r="S951" s="313"/>
      <c r="T951" s="313"/>
      <c r="U951" s="313"/>
      <c r="V951" s="313"/>
      <c r="W951" s="313"/>
      <c r="X951" s="313"/>
      <c r="Y951" s="313"/>
      <c r="Z951" s="313"/>
    </row>
    <row r="952">
      <c r="A952" s="314"/>
      <c r="B952" s="313"/>
      <c r="C952" s="313"/>
      <c r="D952" s="313"/>
      <c r="E952" s="391"/>
      <c r="F952" s="391"/>
      <c r="G952" s="313"/>
      <c r="H952" s="313"/>
      <c r="I952" s="313"/>
      <c r="J952" s="313"/>
      <c r="K952" s="313"/>
      <c r="L952" s="313"/>
      <c r="M952" s="313"/>
      <c r="N952" s="313"/>
      <c r="O952" s="313"/>
      <c r="P952" s="313"/>
      <c r="Q952" s="313"/>
      <c r="R952" s="313"/>
      <c r="S952" s="313"/>
      <c r="T952" s="313"/>
      <c r="U952" s="313"/>
      <c r="V952" s="313"/>
      <c r="W952" s="313"/>
      <c r="X952" s="313"/>
      <c r="Y952" s="313"/>
      <c r="Z952" s="313"/>
    </row>
    <row r="953">
      <c r="A953" s="314"/>
      <c r="B953" s="313"/>
      <c r="C953" s="313"/>
      <c r="D953" s="313"/>
      <c r="E953" s="391"/>
      <c r="F953" s="391"/>
      <c r="G953" s="313"/>
      <c r="H953" s="313"/>
      <c r="I953" s="313"/>
      <c r="J953" s="313"/>
      <c r="K953" s="313"/>
      <c r="L953" s="313"/>
      <c r="M953" s="313"/>
      <c r="N953" s="313"/>
      <c r="O953" s="313"/>
      <c r="P953" s="313"/>
      <c r="Q953" s="313"/>
      <c r="R953" s="313"/>
      <c r="S953" s="313"/>
      <c r="T953" s="313"/>
      <c r="U953" s="313"/>
      <c r="V953" s="313"/>
      <c r="W953" s="313"/>
      <c r="X953" s="313"/>
      <c r="Y953" s="313"/>
      <c r="Z953" s="313"/>
    </row>
    <row r="954">
      <c r="A954" s="314"/>
      <c r="B954" s="313"/>
      <c r="C954" s="313"/>
      <c r="D954" s="313"/>
      <c r="E954" s="391"/>
      <c r="F954" s="391"/>
      <c r="G954" s="313"/>
      <c r="H954" s="313"/>
      <c r="I954" s="313"/>
      <c r="J954" s="313"/>
      <c r="K954" s="313"/>
      <c r="L954" s="313"/>
      <c r="M954" s="313"/>
      <c r="N954" s="313"/>
      <c r="O954" s="313"/>
      <c r="P954" s="313"/>
      <c r="Q954" s="313"/>
      <c r="R954" s="313"/>
      <c r="S954" s="313"/>
      <c r="T954" s="313"/>
      <c r="U954" s="313"/>
      <c r="V954" s="313"/>
      <c r="W954" s="313"/>
      <c r="X954" s="313"/>
      <c r="Y954" s="313"/>
      <c r="Z954" s="313"/>
    </row>
    <row r="955">
      <c r="A955" s="314"/>
      <c r="B955" s="313"/>
      <c r="C955" s="313"/>
      <c r="D955" s="313"/>
      <c r="E955" s="391"/>
      <c r="F955" s="391"/>
      <c r="G955" s="313"/>
      <c r="H955" s="313"/>
      <c r="I955" s="313"/>
      <c r="J955" s="313"/>
      <c r="K955" s="313"/>
      <c r="L955" s="313"/>
      <c r="M955" s="313"/>
      <c r="N955" s="313"/>
      <c r="O955" s="313"/>
      <c r="P955" s="313"/>
      <c r="Q955" s="313"/>
      <c r="R955" s="313"/>
      <c r="S955" s="313"/>
      <c r="T955" s="313"/>
      <c r="U955" s="313"/>
      <c r="V955" s="313"/>
      <c r="W955" s="313"/>
      <c r="X955" s="313"/>
      <c r="Y955" s="313"/>
      <c r="Z955" s="313"/>
    </row>
    <row r="956">
      <c r="A956" s="314"/>
      <c r="B956" s="313"/>
      <c r="C956" s="313"/>
      <c r="D956" s="313"/>
      <c r="E956" s="391"/>
      <c r="F956" s="391"/>
      <c r="G956" s="313"/>
      <c r="H956" s="313"/>
      <c r="I956" s="313"/>
      <c r="J956" s="313"/>
      <c r="K956" s="313"/>
      <c r="L956" s="313"/>
      <c r="M956" s="313"/>
      <c r="N956" s="313"/>
      <c r="O956" s="313"/>
      <c r="P956" s="313"/>
      <c r="Q956" s="313"/>
      <c r="R956" s="313"/>
      <c r="S956" s="313"/>
      <c r="T956" s="313"/>
      <c r="U956" s="313"/>
      <c r="V956" s="313"/>
      <c r="W956" s="313"/>
      <c r="X956" s="313"/>
      <c r="Y956" s="313"/>
      <c r="Z956" s="313"/>
    </row>
    <row r="957">
      <c r="A957" s="314"/>
      <c r="B957" s="313"/>
      <c r="C957" s="313"/>
      <c r="D957" s="313"/>
      <c r="E957" s="391"/>
      <c r="F957" s="391"/>
      <c r="G957" s="313"/>
      <c r="H957" s="313"/>
      <c r="I957" s="313"/>
      <c r="J957" s="313"/>
      <c r="K957" s="313"/>
      <c r="L957" s="313"/>
      <c r="M957" s="313"/>
      <c r="N957" s="313"/>
      <c r="O957" s="313"/>
      <c r="P957" s="313"/>
      <c r="Q957" s="313"/>
      <c r="R957" s="313"/>
      <c r="S957" s="313"/>
      <c r="T957" s="313"/>
      <c r="U957" s="313"/>
      <c r="V957" s="313"/>
      <c r="W957" s="313"/>
      <c r="X957" s="313"/>
      <c r="Y957" s="313"/>
      <c r="Z957" s="313"/>
    </row>
    <row r="958">
      <c r="A958" s="314"/>
      <c r="B958" s="313"/>
      <c r="C958" s="313"/>
      <c r="D958" s="313"/>
      <c r="E958" s="391"/>
      <c r="F958" s="391"/>
      <c r="G958" s="313"/>
      <c r="H958" s="313"/>
      <c r="I958" s="313"/>
      <c r="J958" s="313"/>
      <c r="K958" s="313"/>
      <c r="L958" s="313"/>
      <c r="M958" s="313"/>
      <c r="N958" s="313"/>
      <c r="O958" s="313"/>
      <c r="P958" s="313"/>
      <c r="Q958" s="313"/>
      <c r="R958" s="313"/>
      <c r="S958" s="313"/>
      <c r="T958" s="313"/>
      <c r="U958" s="313"/>
      <c r="V958" s="313"/>
      <c r="W958" s="313"/>
      <c r="X958" s="313"/>
      <c r="Y958" s="313"/>
      <c r="Z958" s="313"/>
    </row>
    <row r="959">
      <c r="A959" s="314"/>
      <c r="B959" s="313"/>
      <c r="C959" s="313"/>
      <c r="D959" s="313"/>
      <c r="E959" s="391"/>
      <c r="F959" s="391"/>
      <c r="G959" s="313"/>
      <c r="H959" s="313"/>
      <c r="I959" s="313"/>
      <c r="J959" s="313"/>
      <c r="K959" s="313"/>
      <c r="L959" s="313"/>
      <c r="M959" s="313"/>
      <c r="N959" s="313"/>
      <c r="O959" s="313"/>
      <c r="P959" s="313"/>
      <c r="Q959" s="313"/>
      <c r="R959" s="313"/>
      <c r="S959" s="313"/>
      <c r="T959" s="313"/>
      <c r="U959" s="313"/>
      <c r="V959" s="313"/>
      <c r="W959" s="313"/>
      <c r="X959" s="313"/>
      <c r="Y959" s="313"/>
      <c r="Z959" s="313"/>
    </row>
    <row r="960">
      <c r="A960" s="314"/>
      <c r="B960" s="313"/>
      <c r="C960" s="313"/>
      <c r="D960" s="313"/>
      <c r="E960" s="391"/>
      <c r="F960" s="391"/>
      <c r="G960" s="313"/>
      <c r="H960" s="313"/>
      <c r="I960" s="313"/>
      <c r="J960" s="313"/>
      <c r="K960" s="313"/>
      <c r="L960" s="313"/>
      <c r="M960" s="313"/>
      <c r="N960" s="313"/>
      <c r="O960" s="313"/>
      <c r="P960" s="313"/>
      <c r="Q960" s="313"/>
      <c r="R960" s="313"/>
      <c r="S960" s="313"/>
      <c r="T960" s="313"/>
      <c r="U960" s="313"/>
      <c r="V960" s="313"/>
      <c r="W960" s="313"/>
      <c r="X960" s="313"/>
      <c r="Y960" s="313"/>
      <c r="Z960" s="313"/>
    </row>
    <row r="961">
      <c r="A961" s="314"/>
      <c r="B961" s="313"/>
      <c r="C961" s="313"/>
      <c r="D961" s="313"/>
      <c r="E961" s="391"/>
      <c r="F961" s="391"/>
      <c r="G961" s="313"/>
      <c r="H961" s="313"/>
      <c r="I961" s="313"/>
      <c r="J961" s="313"/>
      <c r="K961" s="313"/>
      <c r="L961" s="313"/>
      <c r="M961" s="313"/>
      <c r="N961" s="313"/>
      <c r="O961" s="313"/>
      <c r="P961" s="313"/>
      <c r="Q961" s="313"/>
      <c r="R961" s="313"/>
      <c r="S961" s="313"/>
      <c r="T961" s="313"/>
      <c r="U961" s="313"/>
      <c r="V961" s="313"/>
      <c r="W961" s="313"/>
      <c r="X961" s="313"/>
      <c r="Y961" s="313"/>
      <c r="Z961" s="313"/>
    </row>
    <row r="962">
      <c r="A962" s="314"/>
      <c r="B962" s="313"/>
      <c r="C962" s="313"/>
      <c r="D962" s="313"/>
      <c r="E962" s="391"/>
      <c r="F962" s="391"/>
      <c r="G962" s="313"/>
      <c r="H962" s="313"/>
      <c r="I962" s="313"/>
      <c r="J962" s="313"/>
      <c r="K962" s="313"/>
      <c r="L962" s="313"/>
      <c r="M962" s="313"/>
      <c r="N962" s="313"/>
      <c r="O962" s="313"/>
      <c r="P962" s="313"/>
      <c r="Q962" s="313"/>
      <c r="R962" s="313"/>
      <c r="S962" s="313"/>
      <c r="T962" s="313"/>
      <c r="U962" s="313"/>
      <c r="V962" s="313"/>
      <c r="W962" s="313"/>
      <c r="X962" s="313"/>
      <c r="Y962" s="313"/>
      <c r="Z962" s="313"/>
    </row>
    <row r="963">
      <c r="A963" s="314"/>
      <c r="B963" s="313"/>
      <c r="C963" s="313"/>
      <c r="D963" s="313"/>
      <c r="E963" s="391"/>
      <c r="F963" s="391"/>
      <c r="G963" s="313"/>
      <c r="H963" s="313"/>
      <c r="I963" s="313"/>
      <c r="J963" s="313"/>
      <c r="K963" s="313"/>
      <c r="L963" s="313"/>
      <c r="M963" s="313"/>
      <c r="N963" s="313"/>
      <c r="O963" s="313"/>
      <c r="P963" s="313"/>
      <c r="Q963" s="313"/>
      <c r="R963" s="313"/>
      <c r="S963" s="313"/>
      <c r="T963" s="313"/>
      <c r="U963" s="313"/>
      <c r="V963" s="313"/>
      <c r="W963" s="313"/>
      <c r="X963" s="313"/>
      <c r="Y963" s="313"/>
      <c r="Z963" s="313"/>
    </row>
    <row r="964">
      <c r="A964" s="314"/>
      <c r="B964" s="313"/>
      <c r="C964" s="313"/>
      <c r="D964" s="313"/>
      <c r="E964" s="391"/>
      <c r="F964" s="391"/>
      <c r="G964" s="313"/>
      <c r="H964" s="313"/>
      <c r="I964" s="313"/>
      <c r="J964" s="313"/>
      <c r="K964" s="313"/>
      <c r="L964" s="313"/>
      <c r="M964" s="313"/>
      <c r="N964" s="313"/>
      <c r="O964" s="313"/>
      <c r="P964" s="313"/>
      <c r="Q964" s="313"/>
      <c r="R964" s="313"/>
      <c r="S964" s="313"/>
      <c r="T964" s="313"/>
      <c r="U964" s="313"/>
      <c r="V964" s="313"/>
      <c r="W964" s="313"/>
      <c r="X964" s="313"/>
      <c r="Y964" s="313"/>
      <c r="Z964" s="313"/>
    </row>
    <row r="965">
      <c r="A965" s="314"/>
      <c r="B965" s="313"/>
      <c r="C965" s="313"/>
      <c r="D965" s="313"/>
      <c r="E965" s="391"/>
      <c r="F965" s="391"/>
      <c r="G965" s="313"/>
      <c r="H965" s="313"/>
      <c r="I965" s="313"/>
      <c r="J965" s="313"/>
      <c r="K965" s="313"/>
      <c r="L965" s="313"/>
      <c r="M965" s="313"/>
      <c r="N965" s="313"/>
      <c r="O965" s="313"/>
      <c r="P965" s="313"/>
      <c r="Q965" s="313"/>
      <c r="R965" s="313"/>
      <c r="S965" s="313"/>
      <c r="T965" s="313"/>
      <c r="U965" s="313"/>
      <c r="V965" s="313"/>
      <c r="W965" s="313"/>
      <c r="X965" s="313"/>
      <c r="Y965" s="313"/>
      <c r="Z965" s="313"/>
    </row>
    <row r="966">
      <c r="A966" s="314"/>
      <c r="B966" s="313"/>
      <c r="C966" s="313"/>
      <c r="D966" s="313"/>
      <c r="E966" s="391"/>
      <c r="F966" s="391"/>
      <c r="G966" s="313"/>
      <c r="H966" s="313"/>
      <c r="I966" s="313"/>
      <c r="J966" s="313"/>
      <c r="K966" s="313"/>
      <c r="L966" s="313"/>
      <c r="M966" s="313"/>
      <c r="N966" s="313"/>
      <c r="O966" s="313"/>
      <c r="P966" s="313"/>
      <c r="Q966" s="313"/>
      <c r="R966" s="313"/>
      <c r="S966" s="313"/>
      <c r="T966" s="313"/>
      <c r="U966" s="313"/>
      <c r="V966" s="313"/>
      <c r="W966" s="313"/>
      <c r="X966" s="313"/>
      <c r="Y966" s="313"/>
      <c r="Z966" s="313"/>
    </row>
    <row r="967">
      <c r="A967" s="314"/>
      <c r="B967" s="313"/>
      <c r="C967" s="313"/>
      <c r="D967" s="313"/>
      <c r="E967" s="391"/>
      <c r="F967" s="391"/>
      <c r="G967" s="313"/>
      <c r="H967" s="313"/>
      <c r="I967" s="313"/>
      <c r="J967" s="313"/>
      <c r="K967" s="313"/>
      <c r="L967" s="313"/>
      <c r="M967" s="313"/>
      <c r="N967" s="313"/>
      <c r="O967" s="313"/>
      <c r="P967" s="313"/>
      <c r="Q967" s="313"/>
      <c r="R967" s="313"/>
      <c r="S967" s="313"/>
      <c r="T967" s="313"/>
      <c r="U967" s="313"/>
      <c r="V967" s="313"/>
      <c r="W967" s="313"/>
      <c r="X967" s="313"/>
      <c r="Y967" s="313"/>
      <c r="Z967" s="313"/>
    </row>
    <row r="968">
      <c r="A968" s="314"/>
      <c r="B968" s="313"/>
      <c r="C968" s="313"/>
      <c r="D968" s="313"/>
      <c r="E968" s="391"/>
      <c r="F968" s="391"/>
      <c r="G968" s="313"/>
      <c r="H968" s="313"/>
      <c r="I968" s="313"/>
      <c r="J968" s="313"/>
      <c r="K968" s="313"/>
      <c r="L968" s="313"/>
      <c r="M968" s="313"/>
      <c r="N968" s="313"/>
      <c r="O968" s="313"/>
      <c r="P968" s="313"/>
      <c r="Q968" s="313"/>
      <c r="R968" s="313"/>
      <c r="S968" s="313"/>
      <c r="T968" s="313"/>
      <c r="U968" s="313"/>
      <c r="V968" s="313"/>
      <c r="W968" s="313"/>
      <c r="X968" s="313"/>
      <c r="Y968" s="313"/>
      <c r="Z968" s="313"/>
    </row>
    <row r="969">
      <c r="A969" s="314"/>
      <c r="B969" s="313"/>
      <c r="C969" s="313"/>
      <c r="D969" s="313"/>
      <c r="E969" s="391"/>
      <c r="F969" s="391"/>
      <c r="G969" s="313"/>
      <c r="H969" s="313"/>
      <c r="I969" s="313"/>
      <c r="J969" s="313"/>
      <c r="K969" s="313"/>
      <c r="L969" s="313"/>
      <c r="M969" s="313"/>
      <c r="N969" s="313"/>
      <c r="O969" s="313"/>
      <c r="P969" s="313"/>
      <c r="Q969" s="313"/>
      <c r="R969" s="313"/>
      <c r="S969" s="313"/>
      <c r="T969" s="313"/>
      <c r="U969" s="313"/>
      <c r="V969" s="313"/>
      <c r="W969" s="313"/>
      <c r="X969" s="313"/>
      <c r="Y969" s="313"/>
      <c r="Z969" s="313"/>
    </row>
    <row r="970">
      <c r="A970" s="314"/>
      <c r="B970" s="313"/>
      <c r="C970" s="313"/>
      <c r="D970" s="313"/>
      <c r="E970" s="391"/>
      <c r="F970" s="391"/>
      <c r="G970" s="313"/>
      <c r="H970" s="313"/>
      <c r="I970" s="313"/>
      <c r="J970" s="313"/>
      <c r="K970" s="313"/>
      <c r="L970" s="313"/>
      <c r="M970" s="313"/>
      <c r="N970" s="313"/>
      <c r="O970" s="313"/>
      <c r="P970" s="313"/>
      <c r="Q970" s="313"/>
      <c r="R970" s="313"/>
      <c r="S970" s="313"/>
      <c r="T970" s="313"/>
      <c r="U970" s="313"/>
      <c r="V970" s="313"/>
      <c r="W970" s="313"/>
      <c r="X970" s="313"/>
      <c r="Y970" s="313"/>
      <c r="Z970" s="313"/>
    </row>
    <row r="971">
      <c r="A971" s="314"/>
      <c r="B971" s="313"/>
      <c r="C971" s="313"/>
      <c r="D971" s="313"/>
      <c r="E971" s="391"/>
      <c r="F971" s="391"/>
      <c r="G971" s="313"/>
      <c r="H971" s="313"/>
      <c r="I971" s="313"/>
      <c r="J971" s="313"/>
      <c r="K971" s="313"/>
      <c r="L971" s="313"/>
      <c r="M971" s="313"/>
      <c r="N971" s="313"/>
      <c r="O971" s="313"/>
      <c r="P971" s="313"/>
      <c r="Q971" s="313"/>
      <c r="R971" s="313"/>
      <c r="S971" s="313"/>
      <c r="T971" s="313"/>
      <c r="U971" s="313"/>
      <c r="V971" s="313"/>
      <c r="W971" s="313"/>
      <c r="X971" s="313"/>
      <c r="Y971" s="313"/>
      <c r="Z971" s="313"/>
    </row>
    <row r="972">
      <c r="A972" s="314"/>
      <c r="B972" s="313"/>
      <c r="C972" s="313"/>
      <c r="D972" s="313"/>
      <c r="E972" s="391"/>
      <c r="F972" s="391"/>
      <c r="G972" s="313"/>
      <c r="H972" s="313"/>
      <c r="I972" s="313"/>
      <c r="J972" s="313"/>
      <c r="K972" s="313"/>
      <c r="L972" s="313"/>
      <c r="M972" s="313"/>
      <c r="N972" s="313"/>
      <c r="O972" s="313"/>
      <c r="P972" s="313"/>
      <c r="Q972" s="313"/>
      <c r="R972" s="313"/>
      <c r="S972" s="313"/>
      <c r="T972" s="313"/>
      <c r="U972" s="313"/>
      <c r="V972" s="313"/>
      <c r="W972" s="313"/>
      <c r="X972" s="313"/>
      <c r="Y972" s="313"/>
      <c r="Z972" s="313"/>
    </row>
    <row r="973">
      <c r="A973" s="314"/>
      <c r="B973" s="313"/>
      <c r="C973" s="313"/>
      <c r="D973" s="313"/>
      <c r="E973" s="391"/>
      <c r="F973" s="391"/>
      <c r="G973" s="313"/>
      <c r="H973" s="313"/>
      <c r="I973" s="313"/>
      <c r="J973" s="313"/>
      <c r="K973" s="313"/>
      <c r="L973" s="313"/>
      <c r="M973" s="313"/>
      <c r="N973" s="313"/>
      <c r="O973" s="313"/>
      <c r="P973" s="313"/>
      <c r="Q973" s="313"/>
      <c r="R973" s="313"/>
      <c r="S973" s="313"/>
      <c r="T973" s="313"/>
      <c r="U973" s="313"/>
      <c r="V973" s="313"/>
      <c r="W973" s="313"/>
      <c r="X973" s="313"/>
      <c r="Y973" s="313"/>
      <c r="Z973" s="313"/>
    </row>
    <row r="974">
      <c r="A974" s="314"/>
      <c r="B974" s="313"/>
      <c r="C974" s="313"/>
      <c r="D974" s="313"/>
      <c r="E974" s="391"/>
      <c r="F974" s="391"/>
      <c r="G974" s="313"/>
      <c r="H974" s="313"/>
      <c r="I974" s="313"/>
      <c r="J974" s="313"/>
      <c r="K974" s="313"/>
      <c r="L974" s="313"/>
      <c r="M974" s="313"/>
      <c r="N974" s="313"/>
      <c r="O974" s="313"/>
      <c r="P974" s="313"/>
      <c r="Q974" s="313"/>
      <c r="R974" s="313"/>
      <c r="S974" s="313"/>
      <c r="T974" s="313"/>
      <c r="U974" s="313"/>
      <c r="V974" s="313"/>
      <c r="W974" s="313"/>
      <c r="X974" s="313"/>
      <c r="Y974" s="313"/>
      <c r="Z974" s="313"/>
    </row>
    <row r="975">
      <c r="A975" s="314"/>
      <c r="B975" s="313"/>
      <c r="C975" s="313"/>
      <c r="D975" s="313"/>
      <c r="E975" s="391"/>
      <c r="F975" s="391"/>
      <c r="G975" s="313"/>
      <c r="H975" s="313"/>
      <c r="I975" s="313"/>
      <c r="J975" s="313"/>
      <c r="K975" s="313"/>
      <c r="L975" s="313"/>
      <c r="M975" s="313"/>
      <c r="N975" s="313"/>
      <c r="O975" s="313"/>
      <c r="P975" s="313"/>
      <c r="Q975" s="313"/>
      <c r="R975" s="313"/>
      <c r="S975" s="313"/>
      <c r="T975" s="313"/>
      <c r="U975" s="313"/>
      <c r="V975" s="313"/>
      <c r="W975" s="313"/>
      <c r="X975" s="313"/>
      <c r="Y975" s="313"/>
      <c r="Z975" s="313"/>
    </row>
    <row r="976">
      <c r="A976" s="314"/>
      <c r="B976" s="313"/>
      <c r="C976" s="313"/>
      <c r="D976" s="313"/>
      <c r="E976" s="391"/>
      <c r="F976" s="391"/>
      <c r="G976" s="313"/>
      <c r="H976" s="313"/>
      <c r="I976" s="313"/>
      <c r="J976" s="313"/>
      <c r="K976" s="313"/>
      <c r="L976" s="313"/>
      <c r="M976" s="313"/>
      <c r="N976" s="313"/>
      <c r="O976" s="313"/>
      <c r="P976" s="313"/>
      <c r="Q976" s="313"/>
      <c r="R976" s="313"/>
      <c r="S976" s="313"/>
      <c r="T976" s="313"/>
      <c r="U976" s="313"/>
      <c r="V976" s="313"/>
      <c r="W976" s="313"/>
      <c r="X976" s="313"/>
      <c r="Y976" s="313"/>
      <c r="Z976" s="313"/>
    </row>
    <row r="977">
      <c r="A977" s="314"/>
      <c r="B977" s="313"/>
      <c r="C977" s="313"/>
      <c r="D977" s="313"/>
      <c r="E977" s="391"/>
      <c r="F977" s="391"/>
      <c r="G977" s="313"/>
      <c r="H977" s="313"/>
      <c r="I977" s="313"/>
      <c r="J977" s="313"/>
      <c r="K977" s="313"/>
      <c r="L977" s="313"/>
      <c r="M977" s="313"/>
      <c r="N977" s="313"/>
      <c r="O977" s="313"/>
      <c r="P977" s="313"/>
      <c r="Q977" s="313"/>
      <c r="R977" s="313"/>
      <c r="S977" s="313"/>
      <c r="T977" s="313"/>
      <c r="U977" s="313"/>
      <c r="V977" s="313"/>
      <c r="W977" s="313"/>
      <c r="X977" s="313"/>
      <c r="Y977" s="313"/>
      <c r="Z977" s="313"/>
    </row>
    <row r="978">
      <c r="A978" s="314"/>
      <c r="B978" s="313"/>
      <c r="C978" s="313"/>
      <c r="D978" s="313"/>
      <c r="E978" s="391"/>
      <c r="F978" s="391"/>
      <c r="G978" s="313"/>
      <c r="H978" s="313"/>
      <c r="I978" s="313"/>
      <c r="J978" s="313"/>
      <c r="K978" s="313"/>
      <c r="L978" s="313"/>
      <c r="M978" s="313"/>
      <c r="N978" s="313"/>
      <c r="O978" s="313"/>
      <c r="P978" s="313"/>
      <c r="Q978" s="313"/>
      <c r="R978" s="313"/>
      <c r="S978" s="313"/>
      <c r="T978" s="313"/>
      <c r="U978" s="313"/>
      <c r="V978" s="313"/>
      <c r="W978" s="313"/>
      <c r="X978" s="313"/>
      <c r="Y978" s="313"/>
      <c r="Z978" s="313"/>
    </row>
    <row r="979">
      <c r="A979" s="314"/>
      <c r="B979" s="313"/>
      <c r="C979" s="313"/>
      <c r="D979" s="313"/>
      <c r="E979" s="391"/>
      <c r="F979" s="391"/>
      <c r="G979" s="313"/>
      <c r="H979" s="313"/>
      <c r="I979" s="313"/>
      <c r="J979" s="313"/>
      <c r="K979" s="313"/>
      <c r="L979" s="313"/>
      <c r="M979" s="313"/>
      <c r="N979" s="313"/>
      <c r="O979" s="313"/>
      <c r="P979" s="313"/>
      <c r="Q979" s="313"/>
      <c r="R979" s="313"/>
      <c r="S979" s="313"/>
      <c r="T979" s="313"/>
      <c r="U979" s="313"/>
      <c r="V979" s="313"/>
      <c r="W979" s="313"/>
      <c r="X979" s="313"/>
      <c r="Y979" s="313"/>
      <c r="Z979" s="313"/>
    </row>
    <row r="980">
      <c r="A980" s="314"/>
      <c r="B980" s="313"/>
      <c r="C980" s="313"/>
      <c r="D980" s="313"/>
      <c r="E980" s="391"/>
      <c r="F980" s="391"/>
      <c r="G980" s="313"/>
      <c r="H980" s="313"/>
      <c r="I980" s="313"/>
      <c r="J980" s="313"/>
      <c r="K980" s="313"/>
      <c r="L980" s="313"/>
      <c r="M980" s="313"/>
      <c r="N980" s="313"/>
      <c r="O980" s="313"/>
      <c r="P980" s="313"/>
      <c r="Q980" s="313"/>
      <c r="R980" s="313"/>
      <c r="S980" s="313"/>
      <c r="T980" s="313"/>
      <c r="U980" s="313"/>
      <c r="V980" s="313"/>
      <c r="W980" s="313"/>
      <c r="X980" s="313"/>
      <c r="Y980" s="313"/>
      <c r="Z980" s="313"/>
    </row>
    <row r="981">
      <c r="A981" s="314"/>
      <c r="B981" s="313"/>
      <c r="C981" s="313"/>
      <c r="D981" s="313"/>
      <c r="E981" s="391"/>
      <c r="F981" s="391"/>
      <c r="G981" s="313"/>
      <c r="H981" s="313"/>
      <c r="I981" s="313"/>
      <c r="J981" s="313"/>
      <c r="K981" s="313"/>
      <c r="L981" s="313"/>
      <c r="M981" s="313"/>
      <c r="N981" s="313"/>
      <c r="O981" s="313"/>
      <c r="P981" s="313"/>
      <c r="Q981" s="313"/>
      <c r="R981" s="313"/>
      <c r="S981" s="313"/>
      <c r="T981" s="313"/>
      <c r="U981" s="313"/>
      <c r="V981" s="313"/>
      <c r="W981" s="313"/>
      <c r="X981" s="313"/>
      <c r="Y981" s="313"/>
      <c r="Z981" s="313"/>
    </row>
    <row r="982">
      <c r="A982" s="314"/>
      <c r="B982" s="313"/>
      <c r="C982" s="313"/>
      <c r="D982" s="313"/>
      <c r="E982" s="391"/>
      <c r="F982" s="391"/>
      <c r="G982" s="313"/>
      <c r="H982" s="313"/>
      <c r="I982" s="313"/>
      <c r="J982" s="313"/>
      <c r="K982" s="313"/>
      <c r="L982" s="313"/>
      <c r="M982" s="313"/>
      <c r="N982" s="313"/>
      <c r="O982" s="313"/>
      <c r="P982" s="313"/>
      <c r="Q982" s="313"/>
      <c r="R982" s="313"/>
      <c r="S982" s="313"/>
      <c r="T982" s="313"/>
      <c r="U982" s="313"/>
      <c r="V982" s="313"/>
      <c r="W982" s="313"/>
      <c r="X982" s="313"/>
      <c r="Y982" s="313"/>
      <c r="Z982" s="313"/>
    </row>
    <row r="983">
      <c r="A983" s="314"/>
      <c r="B983" s="313"/>
      <c r="C983" s="313"/>
      <c r="D983" s="313"/>
      <c r="E983" s="391"/>
      <c r="F983" s="391"/>
      <c r="G983" s="313"/>
      <c r="H983" s="313"/>
      <c r="I983" s="313"/>
      <c r="J983" s="313"/>
      <c r="K983" s="313"/>
      <c r="L983" s="313"/>
      <c r="M983" s="313"/>
      <c r="N983" s="313"/>
      <c r="O983" s="313"/>
      <c r="P983" s="313"/>
      <c r="Q983" s="313"/>
      <c r="R983" s="313"/>
      <c r="S983" s="313"/>
      <c r="T983" s="313"/>
      <c r="U983" s="313"/>
      <c r="V983" s="313"/>
      <c r="W983" s="313"/>
      <c r="X983" s="313"/>
      <c r="Y983" s="313"/>
      <c r="Z983" s="313"/>
    </row>
    <row r="984">
      <c r="A984" s="314"/>
      <c r="B984" s="313"/>
      <c r="C984" s="313"/>
      <c r="D984" s="313"/>
      <c r="E984" s="391"/>
      <c r="F984" s="391"/>
      <c r="G984" s="313"/>
      <c r="H984" s="313"/>
      <c r="I984" s="313"/>
      <c r="J984" s="313"/>
      <c r="K984" s="313"/>
      <c r="L984" s="313"/>
      <c r="M984" s="313"/>
      <c r="N984" s="313"/>
      <c r="O984" s="313"/>
      <c r="P984" s="313"/>
      <c r="Q984" s="313"/>
      <c r="R984" s="313"/>
      <c r="S984" s="313"/>
      <c r="T984" s="313"/>
      <c r="U984" s="313"/>
      <c r="V984" s="313"/>
      <c r="W984" s="313"/>
      <c r="X984" s="313"/>
      <c r="Y984" s="313"/>
      <c r="Z984" s="313"/>
    </row>
    <row r="985">
      <c r="A985" s="314"/>
      <c r="B985" s="313"/>
      <c r="C985" s="313"/>
      <c r="D985" s="313"/>
      <c r="E985" s="391"/>
      <c r="F985" s="391"/>
      <c r="G985" s="313"/>
      <c r="H985" s="313"/>
      <c r="I985" s="313"/>
      <c r="J985" s="313"/>
      <c r="K985" s="313"/>
      <c r="L985" s="313"/>
      <c r="M985" s="313"/>
      <c r="N985" s="313"/>
      <c r="O985" s="313"/>
      <c r="P985" s="313"/>
      <c r="Q985" s="313"/>
      <c r="R985" s="313"/>
      <c r="S985" s="313"/>
      <c r="T985" s="313"/>
      <c r="U985" s="313"/>
      <c r="V985" s="313"/>
      <c r="W985" s="313"/>
      <c r="X985" s="313"/>
      <c r="Y985" s="313"/>
      <c r="Z985" s="313"/>
    </row>
    <row r="986">
      <c r="A986" s="314"/>
      <c r="B986" s="313"/>
      <c r="C986" s="313"/>
      <c r="D986" s="313"/>
      <c r="E986" s="391"/>
      <c r="F986" s="391"/>
      <c r="G986" s="313"/>
      <c r="H986" s="313"/>
      <c r="I986" s="313"/>
      <c r="J986" s="313"/>
      <c r="K986" s="313"/>
      <c r="L986" s="313"/>
      <c r="M986" s="313"/>
      <c r="N986" s="313"/>
      <c r="O986" s="313"/>
      <c r="P986" s="313"/>
      <c r="Q986" s="313"/>
      <c r="R986" s="313"/>
      <c r="S986" s="313"/>
      <c r="T986" s="313"/>
      <c r="U986" s="313"/>
      <c r="V986" s="313"/>
      <c r="W986" s="313"/>
      <c r="X986" s="313"/>
      <c r="Y986" s="313"/>
      <c r="Z986" s="313"/>
    </row>
    <row r="987">
      <c r="A987" s="314"/>
      <c r="B987" s="313"/>
      <c r="C987" s="313"/>
      <c r="D987" s="313"/>
      <c r="E987" s="391"/>
      <c r="F987" s="391"/>
      <c r="G987" s="313"/>
      <c r="H987" s="313"/>
      <c r="I987" s="313"/>
      <c r="J987" s="313"/>
      <c r="K987" s="313"/>
      <c r="L987" s="313"/>
      <c r="M987" s="313"/>
      <c r="N987" s="313"/>
      <c r="O987" s="313"/>
      <c r="P987" s="313"/>
      <c r="Q987" s="313"/>
      <c r="R987" s="313"/>
      <c r="S987" s="313"/>
      <c r="T987" s="313"/>
      <c r="U987" s="313"/>
      <c r="V987" s="313"/>
      <c r="W987" s="313"/>
      <c r="X987" s="313"/>
      <c r="Y987" s="313"/>
      <c r="Z987" s="313"/>
    </row>
    <row r="988">
      <c r="A988" s="314"/>
      <c r="B988" s="313"/>
      <c r="C988" s="313"/>
      <c r="D988" s="313"/>
      <c r="E988" s="391"/>
      <c r="F988" s="391"/>
      <c r="G988" s="313"/>
      <c r="H988" s="313"/>
      <c r="I988" s="313"/>
      <c r="J988" s="313"/>
      <c r="K988" s="313"/>
      <c r="L988" s="313"/>
      <c r="M988" s="313"/>
      <c r="N988" s="313"/>
      <c r="O988" s="313"/>
      <c r="P988" s="313"/>
      <c r="Q988" s="313"/>
      <c r="R988" s="313"/>
      <c r="S988" s="313"/>
      <c r="T988" s="313"/>
      <c r="U988" s="313"/>
      <c r="V988" s="313"/>
      <c r="W988" s="313"/>
      <c r="X988" s="313"/>
      <c r="Y988" s="313"/>
      <c r="Z988" s="313"/>
    </row>
    <row r="989">
      <c r="A989" s="314"/>
      <c r="B989" s="313"/>
      <c r="C989" s="313"/>
      <c r="D989" s="313"/>
      <c r="E989" s="391"/>
      <c r="F989" s="391"/>
      <c r="G989" s="313"/>
      <c r="H989" s="313"/>
      <c r="I989" s="313"/>
      <c r="J989" s="313"/>
      <c r="K989" s="313"/>
      <c r="L989" s="313"/>
      <c r="M989" s="313"/>
      <c r="N989" s="313"/>
      <c r="O989" s="313"/>
      <c r="P989" s="313"/>
      <c r="Q989" s="313"/>
      <c r="R989" s="313"/>
      <c r="S989" s="313"/>
      <c r="T989" s="313"/>
      <c r="U989" s="313"/>
      <c r="V989" s="313"/>
      <c r="W989" s="313"/>
      <c r="X989" s="313"/>
      <c r="Y989" s="313"/>
      <c r="Z989" s="313"/>
    </row>
    <row r="990">
      <c r="A990" s="314"/>
      <c r="B990" s="313"/>
      <c r="C990" s="313"/>
      <c r="D990" s="313"/>
      <c r="E990" s="391"/>
      <c r="F990" s="391"/>
      <c r="G990" s="313"/>
      <c r="H990" s="313"/>
      <c r="I990" s="313"/>
      <c r="J990" s="313"/>
      <c r="K990" s="313"/>
      <c r="L990" s="313"/>
      <c r="M990" s="313"/>
      <c r="N990" s="313"/>
      <c r="O990" s="313"/>
      <c r="P990" s="313"/>
      <c r="Q990" s="313"/>
      <c r="R990" s="313"/>
      <c r="S990" s="313"/>
      <c r="T990" s="313"/>
      <c r="U990" s="313"/>
      <c r="V990" s="313"/>
      <c r="W990" s="313"/>
      <c r="X990" s="313"/>
      <c r="Y990" s="313"/>
      <c r="Z990" s="313"/>
    </row>
    <row r="991">
      <c r="A991" s="314"/>
      <c r="B991" s="313"/>
      <c r="C991" s="313"/>
      <c r="D991" s="313"/>
      <c r="E991" s="391"/>
      <c r="F991" s="391"/>
      <c r="G991" s="313"/>
      <c r="H991" s="313"/>
      <c r="I991" s="313"/>
      <c r="J991" s="313"/>
      <c r="K991" s="313"/>
      <c r="L991" s="313"/>
      <c r="M991" s="313"/>
      <c r="N991" s="313"/>
      <c r="O991" s="313"/>
      <c r="P991" s="313"/>
      <c r="Q991" s="313"/>
      <c r="R991" s="313"/>
      <c r="S991" s="313"/>
      <c r="T991" s="313"/>
      <c r="U991" s="313"/>
      <c r="V991" s="313"/>
      <c r="W991" s="313"/>
      <c r="X991" s="313"/>
      <c r="Y991" s="313"/>
      <c r="Z991" s="313"/>
    </row>
    <row r="992">
      <c r="A992" s="314"/>
      <c r="B992" s="313"/>
      <c r="C992" s="313"/>
      <c r="D992" s="313"/>
      <c r="E992" s="391"/>
      <c r="F992" s="391"/>
      <c r="G992" s="313"/>
      <c r="H992" s="313"/>
      <c r="I992" s="313"/>
      <c r="J992" s="313"/>
      <c r="K992" s="313"/>
      <c r="L992" s="313"/>
      <c r="M992" s="313"/>
      <c r="N992" s="313"/>
      <c r="O992" s="313"/>
      <c r="P992" s="313"/>
      <c r="Q992" s="313"/>
      <c r="R992" s="313"/>
      <c r="S992" s="313"/>
      <c r="T992" s="313"/>
      <c r="U992" s="313"/>
      <c r="V992" s="313"/>
      <c r="W992" s="313"/>
      <c r="X992" s="313"/>
      <c r="Y992" s="313"/>
      <c r="Z992" s="313"/>
    </row>
    <row r="993">
      <c r="A993" s="314"/>
      <c r="B993" s="313"/>
      <c r="C993" s="313"/>
      <c r="D993" s="313"/>
      <c r="E993" s="391"/>
      <c r="F993" s="391"/>
      <c r="G993" s="313"/>
      <c r="H993" s="313"/>
      <c r="I993" s="313"/>
      <c r="J993" s="313"/>
      <c r="K993" s="313"/>
      <c r="L993" s="313"/>
      <c r="M993" s="313"/>
      <c r="N993" s="313"/>
      <c r="O993" s="313"/>
      <c r="P993" s="313"/>
      <c r="Q993" s="313"/>
      <c r="R993" s="313"/>
      <c r="S993" s="313"/>
      <c r="T993" s="313"/>
      <c r="U993" s="313"/>
      <c r="V993" s="313"/>
      <c r="W993" s="313"/>
      <c r="X993" s="313"/>
      <c r="Y993" s="313"/>
      <c r="Z993" s="313"/>
    </row>
    <row r="994">
      <c r="A994" s="314"/>
      <c r="B994" s="313"/>
      <c r="C994" s="313"/>
      <c r="D994" s="313"/>
      <c r="E994" s="391"/>
      <c r="F994" s="391"/>
      <c r="G994" s="313"/>
      <c r="H994" s="313"/>
      <c r="I994" s="313"/>
      <c r="J994" s="313"/>
      <c r="K994" s="313"/>
      <c r="L994" s="313"/>
      <c r="M994" s="313"/>
      <c r="N994" s="313"/>
      <c r="O994" s="313"/>
      <c r="P994" s="313"/>
      <c r="Q994" s="313"/>
      <c r="R994" s="313"/>
      <c r="S994" s="313"/>
      <c r="T994" s="313"/>
      <c r="U994" s="313"/>
      <c r="V994" s="313"/>
      <c r="W994" s="313"/>
      <c r="X994" s="313"/>
      <c r="Y994" s="313"/>
      <c r="Z994" s="313"/>
    </row>
    <row r="995">
      <c r="A995" s="314"/>
      <c r="B995" s="313"/>
      <c r="C995" s="313"/>
      <c r="D995" s="313"/>
      <c r="E995" s="391"/>
      <c r="F995" s="391"/>
      <c r="G995" s="313"/>
      <c r="H995" s="313"/>
      <c r="I995" s="313"/>
      <c r="J995" s="313"/>
      <c r="K995" s="313"/>
      <c r="L995" s="313"/>
      <c r="M995" s="313"/>
      <c r="N995" s="313"/>
      <c r="O995" s="313"/>
      <c r="P995" s="313"/>
      <c r="Q995" s="313"/>
      <c r="R995" s="313"/>
      <c r="S995" s="313"/>
      <c r="T995" s="313"/>
      <c r="U995" s="313"/>
      <c r="V995" s="313"/>
      <c r="W995" s="313"/>
      <c r="X995" s="313"/>
      <c r="Y995" s="313"/>
      <c r="Z995" s="313"/>
    </row>
    <row r="996">
      <c r="A996" s="314"/>
      <c r="B996" s="313"/>
      <c r="C996" s="313"/>
      <c r="D996" s="313"/>
      <c r="E996" s="391"/>
      <c r="F996" s="391"/>
      <c r="G996" s="313"/>
      <c r="H996" s="313"/>
      <c r="I996" s="313"/>
      <c r="J996" s="313"/>
      <c r="K996" s="313"/>
      <c r="L996" s="313"/>
      <c r="M996" s="313"/>
      <c r="N996" s="313"/>
      <c r="O996" s="313"/>
      <c r="P996" s="313"/>
      <c r="Q996" s="313"/>
      <c r="R996" s="313"/>
      <c r="S996" s="313"/>
      <c r="T996" s="313"/>
      <c r="U996" s="313"/>
      <c r="V996" s="313"/>
      <c r="W996" s="313"/>
      <c r="X996" s="313"/>
      <c r="Y996" s="313"/>
      <c r="Z996" s="313"/>
    </row>
    <row r="997">
      <c r="A997" s="314"/>
      <c r="B997" s="313"/>
      <c r="C997" s="313"/>
      <c r="D997" s="313"/>
      <c r="E997" s="391"/>
      <c r="F997" s="391"/>
      <c r="G997" s="313"/>
      <c r="H997" s="313"/>
      <c r="I997" s="313"/>
      <c r="J997" s="313"/>
      <c r="K997" s="313"/>
      <c r="L997" s="313"/>
      <c r="M997" s="313"/>
      <c r="N997" s="313"/>
      <c r="O997" s="313"/>
      <c r="P997" s="313"/>
      <c r="Q997" s="313"/>
      <c r="R997" s="313"/>
      <c r="S997" s="313"/>
      <c r="T997" s="313"/>
      <c r="U997" s="313"/>
      <c r="V997" s="313"/>
      <c r="W997" s="313"/>
      <c r="X997" s="313"/>
      <c r="Y997" s="313"/>
      <c r="Z997" s="313"/>
    </row>
    <row r="998">
      <c r="A998" s="314"/>
      <c r="B998" s="313"/>
      <c r="C998" s="313"/>
      <c r="D998" s="313"/>
      <c r="E998" s="391"/>
      <c r="F998" s="391"/>
      <c r="G998" s="313"/>
      <c r="H998" s="313"/>
      <c r="I998" s="313"/>
      <c r="J998" s="313"/>
      <c r="K998" s="313"/>
      <c r="L998" s="313"/>
      <c r="M998" s="313"/>
      <c r="N998" s="313"/>
      <c r="O998" s="313"/>
      <c r="P998" s="313"/>
      <c r="Q998" s="313"/>
      <c r="R998" s="313"/>
      <c r="S998" s="313"/>
      <c r="T998" s="313"/>
      <c r="U998" s="313"/>
      <c r="V998" s="313"/>
      <c r="W998" s="313"/>
      <c r="X998" s="313"/>
      <c r="Y998" s="313"/>
      <c r="Z998" s="313"/>
    </row>
    <row r="999">
      <c r="A999" s="314"/>
      <c r="B999" s="313"/>
      <c r="C999" s="313"/>
      <c r="D999" s="313"/>
      <c r="E999" s="391"/>
      <c r="F999" s="391"/>
      <c r="G999" s="313"/>
      <c r="H999" s="313"/>
      <c r="I999" s="313"/>
      <c r="J999" s="313"/>
      <c r="K999" s="313"/>
      <c r="L999" s="313"/>
      <c r="M999" s="313"/>
      <c r="N999" s="313"/>
      <c r="O999" s="313"/>
      <c r="P999" s="313"/>
      <c r="Q999" s="313"/>
      <c r="R999" s="313"/>
      <c r="S999" s="313"/>
      <c r="T999" s="313"/>
      <c r="U999" s="313"/>
      <c r="V999" s="313"/>
      <c r="W999" s="313"/>
      <c r="X999" s="313"/>
      <c r="Y999" s="313"/>
      <c r="Z999" s="313"/>
    </row>
    <row r="1000">
      <c r="A1000" s="314"/>
      <c r="B1000" s="313"/>
      <c r="C1000" s="313"/>
      <c r="D1000" s="313"/>
      <c r="E1000" s="391"/>
      <c r="F1000" s="391"/>
      <c r="G1000" s="313"/>
      <c r="H1000" s="313"/>
      <c r="I1000" s="313"/>
      <c r="J1000" s="313"/>
      <c r="K1000" s="313"/>
      <c r="L1000" s="313"/>
      <c r="M1000" s="313"/>
      <c r="N1000" s="313"/>
      <c r="O1000" s="313"/>
      <c r="P1000" s="313"/>
      <c r="Q1000" s="313"/>
      <c r="R1000" s="313"/>
      <c r="S1000" s="313"/>
      <c r="T1000" s="313"/>
      <c r="U1000" s="313"/>
      <c r="V1000" s="313"/>
      <c r="W1000" s="313"/>
      <c r="X1000" s="313"/>
      <c r="Y1000" s="313"/>
      <c r="Z1000" s="313"/>
    </row>
    <row r="1001">
      <c r="A1001" s="314"/>
      <c r="B1001" s="313"/>
      <c r="C1001" s="313"/>
      <c r="D1001" s="313"/>
      <c r="E1001" s="391"/>
      <c r="F1001" s="391"/>
      <c r="G1001" s="313"/>
      <c r="H1001" s="313"/>
      <c r="I1001" s="313"/>
      <c r="J1001" s="313"/>
      <c r="K1001" s="313"/>
      <c r="L1001" s="313"/>
      <c r="M1001" s="313"/>
      <c r="N1001" s="313"/>
      <c r="O1001" s="313"/>
      <c r="P1001" s="313"/>
      <c r="Q1001" s="313"/>
      <c r="R1001" s="313"/>
      <c r="S1001" s="313"/>
      <c r="T1001" s="313"/>
      <c r="U1001" s="313"/>
      <c r="V1001" s="313"/>
      <c r="W1001" s="313"/>
      <c r="X1001" s="313"/>
      <c r="Y1001" s="313"/>
      <c r="Z1001" s="31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6.57"/>
    <col customWidth="1" min="2" max="2" width="29.71"/>
    <col customWidth="1" min="3" max="3" width="131.86"/>
  </cols>
  <sheetData>
    <row r="1" ht="22.5" customHeight="1">
      <c r="A1" s="428" t="s">
        <v>818</v>
      </c>
      <c r="B1" s="429" t="s">
        <v>820</v>
      </c>
      <c r="C1" s="429" t="s">
        <v>821</v>
      </c>
    </row>
    <row r="2" ht="22.5" customHeight="1">
      <c r="A2" s="431" t="s">
        <v>18</v>
      </c>
      <c r="B2" s="432"/>
      <c r="C2" s="432"/>
    </row>
    <row r="3" ht="22.5" customHeight="1">
      <c r="A3" s="431" t="s">
        <v>823</v>
      </c>
      <c r="B3" s="432"/>
      <c r="C3" s="432"/>
    </row>
    <row r="4" ht="22.5" customHeight="1">
      <c r="A4" s="431" t="s">
        <v>825</v>
      </c>
      <c r="B4" s="433" t="s">
        <v>827</v>
      </c>
      <c r="C4" s="433" t="s">
        <v>828</v>
      </c>
    </row>
    <row r="5" ht="22.5" customHeight="1">
      <c r="A5" s="431" t="s">
        <v>830</v>
      </c>
      <c r="B5" s="433" t="s">
        <v>827</v>
      </c>
      <c r="C5" s="432" t="s">
        <v>831</v>
      </c>
    </row>
    <row r="6" ht="22.5" customHeight="1">
      <c r="A6" s="431" t="s">
        <v>832</v>
      </c>
      <c r="B6" s="433" t="s">
        <v>827</v>
      </c>
      <c r="C6" s="432" t="s">
        <v>833</v>
      </c>
    </row>
    <row r="7" ht="22.5" customHeight="1">
      <c r="A7" s="431" t="s">
        <v>834</v>
      </c>
      <c r="B7" s="433" t="s">
        <v>827</v>
      </c>
      <c r="C7" s="432" t="s">
        <v>835</v>
      </c>
    </row>
    <row r="8" ht="22.5" customHeight="1">
      <c r="A8" s="431" t="s">
        <v>836</v>
      </c>
      <c r="B8" s="433" t="s">
        <v>827</v>
      </c>
      <c r="C8" s="432" t="s">
        <v>837</v>
      </c>
    </row>
    <row r="9" ht="22.5" customHeight="1">
      <c r="A9" s="431" t="s">
        <v>838</v>
      </c>
      <c r="B9" s="432" t="s">
        <v>55</v>
      </c>
      <c r="C9" s="432" t="s">
        <v>839</v>
      </c>
    </row>
    <row r="10" ht="22.5" customHeight="1">
      <c r="A10" s="431" t="s">
        <v>840</v>
      </c>
      <c r="B10" s="432" t="s">
        <v>232</v>
      </c>
      <c r="C10" s="432" t="s">
        <v>841</v>
      </c>
    </row>
    <row r="11" ht="22.5" customHeight="1">
      <c r="A11" s="431" t="s">
        <v>842</v>
      </c>
      <c r="B11" s="432" t="s">
        <v>53</v>
      </c>
      <c r="C11" s="432" t="s">
        <v>843</v>
      </c>
    </row>
    <row r="12" ht="22.5" customHeight="1">
      <c r="A12" s="431" t="s">
        <v>844</v>
      </c>
      <c r="B12" s="432" t="s">
        <v>58</v>
      </c>
      <c r="C12" s="433" t="s">
        <v>845</v>
      </c>
    </row>
    <row r="13" ht="22.5" customHeight="1">
      <c r="A13" s="431" t="s">
        <v>846</v>
      </c>
      <c r="B13" s="432" t="s">
        <v>77</v>
      </c>
      <c r="C13" s="432" t="s">
        <v>847</v>
      </c>
    </row>
    <row r="14" ht="22.5" customHeight="1">
      <c r="A14" s="431" t="s">
        <v>848</v>
      </c>
      <c r="B14" s="432" t="s">
        <v>73</v>
      </c>
      <c r="C14" s="432" t="s">
        <v>849</v>
      </c>
    </row>
    <row r="15" ht="22.5" customHeight="1">
      <c r="A15" s="431" t="s">
        <v>850</v>
      </c>
      <c r="B15" s="432" t="s">
        <v>55</v>
      </c>
      <c r="C15" s="432" t="s">
        <v>851</v>
      </c>
    </row>
    <row r="16" ht="22.5" customHeight="1">
      <c r="A16" s="431" t="s">
        <v>852</v>
      </c>
      <c r="B16" s="432" t="s">
        <v>853</v>
      </c>
      <c r="C16" s="433" t="s">
        <v>854</v>
      </c>
    </row>
    <row r="17" ht="22.5" customHeight="1">
      <c r="A17" s="431" t="s">
        <v>855</v>
      </c>
      <c r="B17" s="432" t="s">
        <v>76</v>
      </c>
      <c r="C17" s="433" t="s">
        <v>857</v>
      </c>
    </row>
    <row r="18" ht="22.5" customHeight="1">
      <c r="A18" s="431" t="s">
        <v>858</v>
      </c>
      <c r="B18" s="432" t="s">
        <v>332</v>
      </c>
      <c r="C18" s="433" t="s">
        <v>860</v>
      </c>
    </row>
    <row r="19" ht="22.5" customHeight="1">
      <c r="A19" s="431" t="s">
        <v>861</v>
      </c>
      <c r="B19" s="432" t="s">
        <v>59</v>
      </c>
      <c r="C19" s="433" t="s">
        <v>862</v>
      </c>
    </row>
    <row r="20" ht="22.5" customHeight="1">
      <c r="A20" s="431" t="s">
        <v>863</v>
      </c>
      <c r="B20" s="432" t="s">
        <v>864</v>
      </c>
      <c r="C20" s="432" t="s">
        <v>865</v>
      </c>
    </row>
    <row r="21" ht="22.5" customHeight="1">
      <c r="A21" s="431" t="s">
        <v>866</v>
      </c>
      <c r="B21" s="432" t="s">
        <v>867</v>
      </c>
      <c r="C21" s="432" t="s">
        <v>868</v>
      </c>
    </row>
    <row r="22" ht="22.5" customHeight="1">
      <c r="A22" s="431" t="s">
        <v>869</v>
      </c>
      <c r="B22" s="432" t="s">
        <v>75</v>
      </c>
      <c r="C22" s="432" t="s">
        <v>870</v>
      </c>
    </row>
    <row r="23" ht="22.5" customHeight="1">
      <c r="A23" s="431" t="s">
        <v>871</v>
      </c>
      <c r="B23" s="432" t="s">
        <v>872</v>
      </c>
      <c r="C23" s="432" t="s">
        <v>873</v>
      </c>
    </row>
    <row r="24" ht="22.5" customHeight="1">
      <c r="A24" s="431" t="s">
        <v>874</v>
      </c>
      <c r="B24" s="432" t="s">
        <v>875</v>
      </c>
      <c r="C24" s="432" t="s">
        <v>876</v>
      </c>
    </row>
    <row r="25" ht="22.5" customHeight="1">
      <c r="A25" s="431" t="s">
        <v>878</v>
      </c>
      <c r="B25" s="432" t="s">
        <v>332</v>
      </c>
      <c r="C25" s="432" t="s">
        <v>879</v>
      </c>
    </row>
    <row r="26" ht="22.5" customHeight="1">
      <c r="A26" s="431" t="s">
        <v>880</v>
      </c>
      <c r="B26" s="432" t="s">
        <v>63</v>
      </c>
      <c r="C26" s="432" t="s">
        <v>881</v>
      </c>
    </row>
    <row r="27" ht="22.5" customHeight="1">
      <c r="A27" s="431" t="s">
        <v>882</v>
      </c>
      <c r="B27" s="432" t="s">
        <v>73</v>
      </c>
      <c r="C27" s="432" t="s">
        <v>883</v>
      </c>
    </row>
    <row r="28" ht="22.5" customHeight="1">
      <c r="A28" s="431" t="s">
        <v>884</v>
      </c>
      <c r="B28" s="432" t="s">
        <v>232</v>
      </c>
      <c r="C28" s="432" t="s">
        <v>885</v>
      </c>
    </row>
    <row r="29" ht="22.5" customHeight="1">
      <c r="A29" s="431" t="s">
        <v>886</v>
      </c>
      <c r="B29" s="433" t="s">
        <v>396</v>
      </c>
      <c r="C29" s="432" t="s">
        <v>887</v>
      </c>
    </row>
    <row r="30" ht="22.5" customHeight="1">
      <c r="A30" s="431" t="s">
        <v>888</v>
      </c>
      <c r="B30" s="432" t="s">
        <v>79</v>
      </c>
      <c r="C30" s="433" t="s">
        <v>889</v>
      </c>
    </row>
    <row r="31" ht="22.5" customHeight="1">
      <c r="A31" s="431" t="s">
        <v>890</v>
      </c>
      <c r="B31" s="432" t="s">
        <v>63</v>
      </c>
      <c r="C31" s="433" t="s">
        <v>891</v>
      </c>
    </row>
    <row r="32" ht="22.5" customHeight="1">
      <c r="A32" s="431" t="s">
        <v>892</v>
      </c>
      <c r="B32" s="432" t="s">
        <v>77</v>
      </c>
      <c r="C32" s="446" t="s">
        <v>893</v>
      </c>
    </row>
    <row r="33" ht="22.5" customHeight="1">
      <c r="A33" s="431" t="s">
        <v>894</v>
      </c>
      <c r="B33" s="432" t="s">
        <v>74</v>
      </c>
      <c r="C33" s="433" t="s">
        <v>895</v>
      </c>
    </row>
    <row r="34" ht="22.5" customHeight="1">
      <c r="A34" s="431" t="s">
        <v>896</v>
      </c>
      <c r="B34" s="432" t="s">
        <v>56</v>
      </c>
      <c r="C34" s="446" t="s">
        <v>897</v>
      </c>
    </row>
    <row r="35" ht="22.5" customHeight="1">
      <c r="A35" s="431" t="s">
        <v>898</v>
      </c>
      <c r="B35" s="432"/>
      <c r="C35" s="432"/>
    </row>
    <row r="36" ht="22.5" customHeight="1">
      <c r="A36" s="431" t="s">
        <v>899</v>
      </c>
      <c r="B36" s="432" t="s">
        <v>419</v>
      </c>
      <c r="C36" s="433" t="s">
        <v>900</v>
      </c>
    </row>
    <row r="37" ht="22.5" customHeight="1">
      <c r="A37" s="431" t="s">
        <v>901</v>
      </c>
      <c r="B37" s="432" t="s">
        <v>902</v>
      </c>
      <c r="C37" s="432" t="s">
        <v>903</v>
      </c>
    </row>
    <row r="38" ht="22.5" customHeight="1">
      <c r="A38" s="431" t="s">
        <v>904</v>
      </c>
      <c r="B38" s="432" t="s">
        <v>419</v>
      </c>
      <c r="C38" s="432" t="s">
        <v>905</v>
      </c>
    </row>
    <row r="39" ht="22.5" customHeight="1">
      <c r="A39" s="431" t="s">
        <v>906</v>
      </c>
      <c r="B39" s="432"/>
      <c r="C39" s="432"/>
    </row>
    <row r="40" ht="22.5" customHeight="1">
      <c r="A40" s="431" t="s">
        <v>907</v>
      </c>
      <c r="B40" s="433" t="s">
        <v>908</v>
      </c>
      <c r="C40" s="433" t="s">
        <v>909</v>
      </c>
    </row>
    <row r="41" ht="22.5" customHeight="1">
      <c r="A41" s="431" t="s">
        <v>910</v>
      </c>
      <c r="B41" s="432" t="s">
        <v>911</v>
      </c>
      <c r="C41" s="432" t="s">
        <v>912</v>
      </c>
    </row>
    <row r="42" ht="22.5" customHeight="1">
      <c r="A42" s="431" t="s">
        <v>913</v>
      </c>
      <c r="B42" s="433" t="s">
        <v>914</v>
      </c>
      <c r="C42" s="432" t="s">
        <v>915</v>
      </c>
    </row>
    <row r="43" ht="22.5" customHeight="1">
      <c r="A43" s="431" t="s">
        <v>916</v>
      </c>
      <c r="B43" s="432" t="s">
        <v>75</v>
      </c>
      <c r="C43" s="432" t="s">
        <v>917</v>
      </c>
    </row>
    <row r="44" ht="22.5" customHeight="1">
      <c r="A44" s="431" t="s">
        <v>918</v>
      </c>
      <c r="B44" s="432" t="s">
        <v>27</v>
      </c>
      <c r="C44" s="432" t="s">
        <v>919</v>
      </c>
    </row>
    <row r="45" ht="22.5" customHeight="1">
      <c r="A45" s="431" t="s">
        <v>920</v>
      </c>
      <c r="B45" s="432" t="s">
        <v>21</v>
      </c>
      <c r="C45" s="433" t="s">
        <v>921</v>
      </c>
    </row>
    <row r="46" ht="22.5" customHeight="1">
      <c r="A46" s="431" t="s">
        <v>922</v>
      </c>
      <c r="B46" s="432" t="s">
        <v>923</v>
      </c>
      <c r="C46" s="433" t="s">
        <v>924</v>
      </c>
    </row>
    <row r="47" ht="22.5" customHeight="1">
      <c r="A47" s="431" t="s">
        <v>925</v>
      </c>
      <c r="B47" s="432" t="s">
        <v>872</v>
      </c>
      <c r="C47" s="432" t="s">
        <v>926</v>
      </c>
    </row>
    <row r="48" ht="22.5" customHeight="1">
      <c r="A48" s="431" t="s">
        <v>927</v>
      </c>
      <c r="B48" s="433" t="s">
        <v>928</v>
      </c>
      <c r="C48" s="432" t="s">
        <v>929</v>
      </c>
    </row>
    <row r="49" ht="22.5" customHeight="1">
      <c r="A49" s="431" t="s">
        <v>930</v>
      </c>
      <c r="B49" s="432" t="s">
        <v>931</v>
      </c>
      <c r="C49" s="433" t="s">
        <v>932</v>
      </c>
    </row>
    <row r="50" ht="22.5" customHeight="1">
      <c r="A50" s="431" t="s">
        <v>933</v>
      </c>
      <c r="B50" s="433" t="s">
        <v>934</v>
      </c>
      <c r="C50" s="433" t="s">
        <v>935</v>
      </c>
    </row>
    <row r="51" ht="22.5" customHeight="1">
      <c r="A51" s="431" t="s">
        <v>936</v>
      </c>
      <c r="B51" s="432" t="s">
        <v>937</v>
      </c>
      <c r="C51" s="432" t="s">
        <v>938</v>
      </c>
    </row>
    <row r="52" ht="22.5" customHeight="1">
      <c r="A52" s="431" t="s">
        <v>939</v>
      </c>
      <c r="B52" s="432" t="s">
        <v>872</v>
      </c>
      <c r="C52" s="433" t="s">
        <v>940</v>
      </c>
    </row>
    <row r="53" ht="22.5" customHeight="1">
      <c r="A53" s="431" t="s">
        <v>941</v>
      </c>
      <c r="B53" s="432" t="s">
        <v>942</v>
      </c>
      <c r="C53" s="433" t="s">
        <v>943</v>
      </c>
    </row>
    <row r="54" ht="22.5" customHeight="1">
      <c r="A54" s="431" t="s">
        <v>944</v>
      </c>
      <c r="B54" s="432" t="s">
        <v>24</v>
      </c>
      <c r="C54" s="433" t="s">
        <v>945</v>
      </c>
    </row>
    <row r="55" ht="22.5" customHeight="1">
      <c r="A55" s="431" t="s">
        <v>946</v>
      </c>
      <c r="B55" s="433" t="s">
        <v>947</v>
      </c>
      <c r="C55" s="433" t="s">
        <v>948</v>
      </c>
    </row>
    <row r="56" ht="22.5" customHeight="1">
      <c r="A56" s="431" t="s">
        <v>949</v>
      </c>
      <c r="B56" s="432" t="s">
        <v>875</v>
      </c>
      <c r="C56" s="433" t="s">
        <v>950</v>
      </c>
    </row>
    <row r="57" ht="22.5" customHeight="1">
      <c r="A57" s="431" t="s">
        <v>951</v>
      </c>
      <c r="B57" s="432" t="s">
        <v>21</v>
      </c>
      <c r="C57" s="432" t="s">
        <v>952</v>
      </c>
    </row>
    <row r="58" ht="22.5" customHeight="1">
      <c r="A58" s="431" t="s">
        <v>953</v>
      </c>
      <c r="B58" s="432" t="s">
        <v>26</v>
      </c>
      <c r="C58" s="433" t="s">
        <v>954</v>
      </c>
    </row>
    <row r="59" ht="22.5" customHeight="1">
      <c r="A59" s="431" t="s">
        <v>955</v>
      </c>
      <c r="B59" s="433" t="s">
        <v>956</v>
      </c>
      <c r="C59" s="433" t="s">
        <v>957</v>
      </c>
    </row>
    <row r="60" ht="22.5" customHeight="1">
      <c r="A60" s="431" t="s">
        <v>958</v>
      </c>
      <c r="B60" s="433" t="s">
        <v>959</v>
      </c>
      <c r="C60" s="433" t="s">
        <v>960</v>
      </c>
    </row>
    <row r="61" ht="22.5" customHeight="1">
      <c r="A61" s="431" t="s">
        <v>961</v>
      </c>
      <c r="B61" s="432" t="s">
        <v>27</v>
      </c>
      <c r="C61" s="432" t="s">
        <v>963</v>
      </c>
    </row>
    <row r="62" ht="22.5" customHeight="1">
      <c r="A62" s="431" t="s">
        <v>964</v>
      </c>
      <c r="B62" s="432" t="s">
        <v>24</v>
      </c>
      <c r="C62" s="433" t="s">
        <v>966</v>
      </c>
    </row>
    <row r="63" ht="22.5" customHeight="1">
      <c r="A63" s="431" t="s">
        <v>967</v>
      </c>
      <c r="B63" s="433" t="s">
        <v>968</v>
      </c>
      <c r="C63" s="432" t="s">
        <v>969</v>
      </c>
      <c r="D63" s="450"/>
    </row>
    <row r="64" ht="22.5" customHeight="1">
      <c r="A64" s="431" t="s">
        <v>971</v>
      </c>
      <c r="B64" s="432"/>
      <c r="C64" s="432"/>
    </row>
    <row r="65" ht="22.5" customHeight="1">
      <c r="A65" s="431" t="s">
        <v>973</v>
      </c>
      <c r="B65" s="432" t="s">
        <v>974</v>
      </c>
      <c r="C65" s="432" t="s">
        <v>975</v>
      </c>
    </row>
    <row r="66" ht="22.5" customHeight="1">
      <c r="A66" s="431" t="s">
        <v>976</v>
      </c>
      <c r="B66" s="432" t="s">
        <v>30</v>
      </c>
      <c r="C66" s="432" t="s">
        <v>977</v>
      </c>
    </row>
    <row r="67" ht="22.5" customHeight="1">
      <c r="A67" s="431" t="s">
        <v>978</v>
      </c>
      <c r="B67" s="432" t="s">
        <v>979</v>
      </c>
      <c r="C67" s="433" t="s">
        <v>980</v>
      </c>
    </row>
    <row r="68" ht="22.5" customHeight="1">
      <c r="A68" s="431" t="s">
        <v>981</v>
      </c>
      <c r="B68" s="432" t="s">
        <v>982</v>
      </c>
      <c r="C68" s="433" t="s">
        <v>983</v>
      </c>
    </row>
    <row r="69" ht="22.5" customHeight="1">
      <c r="A69" s="431" t="s">
        <v>984</v>
      </c>
      <c r="B69" s="433" t="s">
        <v>985</v>
      </c>
      <c r="C69" s="432" t="s">
        <v>986</v>
      </c>
    </row>
    <row r="70" ht="22.5" customHeight="1">
      <c r="A70" s="431" t="s">
        <v>987</v>
      </c>
      <c r="B70" s="432" t="s">
        <v>29</v>
      </c>
      <c r="C70" s="433" t="s">
        <v>988</v>
      </c>
    </row>
    <row r="71" ht="22.5" customHeight="1">
      <c r="A71" s="431" t="s">
        <v>990</v>
      </c>
      <c r="B71" s="432" t="s">
        <v>992</v>
      </c>
      <c r="C71" s="433" t="s">
        <v>993</v>
      </c>
    </row>
    <row r="72" ht="22.5" customHeight="1">
      <c r="A72" s="431" t="s">
        <v>994</v>
      </c>
      <c r="B72" s="432" t="s">
        <v>995</v>
      </c>
      <c r="C72" s="432" t="s">
        <v>996</v>
      </c>
    </row>
    <row r="73" ht="22.5" customHeight="1">
      <c r="A73" s="431" t="s">
        <v>997</v>
      </c>
      <c r="B73" s="432" t="s">
        <v>998</v>
      </c>
      <c r="C73" s="433" t="s">
        <v>999</v>
      </c>
    </row>
    <row r="74" ht="22.5" customHeight="1">
      <c r="A74" s="431" t="s">
        <v>1000</v>
      </c>
      <c r="B74" s="432" t="s">
        <v>1001</v>
      </c>
      <c r="C74" s="433" t="s">
        <v>1002</v>
      </c>
    </row>
    <row r="75" ht="22.5" customHeight="1">
      <c r="A75" s="431" t="s">
        <v>1003</v>
      </c>
      <c r="B75" s="432" t="s">
        <v>1004</v>
      </c>
      <c r="C75" s="433" t="s">
        <v>1005</v>
      </c>
    </row>
    <row r="76" ht="22.5" customHeight="1">
      <c r="A76" s="431" t="s">
        <v>1006</v>
      </c>
      <c r="B76" s="432" t="s">
        <v>1007</v>
      </c>
      <c r="C76" s="433" t="s">
        <v>1008</v>
      </c>
    </row>
    <row r="77" ht="22.5" customHeight="1">
      <c r="A77" s="431" t="s">
        <v>1009</v>
      </c>
      <c r="B77" s="432" t="s">
        <v>1010</v>
      </c>
      <c r="C77" s="433" t="s">
        <v>1011</v>
      </c>
    </row>
    <row r="78" ht="22.5" customHeight="1">
      <c r="A78" s="431" t="s">
        <v>1012</v>
      </c>
      <c r="B78" s="432" t="s">
        <v>1014</v>
      </c>
      <c r="C78" s="432" t="s">
        <v>1015</v>
      </c>
    </row>
    <row r="79" ht="22.5" customHeight="1">
      <c r="A79" s="431" t="s">
        <v>1016</v>
      </c>
      <c r="B79" s="432" t="s">
        <v>30</v>
      </c>
      <c r="C79" s="433" t="s">
        <v>1017</v>
      </c>
    </row>
    <row r="80" ht="22.5" customHeight="1">
      <c r="A80" s="431" t="s">
        <v>1018</v>
      </c>
      <c r="B80" s="432" t="s">
        <v>1019</v>
      </c>
      <c r="C80" s="433" t="s">
        <v>1020</v>
      </c>
    </row>
    <row r="81" ht="22.5" customHeight="1">
      <c r="A81" s="431" t="s">
        <v>1022</v>
      </c>
      <c r="B81" s="432" t="s">
        <v>332</v>
      </c>
      <c r="C81" s="433" t="s">
        <v>1023</v>
      </c>
    </row>
    <row r="82" ht="22.5" customHeight="1">
      <c r="A82" s="431" t="s">
        <v>1024</v>
      </c>
      <c r="B82" s="432" t="s">
        <v>29</v>
      </c>
      <c r="C82" s="433" t="s">
        <v>1025</v>
      </c>
    </row>
    <row r="83" ht="22.5" customHeight="1">
      <c r="A83" s="431" t="s">
        <v>1026</v>
      </c>
      <c r="B83" s="432"/>
      <c r="C83" s="432"/>
    </row>
    <row r="84" ht="22.5" customHeight="1">
      <c r="A84" s="431" t="s">
        <v>1027</v>
      </c>
      <c r="B84" s="432" t="s">
        <v>33</v>
      </c>
      <c r="C84" s="432" t="s">
        <v>1028</v>
      </c>
    </row>
    <row r="85" ht="22.5" customHeight="1">
      <c r="A85" s="431" t="s">
        <v>1029</v>
      </c>
      <c r="B85" s="432" t="s">
        <v>1030</v>
      </c>
      <c r="C85" s="446" t="s">
        <v>1031</v>
      </c>
    </row>
    <row r="86" ht="22.5" customHeight="1">
      <c r="A86" s="431" t="s">
        <v>1032</v>
      </c>
      <c r="B86" s="433" t="s">
        <v>1033</v>
      </c>
      <c r="C86" s="433" t="s">
        <v>1034</v>
      </c>
    </row>
    <row r="87" ht="22.5" customHeight="1">
      <c r="A87" s="457" t="s">
        <v>1036</v>
      </c>
      <c r="B87" s="433" t="s">
        <v>1037</v>
      </c>
      <c r="C87" s="433" t="s">
        <v>1038</v>
      </c>
    </row>
    <row r="88" ht="22.5" customHeight="1">
      <c r="A88" s="458" t="s">
        <v>1039</v>
      </c>
      <c r="B88" s="446" t="s">
        <v>1040</v>
      </c>
      <c r="C88" s="446" t="s">
        <v>1041</v>
      </c>
    </row>
    <row r="89" ht="22.5" customHeight="1">
      <c r="A89" s="431" t="s">
        <v>1042</v>
      </c>
      <c r="B89" s="433" t="s">
        <v>1043</v>
      </c>
      <c r="C89" s="432" t="s">
        <v>1045</v>
      </c>
    </row>
    <row r="90" ht="22.5" customHeight="1">
      <c r="A90" s="431" t="s">
        <v>1046</v>
      </c>
      <c r="B90" s="433" t="s">
        <v>1047</v>
      </c>
      <c r="C90" s="432" t="s">
        <v>1048</v>
      </c>
    </row>
    <row r="91" ht="22.5" customHeight="1">
      <c r="A91" s="458" t="s">
        <v>1049</v>
      </c>
      <c r="B91" s="446" t="s">
        <v>1050</v>
      </c>
      <c r="C91" s="446" t="s">
        <v>1051</v>
      </c>
    </row>
    <row r="92" ht="22.5" customHeight="1">
      <c r="A92" s="431" t="s">
        <v>1052</v>
      </c>
      <c r="B92" s="433" t="s">
        <v>1053</v>
      </c>
      <c r="C92" s="433" t="s">
        <v>1054</v>
      </c>
    </row>
    <row r="93" ht="22.5" customHeight="1">
      <c r="A93" s="457" t="s">
        <v>1055</v>
      </c>
      <c r="B93" s="433" t="s">
        <v>1056</v>
      </c>
      <c r="C93" s="433" t="s">
        <v>1057</v>
      </c>
    </row>
    <row r="94" ht="22.5" customHeight="1">
      <c r="A94" s="431" t="s">
        <v>1058</v>
      </c>
      <c r="B94" s="432" t="s">
        <v>1059</v>
      </c>
      <c r="C94" s="433" t="s">
        <v>1060</v>
      </c>
    </row>
    <row r="95" ht="22.5" customHeight="1">
      <c r="A95" s="459" t="s">
        <v>1061</v>
      </c>
      <c r="B95" s="460" t="s">
        <v>36</v>
      </c>
      <c r="C95" s="460" t="s">
        <v>1062</v>
      </c>
    </row>
    <row r="96" ht="22.5" customHeight="1">
      <c r="A96" s="431" t="s">
        <v>1063</v>
      </c>
      <c r="B96" s="432" t="s">
        <v>36</v>
      </c>
      <c r="C96" s="433" t="s">
        <v>1064</v>
      </c>
    </row>
    <row r="97" ht="22.5" customHeight="1">
      <c r="A97" s="431" t="s">
        <v>1065</v>
      </c>
      <c r="B97" s="432" t="s">
        <v>34</v>
      </c>
      <c r="C97" s="433" t="s">
        <v>1066</v>
      </c>
    </row>
    <row r="98" ht="22.5" customHeight="1">
      <c r="A98" s="431" t="s">
        <v>1067</v>
      </c>
      <c r="B98" s="432" t="s">
        <v>1068</v>
      </c>
      <c r="C98" s="433" t="s">
        <v>1069</v>
      </c>
    </row>
    <row r="99" ht="22.5" customHeight="1">
      <c r="A99" s="431" t="s">
        <v>1070</v>
      </c>
      <c r="B99" s="432" t="s">
        <v>1071</v>
      </c>
      <c r="C99" s="446" t="s">
        <v>1072</v>
      </c>
    </row>
    <row r="100" ht="22.5" customHeight="1">
      <c r="A100" s="431" t="s">
        <v>1073</v>
      </c>
      <c r="B100" s="433" t="s">
        <v>1074</v>
      </c>
      <c r="C100" s="433" t="s">
        <v>1075</v>
      </c>
    </row>
    <row r="101" ht="22.5" customHeight="1">
      <c r="A101" s="431" t="s">
        <v>1076</v>
      </c>
      <c r="B101" s="433" t="s">
        <v>1077</v>
      </c>
      <c r="C101" s="432" t="s">
        <v>1078</v>
      </c>
    </row>
    <row r="102" ht="22.5" customHeight="1">
      <c r="A102" s="458" t="s">
        <v>1079</v>
      </c>
      <c r="B102" s="446" t="s">
        <v>33</v>
      </c>
      <c r="C102" s="446" t="s">
        <v>1080</v>
      </c>
    </row>
    <row r="103" ht="22.5" customHeight="1">
      <c r="A103" s="431" t="s">
        <v>1081</v>
      </c>
      <c r="B103" s="432" t="s">
        <v>34</v>
      </c>
      <c r="C103" s="433" t="s">
        <v>1082</v>
      </c>
    </row>
    <row r="104" ht="22.5" customHeight="1">
      <c r="A104" s="431" t="s">
        <v>1083</v>
      </c>
      <c r="B104" s="433" t="s">
        <v>1084</v>
      </c>
      <c r="C104" s="433" t="s">
        <v>1085</v>
      </c>
    </row>
    <row r="105" ht="22.5" customHeight="1">
      <c r="A105" s="431" t="s">
        <v>1086</v>
      </c>
      <c r="B105" s="432"/>
      <c r="C105" s="432"/>
    </row>
    <row r="106" ht="22.5" customHeight="1">
      <c r="A106" s="431" t="s">
        <v>1088</v>
      </c>
      <c r="B106" s="432" t="s">
        <v>1089</v>
      </c>
      <c r="C106" s="433" t="s">
        <v>1091</v>
      </c>
    </row>
    <row r="107" ht="22.5" customHeight="1">
      <c r="A107" s="431" t="s">
        <v>1094</v>
      </c>
      <c r="B107" s="432" t="s">
        <v>1095</v>
      </c>
      <c r="C107" s="433" t="s">
        <v>1096</v>
      </c>
    </row>
    <row r="108" ht="22.5" customHeight="1">
      <c r="A108" s="431" t="s">
        <v>1099</v>
      </c>
      <c r="B108" s="432" t="s">
        <v>1100</v>
      </c>
      <c r="C108" s="433" t="s">
        <v>1101</v>
      </c>
    </row>
    <row r="109" ht="22.5" customHeight="1">
      <c r="A109" s="431" t="s">
        <v>1102</v>
      </c>
      <c r="B109" s="433" t="s">
        <v>1103</v>
      </c>
      <c r="C109" s="432" t="s">
        <v>1104</v>
      </c>
    </row>
    <row r="110" ht="22.5" customHeight="1">
      <c r="A110" s="431" t="s">
        <v>1105</v>
      </c>
      <c r="B110" s="432" t="s">
        <v>1106</v>
      </c>
      <c r="C110" s="433" t="s">
        <v>1107</v>
      </c>
    </row>
    <row r="111" ht="22.5" customHeight="1">
      <c r="A111" s="431" t="s">
        <v>1109</v>
      </c>
      <c r="B111" s="432" t="s">
        <v>1110</v>
      </c>
      <c r="C111" s="432" t="s">
        <v>1111</v>
      </c>
    </row>
    <row r="112" ht="22.5" customHeight="1">
      <c r="A112" s="431" t="s">
        <v>1112</v>
      </c>
      <c r="B112" s="433" t="s">
        <v>1113</v>
      </c>
      <c r="C112" s="432" t="s">
        <v>1115</v>
      </c>
    </row>
    <row r="113" ht="22.5" customHeight="1">
      <c r="A113" s="431" t="s">
        <v>1117</v>
      </c>
      <c r="B113" s="432" t="s">
        <v>1118</v>
      </c>
      <c r="C113" s="432" t="s">
        <v>1119</v>
      </c>
    </row>
    <row r="114" ht="22.5" customHeight="1">
      <c r="A114" s="431" t="s">
        <v>1120</v>
      </c>
      <c r="B114" s="433" t="s">
        <v>1121</v>
      </c>
      <c r="C114" s="433" t="s">
        <v>1122</v>
      </c>
    </row>
    <row r="115" ht="22.5" customHeight="1">
      <c r="A115" s="431" t="s">
        <v>1123</v>
      </c>
      <c r="B115" s="433" t="s">
        <v>1124</v>
      </c>
      <c r="C115" s="433" t="s">
        <v>1125</v>
      </c>
    </row>
    <row r="116" ht="22.5" customHeight="1">
      <c r="A116" s="431" t="s">
        <v>1126</v>
      </c>
      <c r="B116" s="433" t="s">
        <v>1128</v>
      </c>
      <c r="C116" s="433" t="s">
        <v>1130</v>
      </c>
    </row>
    <row r="117" ht="22.5" customHeight="1">
      <c r="A117" s="431" t="s">
        <v>1132</v>
      </c>
      <c r="B117" s="432" t="s">
        <v>1133</v>
      </c>
      <c r="C117" s="433" t="s">
        <v>1134</v>
      </c>
    </row>
    <row r="118" ht="22.5" customHeight="1">
      <c r="A118" s="431" t="s">
        <v>1135</v>
      </c>
      <c r="B118" s="432" t="s">
        <v>1136</v>
      </c>
      <c r="C118" s="432" t="s">
        <v>1137</v>
      </c>
    </row>
    <row r="119" ht="22.5" customHeight="1">
      <c r="A119" s="431" t="s">
        <v>1138</v>
      </c>
      <c r="B119" s="432" t="s">
        <v>1140</v>
      </c>
      <c r="C119" s="433" t="s">
        <v>1142</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4.43" defaultRowHeight="15.75"/>
  <cols>
    <col customWidth="1" hidden="1" min="1" max="3" width="4.29"/>
    <col customWidth="1" min="4" max="45" width="4.29"/>
    <col customWidth="1" hidden="1" min="46" max="54" width="4.29"/>
  </cols>
  <sheetData>
    <row r="1">
      <c r="A1" s="434"/>
      <c r="B1" s="434"/>
      <c r="C1" s="434"/>
      <c r="D1" s="434" t="s">
        <v>18</v>
      </c>
    </row>
    <row r="2">
      <c r="A2" s="434"/>
      <c r="B2" s="434"/>
      <c r="C2" s="434"/>
    </row>
    <row r="3">
      <c r="A3" s="434"/>
      <c r="B3" s="434"/>
      <c r="C3" s="434"/>
    </row>
    <row r="4">
      <c r="A4" s="1"/>
      <c r="B4" s="1"/>
      <c r="C4" s="1"/>
      <c r="D4" s="1"/>
      <c r="E4" s="435"/>
      <c r="F4" s="436"/>
      <c r="G4" s="436"/>
    </row>
    <row r="5">
      <c r="A5" s="1"/>
      <c r="B5" s="1"/>
      <c r="C5" s="1"/>
      <c r="E5" s="1" t="s">
        <v>856</v>
      </c>
      <c r="F5" s="436"/>
      <c r="G5" s="436"/>
    </row>
    <row r="6">
      <c r="A6" s="1"/>
      <c r="B6" s="1"/>
      <c r="C6" s="1"/>
      <c r="E6" s="1" t="s">
        <v>859</v>
      </c>
      <c r="F6" s="436"/>
      <c r="G6" s="436"/>
    </row>
    <row r="7">
      <c r="A7" s="437"/>
      <c r="B7" s="437"/>
      <c r="C7" s="437"/>
      <c r="D7" s="437"/>
      <c r="E7" s="438" t="s">
        <v>34</v>
      </c>
      <c r="F7" s="66"/>
      <c r="G7" s="66"/>
      <c r="H7" s="438" t="s">
        <v>25</v>
      </c>
      <c r="I7" s="66"/>
      <c r="J7" s="66"/>
      <c r="K7" s="438" t="s">
        <v>25</v>
      </c>
      <c r="L7" s="66"/>
      <c r="M7" s="66"/>
      <c r="N7" s="438" t="s">
        <v>25</v>
      </c>
      <c r="O7" s="66"/>
      <c r="P7" s="66"/>
      <c r="Q7" s="438" t="s">
        <v>25</v>
      </c>
      <c r="R7" s="66"/>
      <c r="S7" s="66"/>
      <c r="T7" s="438" t="s">
        <v>25</v>
      </c>
      <c r="U7" s="66"/>
      <c r="V7" s="66"/>
      <c r="W7" s="438" t="s">
        <v>25</v>
      </c>
      <c r="X7" s="66"/>
      <c r="Y7" s="66"/>
    </row>
    <row r="8">
      <c r="A8" s="437"/>
      <c r="B8" s="437"/>
      <c r="C8" s="437"/>
      <c r="D8" s="437"/>
      <c r="E8" s="435"/>
      <c r="F8" s="436"/>
      <c r="G8" s="436"/>
    </row>
    <row r="9">
      <c r="A9" s="1" t="s">
        <v>205</v>
      </c>
      <c r="E9" s="439" t="s">
        <v>18</v>
      </c>
      <c r="F9" s="440"/>
      <c r="G9" s="441"/>
      <c r="H9" s="442" t="s">
        <v>877</v>
      </c>
      <c r="I9" s="440"/>
      <c r="J9" s="440"/>
      <c r="K9" s="440"/>
      <c r="L9" s="440"/>
      <c r="M9" s="441"/>
      <c r="N9" s="443" t="s">
        <v>214</v>
      </c>
      <c r="O9" s="440"/>
      <c r="P9" s="440"/>
      <c r="Q9" s="440"/>
      <c r="R9" s="440"/>
      <c r="S9" s="440"/>
      <c r="T9" s="440"/>
      <c r="U9" s="440"/>
      <c r="V9" s="440"/>
      <c r="W9" s="440"/>
      <c r="X9" s="440"/>
      <c r="Y9" s="440"/>
      <c r="Z9" s="440"/>
      <c r="AA9" s="440"/>
      <c r="AB9" s="440"/>
      <c r="AC9" s="440"/>
      <c r="AD9" s="440"/>
      <c r="AE9" s="440"/>
      <c r="AF9" s="440"/>
      <c r="AG9" s="440"/>
      <c r="AH9" s="440"/>
      <c r="AI9" s="440"/>
      <c r="AJ9" s="440"/>
      <c r="AK9" s="440"/>
      <c r="AL9" s="440"/>
      <c r="AM9" s="440"/>
      <c r="AN9" s="440"/>
      <c r="AO9" s="440"/>
      <c r="AP9" s="440"/>
      <c r="AQ9" s="440"/>
      <c r="AR9" s="444"/>
    </row>
    <row r="10">
      <c r="A10" s="445" t="str">
        <f t="shared" ref="A10:A165" si="1">E10</f>
        <v>魔法折射</v>
      </c>
      <c r="C10" s="445" t="str">
        <f t="shared" ref="C10:C385" si="2">N10</f>
        <v>當一個你能看見的敵人施展攻擊性咒語攻擊你時，如果他的施法檢定結果為偶數，你可以立即免費使用元素祈喚技能，且無視MP消耗(在這次攻擊性咒語結算完後進行)；這次元素祈喚不能是「元素詛咒」祈喚，且它只能瞄準該敵人(你不能使用聯結元素技能加持它)。</v>
      </c>
      <c r="E10" s="435" t="str">
        <f>IFERROR(__xludf.DUMMYFUNCTION("VSTACK(
IFERROR(FILTER('英雄技能列表'!A:A, ISNUMBER(SEARCH(E7, '英雄技能列表'!$B:$B))), "" ""),
IFERROR(FILTER('英雄技能列表'!A:A, ISNUMBER(SEARCH(H7, '英雄技能列表'!$B:$B))), "" ""),
IFERROR(FILTER('英雄技能列表'!A:A, ISNUMBER(SEARCH(K7, '英雄技能列表'!$B:$B))), "" ""),
IFERROR(FILTER('英雄技"&amp;"能列表'!A:A, ISNUMBER(SEARCH(N7, '英雄技能列表'!$B:$B))), "" ""),
IFERROR(FILTER('英雄技能列表'!A:A, ISNUMBER(SEARCH(Q7, '英雄技能列表'!$B:$B))), "" ""),
IFERROR(FILTER('英雄技能列表'!A:A, ISNUMBER(SEARCH(T7, '英雄技能列表'!$B:$B))), "" ""),
IFERROR(FILTER('英雄技能列表'!A:A, ISNUMBER(SEARCH(W"&amp;"7, '英雄技能列表'!$B:$B))), "" ""))"),"魔法折射")</f>
        <v>魔法折射</v>
      </c>
      <c r="H10" s="447" t="str">
        <f>IFERROR(__xludf.DUMMYFUNCTION("VSTACK(
IFERROR(FILTER('英雄技能列表'!B:B, ISNUMBER(SEARCH(E7, '英雄技能列表'!$B:$B))), "" ""),
IFERROR(FILTER('英雄技能列表'!B:B, ISNUMBER(SEARCH(H7, '英雄技能列表'!$B:$B))), "" ""),
IFERROR(FILTER('英雄技能列表'!B:B, ISNUMBER(SEARCH(K7, '英雄技能列表'!$B:$B))), "" ""),
IFERROR(FILTER('英雄技"&amp;"能列表'!B:B, ISNUMBER(SEARCH(N7, '英雄技能列表'!$B:$B))), "" ""),
IFERROR(FILTER('英雄技能列表'!B:B, ISNUMBER(SEARCH(Q7, '英雄技能列表'!$B:$B))), "" ""),
IFERROR(FILTER('英雄技能列表'!B:B, ISNUMBER(SEARCH(T7, '英雄技能列表'!$B:$B))), "" ""),
IFERROR(FILTER('英雄技能列表'!B:B, ISNUMBER(SEARCH(W"&amp;"7, '英雄技能列表'!$B:$B))), "" ""))"),"元素師、熵師、祈喚者或徽記師，且必須獲得元素祈喚技能")</f>
        <v>元素師、熵師、祈喚者或徽記師，且必須獲得元素祈喚技能</v>
      </c>
      <c r="N10" s="448" t="str">
        <f>IFERROR(__xludf.DUMMYFUNCTION("VSTACK(
IFERROR(FILTER('英雄技能列表'!C:C, ISNUMBER(SEARCH(E7, '英雄技能列表'!$B:$B))), "" ""),
IFERROR(FILTER('英雄技能列表'!C:C, ISNUMBER(SEARCH(H7, '英雄技能列表'!$B:$B))), "" ""),
IFERROR(FILTER('英雄技能列表'!C:C, ISNUMBER(SEARCH(K7, '英雄技能列表'!$B:$B))), "" ""),
IFERROR(FILTER('英雄技"&amp;"能列表'!C:C, ISNUMBER(SEARCH(N7, '英雄技能列表'!$B:$B))), "" ""),
IFERROR(FILTER('英雄技能列表'!C:C, ISNUMBER(SEARCH(Q7, '英雄技能列表'!$B:$B))), "" ""),
IFERROR(FILTER('英雄技能列表'!C:C, ISNUMBER(SEARCH(T7, '英雄技能列表'!$B:$B))), "" ""),
IFERROR(FILTER('英雄技能列表'!C:C, ISNUMBER(SEARCH(W"&amp;"7, '英雄技能列表'!$B:$B))), "" ""))"),"當一個你能看見的敵人施展攻擊性咒語攻擊你時，如果他的施法檢定結果為偶數，你可以立即免費使用元素祈喚技能，且無視MP消耗(在這次攻擊性咒語結算完後進行)；這次元素祈喚不能是「元素詛咒」祈喚，且它只能瞄準該敵人(你不能使用聯結元素技能加持它)。")</f>
        <v>當一個你能看見的敵人施展攻擊性咒語攻擊你時，如果他的施法檢定結果為偶數，你可以立即免費使用元素祈喚技能，且無視MP消耗(在這次攻擊性咒語結算完後進行)；這次元素祈喚不能是「元素詛咒」祈喚，且它只能瞄準該敵人(你不能使用聯結元素技能加持它)。</v>
      </c>
      <c r="AX10" s="1" t="s">
        <v>25</v>
      </c>
    </row>
    <row r="11">
      <c r="A11" s="445" t="str">
        <f t="shared" si="1"/>
        <v>內蘊源泉</v>
      </c>
      <c r="C11" s="445" t="str">
        <f t="shared" si="2"/>
        <v>當你獲得這個英雄技能，或每當你進行休息後，你可以選擇一種元素來源：風土火電或冰。直到你再次休息，你都將獲得以下增益：
· 在每個場景中你都可以一直調用你所選的元素源泉，這不會佔用你在本場景中原本可以調用的元素源泉數量。
· 你可以操控該屬性，施展效果屬於元素學派的儀式。
· 你獲得你所選擇的元素來源對應的傷害類型的傷害抗性。
· 當你造成傷害時，你可以將所有傷害轉換為你所選擇的元素來源對應的傷害類型。如果你這樣做了，這些傷害會無視傷害抗性。</v>
      </c>
      <c r="E11" s="435" t="str">
        <f>IFERROR(__xludf.DUMMYFUNCTION("""COMPUTED_VALUE"""),"內蘊源泉")</f>
        <v>內蘊源泉</v>
      </c>
      <c r="H11" s="447" t="str">
        <f>IFERROR(__xludf.DUMMYFUNCTION("""COMPUTED_VALUE"""),"祈喚者")</f>
        <v>祈喚者</v>
      </c>
      <c r="N11" s="448" t="str">
        <f>IFERROR(__xludf.DUMMYFUNCTION("""COMPUTED_VALUE"""),"當你獲得這個英雄技能，或每當你進行休息後，你可以選擇一種元素來源：風土火電或冰。直到你再次休息，你都將獲得以下增益：
· 在每個場景中你都可以一直調用你所選的元素源泉，這不會佔用你在本場景中原本可以調用的元素源泉數量。
· 你可以操控該屬性，施展效果屬於元素學派的儀式。
· 你獲得你所選擇的元素來源對應的傷害類型的傷害抗性。
· 當你造成傷害時，你可以將所有傷害轉換為你所選擇的元素來源對應的傷害類型。如果你這樣做了，這些傷害會無視傷害抗性。")</f>
        <v>當你獲得這個英雄技能，或每當你進行休息後，你可以選擇一種元素來源：風土火電或冰。直到你再次休息，你都將獲得以下增益：
· 在每個場景中你都可以一直調用你所選的元素源泉，這不會佔用你在本場景中原本可以調用的元素源泉數量。
· 你可以操控該屬性，施展效果屬於元素學派的儀式。
· 你獲得你所選擇的元素來源對應的傷害類型的傷害抗性。
· 當你造成傷害時，你可以將所有傷害轉換為你所選擇的元素來源對應的傷害類型。如果你這樣做了，這些傷害會無視傷害抗性。</v>
      </c>
      <c r="AX11" s="1" t="s">
        <v>827</v>
      </c>
    </row>
    <row r="12">
      <c r="A12" s="445" t="str">
        <f t="shared" si="1"/>
        <v>五行源泉之力</v>
      </c>
      <c r="C12" s="445" t="str">
        <f t="shared" si="2"/>
        <v>每當你在衝突場景中使用一次元素祈喚後，你和你能看見的一個盟友的一個屬性骰尺寸+1(至多到d12)。這個效果持續到你下一回合結束或直到你再次使用這個技能，並且提升的屬性類型取決於你使用的元素源泉種類：風之源泉(INS)，土之源泉(由你自選)，火之源泉(DEX)，電之源泉(MIG)，或者冰之源泉(WLP)。</v>
      </c>
      <c r="E12" s="435" t="str">
        <f>IFERROR(__xludf.DUMMYFUNCTION("""COMPUTED_VALUE"""),"五行源泉之力")</f>
        <v>五行源泉之力</v>
      </c>
      <c r="H12" s="447" t="str">
        <f>IFERROR(__xludf.DUMMYFUNCTION("""COMPUTED_VALUE"""),"祈喚者")</f>
        <v>祈喚者</v>
      </c>
      <c r="N12" s="448" t="str">
        <f>IFERROR(__xludf.DUMMYFUNCTION("""COMPUTED_VALUE"""),"每當你在衝突場景中使用一次元素祈喚後，你和你能看見的一個盟友的一個屬性骰尺寸+1(至多到d12)。這個效果持續到你下一回合結束或直到你再次使用這個技能，並且提升的屬性類型取決於你使用的元素源泉種類：風之源泉(INS)，土之源泉(由你自選)，火之源泉(DEX)，電之源泉(MIG)，或者冰之源泉(WLP)。")</f>
        <v>每當你在衝突場景中使用一次元素祈喚後，你和你能看見的一個盟友的一個屬性骰尺寸+1(至多到d12)。這個效果持續到你下一回合結束或直到你再次使用這個技能，並且提升的屬性類型取決於你使用的元素源泉種類：風之源泉(INS)，土之源泉(由你自選)，火之源泉(DEX)，電之源泉(MIG)，或者冰之源泉(WLP)。</v>
      </c>
      <c r="AX12" s="445" t="s">
        <v>232</v>
      </c>
    </row>
    <row r="13">
      <c r="A13" s="445" t="str">
        <f t="shared" si="1"/>
        <v>陰陽流轉</v>
      </c>
      <c r="C13" s="445" t="str">
        <f t="shared" si="2"/>
        <v>當你在一個回合中初次造成暗、土、冰或物理屬性傷害時，你獲得1個陰點。如果你此時還擁有至少1陽點，你造成5額外傷害。
當你在一個回合中初次造成風、電、火或光屬性傷害時，你獲得1陽點。如果你此時還擁有至少1個陰點，你造成5額外傷害。
在你回合結束時，若陰點或陽點某一極有3點及以上，且另一極至少有1點，則你失去所有陰陽點，並根據失去的兩極點數多寡，執行下列效果其中之一。 （若兩極均衡，則執行兩個效果）:
◆陰盛：目前場景的所有敵人失去等同於【你等級的一半】的MP。
◆陽盛：當前場景中一個你能看見的生物恢復等同於【你的等級】的MP。
你只能在衝突中獲得陰陽點數，並且在每個場景結束時失去所有陰陽點數。</v>
      </c>
      <c r="E13" s="435" t="str">
        <f>IFERROR(__xludf.DUMMYFUNCTION("""COMPUTED_VALUE"""),"陰陽流轉")</f>
        <v>陰陽流轉</v>
      </c>
      <c r="H13" s="447" t="str">
        <f>IFERROR(__xludf.DUMMYFUNCTION("""COMPUTED_VALUE"""),"舞者、元素師、靈能者或祈喚者")</f>
        <v>舞者、元素師、靈能者或祈喚者</v>
      </c>
      <c r="N13" s="448" t="str">
        <f>IFERROR(__xludf.DUMMYFUNCTION("""COMPUTED_VALUE"""),"當你在一個回合中初次造成暗、土、冰或物理屬性傷害時，你獲得1個陰點。如果你此時還擁有至少1陽點，你造成5額外傷害。
當你在一個回合中初次造成風、電、火或光屬性傷害時，你獲得1陽點。如果你此時還擁有至少1個陰點，你造成5額外傷害。
在你回合結束時，若陰點或陽點某一極有3點及以上，且另一極至少有1點，則你失去所有陰陽點，並根據失去的兩極點數多寡，執行下列效果其中之一。 （若兩極均衡，則執行兩個效果）:
◆陰盛：目前場景的所有敵人失去等同於【你等級的一半】的MP。
◆陽盛：當前場景中一個你能看見的生物恢復等同於"&amp;"【你的等級】的MP。
你只能在衝突中獲得陰陽點數，並且在每個場景結束時失去所有陰陽點數。")</f>
        <v>當你在一個回合中初次造成暗、土、冰或物理屬性傷害時，你獲得1個陰點。如果你此時還擁有至少1陽點，你造成5額外傷害。
當你在一個回合中初次造成風、電、火或光屬性傷害時，你獲得1陽點。如果你此時還擁有至少1個陰點，你造成5額外傷害。
在你回合結束時，若陰點或陽點某一極有3點及以上，且另一極至少有1點，則你失去所有陰陽點，並根據失去的兩極點數多寡，執行下列效果其中之一。 （若兩極均衡，則執行兩個效果）:
◆陰盛：目前場景的所有敵人失去等同於【你等級的一半】的MP。
◆陽盛：當前場景中一個你能看見的生物恢復等同於【你的等級】的MP。
你只能在衝突中獲得陰陽點數，並且在每個場景結束時失去所有陰陽點數。</v>
      </c>
      <c r="AX13" s="445" t="s">
        <v>53</v>
      </c>
    </row>
    <row r="14">
      <c r="A14" s="445" t="str">
        <f t="shared" si="1"/>
        <v> </v>
      </c>
      <c r="C14" s="445" t="str">
        <f t="shared" si="2"/>
        <v> </v>
      </c>
      <c r="E14" s="435" t="str">
        <f>IFERROR(__xludf.DUMMYFUNCTION("""COMPUTED_VALUE""")," ")</f>
        <v> </v>
      </c>
      <c r="H14" s="447" t="str">
        <f>IFERROR(__xludf.DUMMYFUNCTION("""COMPUTED_VALUE""")," ")</f>
        <v> </v>
      </c>
      <c r="N14" s="448" t="str">
        <f>IFERROR(__xludf.DUMMYFUNCTION("""COMPUTED_VALUE""")," ")</f>
        <v> </v>
      </c>
      <c r="AX14" s="445" t="s">
        <v>55</v>
      </c>
    </row>
    <row r="15">
      <c r="A15" s="445" t="str">
        <f t="shared" si="1"/>
        <v> </v>
      </c>
      <c r="C15" s="445" t="str">
        <f t="shared" si="2"/>
        <v> </v>
      </c>
      <c r="E15" s="435" t="str">
        <f>IFERROR(__xludf.DUMMYFUNCTION("""COMPUTED_VALUE""")," ")</f>
        <v> </v>
      </c>
      <c r="H15" s="447" t="str">
        <f>IFERROR(__xludf.DUMMYFUNCTION("""COMPUTED_VALUE""")," ")</f>
        <v> </v>
      </c>
      <c r="N15" s="448" t="str">
        <f>IFERROR(__xludf.DUMMYFUNCTION("""COMPUTED_VALUE""")," ")</f>
        <v> </v>
      </c>
      <c r="AX15" s="445" t="s">
        <v>56</v>
      </c>
    </row>
    <row r="16">
      <c r="A16" s="445" t="str">
        <f t="shared" si="1"/>
        <v> </v>
      </c>
      <c r="C16" s="445" t="str">
        <f t="shared" si="2"/>
        <v> </v>
      </c>
      <c r="E16" s="435" t="str">
        <f>IFERROR(__xludf.DUMMYFUNCTION("""COMPUTED_VALUE""")," ")</f>
        <v> </v>
      </c>
      <c r="H16" s="447" t="str">
        <f>IFERROR(__xludf.DUMMYFUNCTION("""COMPUTED_VALUE""")," ")</f>
        <v> </v>
      </c>
      <c r="N16" s="448" t="str">
        <f>IFERROR(__xludf.DUMMYFUNCTION("""COMPUTED_VALUE""")," ")</f>
        <v> </v>
      </c>
      <c r="AX16" s="445" t="s">
        <v>58</v>
      </c>
    </row>
    <row r="17">
      <c r="A17" s="445" t="str">
        <f t="shared" si="1"/>
        <v> </v>
      </c>
      <c r="C17" s="445" t="str">
        <f t="shared" si="2"/>
        <v> </v>
      </c>
      <c r="E17" s="435" t="str">
        <f>IFERROR(__xludf.DUMMYFUNCTION("""COMPUTED_VALUE""")," ")</f>
        <v> </v>
      </c>
      <c r="H17" s="447" t="str">
        <f>IFERROR(__xludf.DUMMYFUNCTION("""COMPUTED_VALUE""")," ")</f>
        <v> </v>
      </c>
      <c r="N17" s="448" t="str">
        <f>IFERROR(__xludf.DUMMYFUNCTION("""COMPUTED_VALUE""")," ")</f>
        <v> </v>
      </c>
      <c r="AX17" s="445" t="s">
        <v>59</v>
      </c>
    </row>
    <row r="18">
      <c r="A18" s="445" t="str">
        <f t="shared" si="1"/>
        <v> </v>
      </c>
      <c r="C18" s="445" t="str">
        <f t="shared" si="2"/>
        <v> </v>
      </c>
      <c r="E18" s="435" t="str">
        <f>IFERROR(__xludf.DUMMYFUNCTION("""COMPUTED_VALUE""")," ")</f>
        <v> </v>
      </c>
      <c r="H18" s="447" t="str">
        <f>IFERROR(__xludf.DUMMYFUNCTION("""COMPUTED_VALUE""")," ")</f>
        <v> </v>
      </c>
      <c r="N18" s="448" t="str">
        <f>IFERROR(__xludf.DUMMYFUNCTION("""COMPUTED_VALUE""")," ")</f>
        <v> </v>
      </c>
      <c r="AX18" s="445" t="s">
        <v>63</v>
      </c>
    </row>
    <row r="19">
      <c r="A19" s="445" t="str">
        <f t="shared" si="1"/>
        <v> </v>
      </c>
      <c r="C19" s="445" t="str">
        <f t="shared" si="2"/>
        <v> </v>
      </c>
      <c r="E19" s="435" t="str">
        <f>IFERROR(__xludf.DUMMYFUNCTION("""COMPUTED_VALUE""")," ")</f>
        <v> </v>
      </c>
      <c r="H19" s="447" t="str">
        <f>IFERROR(__xludf.DUMMYFUNCTION("""COMPUTED_VALUE""")," ")</f>
        <v> </v>
      </c>
      <c r="N19" s="448" t="str">
        <f>IFERROR(__xludf.DUMMYFUNCTION("""COMPUTED_VALUE""")," ")</f>
        <v> </v>
      </c>
      <c r="AX19" s="445" t="s">
        <v>332</v>
      </c>
    </row>
    <row r="20">
      <c r="A20" s="445" t="str">
        <f t="shared" si="1"/>
        <v/>
      </c>
      <c r="C20" s="445" t="str">
        <f t="shared" si="2"/>
        <v/>
      </c>
      <c r="E20" s="435"/>
      <c r="H20" s="447"/>
      <c r="N20" s="448"/>
      <c r="AX20" s="445" t="s">
        <v>73</v>
      </c>
    </row>
    <row r="21">
      <c r="A21" s="445" t="str">
        <f t="shared" si="1"/>
        <v/>
      </c>
      <c r="C21" s="445" t="str">
        <f t="shared" si="2"/>
        <v/>
      </c>
      <c r="E21" s="435"/>
      <c r="H21" s="447"/>
      <c r="N21" s="448"/>
      <c r="AX21" s="445" t="s">
        <v>74</v>
      </c>
    </row>
    <row r="22">
      <c r="A22" s="445" t="str">
        <f t="shared" si="1"/>
        <v/>
      </c>
      <c r="C22" s="445" t="str">
        <f t="shared" si="2"/>
        <v/>
      </c>
      <c r="E22" s="435"/>
      <c r="H22" s="447"/>
      <c r="N22" s="448"/>
      <c r="AX22" s="445" t="s">
        <v>75</v>
      </c>
    </row>
    <row r="23">
      <c r="A23" s="445" t="str">
        <f t="shared" si="1"/>
        <v/>
      </c>
      <c r="C23" s="445" t="str">
        <f t="shared" si="2"/>
        <v/>
      </c>
      <c r="E23" s="435"/>
      <c r="H23" s="447"/>
      <c r="N23" s="448"/>
      <c r="AX23" s="445" t="s">
        <v>76</v>
      </c>
    </row>
    <row r="24">
      <c r="A24" s="445" t="str">
        <f t="shared" si="1"/>
        <v/>
      </c>
      <c r="C24" s="445" t="str">
        <f t="shared" si="2"/>
        <v/>
      </c>
      <c r="E24" s="435"/>
      <c r="H24" s="447"/>
      <c r="N24" s="448"/>
      <c r="AX24" s="445" t="s">
        <v>77</v>
      </c>
    </row>
    <row r="25">
      <c r="A25" s="445" t="str">
        <f t="shared" si="1"/>
        <v/>
      </c>
      <c r="C25" s="445" t="str">
        <f t="shared" si="2"/>
        <v/>
      </c>
      <c r="E25" s="435"/>
      <c r="H25" s="447"/>
      <c r="N25" s="448"/>
      <c r="AX25" s="445" t="s">
        <v>396</v>
      </c>
    </row>
    <row r="26">
      <c r="A26" s="445" t="str">
        <f t="shared" si="1"/>
        <v/>
      </c>
      <c r="C26" s="445" t="str">
        <f t="shared" si="2"/>
        <v/>
      </c>
      <c r="E26" s="435"/>
      <c r="H26" s="447"/>
      <c r="N26" s="448"/>
      <c r="AX26" s="445" t="s">
        <v>79</v>
      </c>
    </row>
    <row r="27">
      <c r="A27" s="445" t="str">
        <f t="shared" si="1"/>
        <v/>
      </c>
      <c r="C27" s="445" t="str">
        <f t="shared" si="2"/>
        <v/>
      </c>
      <c r="E27" s="435"/>
      <c r="H27" s="447"/>
      <c r="N27" s="448"/>
    </row>
    <row r="28">
      <c r="A28" s="445" t="str">
        <f t="shared" si="1"/>
        <v/>
      </c>
      <c r="C28" s="445" t="str">
        <f t="shared" si="2"/>
        <v/>
      </c>
      <c r="E28" s="435"/>
      <c r="H28" s="447"/>
      <c r="N28" s="448"/>
      <c r="AX28" s="445" t="s">
        <v>419</v>
      </c>
    </row>
    <row r="29">
      <c r="A29" s="445" t="str">
        <f t="shared" si="1"/>
        <v/>
      </c>
      <c r="C29" s="445" t="str">
        <f t="shared" si="2"/>
        <v/>
      </c>
      <c r="E29" s="435"/>
      <c r="H29" s="447"/>
      <c r="N29" s="448"/>
    </row>
    <row r="30">
      <c r="A30" s="445" t="str">
        <f t="shared" si="1"/>
        <v/>
      </c>
      <c r="C30" s="445" t="str">
        <f t="shared" si="2"/>
        <v/>
      </c>
      <c r="E30" s="435"/>
      <c r="H30" s="447"/>
      <c r="N30" s="448"/>
      <c r="AX30" s="445" t="s">
        <v>21</v>
      </c>
    </row>
    <row r="31">
      <c r="A31" s="445" t="str">
        <f t="shared" si="1"/>
        <v/>
      </c>
      <c r="C31" s="445" t="str">
        <f t="shared" si="2"/>
        <v/>
      </c>
      <c r="E31" s="435"/>
      <c r="H31" s="447"/>
      <c r="N31" s="448"/>
      <c r="AX31" s="445" t="s">
        <v>24</v>
      </c>
    </row>
    <row r="32">
      <c r="A32" s="445" t="str">
        <f t="shared" si="1"/>
        <v/>
      </c>
      <c r="C32" s="445" t="str">
        <f t="shared" si="2"/>
        <v/>
      </c>
      <c r="E32" s="435"/>
      <c r="H32" s="447"/>
      <c r="N32" s="448"/>
      <c r="AX32" s="445" t="s">
        <v>26</v>
      </c>
    </row>
    <row r="33">
      <c r="A33" s="445" t="str">
        <f t="shared" si="1"/>
        <v/>
      </c>
      <c r="C33" s="445" t="str">
        <f t="shared" si="2"/>
        <v/>
      </c>
      <c r="E33" s="435"/>
      <c r="H33" s="447"/>
      <c r="N33" s="448"/>
      <c r="AX33" s="445" t="s">
        <v>27</v>
      </c>
    </row>
    <row r="34">
      <c r="A34" s="445" t="str">
        <f t="shared" si="1"/>
        <v/>
      </c>
      <c r="C34" s="445" t="str">
        <f t="shared" si="2"/>
        <v/>
      </c>
      <c r="E34" s="435"/>
      <c r="H34" s="447"/>
      <c r="N34" s="448"/>
    </row>
    <row r="35">
      <c r="A35" s="445" t="str">
        <f t="shared" si="1"/>
        <v/>
      </c>
      <c r="C35" s="445" t="str">
        <f t="shared" si="2"/>
        <v/>
      </c>
      <c r="E35" s="435"/>
      <c r="H35" s="447"/>
      <c r="N35" s="448"/>
      <c r="AX35" s="445" t="s">
        <v>29</v>
      </c>
    </row>
    <row r="36">
      <c r="A36" s="445" t="str">
        <f t="shared" si="1"/>
        <v/>
      </c>
      <c r="C36" s="445" t="str">
        <f t="shared" si="2"/>
        <v/>
      </c>
      <c r="E36" s="435"/>
      <c r="H36" s="447"/>
      <c r="N36" s="448"/>
      <c r="AX36" s="445" t="s">
        <v>30</v>
      </c>
    </row>
    <row r="37">
      <c r="A37" s="445" t="str">
        <f t="shared" si="1"/>
        <v/>
      </c>
      <c r="C37" s="445" t="str">
        <f t="shared" si="2"/>
        <v/>
      </c>
      <c r="E37" s="435"/>
      <c r="H37" s="447"/>
      <c r="N37" s="448"/>
      <c r="AX37" s="445" t="s">
        <v>31</v>
      </c>
    </row>
    <row r="38">
      <c r="A38" s="445" t="str">
        <f t="shared" si="1"/>
        <v/>
      </c>
      <c r="C38" s="445" t="str">
        <f t="shared" si="2"/>
        <v/>
      </c>
      <c r="E38" s="435"/>
      <c r="H38" s="447"/>
      <c r="N38" s="448"/>
    </row>
    <row r="39">
      <c r="A39" s="445" t="str">
        <f t="shared" si="1"/>
        <v/>
      </c>
      <c r="C39" s="445" t="str">
        <f t="shared" si="2"/>
        <v/>
      </c>
      <c r="E39" s="435"/>
      <c r="H39" s="447"/>
      <c r="N39" s="448"/>
      <c r="AX39" s="445" t="s">
        <v>33</v>
      </c>
    </row>
    <row r="40">
      <c r="A40" s="445" t="str">
        <f t="shared" si="1"/>
        <v/>
      </c>
      <c r="C40" s="445" t="str">
        <f t="shared" si="2"/>
        <v/>
      </c>
      <c r="E40" s="435"/>
      <c r="H40" s="447"/>
      <c r="N40" s="448"/>
      <c r="AX40" s="445" t="s">
        <v>34</v>
      </c>
    </row>
    <row r="41">
      <c r="A41" s="445" t="str">
        <f t="shared" si="1"/>
        <v/>
      </c>
      <c r="C41" s="445" t="str">
        <f t="shared" si="2"/>
        <v/>
      </c>
      <c r="E41" s="435"/>
      <c r="H41" s="447"/>
      <c r="N41" s="448"/>
      <c r="AX41" s="445" t="s">
        <v>35</v>
      </c>
    </row>
    <row r="42">
      <c r="A42" s="445" t="str">
        <f t="shared" si="1"/>
        <v/>
      </c>
      <c r="C42" s="445" t="str">
        <f t="shared" si="2"/>
        <v/>
      </c>
      <c r="E42" s="435"/>
      <c r="H42" s="447"/>
      <c r="N42" s="448"/>
      <c r="AX42" s="445" t="s">
        <v>36</v>
      </c>
    </row>
    <row r="43">
      <c r="A43" s="445" t="str">
        <f t="shared" si="1"/>
        <v/>
      </c>
      <c r="C43" s="445" t="str">
        <f t="shared" si="2"/>
        <v/>
      </c>
      <c r="E43" s="435"/>
      <c r="H43" s="447"/>
      <c r="N43" s="448"/>
    </row>
    <row r="44">
      <c r="A44" s="445" t="str">
        <f t="shared" si="1"/>
        <v/>
      </c>
      <c r="C44" s="445" t="str">
        <f t="shared" si="2"/>
        <v/>
      </c>
      <c r="E44" s="435"/>
      <c r="H44" s="447"/>
      <c r="N44" s="448"/>
    </row>
    <row r="45">
      <c r="A45" s="445" t="str">
        <f t="shared" si="1"/>
        <v/>
      </c>
      <c r="C45" s="445" t="str">
        <f t="shared" si="2"/>
        <v/>
      </c>
      <c r="E45" s="435"/>
      <c r="H45" s="447"/>
      <c r="N45" s="448"/>
    </row>
    <row r="46">
      <c r="A46" s="445" t="str">
        <f t="shared" si="1"/>
        <v/>
      </c>
      <c r="C46" s="445" t="str">
        <f t="shared" si="2"/>
        <v/>
      </c>
      <c r="E46" s="435"/>
      <c r="H46" s="447"/>
      <c r="N46" s="448"/>
    </row>
    <row r="47">
      <c r="A47" s="445" t="str">
        <f t="shared" si="1"/>
        <v/>
      </c>
      <c r="C47" s="445" t="str">
        <f t="shared" si="2"/>
        <v/>
      </c>
      <c r="E47" s="435"/>
      <c r="H47" s="447"/>
      <c r="N47" s="448"/>
    </row>
    <row r="48">
      <c r="A48" s="445" t="str">
        <f t="shared" si="1"/>
        <v/>
      </c>
      <c r="C48" s="445" t="str">
        <f t="shared" si="2"/>
        <v/>
      </c>
      <c r="E48" s="435"/>
      <c r="H48" s="447"/>
      <c r="N48" s="448"/>
    </row>
    <row r="49">
      <c r="A49" s="445" t="str">
        <f t="shared" si="1"/>
        <v/>
      </c>
      <c r="C49" s="445" t="str">
        <f t="shared" si="2"/>
        <v/>
      </c>
      <c r="E49" s="435"/>
      <c r="H49" s="447"/>
      <c r="N49" s="448"/>
    </row>
    <row r="50">
      <c r="A50" s="445" t="str">
        <f t="shared" si="1"/>
        <v/>
      </c>
      <c r="C50" s="445" t="str">
        <f t="shared" si="2"/>
        <v/>
      </c>
      <c r="E50" s="435"/>
      <c r="H50" s="447"/>
      <c r="N50" s="448"/>
    </row>
    <row r="51">
      <c r="A51" s="445" t="str">
        <f t="shared" si="1"/>
        <v/>
      </c>
      <c r="C51" s="445" t="str">
        <f t="shared" si="2"/>
        <v/>
      </c>
      <c r="E51" s="435"/>
      <c r="H51" s="447"/>
      <c r="N51" s="448"/>
    </row>
    <row r="52">
      <c r="A52" s="445" t="str">
        <f t="shared" si="1"/>
        <v/>
      </c>
      <c r="C52" s="445" t="str">
        <f t="shared" si="2"/>
        <v/>
      </c>
      <c r="E52" s="435"/>
      <c r="H52" s="447"/>
      <c r="N52" s="448"/>
    </row>
    <row r="53">
      <c r="A53" s="445" t="str">
        <f t="shared" si="1"/>
        <v/>
      </c>
      <c r="C53" s="445" t="str">
        <f t="shared" si="2"/>
        <v/>
      </c>
      <c r="E53" s="435"/>
      <c r="H53" s="447"/>
      <c r="N53" s="448"/>
    </row>
    <row r="54">
      <c r="A54" s="445" t="str">
        <f t="shared" si="1"/>
        <v/>
      </c>
      <c r="C54" s="445" t="str">
        <f t="shared" si="2"/>
        <v/>
      </c>
      <c r="E54" s="435"/>
      <c r="H54" s="447"/>
      <c r="N54" s="448"/>
    </row>
    <row r="55">
      <c r="A55" s="445" t="str">
        <f t="shared" si="1"/>
        <v/>
      </c>
      <c r="C55" s="445" t="str">
        <f t="shared" si="2"/>
        <v/>
      </c>
      <c r="E55" s="435"/>
      <c r="H55" s="447"/>
      <c r="N55" s="448"/>
    </row>
    <row r="56">
      <c r="A56" s="445" t="str">
        <f t="shared" si="1"/>
        <v/>
      </c>
      <c r="C56" s="445" t="str">
        <f t="shared" si="2"/>
        <v/>
      </c>
      <c r="E56" s="435"/>
      <c r="H56" s="447"/>
      <c r="N56" s="448"/>
    </row>
    <row r="57">
      <c r="A57" s="445" t="str">
        <f t="shared" si="1"/>
        <v/>
      </c>
      <c r="C57" s="445" t="str">
        <f t="shared" si="2"/>
        <v/>
      </c>
      <c r="E57" s="435"/>
      <c r="H57" s="447"/>
      <c r="N57" s="448"/>
    </row>
    <row r="58">
      <c r="A58" s="445" t="str">
        <f t="shared" si="1"/>
        <v/>
      </c>
      <c r="C58" s="445" t="str">
        <f t="shared" si="2"/>
        <v/>
      </c>
      <c r="E58" s="435"/>
      <c r="H58" s="447"/>
      <c r="N58" s="448"/>
    </row>
    <row r="59">
      <c r="A59" s="445" t="str">
        <f t="shared" si="1"/>
        <v/>
      </c>
      <c r="C59" s="445" t="str">
        <f t="shared" si="2"/>
        <v/>
      </c>
      <c r="E59" s="435"/>
      <c r="H59" s="447"/>
      <c r="N59" s="448"/>
    </row>
    <row r="60">
      <c r="A60" s="445" t="str">
        <f t="shared" si="1"/>
        <v/>
      </c>
      <c r="C60" s="445" t="str">
        <f t="shared" si="2"/>
        <v/>
      </c>
      <c r="E60" s="435"/>
      <c r="H60" s="447"/>
      <c r="N60" s="448"/>
    </row>
    <row r="61">
      <c r="A61" s="445" t="str">
        <f t="shared" si="1"/>
        <v/>
      </c>
      <c r="C61" s="445" t="str">
        <f t="shared" si="2"/>
        <v/>
      </c>
      <c r="E61" s="435"/>
      <c r="H61" s="447"/>
      <c r="N61" s="448"/>
    </row>
    <row r="62">
      <c r="A62" s="445" t="str">
        <f t="shared" si="1"/>
        <v/>
      </c>
      <c r="C62" s="445" t="str">
        <f t="shared" si="2"/>
        <v/>
      </c>
      <c r="E62" s="435"/>
      <c r="H62" s="447"/>
      <c r="N62" s="448"/>
    </row>
    <row r="63">
      <c r="A63" s="445" t="str">
        <f t="shared" si="1"/>
        <v/>
      </c>
      <c r="C63" s="445" t="str">
        <f t="shared" si="2"/>
        <v/>
      </c>
      <c r="E63" s="435"/>
      <c r="H63" s="447"/>
      <c r="N63" s="448"/>
    </row>
    <row r="64">
      <c r="A64" s="445" t="str">
        <f t="shared" si="1"/>
        <v/>
      </c>
      <c r="C64" s="445" t="str">
        <f t="shared" si="2"/>
        <v/>
      </c>
      <c r="E64" s="435"/>
      <c r="H64" s="447"/>
      <c r="N64" s="448"/>
    </row>
    <row r="65">
      <c r="A65" s="445" t="str">
        <f t="shared" si="1"/>
        <v/>
      </c>
      <c r="C65" s="445" t="str">
        <f t="shared" si="2"/>
        <v/>
      </c>
      <c r="E65" s="435"/>
      <c r="H65" s="447"/>
      <c r="N65" s="448"/>
    </row>
    <row r="66">
      <c r="A66" s="445" t="str">
        <f t="shared" si="1"/>
        <v/>
      </c>
      <c r="C66" s="445" t="str">
        <f t="shared" si="2"/>
        <v/>
      </c>
      <c r="E66" s="435"/>
      <c r="H66" s="447"/>
      <c r="N66" s="448"/>
    </row>
    <row r="67">
      <c r="A67" s="445" t="str">
        <f t="shared" si="1"/>
        <v/>
      </c>
      <c r="C67" s="445" t="str">
        <f t="shared" si="2"/>
        <v/>
      </c>
      <c r="E67" s="435"/>
      <c r="H67" s="447"/>
      <c r="N67" s="448"/>
    </row>
    <row r="68">
      <c r="A68" s="445" t="str">
        <f t="shared" si="1"/>
        <v/>
      </c>
      <c r="C68" s="445" t="str">
        <f t="shared" si="2"/>
        <v/>
      </c>
      <c r="E68" s="435"/>
      <c r="H68" s="447"/>
      <c r="N68" s="448"/>
    </row>
    <row r="69">
      <c r="A69" s="445" t="str">
        <f t="shared" si="1"/>
        <v/>
      </c>
      <c r="C69" s="445" t="str">
        <f t="shared" si="2"/>
        <v/>
      </c>
      <c r="E69" s="435"/>
      <c r="H69" s="447"/>
      <c r="N69" s="448"/>
    </row>
    <row r="70">
      <c r="A70" s="445" t="str">
        <f t="shared" si="1"/>
        <v/>
      </c>
      <c r="C70" s="445" t="str">
        <f t="shared" si="2"/>
        <v/>
      </c>
      <c r="E70" s="435"/>
      <c r="H70" s="447"/>
      <c r="N70" s="448"/>
    </row>
    <row r="71">
      <c r="A71" s="445" t="str">
        <f t="shared" si="1"/>
        <v/>
      </c>
      <c r="C71" s="445" t="str">
        <f t="shared" si="2"/>
        <v/>
      </c>
      <c r="E71" s="435"/>
      <c r="H71" s="447"/>
      <c r="N71" s="448"/>
    </row>
    <row r="72">
      <c r="A72" s="445" t="str">
        <f t="shared" si="1"/>
        <v/>
      </c>
      <c r="C72" s="445" t="str">
        <f t="shared" si="2"/>
        <v/>
      </c>
      <c r="E72" s="435"/>
      <c r="H72" s="447"/>
      <c r="N72" s="448"/>
    </row>
    <row r="73">
      <c r="A73" s="445" t="str">
        <f t="shared" si="1"/>
        <v/>
      </c>
      <c r="C73" s="445" t="str">
        <f t="shared" si="2"/>
        <v/>
      </c>
      <c r="E73" s="435"/>
      <c r="H73" s="447"/>
      <c r="N73" s="448"/>
    </row>
    <row r="74">
      <c r="A74" s="445" t="str">
        <f t="shared" si="1"/>
        <v/>
      </c>
      <c r="C74" s="445" t="str">
        <f t="shared" si="2"/>
        <v/>
      </c>
      <c r="E74" s="435"/>
      <c r="H74" s="447"/>
      <c r="N74" s="448"/>
    </row>
    <row r="75">
      <c r="A75" s="445" t="str">
        <f t="shared" si="1"/>
        <v/>
      </c>
      <c r="C75" s="445" t="str">
        <f t="shared" si="2"/>
        <v/>
      </c>
      <c r="E75" s="435"/>
      <c r="H75" s="447"/>
      <c r="N75" s="448"/>
    </row>
    <row r="76">
      <c r="A76" s="445" t="str">
        <f t="shared" si="1"/>
        <v/>
      </c>
      <c r="C76" s="445" t="str">
        <f t="shared" si="2"/>
        <v/>
      </c>
      <c r="E76" s="435"/>
      <c r="H76" s="447"/>
      <c r="N76" s="448"/>
    </row>
    <row r="77">
      <c r="A77" s="445" t="str">
        <f t="shared" si="1"/>
        <v/>
      </c>
      <c r="C77" s="445" t="str">
        <f t="shared" si="2"/>
        <v/>
      </c>
      <c r="E77" s="435"/>
      <c r="H77" s="447"/>
      <c r="N77" s="448"/>
    </row>
    <row r="78">
      <c r="A78" s="445" t="str">
        <f t="shared" si="1"/>
        <v/>
      </c>
      <c r="C78" s="445" t="str">
        <f t="shared" si="2"/>
        <v/>
      </c>
      <c r="E78" s="435"/>
      <c r="H78" s="447"/>
      <c r="N78" s="448"/>
    </row>
    <row r="79">
      <c r="A79" s="445" t="str">
        <f t="shared" si="1"/>
        <v/>
      </c>
      <c r="C79" s="445" t="str">
        <f t="shared" si="2"/>
        <v/>
      </c>
      <c r="E79" s="435"/>
      <c r="H79" s="447"/>
      <c r="N79" s="448"/>
    </row>
    <row r="80">
      <c r="A80" s="445" t="str">
        <f t="shared" si="1"/>
        <v/>
      </c>
      <c r="C80" s="445" t="str">
        <f t="shared" si="2"/>
        <v/>
      </c>
      <c r="E80" s="435"/>
      <c r="H80" s="447"/>
      <c r="N80" s="448"/>
    </row>
    <row r="81">
      <c r="A81" s="445" t="str">
        <f t="shared" si="1"/>
        <v/>
      </c>
      <c r="C81" s="445" t="str">
        <f t="shared" si="2"/>
        <v/>
      </c>
      <c r="E81" s="435"/>
      <c r="H81" s="447"/>
      <c r="N81" s="448"/>
    </row>
    <row r="82">
      <c r="A82" s="445" t="str">
        <f t="shared" si="1"/>
        <v/>
      </c>
      <c r="C82" s="445" t="str">
        <f t="shared" si="2"/>
        <v/>
      </c>
      <c r="E82" s="435"/>
      <c r="H82" s="447"/>
      <c r="N82" s="448"/>
    </row>
    <row r="83">
      <c r="A83" s="445" t="str">
        <f t="shared" si="1"/>
        <v/>
      </c>
      <c r="C83" s="445" t="str">
        <f t="shared" si="2"/>
        <v/>
      </c>
      <c r="E83" s="435"/>
      <c r="H83" s="447"/>
      <c r="N83" s="448"/>
    </row>
    <row r="84">
      <c r="A84" s="445" t="str">
        <f t="shared" si="1"/>
        <v/>
      </c>
      <c r="C84" s="445" t="str">
        <f t="shared" si="2"/>
        <v/>
      </c>
      <c r="E84" s="435"/>
      <c r="H84" s="447"/>
      <c r="N84" s="448"/>
    </row>
    <row r="85">
      <c r="A85" s="445" t="str">
        <f t="shared" si="1"/>
        <v/>
      </c>
      <c r="C85" s="445" t="str">
        <f t="shared" si="2"/>
        <v/>
      </c>
      <c r="E85" s="435"/>
      <c r="H85" s="447"/>
      <c r="N85" s="448"/>
    </row>
    <row r="86">
      <c r="A86" s="445" t="str">
        <f t="shared" si="1"/>
        <v/>
      </c>
      <c r="C86" s="445" t="str">
        <f t="shared" si="2"/>
        <v/>
      </c>
      <c r="E86" s="435"/>
      <c r="H86" s="447"/>
      <c r="N86" s="448"/>
    </row>
    <row r="87">
      <c r="A87" s="445" t="str">
        <f t="shared" si="1"/>
        <v/>
      </c>
      <c r="C87" s="445" t="str">
        <f t="shared" si="2"/>
        <v/>
      </c>
      <c r="E87" s="435"/>
      <c r="H87" s="447"/>
      <c r="N87" s="448"/>
    </row>
    <row r="88">
      <c r="A88" s="445" t="str">
        <f t="shared" si="1"/>
        <v/>
      </c>
      <c r="C88" s="445" t="str">
        <f t="shared" si="2"/>
        <v/>
      </c>
      <c r="E88" s="435"/>
      <c r="H88" s="447"/>
      <c r="N88" s="448"/>
    </row>
    <row r="89">
      <c r="A89" s="445" t="str">
        <f t="shared" si="1"/>
        <v/>
      </c>
      <c r="C89" s="445" t="str">
        <f t="shared" si="2"/>
        <v/>
      </c>
      <c r="E89" s="435"/>
      <c r="H89" s="447"/>
      <c r="N89" s="448"/>
    </row>
    <row r="90">
      <c r="A90" s="445" t="str">
        <f t="shared" si="1"/>
        <v/>
      </c>
      <c r="C90" s="445" t="str">
        <f t="shared" si="2"/>
        <v/>
      </c>
      <c r="E90" s="435"/>
      <c r="H90" s="447"/>
      <c r="N90" s="448"/>
    </row>
    <row r="91">
      <c r="A91" s="445" t="str">
        <f t="shared" si="1"/>
        <v/>
      </c>
      <c r="C91" s="445" t="str">
        <f t="shared" si="2"/>
        <v/>
      </c>
      <c r="E91" s="435"/>
      <c r="H91" s="447"/>
      <c r="N91" s="448"/>
    </row>
    <row r="92">
      <c r="A92" s="445" t="str">
        <f t="shared" si="1"/>
        <v/>
      </c>
      <c r="C92" s="445" t="str">
        <f t="shared" si="2"/>
        <v/>
      </c>
      <c r="E92" s="435"/>
      <c r="H92" s="447"/>
      <c r="N92" s="448"/>
    </row>
    <row r="93">
      <c r="A93" s="445" t="str">
        <f t="shared" si="1"/>
        <v/>
      </c>
      <c r="C93" s="445" t="str">
        <f t="shared" si="2"/>
        <v/>
      </c>
      <c r="E93" s="435"/>
      <c r="H93" s="447"/>
      <c r="N93" s="448"/>
    </row>
    <row r="94">
      <c r="A94" s="445" t="str">
        <f t="shared" si="1"/>
        <v/>
      </c>
      <c r="C94" s="445" t="str">
        <f t="shared" si="2"/>
        <v/>
      </c>
      <c r="E94" s="435"/>
      <c r="H94" s="447"/>
      <c r="N94" s="448"/>
    </row>
    <row r="95">
      <c r="A95" s="445" t="str">
        <f t="shared" si="1"/>
        <v/>
      </c>
      <c r="C95" s="445" t="str">
        <f t="shared" si="2"/>
        <v/>
      </c>
      <c r="E95" s="435"/>
      <c r="H95" s="447"/>
      <c r="N95" s="448"/>
    </row>
    <row r="96">
      <c r="A96" s="445" t="str">
        <f t="shared" si="1"/>
        <v/>
      </c>
      <c r="C96" s="445" t="str">
        <f t="shared" si="2"/>
        <v/>
      </c>
      <c r="E96" s="435"/>
      <c r="H96" s="447"/>
      <c r="N96" s="448"/>
    </row>
    <row r="97">
      <c r="A97" s="445" t="str">
        <f t="shared" si="1"/>
        <v/>
      </c>
      <c r="C97" s="445" t="str">
        <f t="shared" si="2"/>
        <v/>
      </c>
      <c r="E97" s="435"/>
      <c r="H97" s="447"/>
      <c r="N97" s="448"/>
    </row>
    <row r="98">
      <c r="A98" s="445" t="str">
        <f t="shared" si="1"/>
        <v/>
      </c>
      <c r="C98" s="445" t="str">
        <f t="shared" si="2"/>
        <v/>
      </c>
      <c r="E98" s="435"/>
      <c r="H98" s="447"/>
      <c r="N98" s="448"/>
    </row>
    <row r="99">
      <c r="A99" s="445" t="str">
        <f t="shared" si="1"/>
        <v/>
      </c>
      <c r="C99" s="445" t="str">
        <f t="shared" si="2"/>
        <v/>
      </c>
      <c r="E99" s="435"/>
      <c r="H99" s="447"/>
      <c r="N99" s="448"/>
    </row>
    <row r="100">
      <c r="A100" s="445" t="str">
        <f t="shared" si="1"/>
        <v/>
      </c>
      <c r="C100" s="445" t="str">
        <f t="shared" si="2"/>
        <v/>
      </c>
      <c r="E100" s="435"/>
      <c r="H100" s="447"/>
      <c r="N100" s="448"/>
    </row>
    <row r="101">
      <c r="A101" s="445" t="str">
        <f t="shared" si="1"/>
        <v/>
      </c>
      <c r="C101" s="445" t="str">
        <f t="shared" si="2"/>
        <v/>
      </c>
      <c r="E101" s="435"/>
      <c r="H101" s="447"/>
      <c r="N101" s="448"/>
    </row>
    <row r="102">
      <c r="A102" s="445" t="str">
        <f t="shared" si="1"/>
        <v/>
      </c>
      <c r="C102" s="445" t="str">
        <f t="shared" si="2"/>
        <v/>
      </c>
      <c r="E102" s="435"/>
      <c r="H102" s="447"/>
      <c r="N102" s="448"/>
    </row>
    <row r="103">
      <c r="A103" s="445" t="str">
        <f t="shared" si="1"/>
        <v/>
      </c>
      <c r="C103" s="445" t="str">
        <f t="shared" si="2"/>
        <v/>
      </c>
      <c r="E103" s="435"/>
      <c r="H103" s="447"/>
      <c r="N103" s="448"/>
    </row>
    <row r="104">
      <c r="A104" s="445" t="str">
        <f t="shared" si="1"/>
        <v/>
      </c>
      <c r="C104" s="445" t="str">
        <f t="shared" si="2"/>
        <v/>
      </c>
      <c r="E104" s="435"/>
      <c r="H104" s="447"/>
      <c r="N104" s="448"/>
    </row>
    <row r="105">
      <c r="A105" s="445" t="str">
        <f t="shared" si="1"/>
        <v/>
      </c>
      <c r="C105" s="445" t="str">
        <f t="shared" si="2"/>
        <v/>
      </c>
      <c r="E105" s="435"/>
      <c r="H105" s="447"/>
      <c r="N105" s="448"/>
    </row>
    <row r="106">
      <c r="A106" s="445" t="str">
        <f t="shared" si="1"/>
        <v/>
      </c>
      <c r="C106" s="445" t="str">
        <f t="shared" si="2"/>
        <v/>
      </c>
      <c r="E106" s="435"/>
      <c r="H106" s="447"/>
      <c r="N106" s="448"/>
    </row>
    <row r="107">
      <c r="A107" s="445" t="str">
        <f t="shared" si="1"/>
        <v/>
      </c>
      <c r="C107" s="445" t="str">
        <f t="shared" si="2"/>
        <v/>
      </c>
      <c r="E107" s="435"/>
      <c r="H107" s="447"/>
      <c r="N107" s="448"/>
    </row>
    <row r="108">
      <c r="A108" s="445" t="str">
        <f t="shared" si="1"/>
        <v/>
      </c>
      <c r="C108" s="445" t="str">
        <f t="shared" si="2"/>
        <v/>
      </c>
      <c r="E108" s="435"/>
      <c r="H108" s="447"/>
      <c r="N108" s="448"/>
    </row>
    <row r="109">
      <c r="A109" s="445" t="str">
        <f t="shared" si="1"/>
        <v/>
      </c>
      <c r="C109" s="445" t="str">
        <f t="shared" si="2"/>
        <v/>
      </c>
      <c r="E109" s="435"/>
      <c r="H109" s="447"/>
      <c r="N109" s="448"/>
    </row>
    <row r="110">
      <c r="A110" s="445" t="str">
        <f t="shared" si="1"/>
        <v/>
      </c>
      <c r="C110" s="445" t="str">
        <f t="shared" si="2"/>
        <v/>
      </c>
      <c r="E110" s="435"/>
      <c r="H110" s="447"/>
      <c r="N110" s="448"/>
    </row>
    <row r="111">
      <c r="A111" s="445" t="str">
        <f t="shared" si="1"/>
        <v/>
      </c>
      <c r="C111" s="445" t="str">
        <f t="shared" si="2"/>
        <v/>
      </c>
      <c r="E111" s="435"/>
      <c r="H111" s="447"/>
      <c r="N111" s="448"/>
    </row>
    <row r="112">
      <c r="A112" s="445" t="str">
        <f t="shared" si="1"/>
        <v/>
      </c>
      <c r="C112" s="445" t="str">
        <f t="shared" si="2"/>
        <v/>
      </c>
      <c r="E112" s="435"/>
      <c r="H112" s="447"/>
      <c r="N112" s="448"/>
    </row>
    <row r="113">
      <c r="A113" s="445" t="str">
        <f t="shared" si="1"/>
        <v/>
      </c>
      <c r="C113" s="445" t="str">
        <f t="shared" si="2"/>
        <v/>
      </c>
      <c r="E113" s="435"/>
      <c r="H113" s="447"/>
      <c r="N113" s="448"/>
    </row>
    <row r="114">
      <c r="A114" s="445" t="str">
        <f t="shared" si="1"/>
        <v/>
      </c>
      <c r="C114" s="445" t="str">
        <f t="shared" si="2"/>
        <v/>
      </c>
      <c r="E114" s="435"/>
      <c r="H114" s="447"/>
      <c r="N114" s="448"/>
    </row>
    <row r="115">
      <c r="A115" s="445" t="str">
        <f t="shared" si="1"/>
        <v/>
      </c>
      <c r="C115" s="445" t="str">
        <f t="shared" si="2"/>
        <v/>
      </c>
      <c r="E115" s="435"/>
      <c r="H115" s="447"/>
      <c r="N115" s="448"/>
    </row>
    <row r="116">
      <c r="A116" s="445" t="str">
        <f t="shared" si="1"/>
        <v/>
      </c>
      <c r="C116" s="445" t="str">
        <f t="shared" si="2"/>
        <v/>
      </c>
      <c r="E116" s="435"/>
      <c r="H116" s="447"/>
      <c r="N116" s="448"/>
    </row>
    <row r="117">
      <c r="A117" s="445" t="str">
        <f t="shared" si="1"/>
        <v/>
      </c>
      <c r="C117" s="445" t="str">
        <f t="shared" si="2"/>
        <v/>
      </c>
      <c r="E117" s="435"/>
      <c r="H117" s="447"/>
      <c r="N117" s="448"/>
    </row>
    <row r="118">
      <c r="A118" s="445" t="str">
        <f t="shared" si="1"/>
        <v/>
      </c>
      <c r="C118" s="445" t="str">
        <f t="shared" si="2"/>
        <v/>
      </c>
      <c r="E118" s="435"/>
      <c r="H118" s="447"/>
      <c r="N118" s="448"/>
    </row>
    <row r="119">
      <c r="A119" s="445" t="str">
        <f t="shared" si="1"/>
        <v/>
      </c>
      <c r="C119" s="445" t="str">
        <f t="shared" si="2"/>
        <v/>
      </c>
      <c r="E119" s="435"/>
      <c r="H119" s="447"/>
      <c r="N119" s="448"/>
    </row>
    <row r="120">
      <c r="A120" s="445" t="str">
        <f t="shared" si="1"/>
        <v/>
      </c>
      <c r="C120" s="445" t="str">
        <f t="shared" si="2"/>
        <v/>
      </c>
      <c r="E120" s="435"/>
      <c r="H120" s="447"/>
      <c r="N120" s="448"/>
    </row>
    <row r="121">
      <c r="A121" s="445" t="str">
        <f t="shared" si="1"/>
        <v/>
      </c>
      <c r="C121" s="445" t="str">
        <f t="shared" si="2"/>
        <v/>
      </c>
      <c r="E121" s="435"/>
      <c r="H121" s="447"/>
      <c r="N121" s="448"/>
    </row>
    <row r="122">
      <c r="A122" s="445" t="str">
        <f t="shared" si="1"/>
        <v/>
      </c>
      <c r="C122" s="445" t="str">
        <f t="shared" si="2"/>
        <v/>
      </c>
      <c r="E122" s="435"/>
      <c r="H122" s="447"/>
      <c r="N122" s="448"/>
    </row>
    <row r="123">
      <c r="A123" s="445" t="str">
        <f t="shared" si="1"/>
        <v/>
      </c>
      <c r="C123" s="445" t="str">
        <f t="shared" si="2"/>
        <v/>
      </c>
      <c r="E123" s="435"/>
      <c r="H123" s="447"/>
      <c r="N123" s="448"/>
    </row>
    <row r="124">
      <c r="A124" s="445" t="str">
        <f t="shared" si="1"/>
        <v/>
      </c>
      <c r="C124" s="445" t="str">
        <f t="shared" si="2"/>
        <v/>
      </c>
      <c r="E124" s="435"/>
      <c r="H124" s="447"/>
      <c r="N124" s="448"/>
    </row>
    <row r="125">
      <c r="A125" s="445" t="str">
        <f t="shared" si="1"/>
        <v/>
      </c>
      <c r="C125" s="445" t="str">
        <f t="shared" si="2"/>
        <v/>
      </c>
      <c r="E125" s="435"/>
      <c r="H125" s="447"/>
      <c r="N125" s="448"/>
    </row>
    <row r="126">
      <c r="A126" s="445" t="str">
        <f t="shared" si="1"/>
        <v/>
      </c>
      <c r="C126" s="445" t="str">
        <f t="shared" si="2"/>
        <v/>
      </c>
      <c r="E126" s="435"/>
      <c r="H126" s="447"/>
      <c r="N126" s="448"/>
    </row>
    <row r="127">
      <c r="A127" s="445" t="str">
        <f t="shared" si="1"/>
        <v/>
      </c>
      <c r="C127" s="445" t="str">
        <f t="shared" si="2"/>
        <v/>
      </c>
      <c r="E127" s="435"/>
      <c r="H127" s="447"/>
      <c r="N127" s="448"/>
    </row>
    <row r="128">
      <c r="A128" s="445" t="str">
        <f t="shared" si="1"/>
        <v/>
      </c>
      <c r="C128" s="445" t="str">
        <f t="shared" si="2"/>
        <v/>
      </c>
      <c r="E128" s="435"/>
      <c r="H128" s="447"/>
      <c r="N128" s="448"/>
    </row>
    <row r="129">
      <c r="A129" s="445" t="str">
        <f t="shared" si="1"/>
        <v/>
      </c>
      <c r="C129" s="445" t="str">
        <f t="shared" si="2"/>
        <v/>
      </c>
      <c r="E129" s="435"/>
      <c r="H129" s="447"/>
      <c r="N129" s="448"/>
    </row>
    <row r="130">
      <c r="A130" s="445" t="str">
        <f t="shared" si="1"/>
        <v/>
      </c>
      <c r="C130" s="445" t="str">
        <f t="shared" si="2"/>
        <v/>
      </c>
      <c r="E130" s="435"/>
      <c r="H130" s="447"/>
      <c r="N130" s="448"/>
    </row>
    <row r="131">
      <c r="A131" s="445" t="str">
        <f t="shared" si="1"/>
        <v/>
      </c>
      <c r="C131" s="445" t="str">
        <f t="shared" si="2"/>
        <v/>
      </c>
      <c r="E131" s="435"/>
      <c r="H131" s="447"/>
      <c r="N131" s="448"/>
    </row>
    <row r="132">
      <c r="A132" s="445" t="str">
        <f t="shared" si="1"/>
        <v/>
      </c>
      <c r="C132" s="445" t="str">
        <f t="shared" si="2"/>
        <v/>
      </c>
      <c r="E132" s="435"/>
      <c r="H132" s="447"/>
      <c r="N132" s="448"/>
    </row>
    <row r="133">
      <c r="A133" s="445" t="str">
        <f t="shared" si="1"/>
        <v/>
      </c>
      <c r="C133" s="445" t="str">
        <f t="shared" si="2"/>
        <v/>
      </c>
      <c r="E133" s="435"/>
      <c r="H133" s="447"/>
      <c r="N133" s="448"/>
    </row>
    <row r="134">
      <c r="A134" s="445" t="str">
        <f t="shared" si="1"/>
        <v/>
      </c>
      <c r="C134" s="445" t="str">
        <f t="shared" si="2"/>
        <v/>
      </c>
      <c r="E134" s="435"/>
      <c r="H134" s="447"/>
      <c r="N134" s="448"/>
    </row>
    <row r="135">
      <c r="A135" s="445" t="str">
        <f t="shared" si="1"/>
        <v/>
      </c>
      <c r="C135" s="445" t="str">
        <f t="shared" si="2"/>
        <v/>
      </c>
      <c r="E135" s="435"/>
      <c r="H135" s="447"/>
      <c r="N135" s="448"/>
    </row>
    <row r="136">
      <c r="A136" s="445" t="str">
        <f t="shared" si="1"/>
        <v/>
      </c>
      <c r="C136" s="445" t="str">
        <f t="shared" si="2"/>
        <v/>
      </c>
      <c r="E136" s="435"/>
      <c r="H136" s="447"/>
      <c r="N136" s="448"/>
    </row>
    <row r="137">
      <c r="A137" s="445" t="str">
        <f t="shared" si="1"/>
        <v/>
      </c>
      <c r="C137" s="445" t="str">
        <f t="shared" si="2"/>
        <v/>
      </c>
      <c r="E137" s="435"/>
    </row>
    <row r="138">
      <c r="A138" s="445" t="str">
        <f t="shared" si="1"/>
        <v/>
      </c>
      <c r="C138" s="445" t="str">
        <f t="shared" si="2"/>
        <v/>
      </c>
      <c r="E138" s="435"/>
    </row>
    <row r="139">
      <c r="A139" s="445" t="str">
        <f t="shared" si="1"/>
        <v/>
      </c>
      <c r="C139" s="445" t="str">
        <f t="shared" si="2"/>
        <v/>
      </c>
      <c r="E139" s="435"/>
    </row>
    <row r="140">
      <c r="A140" s="445" t="str">
        <f t="shared" si="1"/>
        <v/>
      </c>
      <c r="C140" s="445" t="str">
        <f t="shared" si="2"/>
        <v/>
      </c>
      <c r="E140" s="435"/>
    </row>
    <row r="141">
      <c r="A141" s="445" t="str">
        <f t="shared" si="1"/>
        <v/>
      </c>
      <c r="C141" s="445" t="str">
        <f t="shared" si="2"/>
        <v/>
      </c>
      <c r="E141" s="435"/>
    </row>
    <row r="142">
      <c r="A142" s="445" t="str">
        <f t="shared" si="1"/>
        <v/>
      </c>
      <c r="C142" s="445" t="str">
        <f t="shared" si="2"/>
        <v/>
      </c>
      <c r="E142" s="435"/>
    </row>
    <row r="143">
      <c r="A143" s="445" t="str">
        <f t="shared" si="1"/>
        <v/>
      </c>
      <c r="C143" s="445" t="str">
        <f t="shared" si="2"/>
        <v/>
      </c>
      <c r="E143" s="435"/>
    </row>
    <row r="144">
      <c r="A144" s="445" t="str">
        <f t="shared" si="1"/>
        <v/>
      </c>
      <c r="C144" s="445" t="str">
        <f t="shared" si="2"/>
        <v/>
      </c>
      <c r="E144" s="435"/>
    </row>
    <row r="145">
      <c r="A145" s="445" t="str">
        <f t="shared" si="1"/>
        <v/>
      </c>
      <c r="C145" s="445" t="str">
        <f t="shared" si="2"/>
        <v/>
      </c>
      <c r="E145" s="435"/>
    </row>
    <row r="146">
      <c r="A146" s="445" t="str">
        <f t="shared" si="1"/>
        <v/>
      </c>
      <c r="C146" s="445" t="str">
        <f t="shared" si="2"/>
        <v/>
      </c>
      <c r="E146" s="435"/>
    </row>
    <row r="147">
      <c r="A147" s="445" t="str">
        <f t="shared" si="1"/>
        <v/>
      </c>
      <c r="C147" s="445" t="str">
        <f t="shared" si="2"/>
        <v/>
      </c>
      <c r="E147" s="435"/>
    </row>
    <row r="148">
      <c r="A148" s="445" t="str">
        <f t="shared" si="1"/>
        <v/>
      </c>
      <c r="C148" s="445" t="str">
        <f t="shared" si="2"/>
        <v/>
      </c>
      <c r="E148" s="435"/>
    </row>
    <row r="149">
      <c r="A149" s="445" t="str">
        <f t="shared" si="1"/>
        <v/>
      </c>
      <c r="C149" s="445" t="str">
        <f t="shared" si="2"/>
        <v/>
      </c>
      <c r="E149" s="435"/>
    </row>
    <row r="150">
      <c r="A150" s="445" t="str">
        <f t="shared" si="1"/>
        <v/>
      </c>
      <c r="C150" s="445" t="str">
        <f t="shared" si="2"/>
        <v/>
      </c>
      <c r="E150" s="435"/>
    </row>
    <row r="151">
      <c r="A151" s="445" t="str">
        <f t="shared" si="1"/>
        <v/>
      </c>
      <c r="C151" s="445" t="str">
        <f t="shared" si="2"/>
        <v/>
      </c>
      <c r="E151" s="435"/>
    </row>
    <row r="152">
      <c r="A152" s="445" t="str">
        <f t="shared" si="1"/>
        <v/>
      </c>
      <c r="C152" s="445" t="str">
        <f t="shared" si="2"/>
        <v/>
      </c>
      <c r="E152" s="435"/>
    </row>
    <row r="153">
      <c r="A153" s="445" t="str">
        <f t="shared" si="1"/>
        <v/>
      </c>
      <c r="C153" s="445" t="str">
        <f t="shared" si="2"/>
        <v/>
      </c>
      <c r="E153" s="435"/>
    </row>
    <row r="154">
      <c r="A154" s="445" t="str">
        <f t="shared" si="1"/>
        <v/>
      </c>
      <c r="C154" s="445" t="str">
        <f t="shared" si="2"/>
        <v/>
      </c>
      <c r="E154" s="435"/>
    </row>
    <row r="155">
      <c r="A155" s="445" t="str">
        <f t="shared" si="1"/>
        <v/>
      </c>
      <c r="C155" s="445" t="str">
        <f t="shared" si="2"/>
        <v/>
      </c>
      <c r="E155" s="435"/>
    </row>
    <row r="156">
      <c r="A156" s="445" t="str">
        <f t="shared" si="1"/>
        <v/>
      </c>
      <c r="C156" s="445" t="str">
        <f t="shared" si="2"/>
        <v/>
      </c>
      <c r="E156" s="435"/>
    </row>
    <row r="157">
      <c r="A157" s="445" t="str">
        <f t="shared" si="1"/>
        <v/>
      </c>
      <c r="C157" s="445" t="str">
        <f t="shared" si="2"/>
        <v/>
      </c>
      <c r="E157" s="435"/>
    </row>
    <row r="158">
      <c r="A158" s="445" t="str">
        <f t="shared" si="1"/>
        <v/>
      </c>
      <c r="C158" s="445" t="str">
        <f t="shared" si="2"/>
        <v/>
      </c>
      <c r="E158" s="435"/>
    </row>
    <row r="159">
      <c r="A159" s="445" t="str">
        <f t="shared" si="1"/>
        <v/>
      </c>
      <c r="C159" s="445" t="str">
        <f t="shared" si="2"/>
        <v/>
      </c>
      <c r="E159" s="435"/>
    </row>
    <row r="160">
      <c r="A160" s="445" t="str">
        <f t="shared" si="1"/>
        <v/>
      </c>
      <c r="C160" s="445" t="str">
        <f t="shared" si="2"/>
        <v/>
      </c>
      <c r="E160" s="435"/>
    </row>
    <row r="161">
      <c r="A161" s="445" t="str">
        <f t="shared" si="1"/>
        <v/>
      </c>
      <c r="C161" s="445" t="str">
        <f t="shared" si="2"/>
        <v/>
      </c>
      <c r="E161" s="435"/>
    </row>
    <row r="162">
      <c r="A162" s="445" t="str">
        <f t="shared" si="1"/>
        <v/>
      </c>
      <c r="C162" s="445" t="str">
        <f t="shared" si="2"/>
        <v/>
      </c>
      <c r="E162" s="435"/>
    </row>
    <row r="163">
      <c r="A163" s="445" t="str">
        <f t="shared" si="1"/>
        <v/>
      </c>
      <c r="C163" s="445" t="str">
        <f t="shared" si="2"/>
        <v/>
      </c>
      <c r="E163" s="435"/>
    </row>
    <row r="164">
      <c r="A164" s="445" t="str">
        <f t="shared" si="1"/>
        <v/>
      </c>
      <c r="C164" s="445" t="str">
        <f t="shared" si="2"/>
        <v/>
      </c>
      <c r="E164" s="435"/>
    </row>
    <row r="165">
      <c r="A165" s="445" t="str">
        <f t="shared" si="1"/>
        <v/>
      </c>
      <c r="C165" s="445" t="str">
        <f t="shared" si="2"/>
        <v/>
      </c>
      <c r="E165" s="435"/>
    </row>
    <row r="166">
      <c r="C166" s="445" t="str">
        <f t="shared" si="2"/>
        <v/>
      </c>
      <c r="E166" s="435"/>
    </row>
    <row r="167">
      <c r="C167" s="445" t="str">
        <f t="shared" si="2"/>
        <v/>
      </c>
      <c r="E167" s="435"/>
    </row>
    <row r="168">
      <c r="C168" s="445" t="str">
        <f t="shared" si="2"/>
        <v/>
      </c>
      <c r="E168" s="435"/>
    </row>
    <row r="169">
      <c r="C169" s="445" t="str">
        <f t="shared" si="2"/>
        <v/>
      </c>
      <c r="E169" s="435"/>
      <c r="F169" s="436"/>
      <c r="G169" s="436"/>
    </row>
    <row r="170">
      <c r="C170" s="445" t="str">
        <f t="shared" si="2"/>
        <v/>
      </c>
      <c r="E170" s="435"/>
      <c r="F170" s="436"/>
      <c r="G170" s="436"/>
    </row>
    <row r="171">
      <c r="C171" s="445" t="str">
        <f t="shared" si="2"/>
        <v/>
      </c>
      <c r="E171" s="435"/>
      <c r="F171" s="436"/>
      <c r="G171" s="436"/>
    </row>
    <row r="172">
      <c r="C172" s="445" t="str">
        <f t="shared" si="2"/>
        <v/>
      </c>
      <c r="E172" s="435"/>
      <c r="F172" s="436"/>
      <c r="G172" s="436"/>
    </row>
    <row r="173">
      <c r="C173" s="445" t="str">
        <f t="shared" si="2"/>
        <v/>
      </c>
      <c r="E173" s="435"/>
      <c r="F173" s="436"/>
      <c r="G173" s="436"/>
    </row>
    <row r="174">
      <c r="C174" s="445" t="str">
        <f t="shared" si="2"/>
        <v/>
      </c>
      <c r="E174" s="435"/>
      <c r="F174" s="436"/>
      <c r="G174" s="436"/>
    </row>
    <row r="175">
      <c r="C175" s="445" t="str">
        <f t="shared" si="2"/>
        <v/>
      </c>
      <c r="E175" s="435"/>
      <c r="F175" s="436"/>
      <c r="G175" s="436"/>
    </row>
    <row r="176">
      <c r="C176" s="445" t="str">
        <f t="shared" si="2"/>
        <v/>
      </c>
      <c r="E176" s="435"/>
      <c r="F176" s="436"/>
      <c r="G176" s="436"/>
    </row>
    <row r="177">
      <c r="C177" s="445" t="str">
        <f t="shared" si="2"/>
        <v/>
      </c>
      <c r="E177" s="435"/>
      <c r="F177" s="436"/>
      <c r="G177" s="436"/>
    </row>
    <row r="178">
      <c r="C178" s="445" t="str">
        <f t="shared" si="2"/>
        <v/>
      </c>
      <c r="E178" s="435"/>
      <c r="F178" s="436"/>
      <c r="G178" s="436"/>
    </row>
    <row r="179">
      <c r="C179" s="445" t="str">
        <f t="shared" si="2"/>
        <v/>
      </c>
      <c r="E179" s="435"/>
      <c r="F179" s="436"/>
      <c r="G179" s="436"/>
    </row>
    <row r="180">
      <c r="C180" s="445" t="str">
        <f t="shared" si="2"/>
        <v/>
      </c>
      <c r="E180" s="435"/>
      <c r="F180" s="436"/>
      <c r="G180" s="436"/>
    </row>
    <row r="181">
      <c r="C181" s="445" t="str">
        <f t="shared" si="2"/>
        <v/>
      </c>
      <c r="E181" s="435"/>
      <c r="F181" s="436"/>
      <c r="G181" s="436"/>
    </row>
    <row r="182">
      <c r="C182" s="445" t="str">
        <f t="shared" si="2"/>
        <v/>
      </c>
      <c r="E182" s="435"/>
      <c r="F182" s="436"/>
      <c r="G182" s="436"/>
    </row>
    <row r="183">
      <c r="C183" s="445" t="str">
        <f t="shared" si="2"/>
        <v/>
      </c>
      <c r="E183" s="435"/>
      <c r="F183" s="436"/>
      <c r="G183" s="436"/>
    </row>
    <row r="184">
      <c r="C184" s="445" t="str">
        <f t="shared" si="2"/>
        <v/>
      </c>
      <c r="E184" s="435"/>
      <c r="F184" s="436"/>
      <c r="G184" s="436"/>
    </row>
    <row r="185">
      <c r="C185" s="445" t="str">
        <f t="shared" si="2"/>
        <v/>
      </c>
      <c r="E185" s="435"/>
      <c r="F185" s="436"/>
      <c r="G185" s="436"/>
    </row>
    <row r="186">
      <c r="C186" s="445" t="str">
        <f t="shared" si="2"/>
        <v/>
      </c>
      <c r="E186" s="435"/>
      <c r="F186" s="436"/>
      <c r="G186" s="436"/>
    </row>
    <row r="187">
      <c r="C187" s="445" t="str">
        <f t="shared" si="2"/>
        <v/>
      </c>
      <c r="E187" s="435"/>
      <c r="F187" s="436"/>
      <c r="G187" s="436"/>
    </row>
    <row r="188">
      <c r="C188" s="445" t="str">
        <f t="shared" si="2"/>
        <v/>
      </c>
      <c r="E188" s="435"/>
      <c r="F188" s="436"/>
      <c r="G188" s="436"/>
    </row>
    <row r="189">
      <c r="C189" s="445" t="str">
        <f t="shared" si="2"/>
        <v/>
      </c>
      <c r="E189" s="435"/>
      <c r="F189" s="436"/>
      <c r="G189" s="436"/>
    </row>
    <row r="190">
      <c r="C190" s="445" t="str">
        <f t="shared" si="2"/>
        <v/>
      </c>
      <c r="E190" s="435"/>
      <c r="F190" s="436"/>
      <c r="G190" s="436"/>
    </row>
    <row r="191">
      <c r="C191" s="445" t="str">
        <f t="shared" si="2"/>
        <v/>
      </c>
      <c r="E191" s="435"/>
      <c r="F191" s="436"/>
      <c r="G191" s="436"/>
    </row>
    <row r="192">
      <c r="C192" s="445" t="str">
        <f t="shared" si="2"/>
        <v/>
      </c>
      <c r="E192" s="435"/>
      <c r="F192" s="436"/>
      <c r="G192" s="436"/>
    </row>
    <row r="193">
      <c r="C193" s="445" t="str">
        <f t="shared" si="2"/>
        <v/>
      </c>
      <c r="E193" s="435"/>
      <c r="F193" s="436"/>
      <c r="G193" s="436"/>
    </row>
    <row r="194">
      <c r="C194" s="445" t="str">
        <f t="shared" si="2"/>
        <v/>
      </c>
      <c r="E194" s="435"/>
      <c r="F194" s="436"/>
      <c r="G194" s="436"/>
    </row>
    <row r="195">
      <c r="C195" s="445" t="str">
        <f t="shared" si="2"/>
        <v/>
      </c>
      <c r="E195" s="435"/>
      <c r="F195" s="436"/>
      <c r="G195" s="436"/>
    </row>
    <row r="196">
      <c r="C196" s="445" t="str">
        <f t="shared" si="2"/>
        <v/>
      </c>
      <c r="E196" s="435"/>
      <c r="F196" s="436"/>
      <c r="G196" s="436"/>
    </row>
    <row r="197">
      <c r="C197" s="445" t="str">
        <f t="shared" si="2"/>
        <v/>
      </c>
      <c r="E197" s="435"/>
      <c r="F197" s="436"/>
      <c r="G197" s="436"/>
    </row>
    <row r="198">
      <c r="C198" s="445" t="str">
        <f t="shared" si="2"/>
        <v/>
      </c>
      <c r="E198" s="435"/>
      <c r="F198" s="436"/>
      <c r="G198" s="436"/>
    </row>
    <row r="199">
      <c r="C199" s="445" t="str">
        <f t="shared" si="2"/>
        <v/>
      </c>
      <c r="E199" s="435"/>
      <c r="F199" s="436"/>
      <c r="G199" s="436"/>
    </row>
    <row r="200">
      <c r="C200" s="445" t="str">
        <f t="shared" si="2"/>
        <v/>
      </c>
      <c r="E200" s="435"/>
      <c r="F200" s="436"/>
      <c r="G200" s="436"/>
    </row>
    <row r="201">
      <c r="C201" s="445" t="str">
        <f t="shared" si="2"/>
        <v/>
      </c>
      <c r="E201" s="435"/>
      <c r="F201" s="436"/>
      <c r="G201" s="436"/>
    </row>
    <row r="202">
      <c r="C202" s="445" t="str">
        <f t="shared" si="2"/>
        <v/>
      </c>
      <c r="E202" s="435"/>
      <c r="F202" s="436"/>
      <c r="G202" s="436"/>
    </row>
    <row r="203">
      <c r="C203" s="445" t="str">
        <f t="shared" si="2"/>
        <v/>
      </c>
      <c r="E203" s="435"/>
      <c r="F203" s="436"/>
      <c r="G203" s="436"/>
    </row>
    <row r="204">
      <c r="C204" s="445" t="str">
        <f t="shared" si="2"/>
        <v/>
      </c>
      <c r="E204" s="435"/>
      <c r="F204" s="436"/>
      <c r="G204" s="436"/>
    </row>
    <row r="205">
      <c r="C205" s="445" t="str">
        <f t="shared" si="2"/>
        <v/>
      </c>
      <c r="E205" s="435"/>
      <c r="F205" s="436"/>
      <c r="G205" s="436"/>
    </row>
    <row r="206">
      <c r="C206" s="445" t="str">
        <f t="shared" si="2"/>
        <v/>
      </c>
      <c r="E206" s="435"/>
      <c r="F206" s="436"/>
      <c r="G206" s="436"/>
    </row>
    <row r="207">
      <c r="C207" s="445" t="str">
        <f t="shared" si="2"/>
        <v/>
      </c>
      <c r="E207" s="435"/>
      <c r="F207" s="436"/>
      <c r="G207" s="436"/>
    </row>
    <row r="208">
      <c r="C208" s="445" t="str">
        <f t="shared" si="2"/>
        <v/>
      </c>
      <c r="E208" s="435"/>
      <c r="F208" s="436"/>
      <c r="G208" s="436"/>
    </row>
    <row r="209">
      <c r="C209" s="445" t="str">
        <f t="shared" si="2"/>
        <v/>
      </c>
      <c r="E209" s="435"/>
      <c r="F209" s="436"/>
      <c r="G209" s="436"/>
    </row>
    <row r="210">
      <c r="C210" s="445" t="str">
        <f t="shared" si="2"/>
        <v/>
      </c>
      <c r="E210" s="435"/>
      <c r="F210" s="436"/>
      <c r="G210" s="436"/>
    </row>
    <row r="211">
      <c r="C211" s="445" t="str">
        <f t="shared" si="2"/>
        <v/>
      </c>
      <c r="E211" s="435"/>
      <c r="F211" s="436"/>
      <c r="G211" s="436"/>
    </row>
    <row r="212">
      <c r="C212" s="445" t="str">
        <f t="shared" si="2"/>
        <v/>
      </c>
      <c r="E212" s="435"/>
      <c r="F212" s="436"/>
      <c r="G212" s="436"/>
    </row>
    <row r="213">
      <c r="C213" s="445" t="str">
        <f t="shared" si="2"/>
        <v/>
      </c>
      <c r="E213" s="435"/>
      <c r="F213" s="436"/>
      <c r="G213" s="436"/>
    </row>
    <row r="214">
      <c r="C214" s="445" t="str">
        <f t="shared" si="2"/>
        <v/>
      </c>
      <c r="E214" s="435"/>
      <c r="F214" s="436"/>
      <c r="G214" s="436"/>
    </row>
    <row r="215">
      <c r="C215" s="445" t="str">
        <f t="shared" si="2"/>
        <v/>
      </c>
      <c r="E215" s="435"/>
      <c r="F215" s="436"/>
      <c r="G215" s="436"/>
    </row>
    <row r="216">
      <c r="C216" s="445" t="str">
        <f t="shared" si="2"/>
        <v/>
      </c>
      <c r="E216" s="435"/>
      <c r="F216" s="436"/>
      <c r="G216" s="436"/>
    </row>
    <row r="217">
      <c r="C217" s="445" t="str">
        <f t="shared" si="2"/>
        <v/>
      </c>
      <c r="E217" s="435"/>
      <c r="F217" s="436"/>
      <c r="G217" s="436"/>
    </row>
    <row r="218">
      <c r="C218" s="445" t="str">
        <f t="shared" si="2"/>
        <v/>
      </c>
      <c r="E218" s="435"/>
      <c r="F218" s="436"/>
      <c r="G218" s="436"/>
    </row>
    <row r="219">
      <c r="C219" s="445" t="str">
        <f t="shared" si="2"/>
        <v/>
      </c>
      <c r="E219" s="435"/>
      <c r="F219" s="436"/>
      <c r="G219" s="436"/>
    </row>
    <row r="220">
      <c r="C220" s="445" t="str">
        <f t="shared" si="2"/>
        <v/>
      </c>
      <c r="E220" s="435"/>
      <c r="F220" s="436"/>
      <c r="G220" s="436"/>
    </row>
    <row r="221">
      <c r="C221" s="445" t="str">
        <f t="shared" si="2"/>
        <v/>
      </c>
      <c r="E221" s="435"/>
      <c r="F221" s="436"/>
      <c r="G221" s="436"/>
    </row>
    <row r="222">
      <c r="C222" s="445" t="str">
        <f t="shared" si="2"/>
        <v/>
      </c>
      <c r="E222" s="435"/>
      <c r="F222" s="436"/>
      <c r="G222" s="436"/>
    </row>
    <row r="223">
      <c r="C223" s="445" t="str">
        <f t="shared" si="2"/>
        <v/>
      </c>
      <c r="E223" s="435"/>
      <c r="F223" s="436"/>
      <c r="G223" s="436"/>
    </row>
    <row r="224">
      <c r="C224" s="445" t="str">
        <f t="shared" si="2"/>
        <v/>
      </c>
      <c r="E224" s="435"/>
      <c r="F224" s="436"/>
      <c r="G224" s="436"/>
    </row>
    <row r="225">
      <c r="C225" s="445" t="str">
        <f t="shared" si="2"/>
        <v/>
      </c>
      <c r="E225" s="435"/>
      <c r="F225" s="436"/>
      <c r="G225" s="436"/>
    </row>
    <row r="226">
      <c r="C226" s="445" t="str">
        <f t="shared" si="2"/>
        <v/>
      </c>
      <c r="E226" s="435"/>
      <c r="F226" s="436"/>
      <c r="G226" s="436"/>
    </row>
    <row r="227">
      <c r="C227" s="445" t="str">
        <f t="shared" si="2"/>
        <v/>
      </c>
      <c r="E227" s="435"/>
      <c r="F227" s="436"/>
      <c r="G227" s="436"/>
    </row>
    <row r="228">
      <c r="C228" s="445" t="str">
        <f t="shared" si="2"/>
        <v/>
      </c>
      <c r="E228" s="435"/>
      <c r="F228" s="436"/>
      <c r="G228" s="436"/>
    </row>
    <row r="229">
      <c r="C229" s="445" t="str">
        <f t="shared" si="2"/>
        <v/>
      </c>
      <c r="E229" s="435"/>
      <c r="F229" s="436"/>
      <c r="G229" s="436"/>
    </row>
    <row r="230">
      <c r="C230" s="445" t="str">
        <f t="shared" si="2"/>
        <v/>
      </c>
      <c r="E230" s="435"/>
      <c r="F230" s="436"/>
      <c r="G230" s="436"/>
    </row>
    <row r="231">
      <c r="C231" s="445" t="str">
        <f t="shared" si="2"/>
        <v/>
      </c>
      <c r="E231" s="435"/>
      <c r="F231" s="436"/>
      <c r="G231" s="436"/>
    </row>
    <row r="232">
      <c r="C232" s="445" t="str">
        <f t="shared" si="2"/>
        <v/>
      </c>
      <c r="E232" s="435"/>
      <c r="F232" s="436"/>
      <c r="G232" s="436"/>
    </row>
    <row r="233">
      <c r="C233" s="445" t="str">
        <f t="shared" si="2"/>
        <v/>
      </c>
      <c r="E233" s="435"/>
      <c r="F233" s="436"/>
      <c r="G233" s="436"/>
    </row>
    <row r="234">
      <c r="C234" s="445" t="str">
        <f t="shared" si="2"/>
        <v/>
      </c>
      <c r="E234" s="435"/>
      <c r="F234" s="436"/>
      <c r="G234" s="436"/>
    </row>
    <row r="235">
      <c r="C235" s="445" t="str">
        <f t="shared" si="2"/>
        <v/>
      </c>
      <c r="E235" s="435"/>
      <c r="F235" s="436"/>
      <c r="G235" s="436"/>
    </row>
    <row r="236">
      <c r="C236" s="445" t="str">
        <f t="shared" si="2"/>
        <v/>
      </c>
      <c r="E236" s="435"/>
      <c r="F236" s="436"/>
      <c r="G236" s="436"/>
    </row>
    <row r="237">
      <c r="C237" s="445" t="str">
        <f t="shared" si="2"/>
        <v/>
      </c>
      <c r="E237" s="435"/>
      <c r="F237" s="436"/>
      <c r="G237" s="436"/>
    </row>
    <row r="238">
      <c r="C238" s="445" t="str">
        <f t="shared" si="2"/>
        <v/>
      </c>
      <c r="E238" s="435"/>
      <c r="F238" s="436"/>
      <c r="G238" s="436"/>
    </row>
    <row r="239">
      <c r="C239" s="445" t="str">
        <f t="shared" si="2"/>
        <v/>
      </c>
      <c r="E239" s="435"/>
      <c r="F239" s="436"/>
      <c r="G239" s="436"/>
    </row>
    <row r="240">
      <c r="C240" s="445" t="str">
        <f t="shared" si="2"/>
        <v/>
      </c>
      <c r="E240" s="435"/>
      <c r="F240" s="436"/>
      <c r="G240" s="436"/>
    </row>
    <row r="241">
      <c r="C241" s="445" t="str">
        <f t="shared" si="2"/>
        <v/>
      </c>
      <c r="E241" s="435"/>
      <c r="F241" s="436"/>
      <c r="G241" s="436"/>
    </row>
    <row r="242">
      <c r="C242" s="445" t="str">
        <f t="shared" si="2"/>
        <v/>
      </c>
      <c r="E242" s="435"/>
      <c r="F242" s="436"/>
      <c r="G242" s="436"/>
    </row>
    <row r="243">
      <c r="C243" s="445" t="str">
        <f t="shared" si="2"/>
        <v/>
      </c>
      <c r="E243" s="435"/>
      <c r="F243" s="436"/>
      <c r="G243" s="436"/>
    </row>
    <row r="244">
      <c r="C244" s="445" t="str">
        <f t="shared" si="2"/>
        <v/>
      </c>
      <c r="E244" s="435"/>
      <c r="F244" s="436"/>
      <c r="G244" s="436"/>
    </row>
    <row r="245">
      <c r="C245" s="445" t="str">
        <f t="shared" si="2"/>
        <v/>
      </c>
      <c r="E245" s="435"/>
      <c r="F245" s="436"/>
      <c r="G245" s="436"/>
    </row>
    <row r="246">
      <c r="C246" s="445" t="str">
        <f t="shared" si="2"/>
        <v/>
      </c>
      <c r="E246" s="435"/>
      <c r="F246" s="436"/>
      <c r="G246" s="436"/>
    </row>
    <row r="247">
      <c r="C247" s="445" t="str">
        <f t="shared" si="2"/>
        <v/>
      </c>
      <c r="E247" s="435"/>
      <c r="F247" s="436"/>
      <c r="G247" s="436"/>
    </row>
    <row r="248">
      <c r="C248" s="445" t="str">
        <f t="shared" si="2"/>
        <v/>
      </c>
      <c r="E248" s="435"/>
      <c r="F248" s="436"/>
      <c r="G248" s="436"/>
    </row>
    <row r="249">
      <c r="C249" s="445" t="str">
        <f t="shared" si="2"/>
        <v/>
      </c>
      <c r="E249" s="435"/>
      <c r="F249" s="436"/>
      <c r="G249" s="436"/>
    </row>
    <row r="250">
      <c r="C250" s="445" t="str">
        <f t="shared" si="2"/>
        <v/>
      </c>
      <c r="E250" s="435"/>
      <c r="F250" s="436"/>
      <c r="G250" s="436"/>
    </row>
    <row r="251">
      <c r="C251" s="445" t="str">
        <f t="shared" si="2"/>
        <v/>
      </c>
      <c r="E251" s="435"/>
      <c r="F251" s="436"/>
      <c r="G251" s="436"/>
    </row>
    <row r="252">
      <c r="C252" s="445" t="str">
        <f t="shared" si="2"/>
        <v/>
      </c>
      <c r="E252" s="435"/>
      <c r="F252" s="436"/>
      <c r="G252" s="436"/>
    </row>
    <row r="253">
      <c r="C253" s="445" t="str">
        <f t="shared" si="2"/>
        <v/>
      </c>
      <c r="E253" s="435"/>
      <c r="F253" s="436"/>
      <c r="G253" s="436"/>
    </row>
    <row r="254">
      <c r="C254" s="445" t="str">
        <f t="shared" si="2"/>
        <v/>
      </c>
      <c r="E254" s="435"/>
      <c r="F254" s="436"/>
      <c r="G254" s="436"/>
    </row>
    <row r="255">
      <c r="C255" s="445" t="str">
        <f t="shared" si="2"/>
        <v/>
      </c>
      <c r="E255" s="435"/>
      <c r="F255" s="436"/>
      <c r="G255" s="436"/>
    </row>
    <row r="256">
      <c r="C256" s="445" t="str">
        <f t="shared" si="2"/>
        <v/>
      </c>
      <c r="E256" s="435"/>
      <c r="F256" s="436"/>
      <c r="G256" s="436"/>
    </row>
    <row r="257">
      <c r="C257" s="445" t="str">
        <f t="shared" si="2"/>
        <v/>
      </c>
      <c r="E257" s="435"/>
      <c r="F257" s="436"/>
      <c r="G257" s="436"/>
    </row>
    <row r="258">
      <c r="C258" s="445" t="str">
        <f t="shared" si="2"/>
        <v/>
      </c>
      <c r="E258" s="435"/>
      <c r="F258" s="436"/>
      <c r="G258" s="436"/>
    </row>
    <row r="259">
      <c r="C259" s="445" t="str">
        <f t="shared" si="2"/>
        <v/>
      </c>
      <c r="E259" s="435"/>
      <c r="F259" s="436"/>
      <c r="G259" s="436"/>
    </row>
    <row r="260">
      <c r="C260" s="445" t="str">
        <f t="shared" si="2"/>
        <v/>
      </c>
      <c r="E260" s="435"/>
      <c r="F260" s="436"/>
      <c r="G260" s="436"/>
    </row>
    <row r="261">
      <c r="C261" s="445" t="str">
        <f t="shared" si="2"/>
        <v/>
      </c>
      <c r="E261" s="435"/>
      <c r="F261" s="436"/>
      <c r="G261" s="436"/>
    </row>
    <row r="262">
      <c r="C262" s="445" t="str">
        <f t="shared" si="2"/>
        <v/>
      </c>
      <c r="E262" s="435"/>
      <c r="F262" s="436"/>
      <c r="G262" s="436"/>
    </row>
    <row r="263">
      <c r="C263" s="445" t="str">
        <f t="shared" si="2"/>
        <v/>
      </c>
      <c r="E263" s="435"/>
      <c r="F263" s="436"/>
      <c r="G263" s="436"/>
    </row>
    <row r="264">
      <c r="C264" s="445" t="str">
        <f t="shared" si="2"/>
        <v/>
      </c>
      <c r="E264" s="435"/>
      <c r="F264" s="436"/>
      <c r="G264" s="436"/>
    </row>
    <row r="265">
      <c r="C265" s="445" t="str">
        <f t="shared" si="2"/>
        <v/>
      </c>
      <c r="E265" s="435"/>
      <c r="F265" s="436"/>
      <c r="G265" s="436"/>
    </row>
    <row r="266">
      <c r="C266" s="445" t="str">
        <f t="shared" si="2"/>
        <v/>
      </c>
      <c r="E266" s="435"/>
      <c r="F266" s="436"/>
      <c r="G266" s="436"/>
    </row>
    <row r="267">
      <c r="C267" s="445" t="str">
        <f t="shared" si="2"/>
        <v/>
      </c>
      <c r="E267" s="435"/>
      <c r="F267" s="436"/>
      <c r="G267" s="436"/>
    </row>
    <row r="268">
      <c r="C268" s="445" t="str">
        <f t="shared" si="2"/>
        <v/>
      </c>
      <c r="E268" s="435"/>
      <c r="F268" s="436"/>
      <c r="G268" s="436"/>
    </row>
    <row r="269">
      <c r="C269" s="445" t="str">
        <f t="shared" si="2"/>
        <v/>
      </c>
      <c r="E269" s="435"/>
      <c r="F269" s="436"/>
      <c r="G269" s="436"/>
    </row>
    <row r="270">
      <c r="C270" s="445" t="str">
        <f t="shared" si="2"/>
        <v/>
      </c>
      <c r="E270" s="435"/>
      <c r="F270" s="436"/>
      <c r="G270" s="436"/>
    </row>
    <row r="271">
      <c r="C271" s="445" t="str">
        <f t="shared" si="2"/>
        <v/>
      </c>
      <c r="E271" s="435"/>
      <c r="F271" s="436"/>
      <c r="G271" s="436"/>
    </row>
    <row r="272">
      <c r="C272" s="445" t="str">
        <f t="shared" si="2"/>
        <v/>
      </c>
      <c r="E272" s="435"/>
      <c r="F272" s="436"/>
      <c r="G272" s="436"/>
    </row>
    <row r="273">
      <c r="C273" s="445" t="str">
        <f t="shared" si="2"/>
        <v/>
      </c>
      <c r="E273" s="435"/>
      <c r="F273" s="436"/>
      <c r="G273" s="436"/>
    </row>
    <row r="274">
      <c r="C274" s="445" t="str">
        <f t="shared" si="2"/>
        <v/>
      </c>
      <c r="E274" s="435"/>
      <c r="F274" s="436"/>
      <c r="G274" s="436"/>
    </row>
    <row r="275">
      <c r="C275" s="445" t="str">
        <f t="shared" si="2"/>
        <v/>
      </c>
      <c r="E275" s="435"/>
      <c r="F275" s="436"/>
      <c r="G275" s="436"/>
    </row>
    <row r="276">
      <c r="C276" s="445" t="str">
        <f t="shared" si="2"/>
        <v/>
      </c>
      <c r="E276" s="435"/>
      <c r="F276" s="436"/>
      <c r="G276" s="436"/>
    </row>
    <row r="277">
      <c r="C277" s="445" t="str">
        <f t="shared" si="2"/>
        <v/>
      </c>
      <c r="E277" s="435"/>
      <c r="F277" s="436"/>
      <c r="G277" s="436"/>
    </row>
    <row r="278">
      <c r="C278" s="445" t="str">
        <f t="shared" si="2"/>
        <v/>
      </c>
      <c r="E278" s="435"/>
      <c r="F278" s="436"/>
      <c r="G278" s="436"/>
    </row>
    <row r="279">
      <c r="C279" s="445" t="str">
        <f t="shared" si="2"/>
        <v/>
      </c>
      <c r="E279" s="435"/>
      <c r="F279" s="436"/>
      <c r="G279" s="436"/>
    </row>
    <row r="280">
      <c r="C280" s="445" t="str">
        <f t="shared" si="2"/>
        <v/>
      </c>
      <c r="E280" s="435"/>
      <c r="F280" s="436"/>
      <c r="G280" s="436"/>
    </row>
    <row r="281">
      <c r="C281" s="445" t="str">
        <f t="shared" si="2"/>
        <v/>
      </c>
      <c r="E281" s="435"/>
      <c r="F281" s="436"/>
      <c r="G281" s="436"/>
    </row>
    <row r="282">
      <c r="C282" s="445" t="str">
        <f t="shared" si="2"/>
        <v/>
      </c>
      <c r="E282" s="435"/>
      <c r="F282" s="436"/>
      <c r="G282" s="436"/>
    </row>
    <row r="283">
      <c r="C283" s="445" t="str">
        <f t="shared" si="2"/>
        <v/>
      </c>
      <c r="E283" s="435"/>
      <c r="F283" s="436"/>
      <c r="G283" s="436"/>
    </row>
    <row r="284">
      <c r="C284" s="445" t="str">
        <f t="shared" si="2"/>
        <v/>
      </c>
      <c r="E284" s="435"/>
      <c r="F284" s="436"/>
      <c r="G284" s="436"/>
    </row>
    <row r="285">
      <c r="C285" s="445" t="str">
        <f t="shared" si="2"/>
        <v/>
      </c>
      <c r="E285" s="435"/>
      <c r="F285" s="436"/>
      <c r="G285" s="436"/>
    </row>
    <row r="286">
      <c r="C286" s="445" t="str">
        <f t="shared" si="2"/>
        <v/>
      </c>
      <c r="E286" s="435"/>
      <c r="F286" s="436"/>
      <c r="G286" s="436"/>
    </row>
    <row r="287">
      <c r="C287" s="445" t="str">
        <f t="shared" si="2"/>
        <v/>
      </c>
      <c r="E287" s="435"/>
      <c r="F287" s="436"/>
      <c r="G287" s="436"/>
    </row>
    <row r="288">
      <c r="C288" s="445" t="str">
        <f t="shared" si="2"/>
        <v/>
      </c>
      <c r="E288" s="435"/>
      <c r="F288" s="436"/>
      <c r="G288" s="436"/>
    </row>
    <row r="289">
      <c r="C289" s="445" t="str">
        <f t="shared" si="2"/>
        <v/>
      </c>
      <c r="E289" s="435"/>
      <c r="F289" s="436"/>
      <c r="G289" s="436"/>
    </row>
    <row r="290">
      <c r="C290" s="445" t="str">
        <f t="shared" si="2"/>
        <v/>
      </c>
      <c r="E290" s="435"/>
      <c r="F290" s="436"/>
      <c r="G290" s="436"/>
    </row>
    <row r="291">
      <c r="C291" s="445" t="str">
        <f t="shared" si="2"/>
        <v/>
      </c>
      <c r="E291" s="435"/>
      <c r="F291" s="436"/>
      <c r="G291" s="436"/>
    </row>
    <row r="292">
      <c r="C292" s="445" t="str">
        <f t="shared" si="2"/>
        <v/>
      </c>
      <c r="E292" s="435"/>
      <c r="F292" s="436"/>
      <c r="G292" s="436"/>
    </row>
    <row r="293">
      <c r="C293" s="445" t="str">
        <f t="shared" si="2"/>
        <v/>
      </c>
      <c r="E293" s="435"/>
      <c r="F293" s="436"/>
      <c r="G293" s="436"/>
    </row>
    <row r="294">
      <c r="C294" s="445" t="str">
        <f t="shared" si="2"/>
        <v/>
      </c>
      <c r="E294" s="435"/>
      <c r="F294" s="436"/>
      <c r="G294" s="436"/>
    </row>
    <row r="295">
      <c r="C295" s="445" t="str">
        <f t="shared" si="2"/>
        <v/>
      </c>
      <c r="E295" s="435"/>
      <c r="F295" s="436"/>
      <c r="G295" s="436"/>
    </row>
    <row r="296">
      <c r="C296" s="445" t="str">
        <f t="shared" si="2"/>
        <v/>
      </c>
      <c r="E296" s="435"/>
      <c r="F296" s="436"/>
      <c r="G296" s="436"/>
    </row>
    <row r="297">
      <c r="C297" s="445" t="str">
        <f t="shared" si="2"/>
        <v/>
      </c>
      <c r="E297" s="435"/>
      <c r="F297" s="436"/>
      <c r="G297" s="436"/>
    </row>
    <row r="298">
      <c r="C298" s="445" t="str">
        <f t="shared" si="2"/>
        <v/>
      </c>
      <c r="E298" s="435"/>
      <c r="F298" s="436"/>
      <c r="G298" s="436"/>
    </row>
    <row r="299">
      <c r="C299" s="445" t="str">
        <f t="shared" si="2"/>
        <v/>
      </c>
      <c r="E299" s="435"/>
      <c r="F299" s="436"/>
      <c r="G299" s="436"/>
    </row>
    <row r="300">
      <c r="C300" s="445" t="str">
        <f t="shared" si="2"/>
        <v/>
      </c>
      <c r="E300" s="435"/>
      <c r="F300" s="436"/>
      <c r="G300" s="436"/>
    </row>
    <row r="301">
      <c r="C301" s="445" t="str">
        <f t="shared" si="2"/>
        <v/>
      </c>
      <c r="E301" s="435"/>
      <c r="F301" s="436"/>
      <c r="G301" s="436"/>
    </row>
    <row r="302">
      <c r="C302" s="445" t="str">
        <f t="shared" si="2"/>
        <v/>
      </c>
      <c r="E302" s="435"/>
      <c r="F302" s="436"/>
      <c r="G302" s="436"/>
    </row>
    <row r="303">
      <c r="C303" s="445" t="str">
        <f t="shared" si="2"/>
        <v/>
      </c>
      <c r="E303" s="435"/>
      <c r="F303" s="436"/>
      <c r="G303" s="436"/>
    </row>
    <row r="304">
      <c r="C304" s="445" t="str">
        <f t="shared" si="2"/>
        <v/>
      </c>
      <c r="E304" s="435"/>
      <c r="F304" s="436"/>
      <c r="G304" s="436"/>
    </row>
    <row r="305">
      <c r="C305" s="445" t="str">
        <f t="shared" si="2"/>
        <v/>
      </c>
      <c r="E305" s="435"/>
      <c r="F305" s="436"/>
      <c r="G305" s="436"/>
    </row>
    <row r="306">
      <c r="C306" s="445" t="str">
        <f t="shared" si="2"/>
        <v/>
      </c>
      <c r="E306" s="435"/>
      <c r="F306" s="436"/>
      <c r="G306" s="436"/>
    </row>
    <row r="307">
      <c r="C307" s="445" t="str">
        <f t="shared" si="2"/>
        <v/>
      </c>
      <c r="E307" s="435"/>
      <c r="F307" s="436"/>
      <c r="G307" s="436"/>
    </row>
    <row r="308">
      <c r="C308" s="445" t="str">
        <f t="shared" si="2"/>
        <v/>
      </c>
      <c r="E308" s="435"/>
      <c r="F308" s="436"/>
      <c r="G308" s="436"/>
    </row>
    <row r="309">
      <c r="C309" s="445" t="str">
        <f t="shared" si="2"/>
        <v/>
      </c>
      <c r="E309" s="435"/>
      <c r="F309" s="436"/>
      <c r="G309" s="436"/>
    </row>
    <row r="310">
      <c r="C310" s="445" t="str">
        <f t="shared" si="2"/>
        <v/>
      </c>
      <c r="E310" s="435"/>
      <c r="F310" s="436"/>
      <c r="G310" s="436"/>
    </row>
    <row r="311">
      <c r="C311" s="445" t="str">
        <f t="shared" si="2"/>
        <v/>
      </c>
      <c r="E311" s="435"/>
      <c r="F311" s="436"/>
      <c r="G311" s="436"/>
    </row>
    <row r="312">
      <c r="C312" s="445" t="str">
        <f t="shared" si="2"/>
        <v/>
      </c>
      <c r="E312" s="435"/>
      <c r="F312" s="436"/>
      <c r="G312" s="436"/>
    </row>
    <row r="313">
      <c r="C313" s="445" t="str">
        <f t="shared" si="2"/>
        <v/>
      </c>
      <c r="E313" s="435"/>
      <c r="F313" s="436"/>
      <c r="G313" s="436"/>
    </row>
    <row r="314">
      <c r="C314" s="445" t="str">
        <f t="shared" si="2"/>
        <v/>
      </c>
      <c r="E314" s="435"/>
      <c r="F314" s="436"/>
      <c r="G314" s="436"/>
    </row>
    <row r="315">
      <c r="C315" s="445" t="str">
        <f t="shared" si="2"/>
        <v/>
      </c>
      <c r="E315" s="435"/>
      <c r="F315" s="436"/>
      <c r="G315" s="436"/>
    </row>
    <row r="316">
      <c r="C316" s="445" t="str">
        <f t="shared" si="2"/>
        <v/>
      </c>
      <c r="E316" s="435"/>
      <c r="F316" s="436"/>
      <c r="G316" s="436"/>
    </row>
    <row r="317">
      <c r="C317" s="445" t="str">
        <f t="shared" si="2"/>
        <v/>
      </c>
      <c r="E317" s="435"/>
      <c r="F317" s="436"/>
      <c r="G317" s="436"/>
    </row>
    <row r="318">
      <c r="C318" s="445" t="str">
        <f t="shared" si="2"/>
        <v/>
      </c>
      <c r="E318" s="435"/>
      <c r="F318" s="436"/>
      <c r="G318" s="436"/>
    </row>
    <row r="319">
      <c r="C319" s="445" t="str">
        <f t="shared" si="2"/>
        <v/>
      </c>
      <c r="E319" s="435"/>
      <c r="F319" s="436"/>
      <c r="G319" s="436"/>
    </row>
    <row r="320">
      <c r="C320" s="445" t="str">
        <f t="shared" si="2"/>
        <v/>
      </c>
      <c r="E320" s="435"/>
      <c r="F320" s="436"/>
      <c r="G320" s="436"/>
    </row>
    <row r="321">
      <c r="C321" s="445" t="str">
        <f t="shared" si="2"/>
        <v/>
      </c>
      <c r="E321" s="435"/>
      <c r="F321" s="436"/>
      <c r="G321" s="436"/>
    </row>
    <row r="322">
      <c r="C322" s="445" t="str">
        <f t="shared" si="2"/>
        <v/>
      </c>
      <c r="E322" s="435"/>
      <c r="F322" s="436"/>
      <c r="G322" s="436"/>
    </row>
    <row r="323">
      <c r="C323" s="445" t="str">
        <f t="shared" si="2"/>
        <v/>
      </c>
      <c r="E323" s="435"/>
      <c r="F323" s="436"/>
      <c r="G323" s="436"/>
    </row>
    <row r="324">
      <c r="C324" s="445" t="str">
        <f t="shared" si="2"/>
        <v/>
      </c>
      <c r="E324" s="435"/>
      <c r="F324" s="436"/>
      <c r="G324" s="436"/>
    </row>
    <row r="325">
      <c r="C325" s="445" t="str">
        <f t="shared" si="2"/>
        <v/>
      </c>
      <c r="E325" s="435"/>
      <c r="F325" s="436"/>
      <c r="G325" s="436"/>
    </row>
    <row r="326">
      <c r="C326" s="445" t="str">
        <f t="shared" si="2"/>
        <v/>
      </c>
      <c r="E326" s="435"/>
      <c r="F326" s="436"/>
      <c r="G326" s="436"/>
    </row>
    <row r="327">
      <c r="C327" s="445" t="str">
        <f t="shared" si="2"/>
        <v/>
      </c>
      <c r="E327" s="435"/>
      <c r="F327" s="436"/>
      <c r="G327" s="436"/>
    </row>
    <row r="328">
      <c r="C328" s="445" t="str">
        <f t="shared" si="2"/>
        <v/>
      </c>
      <c r="E328" s="435"/>
      <c r="F328" s="436"/>
      <c r="G328" s="436"/>
    </row>
    <row r="329">
      <c r="C329" s="445" t="str">
        <f t="shared" si="2"/>
        <v/>
      </c>
      <c r="E329" s="435"/>
      <c r="F329" s="436"/>
      <c r="G329" s="436"/>
    </row>
    <row r="330">
      <c r="C330" s="445" t="str">
        <f t="shared" si="2"/>
        <v/>
      </c>
      <c r="E330" s="435"/>
      <c r="F330" s="436"/>
      <c r="G330" s="436"/>
    </row>
    <row r="331">
      <c r="C331" s="445" t="str">
        <f t="shared" si="2"/>
        <v/>
      </c>
      <c r="E331" s="435"/>
      <c r="F331" s="436"/>
      <c r="G331" s="436"/>
    </row>
    <row r="332">
      <c r="C332" s="445" t="str">
        <f t="shared" si="2"/>
        <v/>
      </c>
      <c r="E332" s="435"/>
      <c r="F332" s="436"/>
      <c r="G332" s="436"/>
    </row>
    <row r="333">
      <c r="C333" s="445" t="str">
        <f t="shared" si="2"/>
        <v/>
      </c>
      <c r="E333" s="435"/>
      <c r="F333" s="436"/>
      <c r="G333" s="436"/>
    </row>
    <row r="334">
      <c r="C334" s="445" t="str">
        <f t="shared" si="2"/>
        <v/>
      </c>
      <c r="E334" s="435"/>
      <c r="F334" s="436"/>
      <c r="G334" s="436"/>
    </row>
    <row r="335">
      <c r="C335" s="445" t="str">
        <f t="shared" si="2"/>
        <v/>
      </c>
      <c r="E335" s="435"/>
      <c r="F335" s="436"/>
      <c r="G335" s="436"/>
    </row>
    <row r="336">
      <c r="C336" s="445" t="str">
        <f t="shared" si="2"/>
        <v/>
      </c>
      <c r="E336" s="435"/>
      <c r="F336" s="436"/>
      <c r="G336" s="436"/>
    </row>
    <row r="337">
      <c r="C337" s="445" t="str">
        <f t="shared" si="2"/>
        <v/>
      </c>
      <c r="E337" s="435"/>
      <c r="F337" s="436"/>
      <c r="G337" s="436"/>
    </row>
    <row r="338">
      <c r="C338" s="445" t="str">
        <f t="shared" si="2"/>
        <v/>
      </c>
      <c r="E338" s="435"/>
      <c r="F338" s="436"/>
      <c r="G338" s="436"/>
    </row>
    <row r="339">
      <c r="C339" s="445" t="str">
        <f t="shared" si="2"/>
        <v/>
      </c>
      <c r="E339" s="435"/>
      <c r="F339" s="436"/>
      <c r="G339" s="436"/>
    </row>
    <row r="340">
      <c r="C340" s="445" t="str">
        <f t="shared" si="2"/>
        <v/>
      </c>
      <c r="E340" s="435"/>
      <c r="F340" s="436"/>
      <c r="G340" s="436"/>
    </row>
    <row r="341">
      <c r="C341" s="445" t="str">
        <f t="shared" si="2"/>
        <v/>
      </c>
      <c r="E341" s="435"/>
      <c r="F341" s="436"/>
      <c r="G341" s="436"/>
    </row>
    <row r="342">
      <c r="C342" s="445" t="str">
        <f t="shared" si="2"/>
        <v/>
      </c>
      <c r="E342" s="435"/>
      <c r="F342" s="436"/>
      <c r="G342" s="436"/>
    </row>
    <row r="343">
      <c r="C343" s="445" t="str">
        <f t="shared" si="2"/>
        <v/>
      </c>
      <c r="E343" s="435"/>
      <c r="F343" s="436"/>
      <c r="G343" s="436"/>
    </row>
    <row r="344">
      <c r="C344" s="445" t="str">
        <f t="shared" si="2"/>
        <v/>
      </c>
      <c r="E344" s="435"/>
      <c r="F344" s="436"/>
      <c r="G344" s="436"/>
    </row>
    <row r="345">
      <c r="C345" s="445" t="str">
        <f t="shared" si="2"/>
        <v/>
      </c>
      <c r="E345" s="435"/>
      <c r="F345" s="436"/>
      <c r="G345" s="436"/>
    </row>
    <row r="346">
      <c r="C346" s="445" t="str">
        <f t="shared" si="2"/>
        <v/>
      </c>
      <c r="E346" s="435"/>
      <c r="F346" s="436"/>
      <c r="G346" s="436"/>
    </row>
    <row r="347">
      <c r="C347" s="445" t="str">
        <f t="shared" si="2"/>
        <v/>
      </c>
      <c r="E347" s="435"/>
      <c r="F347" s="436"/>
      <c r="G347" s="436"/>
    </row>
    <row r="348">
      <c r="C348" s="445" t="str">
        <f t="shared" si="2"/>
        <v/>
      </c>
      <c r="E348" s="435"/>
      <c r="F348" s="436"/>
      <c r="G348" s="436"/>
    </row>
    <row r="349">
      <c r="C349" s="445" t="str">
        <f t="shared" si="2"/>
        <v/>
      </c>
      <c r="E349" s="435"/>
      <c r="F349" s="436"/>
      <c r="G349" s="436"/>
    </row>
    <row r="350">
      <c r="C350" s="445" t="str">
        <f t="shared" si="2"/>
        <v/>
      </c>
      <c r="E350" s="435"/>
      <c r="F350" s="436"/>
      <c r="G350" s="436"/>
    </row>
    <row r="351">
      <c r="C351" s="445" t="str">
        <f t="shared" si="2"/>
        <v/>
      </c>
      <c r="E351" s="435"/>
      <c r="F351" s="436"/>
      <c r="G351" s="436"/>
    </row>
    <row r="352">
      <c r="C352" s="445" t="str">
        <f t="shared" si="2"/>
        <v/>
      </c>
      <c r="E352" s="435"/>
      <c r="F352" s="436"/>
      <c r="G352" s="436"/>
    </row>
    <row r="353">
      <c r="C353" s="445" t="str">
        <f t="shared" si="2"/>
        <v/>
      </c>
      <c r="E353" s="435"/>
      <c r="F353" s="436"/>
      <c r="G353" s="436"/>
    </row>
    <row r="354">
      <c r="C354" s="445" t="str">
        <f t="shared" si="2"/>
        <v/>
      </c>
      <c r="E354" s="435"/>
      <c r="F354" s="436"/>
      <c r="G354" s="436"/>
    </row>
    <row r="355">
      <c r="C355" s="445" t="str">
        <f t="shared" si="2"/>
        <v/>
      </c>
      <c r="E355" s="435"/>
      <c r="F355" s="436"/>
      <c r="G355" s="436"/>
    </row>
    <row r="356">
      <c r="C356" s="445" t="str">
        <f t="shared" si="2"/>
        <v/>
      </c>
      <c r="E356" s="435"/>
      <c r="F356" s="436"/>
      <c r="G356" s="436"/>
    </row>
    <row r="357">
      <c r="C357" s="445" t="str">
        <f t="shared" si="2"/>
        <v/>
      </c>
      <c r="E357" s="435"/>
      <c r="F357" s="436"/>
      <c r="G357" s="436"/>
    </row>
    <row r="358">
      <c r="C358" s="445" t="str">
        <f t="shared" si="2"/>
        <v/>
      </c>
      <c r="E358" s="435"/>
      <c r="F358" s="436"/>
      <c r="G358" s="436"/>
    </row>
    <row r="359">
      <c r="C359" s="445" t="str">
        <f t="shared" si="2"/>
        <v/>
      </c>
      <c r="E359" s="435"/>
      <c r="F359" s="436"/>
      <c r="G359" s="436"/>
    </row>
    <row r="360">
      <c r="C360" s="445" t="str">
        <f t="shared" si="2"/>
        <v/>
      </c>
      <c r="E360" s="435"/>
      <c r="F360" s="436"/>
      <c r="G360" s="436"/>
    </row>
    <row r="361">
      <c r="C361" s="445" t="str">
        <f t="shared" si="2"/>
        <v/>
      </c>
      <c r="E361" s="435"/>
      <c r="F361" s="436"/>
      <c r="G361" s="436"/>
    </row>
    <row r="362">
      <c r="C362" s="445" t="str">
        <f t="shared" si="2"/>
        <v/>
      </c>
      <c r="E362" s="435"/>
      <c r="F362" s="436"/>
      <c r="G362" s="436"/>
    </row>
    <row r="363">
      <c r="C363" s="445" t="str">
        <f t="shared" si="2"/>
        <v/>
      </c>
      <c r="E363" s="435"/>
      <c r="F363" s="436"/>
      <c r="G363" s="436"/>
    </row>
    <row r="364">
      <c r="C364" s="445" t="str">
        <f t="shared" si="2"/>
        <v/>
      </c>
      <c r="E364" s="435"/>
      <c r="F364" s="436"/>
      <c r="G364" s="436"/>
    </row>
    <row r="365">
      <c r="C365" s="445" t="str">
        <f t="shared" si="2"/>
        <v/>
      </c>
      <c r="E365" s="435"/>
      <c r="F365" s="436"/>
      <c r="G365" s="436"/>
    </row>
    <row r="366">
      <c r="C366" s="445" t="str">
        <f t="shared" si="2"/>
        <v/>
      </c>
      <c r="E366" s="435"/>
      <c r="F366" s="436"/>
      <c r="G366" s="436"/>
    </row>
    <row r="367">
      <c r="C367" s="445" t="str">
        <f t="shared" si="2"/>
        <v/>
      </c>
      <c r="E367" s="435"/>
      <c r="F367" s="436"/>
      <c r="G367" s="436"/>
    </row>
    <row r="368">
      <c r="C368" s="445" t="str">
        <f t="shared" si="2"/>
        <v/>
      </c>
      <c r="E368" s="435"/>
      <c r="F368" s="436"/>
      <c r="G368" s="436"/>
    </row>
    <row r="369">
      <c r="C369" s="445" t="str">
        <f t="shared" si="2"/>
        <v/>
      </c>
      <c r="E369" s="435"/>
      <c r="F369" s="436"/>
      <c r="G369" s="436"/>
    </row>
    <row r="370">
      <c r="C370" s="445" t="str">
        <f t="shared" si="2"/>
        <v/>
      </c>
      <c r="E370" s="435"/>
      <c r="F370" s="436"/>
      <c r="G370" s="436"/>
    </row>
    <row r="371">
      <c r="C371" s="445" t="str">
        <f t="shared" si="2"/>
        <v/>
      </c>
      <c r="E371" s="435"/>
      <c r="F371" s="436"/>
      <c r="G371" s="436"/>
    </row>
    <row r="372">
      <c r="C372" s="445" t="str">
        <f t="shared" si="2"/>
        <v/>
      </c>
      <c r="E372" s="435"/>
      <c r="F372" s="436"/>
      <c r="G372" s="436"/>
    </row>
    <row r="373">
      <c r="C373" s="445" t="str">
        <f t="shared" si="2"/>
        <v/>
      </c>
      <c r="E373" s="435"/>
      <c r="F373" s="436"/>
      <c r="G373" s="436"/>
    </row>
    <row r="374">
      <c r="C374" s="445" t="str">
        <f t="shared" si="2"/>
        <v/>
      </c>
      <c r="E374" s="435"/>
      <c r="F374" s="436"/>
      <c r="G374" s="436"/>
    </row>
    <row r="375">
      <c r="C375" s="445" t="str">
        <f t="shared" si="2"/>
        <v/>
      </c>
      <c r="E375" s="435"/>
      <c r="F375" s="436"/>
      <c r="G375" s="436"/>
    </row>
    <row r="376">
      <c r="C376" s="445" t="str">
        <f t="shared" si="2"/>
        <v/>
      </c>
      <c r="E376" s="435"/>
      <c r="F376" s="436"/>
      <c r="G376" s="436"/>
    </row>
    <row r="377">
      <c r="C377" s="445" t="str">
        <f t="shared" si="2"/>
        <v/>
      </c>
      <c r="E377" s="435"/>
      <c r="F377" s="436"/>
      <c r="G377" s="436"/>
    </row>
    <row r="378">
      <c r="C378" s="445" t="str">
        <f t="shared" si="2"/>
        <v/>
      </c>
      <c r="E378" s="435"/>
      <c r="F378" s="436"/>
      <c r="G378" s="436"/>
    </row>
    <row r="379">
      <c r="C379" s="445" t="str">
        <f t="shared" si="2"/>
        <v/>
      </c>
      <c r="E379" s="435"/>
      <c r="F379" s="436"/>
      <c r="G379" s="436"/>
    </row>
    <row r="380">
      <c r="C380" s="445" t="str">
        <f t="shared" si="2"/>
        <v/>
      </c>
      <c r="E380" s="435"/>
      <c r="F380" s="436"/>
      <c r="G380" s="436"/>
    </row>
    <row r="381">
      <c r="C381" s="445" t="str">
        <f t="shared" si="2"/>
        <v/>
      </c>
      <c r="E381" s="435"/>
      <c r="F381" s="436"/>
      <c r="G381" s="436"/>
    </row>
    <row r="382">
      <c r="C382" s="445" t="str">
        <f t="shared" si="2"/>
        <v/>
      </c>
      <c r="E382" s="435"/>
      <c r="F382" s="436"/>
      <c r="G382" s="436"/>
    </row>
    <row r="383">
      <c r="C383" s="445" t="str">
        <f t="shared" si="2"/>
        <v/>
      </c>
      <c r="E383" s="435"/>
      <c r="F383" s="436"/>
      <c r="G383" s="436"/>
    </row>
    <row r="384">
      <c r="C384" s="445" t="str">
        <f t="shared" si="2"/>
        <v/>
      </c>
      <c r="E384" s="435"/>
      <c r="F384" s="436"/>
      <c r="G384" s="436"/>
    </row>
    <row r="385">
      <c r="C385" s="445" t="str">
        <f t="shared" si="2"/>
        <v/>
      </c>
      <c r="E385" s="435"/>
      <c r="F385" s="436"/>
      <c r="G385" s="436"/>
    </row>
    <row r="386">
      <c r="E386" s="435"/>
      <c r="F386" s="436"/>
      <c r="G386" s="436"/>
    </row>
    <row r="387">
      <c r="E387" s="435"/>
      <c r="F387" s="436"/>
      <c r="G387" s="436"/>
    </row>
    <row r="388">
      <c r="E388" s="435"/>
      <c r="F388" s="436"/>
      <c r="G388" s="436"/>
    </row>
    <row r="389">
      <c r="E389" s="435"/>
      <c r="F389" s="436"/>
      <c r="G389" s="436"/>
    </row>
    <row r="390">
      <c r="E390" s="435"/>
      <c r="F390" s="436"/>
      <c r="G390" s="436"/>
    </row>
    <row r="391">
      <c r="E391" s="435"/>
      <c r="F391" s="436"/>
      <c r="G391" s="436"/>
    </row>
    <row r="392">
      <c r="E392" s="435"/>
      <c r="F392" s="436"/>
      <c r="G392" s="436"/>
    </row>
    <row r="393">
      <c r="E393" s="435"/>
      <c r="F393" s="436"/>
      <c r="G393" s="436"/>
    </row>
    <row r="394">
      <c r="E394" s="435"/>
      <c r="F394" s="436"/>
      <c r="G394" s="436"/>
    </row>
    <row r="395">
      <c r="E395" s="435"/>
      <c r="F395" s="436"/>
      <c r="G395" s="436"/>
    </row>
    <row r="396">
      <c r="E396" s="435"/>
      <c r="F396" s="436"/>
      <c r="G396" s="436"/>
    </row>
    <row r="397">
      <c r="E397" s="435"/>
      <c r="F397" s="436"/>
      <c r="G397" s="436"/>
    </row>
    <row r="398">
      <c r="E398" s="435"/>
      <c r="F398" s="436"/>
      <c r="G398" s="436"/>
    </row>
    <row r="399">
      <c r="E399" s="435"/>
      <c r="F399" s="436"/>
      <c r="G399" s="436"/>
    </row>
    <row r="400">
      <c r="E400" s="435"/>
      <c r="F400" s="436"/>
      <c r="G400" s="436"/>
    </row>
    <row r="401">
      <c r="E401" s="435"/>
      <c r="F401" s="436"/>
      <c r="G401" s="436"/>
    </row>
    <row r="402">
      <c r="E402" s="435"/>
      <c r="F402" s="436"/>
      <c r="G402" s="436"/>
    </row>
    <row r="403">
      <c r="E403" s="435"/>
      <c r="F403" s="436"/>
      <c r="G403" s="436"/>
    </row>
    <row r="404">
      <c r="E404" s="435"/>
      <c r="F404" s="436"/>
      <c r="G404" s="436"/>
    </row>
    <row r="405">
      <c r="E405" s="435"/>
      <c r="F405" s="436"/>
      <c r="G405" s="436"/>
    </row>
    <row r="406">
      <c r="E406" s="435"/>
      <c r="F406" s="436"/>
      <c r="G406" s="436"/>
    </row>
    <row r="407">
      <c r="E407" s="435"/>
      <c r="F407" s="436"/>
      <c r="G407" s="436"/>
    </row>
    <row r="408">
      <c r="E408" s="435"/>
      <c r="F408" s="436"/>
      <c r="G408" s="436"/>
    </row>
    <row r="409">
      <c r="E409" s="435"/>
      <c r="F409" s="436"/>
      <c r="G409" s="436"/>
    </row>
    <row r="410">
      <c r="E410" s="435"/>
      <c r="F410" s="436"/>
      <c r="G410" s="436"/>
    </row>
    <row r="411">
      <c r="E411" s="435"/>
      <c r="F411" s="436"/>
      <c r="G411" s="436"/>
    </row>
    <row r="412">
      <c r="E412" s="435"/>
      <c r="F412" s="436"/>
      <c r="G412" s="436"/>
    </row>
    <row r="413">
      <c r="E413" s="435"/>
      <c r="F413" s="436"/>
      <c r="G413" s="436"/>
    </row>
    <row r="414">
      <c r="E414" s="435"/>
      <c r="F414" s="436"/>
      <c r="G414" s="436"/>
    </row>
    <row r="415">
      <c r="E415" s="435"/>
      <c r="F415" s="436"/>
      <c r="G415" s="436"/>
    </row>
    <row r="416">
      <c r="E416" s="435"/>
      <c r="F416" s="436"/>
      <c r="G416" s="436"/>
    </row>
    <row r="417">
      <c r="E417" s="435"/>
      <c r="F417" s="436"/>
      <c r="G417" s="436"/>
    </row>
    <row r="418">
      <c r="E418" s="435"/>
      <c r="F418" s="436"/>
      <c r="G418" s="436"/>
    </row>
    <row r="419">
      <c r="E419" s="435"/>
      <c r="F419" s="436"/>
      <c r="G419" s="436"/>
    </row>
    <row r="420">
      <c r="E420" s="435"/>
      <c r="F420" s="436"/>
      <c r="G420" s="436"/>
    </row>
    <row r="421">
      <c r="E421" s="435"/>
      <c r="F421" s="436"/>
      <c r="G421" s="436"/>
    </row>
    <row r="422">
      <c r="E422" s="435"/>
      <c r="F422" s="436"/>
      <c r="G422" s="436"/>
    </row>
    <row r="423">
      <c r="E423" s="435"/>
      <c r="F423" s="436"/>
      <c r="G423" s="436"/>
    </row>
    <row r="424">
      <c r="E424" s="435"/>
      <c r="F424" s="436"/>
      <c r="G424" s="436"/>
    </row>
    <row r="425">
      <c r="E425" s="435"/>
      <c r="F425" s="436"/>
      <c r="G425" s="436"/>
    </row>
    <row r="426">
      <c r="E426" s="435"/>
      <c r="F426" s="436"/>
      <c r="G426" s="436"/>
    </row>
    <row r="427">
      <c r="E427" s="435"/>
      <c r="F427" s="436"/>
      <c r="G427" s="436"/>
    </row>
    <row r="428">
      <c r="E428" s="435"/>
      <c r="F428" s="436"/>
      <c r="G428" s="436"/>
    </row>
    <row r="429">
      <c r="E429" s="435"/>
      <c r="F429" s="436"/>
      <c r="G429" s="436"/>
    </row>
    <row r="430">
      <c r="E430" s="435"/>
      <c r="F430" s="436"/>
      <c r="G430" s="436"/>
    </row>
    <row r="431">
      <c r="E431" s="435"/>
      <c r="F431" s="436"/>
      <c r="G431" s="436"/>
    </row>
    <row r="432">
      <c r="E432" s="435"/>
      <c r="F432" s="436"/>
      <c r="G432" s="436"/>
    </row>
    <row r="433">
      <c r="E433" s="435"/>
      <c r="F433" s="436"/>
      <c r="G433" s="436"/>
    </row>
    <row r="434">
      <c r="E434" s="435"/>
      <c r="F434" s="436"/>
      <c r="G434" s="436"/>
    </row>
    <row r="435">
      <c r="E435" s="435"/>
      <c r="F435" s="436"/>
      <c r="G435" s="436"/>
    </row>
    <row r="436">
      <c r="E436" s="435"/>
      <c r="F436" s="436"/>
      <c r="G436" s="436"/>
    </row>
    <row r="437">
      <c r="E437" s="435"/>
      <c r="F437" s="436"/>
      <c r="G437" s="436"/>
    </row>
    <row r="438">
      <c r="E438" s="435"/>
      <c r="F438" s="436"/>
      <c r="G438" s="436"/>
    </row>
    <row r="439">
      <c r="E439" s="435"/>
      <c r="F439" s="436"/>
      <c r="G439" s="436"/>
    </row>
    <row r="440">
      <c r="E440" s="435"/>
      <c r="F440" s="436"/>
      <c r="G440" s="436"/>
    </row>
    <row r="441">
      <c r="E441" s="435"/>
      <c r="F441" s="436"/>
      <c r="G441" s="436"/>
    </row>
    <row r="442">
      <c r="E442" s="435"/>
      <c r="F442" s="436"/>
      <c r="G442" s="436"/>
    </row>
    <row r="443">
      <c r="E443" s="435"/>
      <c r="F443" s="436"/>
      <c r="G443" s="436"/>
    </row>
    <row r="444">
      <c r="E444" s="435"/>
      <c r="F444" s="436"/>
      <c r="G444" s="436"/>
    </row>
    <row r="445">
      <c r="E445" s="435"/>
      <c r="F445" s="436"/>
      <c r="G445" s="436"/>
    </row>
    <row r="446">
      <c r="E446" s="435"/>
      <c r="F446" s="436"/>
      <c r="G446" s="436"/>
    </row>
    <row r="447">
      <c r="E447" s="435"/>
      <c r="F447" s="436"/>
      <c r="G447" s="436"/>
    </row>
    <row r="448">
      <c r="E448" s="435"/>
      <c r="F448" s="436"/>
      <c r="G448" s="436"/>
    </row>
    <row r="449">
      <c r="E449" s="435"/>
      <c r="F449" s="436"/>
      <c r="G449" s="436"/>
    </row>
    <row r="450">
      <c r="E450" s="435"/>
      <c r="F450" s="436"/>
      <c r="G450" s="436"/>
    </row>
    <row r="451">
      <c r="E451" s="435"/>
      <c r="F451" s="436"/>
      <c r="G451" s="436"/>
    </row>
    <row r="452">
      <c r="E452" s="435"/>
      <c r="F452" s="436"/>
      <c r="G452" s="436"/>
    </row>
    <row r="453">
      <c r="E453" s="435"/>
      <c r="F453" s="436"/>
      <c r="G453" s="436"/>
    </row>
    <row r="454">
      <c r="E454" s="435"/>
      <c r="F454" s="436"/>
      <c r="G454" s="436"/>
    </row>
    <row r="455">
      <c r="E455" s="435"/>
      <c r="F455" s="436"/>
      <c r="G455" s="436"/>
    </row>
    <row r="456">
      <c r="E456" s="435"/>
      <c r="F456" s="436"/>
      <c r="G456" s="436"/>
    </row>
    <row r="457">
      <c r="E457" s="435"/>
      <c r="F457" s="436"/>
      <c r="G457" s="436"/>
    </row>
    <row r="458">
      <c r="E458" s="435"/>
      <c r="F458" s="436"/>
      <c r="G458" s="436"/>
    </row>
    <row r="459">
      <c r="E459" s="435"/>
      <c r="F459" s="436"/>
      <c r="G459" s="436"/>
    </row>
    <row r="460">
      <c r="E460" s="435"/>
      <c r="F460" s="436"/>
      <c r="G460" s="436"/>
    </row>
    <row r="461">
      <c r="E461" s="435"/>
      <c r="F461" s="436"/>
      <c r="G461" s="436"/>
    </row>
    <row r="462">
      <c r="E462" s="435"/>
      <c r="F462" s="436"/>
      <c r="G462" s="436"/>
    </row>
    <row r="463">
      <c r="E463" s="435"/>
      <c r="F463" s="436"/>
      <c r="G463" s="436"/>
    </row>
    <row r="464">
      <c r="E464" s="435"/>
      <c r="F464" s="436"/>
      <c r="G464" s="436"/>
    </row>
    <row r="465">
      <c r="E465" s="435"/>
      <c r="F465" s="436"/>
      <c r="G465" s="436"/>
    </row>
    <row r="466">
      <c r="E466" s="435"/>
      <c r="F466" s="436"/>
      <c r="G466" s="436"/>
    </row>
    <row r="467">
      <c r="E467" s="435"/>
      <c r="F467" s="436"/>
      <c r="G467" s="436"/>
    </row>
    <row r="468">
      <c r="E468" s="435"/>
      <c r="F468" s="436"/>
      <c r="G468" s="436"/>
    </row>
    <row r="469">
      <c r="E469" s="435"/>
      <c r="F469" s="436"/>
      <c r="G469" s="436"/>
    </row>
    <row r="470">
      <c r="E470" s="435"/>
      <c r="F470" s="436"/>
      <c r="G470" s="436"/>
    </row>
    <row r="471">
      <c r="E471" s="435"/>
      <c r="F471" s="436"/>
      <c r="G471" s="436"/>
    </row>
    <row r="472">
      <c r="E472" s="435"/>
      <c r="F472" s="436"/>
      <c r="G472" s="436"/>
    </row>
    <row r="473">
      <c r="E473" s="435"/>
      <c r="F473" s="436"/>
      <c r="G473" s="436"/>
    </row>
    <row r="474">
      <c r="E474" s="435"/>
      <c r="F474" s="436"/>
      <c r="G474" s="436"/>
    </row>
    <row r="475">
      <c r="E475" s="435"/>
      <c r="F475" s="436"/>
      <c r="G475" s="436"/>
    </row>
    <row r="476">
      <c r="E476" s="435"/>
      <c r="F476" s="436"/>
      <c r="G476" s="436"/>
    </row>
    <row r="477">
      <c r="E477" s="435"/>
      <c r="F477" s="436"/>
      <c r="G477" s="436"/>
    </row>
    <row r="478">
      <c r="E478" s="435"/>
      <c r="F478" s="436"/>
      <c r="G478" s="436"/>
    </row>
    <row r="479">
      <c r="E479" s="435"/>
      <c r="F479" s="436"/>
      <c r="G479" s="436"/>
    </row>
    <row r="480">
      <c r="E480" s="435"/>
      <c r="F480" s="436"/>
      <c r="G480" s="436"/>
    </row>
    <row r="481">
      <c r="E481" s="435"/>
      <c r="F481" s="436"/>
      <c r="G481" s="436"/>
    </row>
    <row r="482">
      <c r="E482" s="435"/>
      <c r="F482" s="436"/>
      <c r="G482" s="436"/>
    </row>
    <row r="483">
      <c r="E483" s="435"/>
      <c r="F483" s="436"/>
      <c r="G483" s="436"/>
    </row>
    <row r="484">
      <c r="E484" s="435"/>
      <c r="F484" s="436"/>
      <c r="G484" s="436"/>
    </row>
    <row r="485">
      <c r="E485" s="435"/>
      <c r="F485" s="436"/>
      <c r="G485" s="436"/>
    </row>
    <row r="486">
      <c r="E486" s="435"/>
      <c r="F486" s="436"/>
      <c r="G486" s="436"/>
    </row>
    <row r="487">
      <c r="E487" s="435"/>
      <c r="F487" s="436"/>
      <c r="G487" s="436"/>
    </row>
    <row r="488">
      <c r="E488" s="435"/>
      <c r="F488" s="436"/>
      <c r="G488" s="436"/>
    </row>
    <row r="489">
      <c r="E489" s="435"/>
      <c r="F489" s="436"/>
      <c r="G489" s="436"/>
    </row>
    <row r="490">
      <c r="E490" s="435"/>
      <c r="F490" s="436"/>
      <c r="G490" s="436"/>
    </row>
    <row r="491">
      <c r="E491" s="435"/>
      <c r="F491" s="436"/>
      <c r="G491" s="436"/>
    </row>
    <row r="492">
      <c r="E492" s="435"/>
      <c r="F492" s="436"/>
      <c r="G492" s="436"/>
    </row>
    <row r="493">
      <c r="E493" s="435"/>
      <c r="F493" s="436"/>
      <c r="G493" s="436"/>
    </row>
    <row r="494">
      <c r="E494" s="435"/>
      <c r="F494" s="436"/>
      <c r="G494" s="436"/>
    </row>
    <row r="495">
      <c r="E495" s="435"/>
      <c r="F495" s="436"/>
      <c r="G495" s="436"/>
    </row>
    <row r="496">
      <c r="E496" s="435"/>
      <c r="F496" s="436"/>
      <c r="G496" s="436"/>
    </row>
    <row r="497">
      <c r="E497" s="435"/>
      <c r="F497" s="436"/>
      <c r="G497" s="436"/>
    </row>
    <row r="498">
      <c r="E498" s="435"/>
      <c r="F498" s="436"/>
      <c r="G498" s="436"/>
    </row>
    <row r="499">
      <c r="E499" s="435"/>
      <c r="F499" s="436"/>
      <c r="G499" s="436"/>
    </row>
    <row r="500">
      <c r="E500" s="435"/>
      <c r="F500" s="436"/>
      <c r="G500" s="436"/>
    </row>
    <row r="501">
      <c r="E501" s="435"/>
      <c r="F501" s="436"/>
      <c r="G501" s="436"/>
    </row>
    <row r="502">
      <c r="E502" s="435"/>
      <c r="F502" s="436"/>
      <c r="G502" s="436"/>
    </row>
    <row r="503">
      <c r="E503" s="435"/>
      <c r="F503" s="436"/>
      <c r="G503" s="436"/>
    </row>
    <row r="504">
      <c r="E504" s="435"/>
      <c r="F504" s="436"/>
      <c r="G504" s="436"/>
    </row>
    <row r="505">
      <c r="E505" s="435"/>
      <c r="F505" s="436"/>
      <c r="G505" s="436"/>
    </row>
    <row r="506">
      <c r="E506" s="435"/>
      <c r="F506" s="436"/>
      <c r="G506" s="436"/>
    </row>
    <row r="507">
      <c r="E507" s="435"/>
      <c r="F507" s="436"/>
      <c r="G507" s="436"/>
    </row>
    <row r="508">
      <c r="E508" s="435"/>
      <c r="F508" s="436"/>
      <c r="G508" s="436"/>
    </row>
    <row r="509">
      <c r="E509" s="435"/>
      <c r="F509" s="436"/>
      <c r="G509" s="436"/>
    </row>
    <row r="510">
      <c r="E510" s="435"/>
      <c r="F510" s="436"/>
      <c r="G510" s="436"/>
    </row>
    <row r="511">
      <c r="E511" s="435"/>
      <c r="F511" s="436"/>
      <c r="G511" s="436"/>
    </row>
    <row r="512">
      <c r="E512" s="435"/>
      <c r="F512" s="436"/>
      <c r="G512" s="436"/>
    </row>
    <row r="513">
      <c r="E513" s="435"/>
      <c r="F513" s="436"/>
      <c r="G513" s="436"/>
    </row>
    <row r="514">
      <c r="E514" s="435"/>
      <c r="F514" s="436"/>
      <c r="G514" s="436"/>
    </row>
    <row r="515">
      <c r="E515" s="435"/>
      <c r="F515" s="436"/>
      <c r="G515" s="436"/>
    </row>
    <row r="516">
      <c r="E516" s="435"/>
      <c r="F516" s="436"/>
      <c r="G516" s="436"/>
    </row>
    <row r="517">
      <c r="E517" s="435"/>
      <c r="F517" s="436"/>
      <c r="G517" s="436"/>
    </row>
    <row r="518">
      <c r="E518" s="435"/>
      <c r="F518" s="436"/>
      <c r="G518" s="436"/>
    </row>
    <row r="519">
      <c r="E519" s="435"/>
      <c r="F519" s="436"/>
      <c r="G519" s="436"/>
    </row>
    <row r="520">
      <c r="E520" s="435"/>
      <c r="F520" s="436"/>
      <c r="G520" s="436"/>
    </row>
    <row r="521">
      <c r="E521" s="435"/>
      <c r="F521" s="436"/>
      <c r="G521" s="436"/>
    </row>
    <row r="522">
      <c r="E522" s="435"/>
      <c r="F522" s="436"/>
      <c r="G522" s="436"/>
    </row>
    <row r="523">
      <c r="E523" s="435"/>
      <c r="F523" s="436"/>
      <c r="G523" s="436"/>
    </row>
    <row r="524">
      <c r="E524" s="435"/>
      <c r="F524" s="436"/>
      <c r="G524" s="436"/>
    </row>
    <row r="525">
      <c r="E525" s="435"/>
      <c r="F525" s="436"/>
      <c r="G525" s="436"/>
    </row>
    <row r="526">
      <c r="E526" s="435"/>
      <c r="F526" s="436"/>
      <c r="G526" s="436"/>
    </row>
    <row r="527">
      <c r="E527" s="435"/>
      <c r="F527" s="436"/>
      <c r="G527" s="436"/>
    </row>
    <row r="528">
      <c r="E528" s="435"/>
      <c r="F528" s="436"/>
      <c r="G528" s="436"/>
    </row>
    <row r="529">
      <c r="E529" s="435"/>
      <c r="F529" s="436"/>
      <c r="G529" s="436"/>
    </row>
    <row r="530">
      <c r="E530" s="435"/>
      <c r="F530" s="436"/>
      <c r="G530" s="436"/>
    </row>
    <row r="531">
      <c r="E531" s="435"/>
      <c r="F531" s="436"/>
      <c r="G531" s="436"/>
    </row>
    <row r="532">
      <c r="E532" s="435"/>
      <c r="F532" s="436"/>
      <c r="G532" s="436"/>
    </row>
    <row r="533">
      <c r="E533" s="435"/>
      <c r="F533" s="436"/>
      <c r="G533" s="436"/>
    </row>
    <row r="534">
      <c r="E534" s="435"/>
      <c r="F534" s="436"/>
      <c r="G534" s="436"/>
    </row>
    <row r="535">
      <c r="E535" s="435"/>
      <c r="F535" s="436"/>
      <c r="G535" s="436"/>
    </row>
    <row r="536">
      <c r="E536" s="435"/>
      <c r="F536" s="436"/>
      <c r="G536" s="436"/>
    </row>
    <row r="537">
      <c r="E537" s="435"/>
      <c r="F537" s="436"/>
      <c r="G537" s="436"/>
    </row>
    <row r="538">
      <c r="E538" s="435"/>
      <c r="F538" s="436"/>
      <c r="G538" s="436"/>
    </row>
    <row r="539">
      <c r="E539" s="435"/>
      <c r="F539" s="436"/>
      <c r="G539" s="436"/>
    </row>
    <row r="540">
      <c r="E540" s="435"/>
      <c r="F540" s="436"/>
      <c r="G540" s="436"/>
    </row>
    <row r="541">
      <c r="E541" s="435"/>
      <c r="F541" s="436"/>
      <c r="G541" s="436"/>
    </row>
    <row r="542">
      <c r="E542" s="435"/>
      <c r="F542" s="436"/>
      <c r="G542" s="436"/>
    </row>
    <row r="543">
      <c r="E543" s="435"/>
      <c r="F543" s="436"/>
      <c r="G543" s="436"/>
    </row>
    <row r="544">
      <c r="E544" s="435"/>
      <c r="F544" s="436"/>
      <c r="G544" s="436"/>
    </row>
    <row r="545">
      <c r="E545" s="435"/>
      <c r="F545" s="436"/>
      <c r="G545" s="436"/>
    </row>
    <row r="546">
      <c r="E546" s="435"/>
      <c r="F546" s="436"/>
      <c r="G546" s="436"/>
    </row>
    <row r="547">
      <c r="E547" s="435"/>
      <c r="F547" s="436"/>
      <c r="G547" s="436"/>
    </row>
    <row r="548">
      <c r="E548" s="435"/>
      <c r="F548" s="436"/>
      <c r="G548" s="436"/>
    </row>
    <row r="549">
      <c r="E549" s="435"/>
      <c r="F549" s="436"/>
      <c r="G549" s="436"/>
    </row>
    <row r="550">
      <c r="E550" s="435"/>
      <c r="F550" s="436"/>
      <c r="G550" s="436"/>
    </row>
    <row r="551">
      <c r="E551" s="435"/>
      <c r="F551" s="436"/>
      <c r="G551" s="436"/>
    </row>
    <row r="552">
      <c r="E552" s="435"/>
      <c r="F552" s="436"/>
      <c r="G552" s="436"/>
    </row>
    <row r="553">
      <c r="E553" s="435"/>
      <c r="F553" s="436"/>
      <c r="G553" s="436"/>
    </row>
    <row r="554">
      <c r="E554" s="435"/>
      <c r="F554" s="436"/>
      <c r="G554" s="436"/>
    </row>
    <row r="555">
      <c r="E555" s="435"/>
      <c r="F555" s="436"/>
      <c r="G555" s="436"/>
    </row>
    <row r="556">
      <c r="E556" s="435"/>
      <c r="F556" s="436"/>
      <c r="G556" s="436"/>
    </row>
    <row r="557">
      <c r="E557" s="435"/>
      <c r="F557" s="436"/>
      <c r="G557" s="436"/>
    </row>
    <row r="558">
      <c r="E558" s="435"/>
      <c r="F558" s="436"/>
      <c r="G558" s="436"/>
    </row>
    <row r="559">
      <c r="E559" s="435"/>
      <c r="F559" s="436"/>
      <c r="G559" s="436"/>
    </row>
    <row r="560">
      <c r="E560" s="435"/>
      <c r="F560" s="436"/>
      <c r="G560" s="436"/>
    </row>
    <row r="561">
      <c r="E561" s="435"/>
      <c r="F561" s="436"/>
      <c r="G561" s="436"/>
    </row>
    <row r="562">
      <c r="E562" s="435"/>
      <c r="F562" s="436"/>
      <c r="G562" s="436"/>
    </row>
    <row r="563">
      <c r="E563" s="435"/>
      <c r="F563" s="436"/>
      <c r="G563" s="436"/>
    </row>
    <row r="564">
      <c r="E564" s="435"/>
      <c r="F564" s="436"/>
      <c r="G564" s="436"/>
    </row>
    <row r="565">
      <c r="E565" s="435"/>
      <c r="F565" s="436"/>
      <c r="G565" s="436"/>
    </row>
    <row r="566">
      <c r="E566" s="435"/>
      <c r="F566" s="436"/>
      <c r="G566" s="436"/>
    </row>
    <row r="567">
      <c r="E567" s="435"/>
      <c r="F567" s="436"/>
      <c r="G567" s="436"/>
    </row>
    <row r="568">
      <c r="E568" s="435"/>
      <c r="F568" s="436"/>
      <c r="G568" s="436"/>
    </row>
    <row r="569">
      <c r="E569" s="435"/>
      <c r="F569" s="436"/>
      <c r="G569" s="436"/>
    </row>
    <row r="570">
      <c r="E570" s="435"/>
      <c r="F570" s="436"/>
      <c r="G570" s="436"/>
    </row>
    <row r="571">
      <c r="E571" s="435"/>
      <c r="F571" s="436"/>
      <c r="G571" s="436"/>
    </row>
    <row r="572">
      <c r="E572" s="435"/>
      <c r="F572" s="436"/>
      <c r="G572" s="436"/>
    </row>
    <row r="573">
      <c r="E573" s="435"/>
      <c r="F573" s="436"/>
      <c r="G573" s="436"/>
    </row>
    <row r="574">
      <c r="E574" s="435"/>
      <c r="F574" s="436"/>
      <c r="G574" s="436"/>
    </row>
    <row r="575">
      <c r="E575" s="435"/>
      <c r="F575" s="436"/>
      <c r="G575" s="436"/>
    </row>
    <row r="576">
      <c r="E576" s="435"/>
      <c r="F576" s="436"/>
      <c r="G576" s="436"/>
    </row>
    <row r="577">
      <c r="E577" s="435"/>
      <c r="F577" s="436"/>
      <c r="G577" s="436"/>
    </row>
    <row r="578">
      <c r="E578" s="435"/>
      <c r="F578" s="436"/>
      <c r="G578" s="436"/>
    </row>
    <row r="579">
      <c r="E579" s="435"/>
      <c r="F579" s="436"/>
      <c r="G579" s="436"/>
    </row>
    <row r="580">
      <c r="E580" s="435"/>
      <c r="F580" s="436"/>
      <c r="G580" s="436"/>
    </row>
    <row r="581">
      <c r="E581" s="435"/>
      <c r="F581" s="436"/>
      <c r="G581" s="436"/>
    </row>
    <row r="582">
      <c r="E582" s="435"/>
      <c r="F582" s="436"/>
      <c r="G582" s="436"/>
    </row>
    <row r="583">
      <c r="E583" s="435"/>
      <c r="F583" s="436"/>
      <c r="G583" s="436"/>
    </row>
    <row r="584">
      <c r="E584" s="435"/>
      <c r="F584" s="436"/>
      <c r="G584" s="436"/>
    </row>
    <row r="585">
      <c r="E585" s="435"/>
      <c r="F585" s="436"/>
      <c r="G585" s="436"/>
    </row>
    <row r="586">
      <c r="E586" s="435"/>
      <c r="F586" s="436"/>
      <c r="G586" s="436"/>
    </row>
    <row r="587">
      <c r="E587" s="435"/>
      <c r="F587" s="436"/>
      <c r="G587" s="436"/>
    </row>
    <row r="588">
      <c r="E588" s="435"/>
      <c r="F588" s="436"/>
      <c r="G588" s="436"/>
    </row>
    <row r="589">
      <c r="E589" s="435"/>
      <c r="F589" s="436"/>
      <c r="G589" s="436"/>
    </row>
    <row r="590">
      <c r="E590" s="435"/>
      <c r="F590" s="436"/>
      <c r="G590" s="436"/>
    </row>
    <row r="591">
      <c r="E591" s="435"/>
      <c r="F591" s="436"/>
      <c r="G591" s="436"/>
    </row>
    <row r="592">
      <c r="E592" s="435"/>
      <c r="F592" s="436"/>
      <c r="G592" s="436"/>
    </row>
    <row r="593">
      <c r="E593" s="435"/>
      <c r="F593" s="436"/>
      <c r="G593" s="436"/>
    </row>
    <row r="594">
      <c r="E594" s="435"/>
      <c r="F594" s="436"/>
      <c r="G594" s="436"/>
    </row>
    <row r="595">
      <c r="E595" s="435"/>
      <c r="F595" s="436"/>
      <c r="G595" s="436"/>
    </row>
    <row r="596">
      <c r="E596" s="435"/>
      <c r="F596" s="436"/>
      <c r="G596" s="436"/>
    </row>
    <row r="597">
      <c r="E597" s="435"/>
      <c r="F597" s="436"/>
      <c r="G597" s="436"/>
    </row>
    <row r="598">
      <c r="E598" s="435"/>
      <c r="F598" s="436"/>
      <c r="G598" s="436"/>
    </row>
    <row r="599">
      <c r="E599" s="435"/>
      <c r="F599" s="436"/>
      <c r="G599" s="436"/>
    </row>
    <row r="600">
      <c r="E600" s="435"/>
      <c r="F600" s="436"/>
      <c r="G600" s="436"/>
    </row>
    <row r="601">
      <c r="E601" s="435"/>
      <c r="F601" s="436"/>
      <c r="G601" s="436"/>
    </row>
    <row r="602">
      <c r="E602" s="435"/>
      <c r="F602" s="436"/>
      <c r="G602" s="436"/>
    </row>
    <row r="603">
      <c r="E603" s="435"/>
      <c r="F603" s="436"/>
      <c r="G603" s="436"/>
    </row>
    <row r="604">
      <c r="E604" s="435"/>
      <c r="F604" s="436"/>
      <c r="G604" s="436"/>
    </row>
    <row r="605">
      <c r="E605" s="435"/>
      <c r="F605" s="436"/>
      <c r="G605" s="436"/>
    </row>
    <row r="606">
      <c r="E606" s="435"/>
      <c r="F606" s="436"/>
      <c r="G606" s="436"/>
    </row>
    <row r="607">
      <c r="E607" s="435"/>
      <c r="F607" s="436"/>
      <c r="G607" s="436"/>
    </row>
    <row r="608">
      <c r="E608" s="435"/>
      <c r="F608" s="436"/>
      <c r="G608" s="436"/>
    </row>
    <row r="609">
      <c r="E609" s="435"/>
      <c r="F609" s="436"/>
      <c r="G609" s="436"/>
    </row>
    <row r="610">
      <c r="E610" s="435"/>
      <c r="F610" s="436"/>
      <c r="G610" s="436"/>
    </row>
    <row r="611">
      <c r="E611" s="435"/>
      <c r="F611" s="436"/>
      <c r="G611" s="436"/>
    </row>
    <row r="612">
      <c r="E612" s="435"/>
      <c r="F612" s="436"/>
      <c r="G612" s="436"/>
    </row>
    <row r="613">
      <c r="E613" s="435"/>
      <c r="F613" s="436"/>
      <c r="G613" s="436"/>
    </row>
    <row r="614">
      <c r="E614" s="435"/>
      <c r="F614" s="436"/>
      <c r="G614" s="436"/>
    </row>
    <row r="615">
      <c r="E615" s="435"/>
      <c r="F615" s="436"/>
      <c r="G615" s="436"/>
    </row>
    <row r="616">
      <c r="E616" s="435"/>
      <c r="F616" s="436"/>
      <c r="G616" s="436"/>
    </row>
    <row r="617">
      <c r="E617" s="435"/>
      <c r="F617" s="436"/>
      <c r="G617" s="436"/>
    </row>
    <row r="618">
      <c r="E618" s="435"/>
      <c r="F618" s="436"/>
      <c r="G618" s="436"/>
    </row>
    <row r="619">
      <c r="E619" s="435"/>
      <c r="F619" s="436"/>
      <c r="G619" s="436"/>
    </row>
    <row r="620">
      <c r="E620" s="435"/>
      <c r="F620" s="436"/>
      <c r="G620" s="436"/>
    </row>
    <row r="621">
      <c r="E621" s="435"/>
      <c r="F621" s="436"/>
      <c r="G621" s="436"/>
    </row>
    <row r="622">
      <c r="E622" s="435"/>
      <c r="F622" s="436"/>
      <c r="G622" s="436"/>
    </row>
    <row r="623">
      <c r="E623" s="435"/>
      <c r="F623" s="436"/>
      <c r="G623" s="436"/>
    </row>
    <row r="624">
      <c r="E624" s="435"/>
      <c r="F624" s="436"/>
      <c r="G624" s="436"/>
    </row>
    <row r="625">
      <c r="E625" s="435"/>
      <c r="F625" s="436"/>
      <c r="G625" s="436"/>
    </row>
    <row r="626">
      <c r="E626" s="435"/>
      <c r="F626" s="436"/>
      <c r="G626" s="436"/>
    </row>
    <row r="627">
      <c r="E627" s="435"/>
      <c r="F627" s="436"/>
      <c r="G627" s="436"/>
    </row>
    <row r="628">
      <c r="E628" s="435"/>
      <c r="F628" s="436"/>
      <c r="G628" s="436"/>
    </row>
    <row r="629">
      <c r="E629" s="435"/>
      <c r="F629" s="436"/>
      <c r="G629" s="436"/>
    </row>
    <row r="630">
      <c r="E630" s="435"/>
      <c r="F630" s="436"/>
      <c r="G630" s="436"/>
    </row>
    <row r="631">
      <c r="E631" s="435"/>
      <c r="F631" s="436"/>
      <c r="G631" s="436"/>
    </row>
    <row r="632">
      <c r="E632" s="435"/>
      <c r="F632" s="436"/>
      <c r="G632" s="436"/>
    </row>
    <row r="633">
      <c r="E633" s="435"/>
      <c r="F633" s="436"/>
      <c r="G633" s="436"/>
    </row>
    <row r="634">
      <c r="E634" s="435"/>
      <c r="F634" s="436"/>
      <c r="G634" s="436"/>
    </row>
    <row r="635">
      <c r="E635" s="435"/>
      <c r="F635" s="436"/>
      <c r="G635" s="436"/>
    </row>
    <row r="636">
      <c r="E636" s="435"/>
      <c r="F636" s="436"/>
      <c r="G636" s="436"/>
    </row>
    <row r="637">
      <c r="E637" s="435"/>
      <c r="F637" s="436"/>
      <c r="G637" s="436"/>
    </row>
    <row r="638">
      <c r="E638" s="435"/>
      <c r="F638" s="436"/>
      <c r="G638" s="436"/>
    </row>
    <row r="639">
      <c r="E639" s="435"/>
      <c r="F639" s="436"/>
      <c r="G639" s="436"/>
    </row>
    <row r="640">
      <c r="E640" s="435"/>
      <c r="F640" s="436"/>
      <c r="G640" s="436"/>
    </row>
    <row r="641">
      <c r="E641" s="435"/>
      <c r="F641" s="436"/>
      <c r="G641" s="436"/>
    </row>
    <row r="642">
      <c r="E642" s="435"/>
      <c r="F642" s="436"/>
      <c r="G642" s="436"/>
    </row>
    <row r="643">
      <c r="E643" s="435"/>
      <c r="F643" s="436"/>
      <c r="G643" s="436"/>
    </row>
    <row r="644">
      <c r="E644" s="435"/>
      <c r="F644" s="436"/>
      <c r="G644" s="436"/>
    </row>
    <row r="645">
      <c r="E645" s="435"/>
      <c r="F645" s="436"/>
      <c r="G645" s="436"/>
    </row>
    <row r="646">
      <c r="E646" s="435"/>
      <c r="F646" s="436"/>
      <c r="G646" s="436"/>
    </row>
    <row r="647">
      <c r="E647" s="435"/>
      <c r="F647" s="436"/>
      <c r="G647" s="436"/>
    </row>
    <row r="648">
      <c r="E648" s="435"/>
      <c r="F648" s="436"/>
      <c r="G648" s="436"/>
    </row>
    <row r="649">
      <c r="E649" s="435"/>
      <c r="F649" s="436"/>
      <c r="G649" s="436"/>
    </row>
    <row r="650">
      <c r="E650" s="435"/>
      <c r="F650" s="436"/>
      <c r="G650" s="436"/>
    </row>
    <row r="651">
      <c r="E651" s="435"/>
      <c r="F651" s="436"/>
      <c r="G651" s="436"/>
    </row>
    <row r="652">
      <c r="E652" s="435"/>
      <c r="F652" s="436"/>
      <c r="G652" s="436"/>
    </row>
    <row r="653">
      <c r="E653" s="435"/>
      <c r="F653" s="436"/>
      <c r="G653" s="436"/>
    </row>
    <row r="654">
      <c r="E654" s="435"/>
      <c r="F654" s="436"/>
      <c r="G654" s="436"/>
    </row>
    <row r="655">
      <c r="E655" s="435"/>
      <c r="F655" s="436"/>
      <c r="G655" s="436"/>
    </row>
    <row r="656">
      <c r="E656" s="435"/>
      <c r="F656" s="436"/>
      <c r="G656" s="436"/>
    </row>
    <row r="657">
      <c r="E657" s="435"/>
      <c r="F657" s="436"/>
      <c r="G657" s="436"/>
    </row>
    <row r="658">
      <c r="E658" s="435"/>
      <c r="F658" s="436"/>
      <c r="G658" s="436"/>
    </row>
    <row r="659">
      <c r="E659" s="435"/>
      <c r="F659" s="436"/>
      <c r="G659" s="436"/>
    </row>
    <row r="660">
      <c r="E660" s="435"/>
      <c r="F660" s="436"/>
      <c r="G660" s="436"/>
    </row>
    <row r="661">
      <c r="E661" s="435"/>
      <c r="F661" s="436"/>
      <c r="G661" s="436"/>
    </row>
    <row r="662">
      <c r="E662" s="435"/>
      <c r="F662" s="436"/>
      <c r="G662" s="436"/>
    </row>
    <row r="663">
      <c r="E663" s="435"/>
      <c r="F663" s="436"/>
      <c r="G663" s="436"/>
    </row>
    <row r="664">
      <c r="E664" s="435"/>
      <c r="F664" s="436"/>
      <c r="G664" s="436"/>
    </row>
    <row r="665">
      <c r="E665" s="435"/>
      <c r="F665" s="436"/>
      <c r="G665" s="436"/>
    </row>
    <row r="666">
      <c r="E666" s="435"/>
      <c r="F666" s="436"/>
      <c r="G666" s="436"/>
    </row>
    <row r="667">
      <c r="E667" s="435"/>
      <c r="F667" s="436"/>
      <c r="G667" s="436"/>
    </row>
    <row r="668">
      <c r="E668" s="435"/>
      <c r="F668" s="436"/>
      <c r="G668" s="436"/>
    </row>
    <row r="669">
      <c r="E669" s="435"/>
      <c r="F669" s="436"/>
      <c r="G669" s="436"/>
    </row>
    <row r="670">
      <c r="E670" s="435"/>
      <c r="F670" s="436"/>
      <c r="G670" s="436"/>
    </row>
    <row r="671">
      <c r="E671" s="435"/>
      <c r="F671" s="436"/>
      <c r="G671" s="436"/>
    </row>
    <row r="672">
      <c r="E672" s="435"/>
      <c r="F672" s="436"/>
      <c r="G672" s="436"/>
    </row>
    <row r="673">
      <c r="E673" s="435"/>
      <c r="F673" s="436"/>
      <c r="G673" s="436"/>
    </row>
    <row r="674">
      <c r="E674" s="435"/>
      <c r="F674" s="436"/>
      <c r="G674" s="436"/>
    </row>
    <row r="675">
      <c r="E675" s="435"/>
      <c r="F675" s="436"/>
      <c r="G675" s="436"/>
    </row>
    <row r="676">
      <c r="E676" s="435"/>
      <c r="F676" s="436"/>
      <c r="G676" s="436"/>
    </row>
    <row r="677">
      <c r="E677" s="435"/>
      <c r="F677" s="436"/>
      <c r="G677" s="436"/>
    </row>
    <row r="678">
      <c r="E678" s="435"/>
      <c r="F678" s="436"/>
      <c r="G678" s="436"/>
    </row>
    <row r="679">
      <c r="E679" s="435"/>
      <c r="F679" s="436"/>
      <c r="G679" s="436"/>
    </row>
    <row r="680">
      <c r="E680" s="435"/>
      <c r="F680" s="436"/>
      <c r="G680" s="436"/>
    </row>
    <row r="681">
      <c r="E681" s="435"/>
      <c r="F681" s="436"/>
      <c r="G681" s="436"/>
    </row>
    <row r="682">
      <c r="E682" s="435"/>
      <c r="F682" s="436"/>
      <c r="G682" s="436"/>
    </row>
    <row r="683">
      <c r="E683" s="435"/>
      <c r="F683" s="436"/>
      <c r="G683" s="436"/>
    </row>
    <row r="684">
      <c r="E684" s="435"/>
      <c r="F684" s="436"/>
      <c r="G684" s="436"/>
    </row>
    <row r="685">
      <c r="E685" s="435"/>
      <c r="F685" s="436"/>
      <c r="G685" s="436"/>
    </row>
    <row r="686">
      <c r="E686" s="435"/>
      <c r="F686" s="436"/>
      <c r="G686" s="436"/>
    </row>
    <row r="687">
      <c r="E687" s="435"/>
      <c r="F687" s="436"/>
      <c r="G687" s="436"/>
    </row>
    <row r="688">
      <c r="E688" s="435"/>
      <c r="F688" s="436"/>
      <c r="G688" s="436"/>
    </row>
    <row r="689">
      <c r="E689" s="435"/>
      <c r="F689" s="436"/>
      <c r="G689" s="436"/>
    </row>
    <row r="690">
      <c r="E690" s="435"/>
      <c r="F690" s="436"/>
      <c r="G690" s="436"/>
    </row>
    <row r="691">
      <c r="E691" s="435"/>
      <c r="F691" s="436"/>
      <c r="G691" s="436"/>
    </row>
    <row r="692">
      <c r="E692" s="435"/>
      <c r="F692" s="436"/>
      <c r="G692" s="436"/>
    </row>
    <row r="693">
      <c r="E693" s="435"/>
      <c r="F693" s="436"/>
      <c r="G693" s="436"/>
    </row>
    <row r="694">
      <c r="E694" s="435"/>
      <c r="F694" s="436"/>
      <c r="G694" s="436"/>
    </row>
    <row r="695">
      <c r="E695" s="435"/>
      <c r="F695" s="436"/>
      <c r="G695" s="436"/>
    </row>
    <row r="696">
      <c r="E696" s="435"/>
      <c r="F696" s="436"/>
      <c r="G696" s="436"/>
    </row>
    <row r="697">
      <c r="E697" s="435"/>
      <c r="F697" s="436"/>
      <c r="G697" s="436"/>
    </row>
    <row r="698">
      <c r="E698" s="435"/>
      <c r="F698" s="436"/>
      <c r="G698" s="436"/>
    </row>
    <row r="699">
      <c r="E699" s="435"/>
      <c r="F699" s="436"/>
      <c r="G699" s="436"/>
    </row>
    <row r="700">
      <c r="E700" s="435"/>
      <c r="F700" s="436"/>
      <c r="G700" s="436"/>
    </row>
    <row r="701">
      <c r="E701" s="435"/>
      <c r="F701" s="436"/>
      <c r="G701" s="436"/>
    </row>
    <row r="702">
      <c r="E702" s="435"/>
      <c r="F702" s="436"/>
      <c r="G702" s="436"/>
    </row>
    <row r="703">
      <c r="E703" s="435"/>
      <c r="F703" s="436"/>
      <c r="G703" s="436"/>
    </row>
    <row r="704">
      <c r="E704" s="435"/>
      <c r="F704" s="436"/>
      <c r="G704" s="436"/>
    </row>
    <row r="705">
      <c r="E705" s="435"/>
      <c r="F705" s="436"/>
      <c r="G705" s="436"/>
    </row>
    <row r="706">
      <c r="E706" s="435"/>
      <c r="F706" s="436"/>
      <c r="G706" s="436"/>
    </row>
    <row r="707">
      <c r="E707" s="435"/>
      <c r="F707" s="436"/>
      <c r="G707" s="436"/>
    </row>
    <row r="708">
      <c r="E708" s="435"/>
      <c r="F708" s="436"/>
      <c r="G708" s="436"/>
    </row>
    <row r="709">
      <c r="E709" s="435"/>
      <c r="F709" s="436"/>
      <c r="G709" s="436"/>
    </row>
    <row r="710">
      <c r="E710" s="435"/>
      <c r="F710" s="436"/>
      <c r="G710" s="436"/>
    </row>
    <row r="711">
      <c r="E711" s="435"/>
      <c r="F711" s="436"/>
      <c r="G711" s="436"/>
    </row>
    <row r="712">
      <c r="E712" s="435"/>
      <c r="F712" s="436"/>
      <c r="G712" s="436"/>
    </row>
    <row r="713">
      <c r="E713" s="435"/>
      <c r="F713" s="436"/>
      <c r="G713" s="436"/>
    </row>
    <row r="714">
      <c r="E714" s="435"/>
      <c r="F714" s="436"/>
      <c r="G714" s="436"/>
    </row>
    <row r="715">
      <c r="E715" s="435"/>
      <c r="F715" s="436"/>
      <c r="G715" s="436"/>
    </row>
    <row r="716">
      <c r="E716" s="435"/>
      <c r="F716" s="436"/>
      <c r="G716" s="436"/>
    </row>
    <row r="717">
      <c r="E717" s="435"/>
      <c r="F717" s="436"/>
      <c r="G717" s="436"/>
    </row>
    <row r="718">
      <c r="E718" s="435"/>
      <c r="F718" s="436"/>
      <c r="G718" s="436"/>
    </row>
    <row r="719">
      <c r="E719" s="435"/>
      <c r="F719" s="436"/>
      <c r="G719" s="436"/>
    </row>
    <row r="720">
      <c r="E720" s="435"/>
      <c r="F720" s="436"/>
      <c r="G720" s="436"/>
    </row>
    <row r="721">
      <c r="E721" s="435"/>
      <c r="F721" s="436"/>
      <c r="G721" s="436"/>
    </row>
    <row r="722">
      <c r="E722" s="435"/>
      <c r="F722" s="436"/>
      <c r="G722" s="436"/>
    </row>
    <row r="723">
      <c r="E723" s="435"/>
      <c r="F723" s="436"/>
      <c r="G723" s="436"/>
    </row>
    <row r="724">
      <c r="E724" s="435"/>
      <c r="F724" s="436"/>
      <c r="G724" s="436"/>
    </row>
    <row r="725">
      <c r="E725" s="435"/>
      <c r="F725" s="436"/>
      <c r="G725" s="436"/>
    </row>
    <row r="726">
      <c r="E726" s="435"/>
      <c r="F726" s="436"/>
      <c r="G726" s="436"/>
    </row>
    <row r="727">
      <c r="E727" s="435"/>
      <c r="F727" s="436"/>
      <c r="G727" s="436"/>
    </row>
    <row r="728">
      <c r="E728" s="435"/>
      <c r="F728" s="436"/>
      <c r="G728" s="436"/>
    </row>
    <row r="729">
      <c r="E729" s="435"/>
      <c r="F729" s="436"/>
      <c r="G729" s="436"/>
    </row>
    <row r="730">
      <c r="E730" s="435"/>
      <c r="F730" s="436"/>
      <c r="G730" s="436"/>
    </row>
    <row r="731">
      <c r="E731" s="435"/>
      <c r="F731" s="436"/>
      <c r="G731" s="436"/>
    </row>
    <row r="732">
      <c r="E732" s="435"/>
      <c r="F732" s="436"/>
      <c r="G732" s="436"/>
    </row>
    <row r="733">
      <c r="E733" s="435"/>
      <c r="F733" s="436"/>
      <c r="G733" s="436"/>
    </row>
    <row r="734">
      <c r="E734" s="435"/>
      <c r="F734" s="436"/>
      <c r="G734" s="436"/>
    </row>
    <row r="735">
      <c r="E735" s="435"/>
      <c r="F735" s="436"/>
      <c r="G735" s="436"/>
    </row>
    <row r="736">
      <c r="E736" s="435"/>
      <c r="F736" s="436"/>
      <c r="G736" s="436"/>
    </row>
    <row r="737">
      <c r="E737" s="435"/>
      <c r="F737" s="436"/>
      <c r="G737" s="436"/>
    </row>
    <row r="738">
      <c r="E738" s="435"/>
      <c r="F738" s="436"/>
      <c r="G738" s="436"/>
    </row>
    <row r="739">
      <c r="E739" s="435"/>
      <c r="F739" s="436"/>
      <c r="G739" s="436"/>
    </row>
    <row r="740">
      <c r="E740" s="435"/>
      <c r="F740" s="436"/>
      <c r="G740" s="436"/>
    </row>
    <row r="741">
      <c r="E741" s="435"/>
      <c r="F741" s="436"/>
      <c r="G741" s="436"/>
    </row>
    <row r="742">
      <c r="E742" s="435"/>
      <c r="F742" s="436"/>
      <c r="G742" s="436"/>
    </row>
    <row r="743">
      <c r="E743" s="435"/>
      <c r="F743" s="436"/>
      <c r="G743" s="436"/>
    </row>
    <row r="744">
      <c r="E744" s="435"/>
      <c r="F744" s="436"/>
      <c r="G744" s="436"/>
    </row>
    <row r="745">
      <c r="E745" s="435"/>
      <c r="F745" s="436"/>
      <c r="G745" s="436"/>
    </row>
    <row r="746">
      <c r="E746" s="435"/>
      <c r="F746" s="436"/>
      <c r="G746" s="436"/>
    </row>
    <row r="747">
      <c r="E747" s="435"/>
      <c r="F747" s="436"/>
      <c r="G747" s="436"/>
    </row>
    <row r="748">
      <c r="E748" s="435"/>
      <c r="F748" s="436"/>
      <c r="G748" s="436"/>
    </row>
    <row r="749">
      <c r="E749" s="435"/>
      <c r="F749" s="436"/>
      <c r="G749" s="436"/>
    </row>
    <row r="750">
      <c r="E750" s="435"/>
      <c r="F750" s="436"/>
      <c r="G750" s="436"/>
    </row>
    <row r="751">
      <c r="E751" s="435"/>
      <c r="F751" s="436"/>
      <c r="G751" s="436"/>
    </row>
    <row r="752">
      <c r="E752" s="435"/>
      <c r="F752" s="436"/>
      <c r="G752" s="436"/>
    </row>
    <row r="753">
      <c r="E753" s="435"/>
      <c r="F753" s="436"/>
      <c r="G753" s="436"/>
    </row>
    <row r="754">
      <c r="E754" s="435"/>
      <c r="F754" s="436"/>
      <c r="G754" s="436"/>
    </row>
    <row r="755">
      <c r="E755" s="435"/>
      <c r="F755" s="436"/>
      <c r="G755" s="436"/>
    </row>
    <row r="756">
      <c r="E756" s="435"/>
      <c r="F756" s="436"/>
      <c r="G756" s="436"/>
    </row>
    <row r="757">
      <c r="E757" s="435"/>
      <c r="F757" s="436"/>
      <c r="G757" s="436"/>
    </row>
    <row r="758">
      <c r="E758" s="435"/>
      <c r="F758" s="436"/>
      <c r="G758" s="436"/>
    </row>
    <row r="759">
      <c r="E759" s="435"/>
      <c r="F759" s="436"/>
      <c r="G759" s="436"/>
    </row>
    <row r="760">
      <c r="E760" s="435"/>
      <c r="F760" s="436"/>
      <c r="G760" s="436"/>
    </row>
    <row r="761">
      <c r="E761" s="435"/>
      <c r="F761" s="436"/>
      <c r="G761" s="436"/>
    </row>
    <row r="762">
      <c r="E762" s="435"/>
      <c r="F762" s="436"/>
      <c r="G762" s="436"/>
    </row>
    <row r="763">
      <c r="E763" s="435"/>
      <c r="F763" s="436"/>
      <c r="G763" s="436"/>
    </row>
    <row r="764">
      <c r="E764" s="435"/>
      <c r="F764" s="436"/>
      <c r="G764" s="436"/>
    </row>
    <row r="765">
      <c r="E765" s="435"/>
      <c r="F765" s="436"/>
      <c r="G765" s="436"/>
    </row>
    <row r="766">
      <c r="E766" s="435"/>
      <c r="F766" s="436"/>
      <c r="G766" s="436"/>
    </row>
    <row r="767">
      <c r="E767" s="435"/>
      <c r="F767" s="436"/>
      <c r="G767" s="436"/>
    </row>
    <row r="768">
      <c r="E768" s="435"/>
      <c r="F768" s="436"/>
      <c r="G768" s="436"/>
    </row>
    <row r="769">
      <c r="E769" s="435"/>
      <c r="F769" s="436"/>
      <c r="G769" s="436"/>
    </row>
    <row r="770">
      <c r="E770" s="435"/>
      <c r="F770" s="436"/>
      <c r="G770" s="436"/>
    </row>
    <row r="771">
      <c r="E771" s="435"/>
      <c r="F771" s="436"/>
      <c r="G771" s="436"/>
    </row>
    <row r="772">
      <c r="E772" s="435"/>
      <c r="F772" s="436"/>
      <c r="G772" s="436"/>
    </row>
    <row r="773">
      <c r="E773" s="435"/>
      <c r="F773" s="436"/>
      <c r="G773" s="436"/>
    </row>
    <row r="774">
      <c r="E774" s="435"/>
      <c r="F774" s="436"/>
      <c r="G774" s="436"/>
    </row>
    <row r="775">
      <c r="E775" s="435"/>
      <c r="F775" s="436"/>
      <c r="G775" s="436"/>
    </row>
    <row r="776">
      <c r="E776" s="435"/>
      <c r="F776" s="436"/>
      <c r="G776" s="436"/>
    </row>
    <row r="777">
      <c r="E777" s="435"/>
      <c r="F777" s="436"/>
      <c r="G777" s="436"/>
    </row>
    <row r="778">
      <c r="E778" s="435"/>
      <c r="F778" s="436"/>
      <c r="G778" s="436"/>
    </row>
    <row r="779">
      <c r="E779" s="435"/>
      <c r="F779" s="436"/>
      <c r="G779" s="436"/>
    </row>
    <row r="780">
      <c r="E780" s="435"/>
      <c r="F780" s="436"/>
      <c r="G780" s="436"/>
    </row>
    <row r="781">
      <c r="E781" s="435"/>
      <c r="F781" s="436"/>
      <c r="G781" s="436"/>
    </row>
    <row r="782">
      <c r="E782" s="435"/>
      <c r="F782" s="436"/>
      <c r="G782" s="436"/>
    </row>
    <row r="783">
      <c r="E783" s="435"/>
      <c r="F783" s="436"/>
      <c r="G783" s="436"/>
    </row>
    <row r="784">
      <c r="E784" s="435"/>
      <c r="F784" s="436"/>
      <c r="G784" s="436"/>
    </row>
    <row r="785">
      <c r="E785" s="435"/>
      <c r="F785" s="436"/>
      <c r="G785" s="436"/>
    </row>
    <row r="786">
      <c r="E786" s="435"/>
      <c r="F786" s="436"/>
      <c r="G786" s="436"/>
    </row>
    <row r="787">
      <c r="E787" s="435"/>
      <c r="F787" s="436"/>
      <c r="G787" s="436"/>
    </row>
    <row r="788">
      <c r="E788" s="435"/>
      <c r="F788" s="436"/>
      <c r="G788" s="436"/>
    </row>
    <row r="789">
      <c r="E789" s="435"/>
      <c r="F789" s="436"/>
      <c r="G789" s="436"/>
    </row>
    <row r="790">
      <c r="E790" s="435"/>
      <c r="F790" s="436"/>
      <c r="G790" s="436"/>
    </row>
    <row r="791">
      <c r="E791" s="435"/>
      <c r="F791" s="436"/>
      <c r="G791" s="436"/>
    </row>
    <row r="792">
      <c r="E792" s="435"/>
      <c r="F792" s="436"/>
      <c r="G792" s="436"/>
    </row>
    <row r="793">
      <c r="E793" s="435"/>
      <c r="F793" s="436"/>
      <c r="G793" s="436"/>
    </row>
    <row r="794">
      <c r="E794" s="435"/>
      <c r="F794" s="436"/>
      <c r="G794" s="436"/>
    </row>
    <row r="795">
      <c r="E795" s="435"/>
      <c r="F795" s="436"/>
      <c r="G795" s="436"/>
    </row>
    <row r="796">
      <c r="E796" s="435"/>
      <c r="F796" s="436"/>
      <c r="G796" s="436"/>
    </row>
    <row r="797">
      <c r="E797" s="435"/>
      <c r="F797" s="436"/>
      <c r="G797" s="436"/>
    </row>
    <row r="798">
      <c r="E798" s="435"/>
      <c r="F798" s="436"/>
      <c r="G798" s="436"/>
    </row>
    <row r="799">
      <c r="E799" s="435"/>
      <c r="F799" s="436"/>
      <c r="G799" s="436"/>
    </row>
    <row r="800">
      <c r="E800" s="435"/>
      <c r="F800" s="436"/>
      <c r="G800" s="436"/>
    </row>
    <row r="801">
      <c r="E801" s="435"/>
      <c r="F801" s="436"/>
      <c r="G801" s="436"/>
    </row>
    <row r="802">
      <c r="E802" s="435"/>
      <c r="F802" s="436"/>
      <c r="G802" s="436"/>
    </row>
    <row r="803">
      <c r="E803" s="435"/>
      <c r="F803" s="436"/>
      <c r="G803" s="436"/>
    </row>
    <row r="804">
      <c r="E804" s="435"/>
      <c r="F804" s="436"/>
      <c r="G804" s="436"/>
    </row>
    <row r="805">
      <c r="E805" s="435"/>
      <c r="F805" s="436"/>
      <c r="G805" s="436"/>
    </row>
    <row r="806">
      <c r="E806" s="435"/>
      <c r="F806" s="436"/>
      <c r="G806" s="436"/>
    </row>
    <row r="807">
      <c r="E807" s="435"/>
      <c r="F807" s="436"/>
      <c r="G807" s="436"/>
    </row>
    <row r="808">
      <c r="E808" s="435"/>
      <c r="F808" s="436"/>
      <c r="G808" s="436"/>
    </row>
    <row r="809">
      <c r="E809" s="435"/>
      <c r="F809" s="436"/>
      <c r="G809" s="436"/>
    </row>
    <row r="810">
      <c r="E810" s="435"/>
      <c r="F810" s="436"/>
      <c r="G810" s="436"/>
    </row>
    <row r="811">
      <c r="E811" s="435"/>
      <c r="F811" s="436"/>
      <c r="G811" s="436"/>
    </row>
    <row r="812">
      <c r="E812" s="435"/>
      <c r="F812" s="436"/>
      <c r="G812" s="436"/>
    </row>
    <row r="813">
      <c r="E813" s="435"/>
      <c r="F813" s="436"/>
      <c r="G813" s="436"/>
    </row>
    <row r="814">
      <c r="E814" s="435"/>
      <c r="F814" s="436"/>
      <c r="G814" s="436"/>
    </row>
    <row r="815">
      <c r="E815" s="435"/>
      <c r="F815" s="436"/>
      <c r="G815" s="436"/>
    </row>
    <row r="816">
      <c r="E816" s="435"/>
      <c r="F816" s="436"/>
      <c r="G816" s="436"/>
    </row>
    <row r="817">
      <c r="E817" s="435"/>
      <c r="F817" s="436"/>
      <c r="G817" s="436"/>
    </row>
    <row r="818">
      <c r="E818" s="435"/>
      <c r="F818" s="436"/>
      <c r="G818" s="436"/>
    </row>
    <row r="819">
      <c r="E819" s="435"/>
      <c r="F819" s="436"/>
      <c r="G819" s="436"/>
    </row>
    <row r="820">
      <c r="E820" s="435"/>
      <c r="F820" s="436"/>
      <c r="G820" s="436"/>
    </row>
    <row r="821">
      <c r="E821" s="435"/>
      <c r="F821" s="436"/>
      <c r="G821" s="436"/>
    </row>
    <row r="822">
      <c r="E822" s="435"/>
      <c r="F822" s="436"/>
      <c r="G822" s="436"/>
    </row>
    <row r="823">
      <c r="E823" s="435"/>
      <c r="F823" s="436"/>
      <c r="G823" s="436"/>
    </row>
    <row r="824">
      <c r="E824" s="435"/>
      <c r="F824" s="436"/>
      <c r="G824" s="436"/>
    </row>
    <row r="825">
      <c r="E825" s="435"/>
      <c r="F825" s="436"/>
      <c r="G825" s="436"/>
    </row>
    <row r="826">
      <c r="E826" s="435"/>
      <c r="F826" s="436"/>
      <c r="G826" s="436"/>
    </row>
    <row r="827">
      <c r="E827" s="435"/>
      <c r="F827" s="436"/>
      <c r="G827" s="436"/>
    </row>
    <row r="828">
      <c r="E828" s="435"/>
      <c r="F828" s="436"/>
      <c r="G828" s="436"/>
    </row>
    <row r="829">
      <c r="E829" s="435"/>
      <c r="F829" s="436"/>
      <c r="G829" s="436"/>
    </row>
    <row r="830">
      <c r="E830" s="435"/>
      <c r="F830" s="436"/>
      <c r="G830" s="436"/>
    </row>
    <row r="831">
      <c r="E831" s="435"/>
      <c r="F831" s="436"/>
      <c r="G831" s="436"/>
    </row>
    <row r="832">
      <c r="E832" s="435"/>
      <c r="F832" s="436"/>
      <c r="G832" s="436"/>
    </row>
    <row r="833">
      <c r="E833" s="435"/>
      <c r="F833" s="436"/>
      <c r="G833" s="436"/>
    </row>
    <row r="834">
      <c r="E834" s="435"/>
      <c r="F834" s="436"/>
      <c r="G834" s="436"/>
    </row>
    <row r="835">
      <c r="E835" s="435"/>
      <c r="F835" s="436"/>
      <c r="G835" s="436"/>
    </row>
    <row r="836">
      <c r="E836" s="435"/>
      <c r="F836" s="436"/>
      <c r="G836" s="436"/>
    </row>
    <row r="837">
      <c r="E837" s="435"/>
      <c r="F837" s="436"/>
      <c r="G837" s="436"/>
    </row>
    <row r="838">
      <c r="E838" s="435"/>
      <c r="F838" s="436"/>
      <c r="G838" s="436"/>
    </row>
    <row r="839">
      <c r="E839" s="435"/>
      <c r="F839" s="436"/>
      <c r="G839" s="436"/>
    </row>
    <row r="840">
      <c r="E840" s="435"/>
      <c r="F840" s="436"/>
      <c r="G840" s="436"/>
    </row>
    <row r="841">
      <c r="E841" s="435"/>
      <c r="F841" s="436"/>
      <c r="G841" s="436"/>
    </row>
    <row r="842">
      <c r="E842" s="435"/>
      <c r="F842" s="436"/>
      <c r="G842" s="436"/>
    </row>
    <row r="843">
      <c r="E843" s="435"/>
      <c r="F843" s="436"/>
      <c r="G843" s="436"/>
    </row>
    <row r="844">
      <c r="E844" s="435"/>
      <c r="F844" s="436"/>
      <c r="G844" s="436"/>
    </row>
    <row r="845">
      <c r="E845" s="435"/>
      <c r="F845" s="436"/>
      <c r="G845" s="436"/>
    </row>
    <row r="846">
      <c r="E846" s="435"/>
      <c r="F846" s="436"/>
      <c r="G846" s="436"/>
    </row>
    <row r="847">
      <c r="E847" s="435"/>
      <c r="F847" s="436"/>
      <c r="G847" s="436"/>
    </row>
    <row r="848">
      <c r="E848" s="435"/>
      <c r="F848" s="436"/>
      <c r="G848" s="436"/>
    </row>
    <row r="849">
      <c r="E849" s="435"/>
      <c r="F849" s="436"/>
      <c r="G849" s="436"/>
    </row>
    <row r="850">
      <c r="E850" s="435"/>
      <c r="F850" s="436"/>
      <c r="G850" s="436"/>
    </row>
    <row r="851">
      <c r="E851" s="435"/>
      <c r="F851" s="436"/>
      <c r="G851" s="436"/>
    </row>
    <row r="852">
      <c r="E852" s="435"/>
      <c r="F852" s="436"/>
      <c r="G852" s="436"/>
    </row>
    <row r="853">
      <c r="E853" s="435"/>
      <c r="F853" s="436"/>
      <c r="G853" s="436"/>
    </row>
    <row r="854">
      <c r="E854" s="435"/>
      <c r="F854" s="436"/>
      <c r="G854" s="436"/>
    </row>
    <row r="855">
      <c r="E855" s="435"/>
      <c r="F855" s="436"/>
      <c r="G855" s="436"/>
    </row>
    <row r="856">
      <c r="E856" s="435"/>
      <c r="F856" s="436"/>
      <c r="G856" s="436"/>
    </row>
    <row r="857">
      <c r="E857" s="435"/>
      <c r="F857" s="436"/>
      <c r="G857" s="436"/>
    </row>
    <row r="858">
      <c r="E858" s="435"/>
      <c r="F858" s="436"/>
      <c r="G858" s="436"/>
    </row>
    <row r="859">
      <c r="E859" s="435"/>
      <c r="F859" s="436"/>
      <c r="G859" s="436"/>
    </row>
    <row r="860">
      <c r="E860" s="435"/>
      <c r="F860" s="436"/>
      <c r="G860" s="436"/>
    </row>
    <row r="861">
      <c r="E861" s="435"/>
      <c r="F861" s="436"/>
      <c r="G861" s="436"/>
    </row>
    <row r="862">
      <c r="E862" s="435"/>
      <c r="F862" s="436"/>
      <c r="G862" s="436"/>
    </row>
    <row r="863">
      <c r="E863" s="435"/>
      <c r="F863" s="436"/>
      <c r="G863" s="436"/>
    </row>
    <row r="864">
      <c r="E864" s="435"/>
      <c r="F864" s="436"/>
      <c r="G864" s="436"/>
    </row>
    <row r="865">
      <c r="E865" s="435"/>
      <c r="F865" s="436"/>
      <c r="G865" s="436"/>
    </row>
    <row r="866">
      <c r="E866" s="435"/>
      <c r="F866" s="436"/>
      <c r="G866" s="436"/>
    </row>
    <row r="867">
      <c r="E867" s="435"/>
      <c r="F867" s="436"/>
      <c r="G867" s="436"/>
    </row>
    <row r="868">
      <c r="E868" s="435"/>
      <c r="F868" s="436"/>
      <c r="G868" s="436"/>
    </row>
    <row r="869">
      <c r="E869" s="435"/>
      <c r="F869" s="436"/>
      <c r="G869" s="436"/>
    </row>
    <row r="870">
      <c r="E870" s="435"/>
      <c r="F870" s="436"/>
      <c r="G870" s="436"/>
    </row>
    <row r="871">
      <c r="E871" s="435"/>
      <c r="F871" s="436"/>
      <c r="G871" s="436"/>
    </row>
    <row r="872">
      <c r="E872" s="435"/>
      <c r="F872" s="436"/>
      <c r="G872" s="436"/>
    </row>
    <row r="873">
      <c r="E873" s="435"/>
      <c r="F873" s="436"/>
      <c r="G873" s="436"/>
    </row>
    <row r="874">
      <c r="E874" s="435"/>
      <c r="F874" s="436"/>
      <c r="G874" s="436"/>
    </row>
    <row r="875">
      <c r="E875" s="435"/>
      <c r="F875" s="436"/>
      <c r="G875" s="436"/>
    </row>
    <row r="876">
      <c r="E876" s="435"/>
      <c r="F876" s="436"/>
      <c r="G876" s="436"/>
    </row>
    <row r="877">
      <c r="E877" s="435"/>
      <c r="F877" s="436"/>
      <c r="G877" s="436"/>
    </row>
    <row r="878">
      <c r="E878" s="435"/>
      <c r="F878" s="436"/>
      <c r="G878" s="436"/>
    </row>
    <row r="879">
      <c r="E879" s="435"/>
      <c r="F879" s="436"/>
      <c r="G879" s="436"/>
    </row>
    <row r="880">
      <c r="E880" s="435"/>
      <c r="F880" s="436"/>
      <c r="G880" s="436"/>
    </row>
    <row r="881">
      <c r="E881" s="435"/>
      <c r="F881" s="436"/>
      <c r="G881" s="436"/>
    </row>
    <row r="882">
      <c r="E882" s="435"/>
      <c r="F882" s="436"/>
      <c r="G882" s="436"/>
    </row>
    <row r="883">
      <c r="E883" s="435"/>
      <c r="F883" s="436"/>
      <c r="G883" s="436"/>
    </row>
    <row r="884">
      <c r="E884" s="435"/>
      <c r="F884" s="436"/>
      <c r="G884" s="436"/>
    </row>
    <row r="885">
      <c r="E885" s="435"/>
      <c r="F885" s="436"/>
      <c r="G885" s="436"/>
    </row>
    <row r="886">
      <c r="E886" s="435"/>
      <c r="F886" s="436"/>
      <c r="G886" s="436"/>
    </row>
    <row r="887">
      <c r="E887" s="435"/>
      <c r="F887" s="436"/>
      <c r="G887" s="436"/>
    </row>
    <row r="888">
      <c r="E888" s="435"/>
      <c r="F888" s="436"/>
      <c r="G888" s="436"/>
    </row>
    <row r="889">
      <c r="E889" s="435"/>
      <c r="F889" s="436"/>
      <c r="G889" s="436"/>
    </row>
    <row r="890">
      <c r="E890" s="435"/>
      <c r="F890" s="436"/>
      <c r="G890" s="436"/>
    </row>
    <row r="891">
      <c r="E891" s="435"/>
      <c r="F891" s="436"/>
      <c r="G891" s="436"/>
    </row>
    <row r="892">
      <c r="E892" s="435"/>
      <c r="F892" s="436"/>
      <c r="G892" s="436"/>
    </row>
    <row r="893">
      <c r="E893" s="435"/>
      <c r="F893" s="436"/>
      <c r="G893" s="436"/>
    </row>
    <row r="894">
      <c r="E894" s="435"/>
      <c r="F894" s="436"/>
      <c r="G894" s="436"/>
    </row>
    <row r="895">
      <c r="E895" s="435"/>
      <c r="F895" s="436"/>
      <c r="G895" s="436"/>
    </row>
    <row r="896">
      <c r="E896" s="435"/>
      <c r="F896" s="436"/>
      <c r="G896" s="436"/>
    </row>
    <row r="897">
      <c r="E897" s="435"/>
      <c r="F897" s="436"/>
      <c r="G897" s="436"/>
    </row>
    <row r="898">
      <c r="E898" s="435"/>
      <c r="F898" s="436"/>
      <c r="G898" s="436"/>
    </row>
    <row r="899">
      <c r="E899" s="435"/>
      <c r="F899" s="436"/>
      <c r="G899" s="436"/>
    </row>
    <row r="900">
      <c r="E900" s="435"/>
      <c r="F900" s="436"/>
      <c r="G900" s="436"/>
    </row>
    <row r="901">
      <c r="E901" s="435"/>
      <c r="F901" s="436"/>
      <c r="G901" s="436"/>
    </row>
    <row r="902">
      <c r="E902" s="435"/>
      <c r="F902" s="436"/>
      <c r="G902" s="436"/>
    </row>
    <row r="903">
      <c r="E903" s="435"/>
      <c r="F903" s="436"/>
      <c r="G903" s="436"/>
    </row>
    <row r="904">
      <c r="E904" s="435"/>
      <c r="F904" s="436"/>
      <c r="G904" s="436"/>
    </row>
    <row r="905">
      <c r="E905" s="435"/>
      <c r="F905" s="436"/>
      <c r="G905" s="436"/>
    </row>
    <row r="906">
      <c r="E906" s="435"/>
      <c r="F906" s="436"/>
      <c r="G906" s="436"/>
    </row>
    <row r="907">
      <c r="E907" s="435"/>
      <c r="F907" s="436"/>
      <c r="G907" s="436"/>
    </row>
    <row r="908">
      <c r="E908" s="435"/>
      <c r="F908" s="436"/>
      <c r="G908" s="436"/>
    </row>
    <row r="909">
      <c r="E909" s="435"/>
      <c r="F909" s="436"/>
      <c r="G909" s="436"/>
    </row>
    <row r="910">
      <c r="E910" s="435"/>
      <c r="F910" s="436"/>
      <c r="G910" s="436"/>
    </row>
    <row r="911">
      <c r="E911" s="435"/>
      <c r="F911" s="436"/>
      <c r="G911" s="436"/>
    </row>
    <row r="912">
      <c r="E912" s="435"/>
      <c r="F912" s="436"/>
      <c r="G912" s="436"/>
    </row>
    <row r="913">
      <c r="E913" s="435"/>
      <c r="F913" s="436"/>
      <c r="G913" s="436"/>
    </row>
    <row r="914">
      <c r="E914" s="435"/>
      <c r="F914" s="436"/>
      <c r="G914" s="436"/>
    </row>
    <row r="915">
      <c r="E915" s="435"/>
      <c r="F915" s="436"/>
      <c r="G915" s="436"/>
    </row>
    <row r="916">
      <c r="E916" s="435"/>
      <c r="F916" s="436"/>
      <c r="G916" s="436"/>
    </row>
    <row r="917">
      <c r="E917" s="435"/>
      <c r="F917" s="436"/>
      <c r="G917" s="436"/>
    </row>
    <row r="918">
      <c r="E918" s="435"/>
      <c r="F918" s="436"/>
      <c r="G918" s="436"/>
    </row>
    <row r="919">
      <c r="E919" s="435"/>
      <c r="F919" s="436"/>
      <c r="G919" s="436"/>
    </row>
    <row r="920">
      <c r="E920" s="435"/>
      <c r="F920" s="436"/>
      <c r="G920" s="436"/>
    </row>
    <row r="921">
      <c r="E921" s="435"/>
      <c r="F921" s="436"/>
      <c r="G921" s="436"/>
    </row>
    <row r="922">
      <c r="E922" s="435"/>
      <c r="F922" s="436"/>
      <c r="G922" s="436"/>
    </row>
    <row r="923">
      <c r="E923" s="435"/>
      <c r="F923" s="436"/>
      <c r="G923" s="436"/>
    </row>
    <row r="924">
      <c r="E924" s="435"/>
      <c r="F924" s="436"/>
      <c r="G924" s="436"/>
    </row>
    <row r="925">
      <c r="E925" s="435"/>
      <c r="F925" s="436"/>
      <c r="G925" s="436"/>
    </row>
    <row r="926">
      <c r="E926" s="435"/>
      <c r="F926" s="436"/>
      <c r="G926" s="436"/>
    </row>
    <row r="927">
      <c r="E927" s="435"/>
      <c r="F927" s="436"/>
      <c r="G927" s="436"/>
    </row>
    <row r="928">
      <c r="E928" s="435"/>
      <c r="F928" s="436"/>
      <c r="G928" s="436"/>
    </row>
    <row r="929">
      <c r="E929" s="435"/>
      <c r="F929" s="436"/>
      <c r="G929" s="436"/>
    </row>
    <row r="930">
      <c r="E930" s="435"/>
      <c r="F930" s="436"/>
      <c r="G930" s="436"/>
    </row>
    <row r="931">
      <c r="E931" s="435"/>
      <c r="F931" s="436"/>
      <c r="G931" s="436"/>
    </row>
    <row r="932">
      <c r="E932" s="435"/>
      <c r="F932" s="436"/>
      <c r="G932" s="436"/>
    </row>
    <row r="933">
      <c r="E933" s="435"/>
      <c r="F933" s="436"/>
      <c r="G933" s="436"/>
    </row>
    <row r="934">
      <c r="E934" s="435"/>
      <c r="F934" s="436"/>
      <c r="G934" s="436"/>
    </row>
    <row r="935">
      <c r="E935" s="435"/>
      <c r="F935" s="436"/>
      <c r="G935" s="436"/>
    </row>
    <row r="936">
      <c r="E936" s="435"/>
      <c r="F936" s="436"/>
      <c r="G936" s="436"/>
    </row>
    <row r="937">
      <c r="E937" s="435"/>
      <c r="F937" s="436"/>
      <c r="G937" s="436"/>
    </row>
    <row r="938">
      <c r="E938" s="435"/>
      <c r="F938" s="436"/>
      <c r="G938" s="436"/>
    </row>
    <row r="939">
      <c r="E939" s="435"/>
      <c r="F939" s="436"/>
      <c r="G939" s="436"/>
    </row>
    <row r="940">
      <c r="E940" s="435"/>
      <c r="F940" s="436"/>
      <c r="G940" s="436"/>
    </row>
    <row r="941">
      <c r="E941" s="435"/>
      <c r="F941" s="436"/>
      <c r="G941" s="436"/>
    </row>
    <row r="942">
      <c r="E942" s="435"/>
      <c r="F942" s="436"/>
      <c r="G942" s="436"/>
    </row>
    <row r="943">
      <c r="E943" s="435"/>
      <c r="F943" s="436"/>
      <c r="G943" s="436"/>
    </row>
    <row r="944">
      <c r="E944" s="435"/>
      <c r="F944" s="436"/>
      <c r="G944" s="436"/>
    </row>
    <row r="945">
      <c r="E945" s="435"/>
      <c r="F945" s="436"/>
      <c r="G945" s="436"/>
    </row>
    <row r="946">
      <c r="E946" s="435"/>
      <c r="F946" s="436"/>
      <c r="G946" s="436"/>
    </row>
    <row r="947">
      <c r="E947" s="435"/>
      <c r="F947" s="436"/>
      <c r="G947" s="436"/>
    </row>
    <row r="948">
      <c r="E948" s="435"/>
      <c r="F948" s="436"/>
      <c r="G948" s="436"/>
    </row>
    <row r="949">
      <c r="E949" s="435"/>
      <c r="F949" s="436"/>
      <c r="G949" s="436"/>
    </row>
    <row r="950">
      <c r="E950" s="435"/>
      <c r="F950" s="436"/>
      <c r="G950" s="436"/>
    </row>
    <row r="951">
      <c r="E951" s="435"/>
      <c r="F951" s="436"/>
      <c r="G951" s="436"/>
    </row>
    <row r="952">
      <c r="E952" s="435"/>
      <c r="F952" s="436"/>
      <c r="G952" s="436"/>
    </row>
    <row r="953">
      <c r="E953" s="435"/>
      <c r="F953" s="436"/>
      <c r="G953" s="436"/>
    </row>
    <row r="954">
      <c r="E954" s="435"/>
      <c r="F954" s="436"/>
      <c r="G954" s="436"/>
    </row>
    <row r="955">
      <c r="E955" s="435"/>
      <c r="F955" s="436"/>
      <c r="G955" s="436"/>
    </row>
    <row r="956">
      <c r="E956" s="435"/>
      <c r="F956" s="436"/>
      <c r="G956" s="436"/>
    </row>
    <row r="957">
      <c r="E957" s="435"/>
      <c r="F957" s="436"/>
      <c r="G957" s="436"/>
    </row>
    <row r="958">
      <c r="E958" s="435"/>
      <c r="F958" s="436"/>
      <c r="G958" s="436"/>
    </row>
    <row r="959">
      <c r="E959" s="435"/>
      <c r="F959" s="436"/>
      <c r="G959" s="436"/>
    </row>
    <row r="960">
      <c r="E960" s="435"/>
      <c r="F960" s="436"/>
      <c r="G960" s="436"/>
    </row>
    <row r="961">
      <c r="E961" s="435"/>
      <c r="F961" s="436"/>
      <c r="G961" s="436"/>
    </row>
    <row r="962">
      <c r="E962" s="435"/>
      <c r="F962" s="436"/>
      <c r="G962" s="436"/>
    </row>
    <row r="963">
      <c r="E963" s="435"/>
      <c r="F963" s="436"/>
      <c r="G963" s="436"/>
    </row>
    <row r="964">
      <c r="E964" s="435"/>
      <c r="F964" s="436"/>
      <c r="G964" s="436"/>
    </row>
    <row r="965">
      <c r="E965" s="435"/>
      <c r="F965" s="436"/>
      <c r="G965" s="436"/>
    </row>
    <row r="966">
      <c r="E966" s="435"/>
      <c r="F966" s="436"/>
      <c r="G966" s="436"/>
    </row>
    <row r="967">
      <c r="E967" s="435"/>
      <c r="F967" s="436"/>
      <c r="G967" s="436"/>
    </row>
    <row r="968">
      <c r="E968" s="435"/>
      <c r="F968" s="436"/>
      <c r="G968" s="436"/>
    </row>
    <row r="969">
      <c r="E969" s="435"/>
      <c r="F969" s="436"/>
      <c r="G969" s="436"/>
    </row>
    <row r="970">
      <c r="E970" s="435"/>
      <c r="F970" s="436"/>
      <c r="G970" s="436"/>
    </row>
    <row r="971">
      <c r="E971" s="435"/>
      <c r="F971" s="436"/>
      <c r="G971" s="436"/>
    </row>
    <row r="972">
      <c r="E972" s="435"/>
      <c r="F972" s="436"/>
      <c r="G972" s="436"/>
    </row>
    <row r="973">
      <c r="E973" s="435"/>
      <c r="F973" s="436"/>
      <c r="G973" s="436"/>
    </row>
    <row r="974">
      <c r="E974" s="435"/>
      <c r="F974" s="436"/>
      <c r="G974" s="436"/>
    </row>
    <row r="975">
      <c r="E975" s="435"/>
      <c r="F975" s="436"/>
      <c r="G975" s="436"/>
    </row>
    <row r="976">
      <c r="E976" s="435"/>
      <c r="F976" s="436"/>
      <c r="G976" s="436"/>
    </row>
    <row r="977">
      <c r="E977" s="435"/>
      <c r="F977" s="436"/>
      <c r="G977" s="436"/>
    </row>
    <row r="978">
      <c r="E978" s="435"/>
      <c r="F978" s="436"/>
      <c r="G978" s="436"/>
    </row>
    <row r="979">
      <c r="E979" s="435"/>
      <c r="F979" s="436"/>
      <c r="G979" s="436"/>
    </row>
    <row r="980">
      <c r="E980" s="435"/>
      <c r="F980" s="436"/>
      <c r="G980" s="436"/>
    </row>
    <row r="981">
      <c r="E981" s="435"/>
      <c r="F981" s="436"/>
      <c r="G981" s="436"/>
    </row>
    <row r="982">
      <c r="E982" s="435"/>
      <c r="F982" s="436"/>
      <c r="G982" s="436"/>
    </row>
    <row r="983">
      <c r="E983" s="435"/>
      <c r="F983" s="436"/>
      <c r="G983" s="436"/>
    </row>
    <row r="984">
      <c r="E984" s="435"/>
      <c r="F984" s="436"/>
      <c r="G984" s="436"/>
    </row>
    <row r="985">
      <c r="E985" s="435"/>
      <c r="F985" s="436"/>
      <c r="G985" s="436"/>
    </row>
    <row r="986">
      <c r="E986" s="435"/>
      <c r="F986" s="436"/>
      <c r="G986" s="436"/>
    </row>
    <row r="987">
      <c r="E987" s="435"/>
      <c r="F987" s="436"/>
      <c r="G987" s="436"/>
    </row>
    <row r="988">
      <c r="E988" s="435"/>
      <c r="F988" s="436"/>
      <c r="G988" s="436"/>
    </row>
    <row r="989">
      <c r="E989" s="435"/>
      <c r="F989" s="436"/>
      <c r="G989" s="436"/>
    </row>
    <row r="990">
      <c r="E990" s="435"/>
      <c r="F990" s="436"/>
      <c r="G990" s="436"/>
    </row>
    <row r="991">
      <c r="E991" s="435"/>
      <c r="F991" s="436"/>
      <c r="G991" s="436"/>
    </row>
    <row r="992">
      <c r="E992" s="435"/>
      <c r="F992" s="436"/>
      <c r="G992" s="436"/>
    </row>
    <row r="993">
      <c r="E993" s="435"/>
      <c r="F993" s="436"/>
      <c r="G993" s="436"/>
    </row>
    <row r="994">
      <c r="E994" s="435"/>
      <c r="F994" s="436"/>
      <c r="G994" s="436"/>
    </row>
    <row r="995">
      <c r="E995" s="435"/>
      <c r="F995" s="436"/>
      <c r="G995" s="436"/>
    </row>
    <row r="996">
      <c r="E996" s="435"/>
      <c r="F996" s="436"/>
      <c r="G996" s="436"/>
    </row>
    <row r="997">
      <c r="E997" s="435"/>
      <c r="F997" s="436"/>
      <c r="G997" s="436"/>
    </row>
    <row r="998">
      <c r="E998" s="435"/>
      <c r="F998" s="436"/>
      <c r="G998" s="436"/>
    </row>
  </sheetData>
  <mergeCells count="488">
    <mergeCell ref="H19:M19"/>
    <mergeCell ref="N19:AR19"/>
    <mergeCell ref="E17:G17"/>
    <mergeCell ref="H17:M17"/>
    <mergeCell ref="N17:AR17"/>
    <mergeCell ref="E18:G18"/>
    <mergeCell ref="H18:M18"/>
    <mergeCell ref="N18:AR18"/>
    <mergeCell ref="E19:G19"/>
    <mergeCell ref="H22:M22"/>
    <mergeCell ref="N22:AR22"/>
    <mergeCell ref="E20:G20"/>
    <mergeCell ref="H20:M20"/>
    <mergeCell ref="N20:AR20"/>
    <mergeCell ref="E21:G21"/>
    <mergeCell ref="H21:M21"/>
    <mergeCell ref="N21:AR21"/>
    <mergeCell ref="E22:G22"/>
    <mergeCell ref="H25:M25"/>
    <mergeCell ref="N25:AR25"/>
    <mergeCell ref="E23:G23"/>
    <mergeCell ref="H23:M23"/>
    <mergeCell ref="N23:AR23"/>
    <mergeCell ref="E24:G24"/>
    <mergeCell ref="H24:M24"/>
    <mergeCell ref="N24:AR24"/>
    <mergeCell ref="E25:G25"/>
    <mergeCell ref="H28:M28"/>
    <mergeCell ref="N28:AR28"/>
    <mergeCell ref="E26:G26"/>
    <mergeCell ref="H26:M26"/>
    <mergeCell ref="N26:AR26"/>
    <mergeCell ref="E27:G27"/>
    <mergeCell ref="H27:M27"/>
    <mergeCell ref="N27:AR27"/>
    <mergeCell ref="E28:G28"/>
    <mergeCell ref="H31:M31"/>
    <mergeCell ref="N31:AR31"/>
    <mergeCell ref="E29:G29"/>
    <mergeCell ref="H29:M29"/>
    <mergeCell ref="N29:AR29"/>
    <mergeCell ref="E30:G30"/>
    <mergeCell ref="H30:M30"/>
    <mergeCell ref="N30:AR30"/>
    <mergeCell ref="E31:G31"/>
    <mergeCell ref="H34:M34"/>
    <mergeCell ref="N34:AR34"/>
    <mergeCell ref="E32:G32"/>
    <mergeCell ref="H32:M32"/>
    <mergeCell ref="N32:AR32"/>
    <mergeCell ref="E33:G33"/>
    <mergeCell ref="H33:M33"/>
    <mergeCell ref="N33:AR33"/>
    <mergeCell ref="E34:G34"/>
    <mergeCell ref="H37:M37"/>
    <mergeCell ref="N37:AR37"/>
    <mergeCell ref="E35:G35"/>
    <mergeCell ref="H35:M35"/>
    <mergeCell ref="N35:AR35"/>
    <mergeCell ref="E36:G36"/>
    <mergeCell ref="H36:M36"/>
    <mergeCell ref="N36:AR36"/>
    <mergeCell ref="E37:G37"/>
    <mergeCell ref="H40:M40"/>
    <mergeCell ref="N40:AR40"/>
    <mergeCell ref="E38:G38"/>
    <mergeCell ref="H38:M38"/>
    <mergeCell ref="N38:AR38"/>
    <mergeCell ref="E39:G39"/>
    <mergeCell ref="H39:M39"/>
    <mergeCell ref="N39:AR39"/>
    <mergeCell ref="E40:G40"/>
    <mergeCell ref="H43:M43"/>
    <mergeCell ref="N43:AR43"/>
    <mergeCell ref="E41:G41"/>
    <mergeCell ref="H41:M41"/>
    <mergeCell ref="N41:AR41"/>
    <mergeCell ref="E42:G42"/>
    <mergeCell ref="H42:M42"/>
    <mergeCell ref="N42:AR42"/>
    <mergeCell ref="E43:G43"/>
    <mergeCell ref="H46:M46"/>
    <mergeCell ref="N46:AR46"/>
    <mergeCell ref="E44:G44"/>
    <mergeCell ref="H44:M44"/>
    <mergeCell ref="N44:AR44"/>
    <mergeCell ref="E45:G45"/>
    <mergeCell ref="H45:M45"/>
    <mergeCell ref="N45:AR45"/>
    <mergeCell ref="E46:G46"/>
    <mergeCell ref="H49:M49"/>
    <mergeCell ref="N49:AR49"/>
    <mergeCell ref="E47:G47"/>
    <mergeCell ref="H47:M47"/>
    <mergeCell ref="N47:AR47"/>
    <mergeCell ref="E48:G48"/>
    <mergeCell ref="H48:M48"/>
    <mergeCell ref="N48:AR48"/>
    <mergeCell ref="E49:G49"/>
    <mergeCell ref="H52:M52"/>
    <mergeCell ref="N52:AR52"/>
    <mergeCell ref="E50:G50"/>
    <mergeCell ref="H50:M50"/>
    <mergeCell ref="N50:AR50"/>
    <mergeCell ref="E51:G51"/>
    <mergeCell ref="H51:M51"/>
    <mergeCell ref="N51:AR51"/>
    <mergeCell ref="E52:G52"/>
    <mergeCell ref="H55:M55"/>
    <mergeCell ref="N55:AR55"/>
    <mergeCell ref="E53:G53"/>
    <mergeCell ref="H53:M53"/>
    <mergeCell ref="N53:AR53"/>
    <mergeCell ref="E54:G54"/>
    <mergeCell ref="H54:M54"/>
    <mergeCell ref="N54:AR54"/>
    <mergeCell ref="E55:G55"/>
    <mergeCell ref="H58:M58"/>
    <mergeCell ref="N58:AR58"/>
    <mergeCell ref="E56:G56"/>
    <mergeCell ref="H56:M56"/>
    <mergeCell ref="N56:AR56"/>
    <mergeCell ref="E57:G57"/>
    <mergeCell ref="H57:M57"/>
    <mergeCell ref="N57:AR57"/>
    <mergeCell ref="E58:G58"/>
    <mergeCell ref="H61:M61"/>
    <mergeCell ref="N61:AR61"/>
    <mergeCell ref="E59:G59"/>
    <mergeCell ref="H59:M59"/>
    <mergeCell ref="N59:AR59"/>
    <mergeCell ref="E60:G60"/>
    <mergeCell ref="H60:M60"/>
    <mergeCell ref="N60:AR60"/>
    <mergeCell ref="E61:G61"/>
    <mergeCell ref="H64:M64"/>
    <mergeCell ref="N64:AR64"/>
    <mergeCell ref="E62:G62"/>
    <mergeCell ref="H62:M62"/>
    <mergeCell ref="N62:AR62"/>
    <mergeCell ref="E63:G63"/>
    <mergeCell ref="H63:M63"/>
    <mergeCell ref="N63:AR63"/>
    <mergeCell ref="E64:G64"/>
    <mergeCell ref="H67:M67"/>
    <mergeCell ref="N67:AR67"/>
    <mergeCell ref="E65:G65"/>
    <mergeCell ref="H65:M65"/>
    <mergeCell ref="N65:AR65"/>
    <mergeCell ref="E66:G66"/>
    <mergeCell ref="H66:M66"/>
    <mergeCell ref="N66:AR66"/>
    <mergeCell ref="E67:G67"/>
    <mergeCell ref="H70:M70"/>
    <mergeCell ref="N70:AR70"/>
    <mergeCell ref="E68:G68"/>
    <mergeCell ref="H68:M68"/>
    <mergeCell ref="N68:AR68"/>
    <mergeCell ref="E69:G69"/>
    <mergeCell ref="H69:M69"/>
    <mergeCell ref="N69:AR69"/>
    <mergeCell ref="E70:G70"/>
    <mergeCell ref="H73:M73"/>
    <mergeCell ref="N73:AR73"/>
    <mergeCell ref="E71:G71"/>
    <mergeCell ref="H71:M71"/>
    <mergeCell ref="N71:AR71"/>
    <mergeCell ref="E72:G72"/>
    <mergeCell ref="H72:M72"/>
    <mergeCell ref="N72:AR72"/>
    <mergeCell ref="E73:G73"/>
    <mergeCell ref="H76:M76"/>
    <mergeCell ref="N76:AR76"/>
    <mergeCell ref="E74:G74"/>
    <mergeCell ref="H74:M74"/>
    <mergeCell ref="N74:AR74"/>
    <mergeCell ref="E75:G75"/>
    <mergeCell ref="H75:M75"/>
    <mergeCell ref="N75:AR75"/>
    <mergeCell ref="E76:G76"/>
    <mergeCell ref="H79:M79"/>
    <mergeCell ref="N79:AR79"/>
    <mergeCell ref="E77:G77"/>
    <mergeCell ref="H77:M77"/>
    <mergeCell ref="N77:AR77"/>
    <mergeCell ref="E78:G78"/>
    <mergeCell ref="H78:M78"/>
    <mergeCell ref="N78:AR78"/>
    <mergeCell ref="E79:G79"/>
    <mergeCell ref="H82:M82"/>
    <mergeCell ref="N82:AR82"/>
    <mergeCell ref="E80:G80"/>
    <mergeCell ref="H80:M80"/>
    <mergeCell ref="N80:AR80"/>
    <mergeCell ref="E81:G81"/>
    <mergeCell ref="H81:M81"/>
    <mergeCell ref="N81:AR81"/>
    <mergeCell ref="E82:G82"/>
    <mergeCell ref="H85:M85"/>
    <mergeCell ref="N85:AR85"/>
    <mergeCell ref="E83:G83"/>
    <mergeCell ref="H83:M83"/>
    <mergeCell ref="N83:AR83"/>
    <mergeCell ref="E84:G84"/>
    <mergeCell ref="H84:M84"/>
    <mergeCell ref="N84:AR84"/>
    <mergeCell ref="E85:G85"/>
    <mergeCell ref="H88:M88"/>
    <mergeCell ref="N88:AR88"/>
    <mergeCell ref="E86:G86"/>
    <mergeCell ref="H86:M86"/>
    <mergeCell ref="N86:AR86"/>
    <mergeCell ref="E87:G87"/>
    <mergeCell ref="H87:M87"/>
    <mergeCell ref="N87:AR87"/>
    <mergeCell ref="E88:G88"/>
    <mergeCell ref="H91:M91"/>
    <mergeCell ref="N91:AR91"/>
    <mergeCell ref="E89:G89"/>
    <mergeCell ref="H89:M89"/>
    <mergeCell ref="N89:AR89"/>
    <mergeCell ref="E90:G90"/>
    <mergeCell ref="H90:M90"/>
    <mergeCell ref="N90:AR90"/>
    <mergeCell ref="E91:G91"/>
    <mergeCell ref="H94:M94"/>
    <mergeCell ref="N94:AR94"/>
    <mergeCell ref="E92:G92"/>
    <mergeCell ref="H92:M92"/>
    <mergeCell ref="N92:AR92"/>
    <mergeCell ref="E93:G93"/>
    <mergeCell ref="H93:M93"/>
    <mergeCell ref="N93:AR93"/>
    <mergeCell ref="E94:G94"/>
    <mergeCell ref="H97:M97"/>
    <mergeCell ref="N97:AR97"/>
    <mergeCell ref="E95:G95"/>
    <mergeCell ref="H95:M95"/>
    <mergeCell ref="N95:AR95"/>
    <mergeCell ref="E96:G96"/>
    <mergeCell ref="H96:M96"/>
    <mergeCell ref="N96:AR96"/>
    <mergeCell ref="E97:G97"/>
    <mergeCell ref="H100:M100"/>
    <mergeCell ref="N100:AR100"/>
    <mergeCell ref="E98:G98"/>
    <mergeCell ref="H98:M98"/>
    <mergeCell ref="N98:AR98"/>
    <mergeCell ref="E99:G99"/>
    <mergeCell ref="H99:M99"/>
    <mergeCell ref="N99:AR99"/>
    <mergeCell ref="E100:G100"/>
    <mergeCell ref="H103:M103"/>
    <mergeCell ref="N103:AR103"/>
    <mergeCell ref="E101:G101"/>
    <mergeCell ref="H101:M101"/>
    <mergeCell ref="N101:AR101"/>
    <mergeCell ref="E102:G102"/>
    <mergeCell ref="H102:M102"/>
    <mergeCell ref="N102:AR102"/>
    <mergeCell ref="E103:G103"/>
    <mergeCell ref="H106:M106"/>
    <mergeCell ref="N106:AR106"/>
    <mergeCell ref="E104:G104"/>
    <mergeCell ref="H104:M104"/>
    <mergeCell ref="N104:AR104"/>
    <mergeCell ref="E105:G105"/>
    <mergeCell ref="H105:M105"/>
    <mergeCell ref="N105:AR105"/>
    <mergeCell ref="E106:G106"/>
    <mergeCell ref="H109:M109"/>
    <mergeCell ref="N109:AR109"/>
    <mergeCell ref="E107:G107"/>
    <mergeCell ref="H107:M107"/>
    <mergeCell ref="N107:AR107"/>
    <mergeCell ref="E108:G108"/>
    <mergeCell ref="H108:M108"/>
    <mergeCell ref="N108:AR108"/>
    <mergeCell ref="E109:G109"/>
    <mergeCell ref="H112:M112"/>
    <mergeCell ref="N112:AR112"/>
    <mergeCell ref="E110:G110"/>
    <mergeCell ref="H110:M110"/>
    <mergeCell ref="N110:AR110"/>
    <mergeCell ref="E111:G111"/>
    <mergeCell ref="H111:M111"/>
    <mergeCell ref="N111:AR111"/>
    <mergeCell ref="E112:G112"/>
    <mergeCell ref="H115:M115"/>
    <mergeCell ref="N115:AR115"/>
    <mergeCell ref="E113:G113"/>
    <mergeCell ref="H113:M113"/>
    <mergeCell ref="N113:AR113"/>
    <mergeCell ref="E114:G114"/>
    <mergeCell ref="H114:M114"/>
    <mergeCell ref="N114:AR114"/>
    <mergeCell ref="E115:G115"/>
    <mergeCell ref="H118:M118"/>
    <mergeCell ref="N118:AR118"/>
    <mergeCell ref="E116:G116"/>
    <mergeCell ref="H116:M116"/>
    <mergeCell ref="N116:AR116"/>
    <mergeCell ref="E117:G117"/>
    <mergeCell ref="H117:M117"/>
    <mergeCell ref="N117:AR117"/>
    <mergeCell ref="E118:G118"/>
    <mergeCell ref="H121:M121"/>
    <mergeCell ref="N121:AR121"/>
    <mergeCell ref="E119:G119"/>
    <mergeCell ref="H119:M119"/>
    <mergeCell ref="N119:AR119"/>
    <mergeCell ref="E120:G120"/>
    <mergeCell ref="H120:M120"/>
    <mergeCell ref="N120:AR120"/>
    <mergeCell ref="E121:G121"/>
    <mergeCell ref="H124:M124"/>
    <mergeCell ref="N124:AR124"/>
    <mergeCell ref="E122:G122"/>
    <mergeCell ref="H122:M122"/>
    <mergeCell ref="N122:AR122"/>
    <mergeCell ref="E123:G123"/>
    <mergeCell ref="H123:M123"/>
    <mergeCell ref="N123:AR123"/>
    <mergeCell ref="E124:G124"/>
    <mergeCell ref="H127:M127"/>
    <mergeCell ref="N127:AR127"/>
    <mergeCell ref="E125:G125"/>
    <mergeCell ref="H125:M125"/>
    <mergeCell ref="N125:AR125"/>
    <mergeCell ref="E126:G126"/>
    <mergeCell ref="H126:M126"/>
    <mergeCell ref="N126:AR126"/>
    <mergeCell ref="E127:G127"/>
    <mergeCell ref="H130:M130"/>
    <mergeCell ref="N130:AR130"/>
    <mergeCell ref="E128:G128"/>
    <mergeCell ref="H128:M128"/>
    <mergeCell ref="N128:AR128"/>
    <mergeCell ref="E129:G129"/>
    <mergeCell ref="H129:M129"/>
    <mergeCell ref="N129:AR129"/>
    <mergeCell ref="E130:G130"/>
    <mergeCell ref="H133:M133"/>
    <mergeCell ref="N133:AR133"/>
    <mergeCell ref="E131:G131"/>
    <mergeCell ref="H131:M131"/>
    <mergeCell ref="N131:AR131"/>
    <mergeCell ref="E132:G132"/>
    <mergeCell ref="H132:M132"/>
    <mergeCell ref="N132:AR132"/>
    <mergeCell ref="E133:G133"/>
    <mergeCell ref="H136:M136"/>
    <mergeCell ref="N136:AR136"/>
    <mergeCell ref="E134:G134"/>
    <mergeCell ref="H134:M134"/>
    <mergeCell ref="N134:AR134"/>
    <mergeCell ref="E135:G135"/>
    <mergeCell ref="H135:M135"/>
    <mergeCell ref="N135:AR135"/>
    <mergeCell ref="E136:G136"/>
    <mergeCell ref="H139:M139"/>
    <mergeCell ref="N139:AR139"/>
    <mergeCell ref="E137:G137"/>
    <mergeCell ref="H137:M137"/>
    <mergeCell ref="N137:AR137"/>
    <mergeCell ref="E138:G138"/>
    <mergeCell ref="H138:M138"/>
    <mergeCell ref="N138:AR138"/>
    <mergeCell ref="E139:G139"/>
    <mergeCell ref="H142:M142"/>
    <mergeCell ref="N142:AR142"/>
    <mergeCell ref="E140:G140"/>
    <mergeCell ref="H140:M140"/>
    <mergeCell ref="N140:AR140"/>
    <mergeCell ref="E141:G141"/>
    <mergeCell ref="H141:M141"/>
    <mergeCell ref="N141:AR141"/>
    <mergeCell ref="E142:G142"/>
    <mergeCell ref="H166:M166"/>
    <mergeCell ref="N166:AR166"/>
    <mergeCell ref="E164:G164"/>
    <mergeCell ref="H164:M164"/>
    <mergeCell ref="N164:AR164"/>
    <mergeCell ref="E165:G165"/>
    <mergeCell ref="H165:M165"/>
    <mergeCell ref="N165:AR165"/>
    <mergeCell ref="E166:G166"/>
    <mergeCell ref="D1:L3"/>
    <mergeCell ref="H7:J7"/>
    <mergeCell ref="K7:M7"/>
    <mergeCell ref="N7:P7"/>
    <mergeCell ref="Q7:S7"/>
    <mergeCell ref="T7:V7"/>
    <mergeCell ref="W7:Y7"/>
    <mergeCell ref="E7:G7"/>
    <mergeCell ref="E9:G9"/>
    <mergeCell ref="H9:M9"/>
    <mergeCell ref="N9:AR9"/>
    <mergeCell ref="E10:G10"/>
    <mergeCell ref="H10:M10"/>
    <mergeCell ref="N10:AR10"/>
    <mergeCell ref="H13:M13"/>
    <mergeCell ref="N13:AR13"/>
    <mergeCell ref="E11:G11"/>
    <mergeCell ref="H11:M11"/>
    <mergeCell ref="N11:AR11"/>
    <mergeCell ref="E12:G12"/>
    <mergeCell ref="H12:M12"/>
    <mergeCell ref="N12:AR12"/>
    <mergeCell ref="E13:G13"/>
    <mergeCell ref="H16:M16"/>
    <mergeCell ref="N16:AR16"/>
    <mergeCell ref="E14:G14"/>
    <mergeCell ref="H14:M14"/>
    <mergeCell ref="N14:AR14"/>
    <mergeCell ref="E15:G15"/>
    <mergeCell ref="H15:M15"/>
    <mergeCell ref="N15:AR15"/>
    <mergeCell ref="E16:G16"/>
    <mergeCell ref="E167:G167"/>
    <mergeCell ref="H167:M167"/>
    <mergeCell ref="N167:AR167"/>
    <mergeCell ref="E168:G168"/>
    <mergeCell ref="H168:M168"/>
    <mergeCell ref="N168:AR168"/>
    <mergeCell ref="H145:M145"/>
    <mergeCell ref="N145:AR145"/>
    <mergeCell ref="E143:G143"/>
    <mergeCell ref="H143:M143"/>
    <mergeCell ref="N143:AR143"/>
    <mergeCell ref="E144:G144"/>
    <mergeCell ref="H144:M144"/>
    <mergeCell ref="N144:AR144"/>
    <mergeCell ref="E145:G145"/>
    <mergeCell ref="H148:M148"/>
    <mergeCell ref="N148:AR148"/>
    <mergeCell ref="E146:G146"/>
    <mergeCell ref="H146:M146"/>
    <mergeCell ref="N146:AR146"/>
    <mergeCell ref="E147:G147"/>
    <mergeCell ref="H147:M147"/>
    <mergeCell ref="N147:AR147"/>
    <mergeCell ref="E148:G148"/>
    <mergeCell ref="H151:M151"/>
    <mergeCell ref="N151:AR151"/>
    <mergeCell ref="E149:G149"/>
    <mergeCell ref="H149:M149"/>
    <mergeCell ref="N149:AR149"/>
    <mergeCell ref="E150:G150"/>
    <mergeCell ref="H150:M150"/>
    <mergeCell ref="N150:AR150"/>
    <mergeCell ref="E151:G151"/>
    <mergeCell ref="H154:M154"/>
    <mergeCell ref="N154:AR154"/>
    <mergeCell ref="E152:G152"/>
    <mergeCell ref="H152:M152"/>
    <mergeCell ref="N152:AR152"/>
    <mergeCell ref="E153:G153"/>
    <mergeCell ref="H153:M153"/>
    <mergeCell ref="N153:AR153"/>
    <mergeCell ref="E154:G154"/>
    <mergeCell ref="H157:M157"/>
    <mergeCell ref="N157:AR157"/>
    <mergeCell ref="E155:G155"/>
    <mergeCell ref="H155:M155"/>
    <mergeCell ref="N155:AR155"/>
    <mergeCell ref="E156:G156"/>
    <mergeCell ref="H156:M156"/>
    <mergeCell ref="N156:AR156"/>
    <mergeCell ref="E157:G157"/>
    <mergeCell ref="H160:M160"/>
    <mergeCell ref="N160:AR160"/>
    <mergeCell ref="E158:G158"/>
    <mergeCell ref="H158:M158"/>
    <mergeCell ref="N158:AR158"/>
    <mergeCell ref="E159:G159"/>
    <mergeCell ref="H159:M159"/>
    <mergeCell ref="N159:AR159"/>
    <mergeCell ref="E160:G160"/>
    <mergeCell ref="H163:M163"/>
    <mergeCell ref="N163:AR163"/>
    <mergeCell ref="E161:G161"/>
    <mergeCell ref="H161:M161"/>
    <mergeCell ref="N161:AR161"/>
    <mergeCell ref="E162:G162"/>
    <mergeCell ref="H162:M162"/>
    <mergeCell ref="N162:AR162"/>
    <mergeCell ref="E163:G163"/>
  </mergeCells>
  <conditionalFormatting sqref="E7 H7 K7 N7 Q7 T7 W7">
    <cfRule type="expression" dxfId="6" priority="1">
      <formula>$G$6="BROWN"</formula>
    </cfRule>
  </conditionalFormatting>
  <conditionalFormatting sqref="E7 H7 K7 N7 Q7 T7 W7">
    <cfRule type="expression" dxfId="9" priority="2">
      <formula>$G$6="OLIVE"</formula>
    </cfRule>
  </conditionalFormatting>
  <conditionalFormatting sqref="E7 H7 K7 N7 Q7 T7 W7">
    <cfRule type="expression" dxfId="12" priority="3">
      <formula>$G$6="LAVENDER"</formula>
    </cfRule>
  </conditionalFormatting>
  <conditionalFormatting sqref="E7 H7 K7 N7 Q7 T7 W7">
    <cfRule type="expression" dxfId="15" priority="4">
      <formula>$G$6="RED"</formula>
    </cfRule>
  </conditionalFormatting>
  <conditionalFormatting sqref="E7 H7 K7 N7 Q7 T7 W7">
    <cfRule type="expression" dxfId="18" priority="5">
      <formula>$G$6="MAGENTA"</formula>
    </cfRule>
  </conditionalFormatting>
  <conditionalFormatting sqref="E7 H7 K7 N7 Q7 T7 W7">
    <cfRule type="expression" dxfId="21" priority="6">
      <formula>$G$6="PURPLE"</formula>
    </cfRule>
  </conditionalFormatting>
  <conditionalFormatting sqref="E7 H7 K7 N7 Q7 T7 W7">
    <cfRule type="expression" dxfId="24" priority="7">
      <formula>$G$6="BLACK"</formula>
    </cfRule>
  </conditionalFormatting>
  <conditionalFormatting sqref="E7 H7 K7 N7 Q7 T7 W7">
    <cfRule type="expression" dxfId="26" priority="8">
      <formula>$G$6="CYAN"</formula>
    </cfRule>
  </conditionalFormatting>
  <conditionalFormatting sqref="E7 H7 K7 N7 Q7 T7 W7">
    <cfRule type="expression" dxfId="30" priority="9">
      <formula>$G$6="Yellow"</formula>
    </cfRule>
  </conditionalFormatting>
  <conditionalFormatting sqref="E7 H7 K7 N7 Q7 T7 W7">
    <cfRule type="expression" dxfId="33" priority="10">
      <formula>$G$6="WHITE"</formula>
    </cfRule>
  </conditionalFormatting>
  <conditionalFormatting sqref="E7 H7 K7 N7 Q7 T7 W7">
    <cfRule type="expression" dxfId="36" priority="11">
      <formula>$G$6="ORANGE"</formula>
    </cfRule>
  </conditionalFormatting>
  <conditionalFormatting sqref="E7 H7 K7 N7 Q7 T7 W7">
    <cfRule type="expression" dxfId="40" priority="12">
      <formula>$G$6="MINT"</formula>
    </cfRule>
  </conditionalFormatting>
  <conditionalFormatting sqref="E7 H7 K7 N7 Q7 T7 W7">
    <cfRule type="expression" dxfId="42" priority="13">
      <formula>$G$6="PINK"</formula>
    </cfRule>
  </conditionalFormatting>
  <conditionalFormatting sqref="E7 H7 K7 N7 Q7 T7 W7">
    <cfRule type="expression" dxfId="46" priority="14">
      <formula>$G$6="TEAL"</formula>
    </cfRule>
  </conditionalFormatting>
  <conditionalFormatting sqref="E7 H7 K7 N7 Q7 T7 W7">
    <cfRule type="expression" dxfId="48" priority="15">
      <formula>$G$6="GREEN"</formula>
    </cfRule>
  </conditionalFormatting>
  <conditionalFormatting sqref="E7 H7 K7 N7 Q7 T7 W7">
    <cfRule type="expression" dxfId="26" priority="16">
      <formula>$G$6="CYAN"</formula>
    </cfRule>
  </conditionalFormatting>
  <dataValidations>
    <dataValidation type="list" allowBlank="1" showErrorMessage="1" sqref="E7 H7 K7 N7 Q7 T7 W7">
      <formula1>'英雄技能'!$AX$10:$AX$42</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75"/>
  <cols>
    <col customWidth="1" min="1" max="1" width="17.86"/>
    <col customWidth="1" min="2" max="2" width="56.86"/>
    <col customWidth="1" min="3" max="3" width="70.43"/>
    <col customWidth="1" min="4" max="26" width="9.0"/>
  </cols>
  <sheetData>
    <row r="1" ht="13.5" customHeight="1">
      <c r="A1" s="479" t="s">
        <v>572</v>
      </c>
      <c r="B1" s="479" t="s">
        <v>1147</v>
      </c>
      <c r="C1" s="479" t="s">
        <v>576</v>
      </c>
      <c r="D1" s="365"/>
      <c r="E1" s="365"/>
      <c r="F1" s="365"/>
      <c r="G1" s="365"/>
      <c r="H1" s="365"/>
      <c r="I1" s="365"/>
      <c r="J1" s="365"/>
      <c r="K1" s="365"/>
      <c r="L1" s="365"/>
      <c r="M1" s="365"/>
      <c r="N1" s="365"/>
      <c r="O1" s="365"/>
      <c r="P1" s="365"/>
      <c r="Q1" s="365"/>
      <c r="R1" s="365"/>
      <c r="S1" s="365"/>
      <c r="T1" s="365"/>
      <c r="U1" s="365"/>
      <c r="V1" s="365"/>
      <c r="W1" s="365"/>
      <c r="X1" s="365"/>
      <c r="Y1" s="365"/>
      <c r="Z1" s="365"/>
    </row>
    <row r="2" ht="13.5" customHeight="1">
      <c r="A2" s="480" t="s">
        <v>1148</v>
      </c>
      <c r="B2" s="480" t="s">
        <v>1148</v>
      </c>
      <c r="C2" s="480" t="s">
        <v>1148</v>
      </c>
      <c r="D2" s="365"/>
      <c r="E2" s="365"/>
      <c r="F2" s="365"/>
      <c r="G2" s="365"/>
      <c r="H2" s="365"/>
      <c r="I2" s="365"/>
      <c r="J2" s="365"/>
      <c r="K2" s="365"/>
      <c r="L2" s="365"/>
      <c r="M2" s="365"/>
      <c r="N2" s="365"/>
      <c r="O2" s="365"/>
      <c r="P2" s="365"/>
      <c r="Q2" s="365"/>
      <c r="R2" s="365"/>
      <c r="S2" s="365"/>
      <c r="T2" s="365"/>
      <c r="U2" s="365"/>
      <c r="V2" s="365"/>
      <c r="W2" s="365"/>
      <c r="X2" s="365"/>
      <c r="Y2" s="365"/>
      <c r="Z2" s="365"/>
    </row>
    <row r="3" ht="13.5" customHeight="1">
      <c r="A3" s="481" t="s">
        <v>1149</v>
      </c>
      <c r="B3" s="481" t="s">
        <v>25</v>
      </c>
      <c r="C3" s="481" t="s">
        <v>25</v>
      </c>
      <c r="D3" s="365"/>
      <c r="E3" s="365"/>
      <c r="F3" s="365"/>
      <c r="G3" s="365"/>
      <c r="H3" s="365"/>
      <c r="I3" s="365"/>
      <c r="J3" s="365"/>
      <c r="K3" s="365"/>
      <c r="L3" s="365"/>
      <c r="M3" s="365"/>
      <c r="N3" s="365"/>
      <c r="O3" s="365"/>
      <c r="P3" s="365"/>
      <c r="Q3" s="365"/>
      <c r="R3" s="365"/>
      <c r="S3" s="365"/>
      <c r="T3" s="365"/>
      <c r="U3" s="365"/>
      <c r="V3" s="365"/>
      <c r="W3" s="365"/>
      <c r="X3" s="365"/>
      <c r="Y3" s="365"/>
      <c r="Z3" s="365"/>
    </row>
    <row r="4" ht="13.5" customHeight="1">
      <c r="A4" s="483" t="s">
        <v>1150</v>
      </c>
      <c r="B4" s="483" t="s">
        <v>1151</v>
      </c>
      <c r="C4" s="483" t="s">
        <v>1152</v>
      </c>
      <c r="D4" s="365"/>
      <c r="E4" s="365"/>
      <c r="F4" s="365"/>
      <c r="G4" s="365"/>
      <c r="H4" s="365"/>
      <c r="I4" s="365"/>
      <c r="J4" s="365"/>
      <c r="K4" s="365"/>
      <c r="L4" s="365"/>
      <c r="M4" s="365"/>
      <c r="N4" s="365"/>
      <c r="O4" s="365"/>
      <c r="P4" s="365"/>
      <c r="Q4" s="365"/>
      <c r="R4" s="365"/>
      <c r="S4" s="365"/>
      <c r="T4" s="365"/>
      <c r="U4" s="365"/>
      <c r="V4" s="365"/>
      <c r="W4" s="365"/>
      <c r="X4" s="365"/>
      <c r="Y4" s="365"/>
      <c r="Z4" s="365"/>
    </row>
    <row r="5" ht="13.5" customHeight="1">
      <c r="A5" s="483" t="s">
        <v>1153</v>
      </c>
      <c r="B5" s="484" t="s">
        <v>1154</v>
      </c>
      <c r="C5" s="484" t="s">
        <v>1155</v>
      </c>
      <c r="D5" s="365"/>
      <c r="E5" s="365"/>
      <c r="F5" s="365"/>
      <c r="G5" s="365"/>
      <c r="H5" s="365"/>
      <c r="I5" s="365"/>
      <c r="J5" s="365"/>
      <c r="K5" s="365"/>
      <c r="L5" s="365"/>
      <c r="M5" s="365"/>
      <c r="N5" s="365"/>
      <c r="O5" s="365"/>
      <c r="P5" s="365"/>
      <c r="Q5" s="365"/>
      <c r="R5" s="365"/>
      <c r="S5" s="365"/>
      <c r="T5" s="365"/>
      <c r="U5" s="365"/>
      <c r="V5" s="365"/>
      <c r="W5" s="365"/>
      <c r="X5" s="365"/>
      <c r="Y5" s="365"/>
      <c r="Z5" s="365"/>
    </row>
    <row r="6" ht="13.5" customHeight="1">
      <c r="A6" s="483" t="s">
        <v>1156</v>
      </c>
      <c r="B6" s="483" t="s">
        <v>1157</v>
      </c>
      <c r="C6" s="483" t="s">
        <v>1158</v>
      </c>
      <c r="D6" s="365"/>
      <c r="E6" s="365"/>
      <c r="F6" s="365"/>
      <c r="G6" s="365"/>
      <c r="H6" s="365"/>
      <c r="I6" s="365"/>
      <c r="J6" s="365"/>
      <c r="K6" s="365"/>
      <c r="L6" s="365"/>
      <c r="M6" s="365"/>
      <c r="N6" s="365"/>
      <c r="O6" s="365"/>
      <c r="P6" s="365"/>
      <c r="Q6" s="365"/>
      <c r="R6" s="365"/>
      <c r="S6" s="365"/>
      <c r="T6" s="365"/>
      <c r="U6" s="365"/>
      <c r="V6" s="365"/>
      <c r="W6" s="365"/>
      <c r="X6" s="365"/>
      <c r="Y6" s="365"/>
      <c r="Z6" s="365"/>
    </row>
    <row r="7" ht="13.5" customHeight="1">
      <c r="A7" s="483" t="s">
        <v>1159</v>
      </c>
      <c r="B7" s="483" t="s">
        <v>1160</v>
      </c>
      <c r="C7" s="483" t="s">
        <v>1161</v>
      </c>
      <c r="D7" s="365"/>
      <c r="E7" s="365"/>
      <c r="F7" s="365"/>
      <c r="G7" s="365"/>
      <c r="H7" s="365"/>
      <c r="I7" s="365"/>
      <c r="J7" s="365"/>
      <c r="K7" s="365"/>
      <c r="L7" s="365"/>
      <c r="M7" s="365"/>
      <c r="N7" s="365"/>
      <c r="O7" s="365"/>
      <c r="P7" s="365"/>
      <c r="Q7" s="365"/>
      <c r="R7" s="365"/>
      <c r="S7" s="365"/>
      <c r="T7" s="365"/>
      <c r="U7" s="365"/>
      <c r="V7" s="365"/>
      <c r="W7" s="365"/>
      <c r="X7" s="365"/>
      <c r="Y7" s="365"/>
      <c r="Z7" s="365"/>
    </row>
    <row r="8" ht="13.5" customHeight="1">
      <c r="A8" s="483" t="s">
        <v>1162</v>
      </c>
      <c r="B8" s="483" t="s">
        <v>1163</v>
      </c>
      <c r="C8" s="483" t="s">
        <v>1164</v>
      </c>
      <c r="D8" s="365"/>
      <c r="E8" s="365"/>
      <c r="F8" s="365"/>
      <c r="G8" s="365"/>
      <c r="H8" s="365"/>
      <c r="I8" s="365"/>
      <c r="J8" s="365"/>
      <c r="K8" s="365"/>
      <c r="L8" s="365"/>
      <c r="M8" s="365"/>
      <c r="N8" s="365"/>
      <c r="O8" s="365"/>
      <c r="P8" s="365"/>
      <c r="Q8" s="365"/>
      <c r="R8" s="365"/>
      <c r="S8" s="365"/>
      <c r="T8" s="365"/>
      <c r="U8" s="365"/>
      <c r="V8" s="365"/>
      <c r="W8" s="365"/>
      <c r="X8" s="365"/>
      <c r="Y8" s="365"/>
      <c r="Z8" s="365"/>
    </row>
    <row r="9" ht="13.5" customHeight="1">
      <c r="A9" s="483" t="s">
        <v>1166</v>
      </c>
      <c r="B9" s="483" t="s">
        <v>1167</v>
      </c>
      <c r="C9" s="483" t="s">
        <v>1168</v>
      </c>
      <c r="D9" s="365"/>
      <c r="E9" s="365"/>
      <c r="F9" s="365"/>
      <c r="G9" s="365"/>
      <c r="H9" s="365"/>
      <c r="I9" s="365"/>
      <c r="J9" s="365"/>
      <c r="K9" s="365"/>
      <c r="L9" s="365"/>
      <c r="M9" s="365"/>
      <c r="N9" s="365"/>
      <c r="O9" s="365"/>
      <c r="P9" s="365"/>
      <c r="Q9" s="365"/>
      <c r="R9" s="365"/>
      <c r="S9" s="365"/>
      <c r="T9" s="365"/>
      <c r="U9" s="365"/>
      <c r="V9" s="365"/>
      <c r="W9" s="365"/>
      <c r="X9" s="365"/>
      <c r="Y9" s="365"/>
      <c r="Z9" s="365"/>
    </row>
    <row r="10" ht="13.5" customHeight="1">
      <c r="A10" s="483" t="s">
        <v>1169</v>
      </c>
      <c r="B10" s="483" t="s">
        <v>1170</v>
      </c>
      <c r="C10" s="483" t="s">
        <v>1171</v>
      </c>
      <c r="D10" s="365"/>
      <c r="E10" s="365"/>
      <c r="F10" s="365"/>
      <c r="G10" s="365"/>
      <c r="H10" s="365"/>
      <c r="I10" s="365"/>
      <c r="J10" s="365"/>
      <c r="K10" s="365"/>
      <c r="L10" s="365"/>
      <c r="M10" s="365"/>
      <c r="N10" s="365"/>
      <c r="O10" s="365"/>
      <c r="P10" s="365"/>
      <c r="Q10" s="365"/>
      <c r="R10" s="365"/>
      <c r="S10" s="365"/>
      <c r="T10" s="365"/>
      <c r="U10" s="365"/>
      <c r="V10" s="365"/>
      <c r="W10" s="365"/>
      <c r="X10" s="365"/>
      <c r="Y10" s="365"/>
      <c r="Z10" s="365"/>
    </row>
    <row r="11" ht="13.5" customHeight="1">
      <c r="A11" s="483" t="s">
        <v>1172</v>
      </c>
      <c r="B11" s="483" t="s">
        <v>1173</v>
      </c>
      <c r="C11" s="483" t="s">
        <v>1174</v>
      </c>
      <c r="D11" s="365"/>
      <c r="E11" s="365"/>
      <c r="F11" s="365"/>
      <c r="G11" s="365"/>
      <c r="H11" s="365"/>
      <c r="I11" s="365"/>
      <c r="J11" s="365"/>
      <c r="K11" s="365"/>
      <c r="L11" s="365"/>
      <c r="M11" s="365"/>
      <c r="N11" s="365"/>
      <c r="O11" s="365"/>
      <c r="P11" s="365"/>
      <c r="Q11" s="365"/>
      <c r="R11" s="365"/>
      <c r="S11" s="365"/>
      <c r="T11" s="365"/>
      <c r="U11" s="365"/>
      <c r="V11" s="365"/>
      <c r="W11" s="365"/>
      <c r="X11" s="365"/>
      <c r="Y11" s="365"/>
      <c r="Z11" s="365"/>
    </row>
    <row r="12" ht="13.5" customHeight="1">
      <c r="A12" s="483" t="s">
        <v>1175</v>
      </c>
      <c r="B12" s="483" t="s">
        <v>1176</v>
      </c>
      <c r="C12" s="483" t="s">
        <v>1177</v>
      </c>
      <c r="D12" s="365"/>
      <c r="E12" s="365"/>
      <c r="F12" s="365"/>
      <c r="G12" s="365"/>
      <c r="H12" s="365"/>
      <c r="I12" s="365"/>
      <c r="J12" s="365"/>
      <c r="K12" s="365"/>
      <c r="L12" s="365"/>
      <c r="M12" s="365"/>
      <c r="N12" s="365"/>
      <c r="O12" s="365"/>
      <c r="P12" s="365"/>
      <c r="Q12" s="365"/>
      <c r="R12" s="365"/>
      <c r="S12" s="365"/>
      <c r="T12" s="365"/>
      <c r="U12" s="365"/>
      <c r="V12" s="365"/>
      <c r="W12" s="365"/>
      <c r="X12" s="365"/>
      <c r="Y12" s="365"/>
      <c r="Z12" s="365"/>
    </row>
    <row r="13" ht="13.5" customHeight="1">
      <c r="A13" s="483" t="s">
        <v>1178</v>
      </c>
      <c r="B13" s="483" t="s">
        <v>1179</v>
      </c>
      <c r="C13" s="483" t="s">
        <v>1180</v>
      </c>
      <c r="D13" s="365"/>
      <c r="E13" s="365"/>
      <c r="F13" s="365"/>
      <c r="G13" s="365"/>
      <c r="H13" s="365"/>
      <c r="I13" s="365"/>
      <c r="J13" s="365"/>
      <c r="K13" s="365"/>
      <c r="L13" s="365"/>
      <c r="M13" s="365"/>
      <c r="N13" s="365"/>
      <c r="O13" s="365"/>
      <c r="P13" s="365"/>
      <c r="Q13" s="365"/>
      <c r="R13" s="365"/>
      <c r="S13" s="365"/>
      <c r="T13" s="365"/>
      <c r="U13" s="365"/>
      <c r="V13" s="365"/>
      <c r="W13" s="365"/>
      <c r="X13" s="365"/>
      <c r="Y13" s="365"/>
      <c r="Z13" s="365"/>
    </row>
    <row r="14" ht="13.5" customHeight="1">
      <c r="A14" s="483" t="s">
        <v>1181</v>
      </c>
      <c r="B14" s="483" t="s">
        <v>1182</v>
      </c>
      <c r="C14" s="483" t="s">
        <v>1183</v>
      </c>
      <c r="D14" s="365"/>
      <c r="E14" s="365"/>
      <c r="F14" s="365"/>
      <c r="G14" s="365"/>
      <c r="H14" s="365"/>
      <c r="I14" s="365"/>
      <c r="J14" s="365"/>
      <c r="K14" s="365"/>
      <c r="L14" s="365"/>
      <c r="M14" s="365"/>
      <c r="N14" s="365"/>
      <c r="O14" s="365"/>
      <c r="P14" s="365"/>
      <c r="Q14" s="365"/>
      <c r="R14" s="365"/>
      <c r="S14" s="365"/>
      <c r="T14" s="365"/>
      <c r="U14" s="365"/>
      <c r="V14" s="365"/>
      <c r="W14" s="365"/>
      <c r="X14" s="365"/>
      <c r="Y14" s="365"/>
      <c r="Z14" s="365"/>
    </row>
    <row r="15" ht="13.5" customHeight="1">
      <c r="A15" s="483" t="s">
        <v>1184</v>
      </c>
      <c r="B15" s="483" t="s">
        <v>1185</v>
      </c>
      <c r="C15" s="483" t="s">
        <v>1186</v>
      </c>
      <c r="D15" s="365"/>
      <c r="E15" s="365"/>
      <c r="F15" s="365"/>
      <c r="G15" s="365"/>
      <c r="H15" s="365"/>
      <c r="I15" s="365"/>
      <c r="J15" s="365"/>
      <c r="K15" s="365"/>
      <c r="L15" s="365"/>
      <c r="M15" s="365"/>
      <c r="N15" s="365"/>
      <c r="O15" s="365"/>
      <c r="P15" s="365"/>
      <c r="Q15" s="365"/>
      <c r="R15" s="365"/>
      <c r="S15" s="365"/>
      <c r="T15" s="365"/>
      <c r="U15" s="365"/>
      <c r="V15" s="365"/>
      <c r="W15" s="365"/>
      <c r="X15" s="365"/>
      <c r="Y15" s="365"/>
      <c r="Z15" s="365"/>
    </row>
    <row r="16" ht="13.5" customHeight="1">
      <c r="A16" s="483" t="s">
        <v>1187</v>
      </c>
      <c r="B16" s="483" t="s">
        <v>1188</v>
      </c>
      <c r="C16" s="483" t="s">
        <v>1189</v>
      </c>
      <c r="D16" s="365"/>
      <c r="E16" s="365"/>
      <c r="F16" s="365"/>
      <c r="G16" s="365"/>
      <c r="H16" s="365"/>
      <c r="I16" s="365"/>
      <c r="J16" s="365"/>
      <c r="K16" s="365"/>
      <c r="L16" s="365"/>
      <c r="M16" s="365"/>
      <c r="N16" s="365"/>
      <c r="O16" s="365"/>
      <c r="P16" s="365"/>
      <c r="Q16" s="365"/>
      <c r="R16" s="365"/>
      <c r="S16" s="365"/>
      <c r="T16" s="365"/>
      <c r="U16" s="365"/>
      <c r="V16" s="365"/>
      <c r="W16" s="365"/>
      <c r="X16" s="365"/>
      <c r="Y16" s="365"/>
      <c r="Z16" s="365"/>
    </row>
    <row r="17" ht="13.5" customHeight="1">
      <c r="A17" s="483" t="s">
        <v>1191</v>
      </c>
      <c r="B17" s="483" t="s">
        <v>1192</v>
      </c>
      <c r="C17" s="483" t="s">
        <v>1193</v>
      </c>
      <c r="D17" s="365"/>
      <c r="E17" s="365"/>
      <c r="F17" s="365"/>
      <c r="G17" s="365"/>
      <c r="H17" s="365"/>
      <c r="I17" s="365"/>
      <c r="J17" s="365"/>
      <c r="K17" s="365"/>
      <c r="L17" s="365"/>
      <c r="M17" s="365"/>
      <c r="N17" s="365"/>
      <c r="O17" s="365"/>
      <c r="P17" s="365"/>
      <c r="Q17" s="365"/>
      <c r="R17" s="365"/>
      <c r="S17" s="365"/>
      <c r="T17" s="365"/>
      <c r="U17" s="365"/>
      <c r="V17" s="365"/>
      <c r="W17" s="365"/>
      <c r="X17" s="365"/>
      <c r="Y17" s="365"/>
      <c r="Z17" s="365"/>
    </row>
    <row r="18" ht="13.5" customHeight="1">
      <c r="A18" s="483" t="s">
        <v>1194</v>
      </c>
      <c r="B18" s="483" t="s">
        <v>1195</v>
      </c>
      <c r="C18" s="483" t="s">
        <v>1196</v>
      </c>
      <c r="D18" s="365"/>
      <c r="E18" s="365"/>
      <c r="F18" s="365"/>
      <c r="G18" s="365"/>
      <c r="H18" s="365"/>
      <c r="I18" s="365"/>
      <c r="J18" s="365"/>
      <c r="K18" s="365"/>
      <c r="L18" s="365"/>
      <c r="M18" s="365"/>
      <c r="N18" s="365"/>
      <c r="O18" s="365"/>
      <c r="P18" s="365"/>
      <c r="Q18" s="365"/>
      <c r="R18" s="365"/>
      <c r="S18" s="365"/>
      <c r="T18" s="365"/>
      <c r="U18" s="365"/>
      <c r="V18" s="365"/>
      <c r="W18" s="365"/>
      <c r="X18" s="365"/>
      <c r="Y18" s="365"/>
      <c r="Z18" s="365"/>
    </row>
    <row r="19" ht="13.5" customHeight="1">
      <c r="A19" s="481" t="s">
        <v>1197</v>
      </c>
      <c r="B19" s="481" t="s">
        <v>25</v>
      </c>
      <c r="C19" s="481" t="s">
        <v>25</v>
      </c>
      <c r="D19" s="365"/>
      <c r="E19" s="365"/>
      <c r="F19" s="365"/>
      <c r="G19" s="365"/>
      <c r="H19" s="365"/>
      <c r="I19" s="365"/>
      <c r="J19" s="365"/>
      <c r="K19" s="365"/>
      <c r="L19" s="365"/>
      <c r="M19" s="365"/>
      <c r="N19" s="365"/>
      <c r="O19" s="365"/>
      <c r="P19" s="365"/>
      <c r="Q19" s="365"/>
      <c r="R19" s="365"/>
      <c r="S19" s="365"/>
      <c r="T19" s="365"/>
      <c r="U19" s="365"/>
      <c r="V19" s="365"/>
      <c r="W19" s="365"/>
      <c r="X19" s="365"/>
      <c r="Y19" s="365"/>
      <c r="Z19" s="365"/>
    </row>
    <row r="20" ht="13.5" customHeight="1">
      <c r="A20" s="483" t="s">
        <v>1198</v>
      </c>
      <c r="B20" s="483" t="s">
        <v>1199</v>
      </c>
      <c r="C20" s="483" t="s">
        <v>1200</v>
      </c>
      <c r="D20" s="365"/>
      <c r="E20" s="365"/>
      <c r="F20" s="365"/>
      <c r="G20" s="365"/>
      <c r="H20" s="365"/>
      <c r="I20" s="365"/>
      <c r="J20" s="365"/>
      <c r="K20" s="365"/>
      <c r="L20" s="365"/>
      <c r="M20" s="365"/>
      <c r="N20" s="365"/>
      <c r="O20" s="365"/>
      <c r="P20" s="365"/>
      <c r="Q20" s="365"/>
      <c r="R20" s="365"/>
      <c r="S20" s="365"/>
      <c r="T20" s="365"/>
      <c r="U20" s="365"/>
      <c r="V20" s="365"/>
      <c r="W20" s="365"/>
      <c r="X20" s="365"/>
      <c r="Y20" s="365"/>
      <c r="Z20" s="365"/>
    </row>
    <row r="21" ht="13.5" customHeight="1">
      <c r="A21" s="483" t="s">
        <v>1201</v>
      </c>
      <c r="B21" s="483" t="s">
        <v>1202</v>
      </c>
      <c r="C21" s="483" t="s">
        <v>1152</v>
      </c>
      <c r="D21" s="365"/>
      <c r="E21" s="365"/>
      <c r="F21" s="365"/>
      <c r="G21" s="365"/>
      <c r="H21" s="365"/>
      <c r="I21" s="365"/>
      <c r="J21" s="365"/>
      <c r="K21" s="365"/>
      <c r="L21" s="365"/>
      <c r="M21" s="365"/>
      <c r="N21" s="365"/>
      <c r="O21" s="365"/>
      <c r="P21" s="365"/>
      <c r="Q21" s="365"/>
      <c r="R21" s="365"/>
      <c r="S21" s="365"/>
      <c r="T21" s="365"/>
      <c r="U21" s="365"/>
      <c r="V21" s="365"/>
      <c r="W21" s="365"/>
      <c r="X21" s="365"/>
      <c r="Y21" s="365"/>
      <c r="Z21" s="365"/>
    </row>
    <row r="22" ht="13.5" customHeight="1">
      <c r="A22" s="483" t="s">
        <v>1203</v>
      </c>
      <c r="B22" s="483" t="s">
        <v>1204</v>
      </c>
      <c r="C22" s="483" t="s">
        <v>1205</v>
      </c>
      <c r="D22" s="365"/>
      <c r="E22" s="365"/>
      <c r="F22" s="365"/>
      <c r="G22" s="365"/>
      <c r="H22" s="365"/>
      <c r="I22" s="365"/>
      <c r="J22" s="365"/>
      <c r="K22" s="365"/>
      <c r="L22" s="365"/>
      <c r="M22" s="365"/>
      <c r="N22" s="365"/>
      <c r="O22" s="365"/>
      <c r="P22" s="365"/>
      <c r="Q22" s="365"/>
      <c r="R22" s="365"/>
      <c r="S22" s="365"/>
      <c r="T22" s="365"/>
      <c r="U22" s="365"/>
      <c r="V22" s="365"/>
      <c r="W22" s="365"/>
      <c r="X22" s="365"/>
      <c r="Y22" s="365"/>
      <c r="Z22" s="365"/>
    </row>
    <row r="23" ht="13.5" customHeight="1">
      <c r="A23" s="483" t="s">
        <v>1206</v>
      </c>
      <c r="B23" s="483" t="s">
        <v>1207</v>
      </c>
      <c r="C23" s="483" t="s">
        <v>1208</v>
      </c>
      <c r="D23" s="365"/>
      <c r="E23" s="365"/>
      <c r="F23" s="365"/>
      <c r="G23" s="365"/>
      <c r="H23" s="365"/>
      <c r="I23" s="365"/>
      <c r="J23" s="365"/>
      <c r="K23" s="365"/>
      <c r="L23" s="365"/>
      <c r="M23" s="365"/>
      <c r="N23" s="365"/>
      <c r="O23" s="365"/>
      <c r="P23" s="365"/>
      <c r="Q23" s="365"/>
      <c r="R23" s="365"/>
      <c r="S23" s="365"/>
      <c r="T23" s="365"/>
      <c r="U23" s="365"/>
      <c r="V23" s="365"/>
      <c r="W23" s="365"/>
      <c r="X23" s="365"/>
      <c r="Y23" s="365"/>
      <c r="Z23" s="365"/>
    </row>
    <row r="24" ht="13.5" customHeight="1">
      <c r="A24" s="483" t="s">
        <v>1209</v>
      </c>
      <c r="B24" s="483" t="s">
        <v>1210</v>
      </c>
      <c r="C24" s="483" t="s">
        <v>1211</v>
      </c>
      <c r="D24" s="365"/>
      <c r="E24" s="365"/>
      <c r="F24" s="365"/>
      <c r="G24" s="365"/>
      <c r="H24" s="365"/>
      <c r="I24" s="365"/>
      <c r="J24" s="365"/>
      <c r="K24" s="365"/>
      <c r="L24" s="365"/>
      <c r="M24" s="365"/>
      <c r="N24" s="365"/>
      <c r="O24" s="365"/>
      <c r="P24" s="365"/>
      <c r="Q24" s="365"/>
      <c r="R24" s="365"/>
      <c r="S24" s="365"/>
      <c r="T24" s="365"/>
      <c r="U24" s="365"/>
      <c r="V24" s="365"/>
      <c r="W24" s="365"/>
      <c r="X24" s="365"/>
      <c r="Y24" s="365"/>
      <c r="Z24" s="365"/>
    </row>
    <row r="25" ht="13.5" customHeight="1">
      <c r="A25" s="483" t="s">
        <v>1212</v>
      </c>
      <c r="B25" s="483" t="s">
        <v>1167</v>
      </c>
      <c r="C25" s="483" t="s">
        <v>1168</v>
      </c>
      <c r="D25" s="365"/>
      <c r="E25" s="365"/>
      <c r="F25" s="365"/>
      <c r="G25" s="365"/>
      <c r="H25" s="365"/>
      <c r="I25" s="365"/>
      <c r="J25" s="365"/>
      <c r="K25" s="365"/>
      <c r="L25" s="365"/>
      <c r="M25" s="365"/>
      <c r="N25" s="365"/>
      <c r="O25" s="365"/>
      <c r="P25" s="365"/>
      <c r="Q25" s="365"/>
      <c r="R25" s="365"/>
      <c r="S25" s="365"/>
      <c r="T25" s="365"/>
      <c r="U25" s="365"/>
      <c r="V25" s="365"/>
      <c r="W25" s="365"/>
      <c r="X25" s="365"/>
      <c r="Y25" s="365"/>
      <c r="Z25" s="365"/>
    </row>
    <row r="26" ht="13.5" customHeight="1">
      <c r="A26" s="483" t="s">
        <v>1213</v>
      </c>
      <c r="B26" s="483" t="s">
        <v>1215</v>
      </c>
      <c r="C26" s="483" t="s">
        <v>1216</v>
      </c>
      <c r="D26" s="365"/>
      <c r="E26" s="365"/>
      <c r="F26" s="365"/>
      <c r="G26" s="365"/>
      <c r="H26" s="365"/>
      <c r="I26" s="365"/>
      <c r="J26" s="365"/>
      <c r="K26" s="365"/>
      <c r="L26" s="365"/>
      <c r="M26" s="365"/>
      <c r="N26" s="365"/>
      <c r="O26" s="365"/>
      <c r="P26" s="365"/>
      <c r="Q26" s="365"/>
      <c r="R26" s="365"/>
      <c r="S26" s="365"/>
      <c r="T26" s="365"/>
      <c r="U26" s="365"/>
      <c r="V26" s="365"/>
      <c r="W26" s="365"/>
      <c r="X26" s="365"/>
      <c r="Y26" s="365"/>
      <c r="Z26" s="365"/>
    </row>
    <row r="27" ht="13.5" customHeight="1">
      <c r="A27" s="483" t="s">
        <v>1217</v>
      </c>
      <c r="B27" s="483" t="s">
        <v>1218</v>
      </c>
      <c r="C27" s="483" t="s">
        <v>1219</v>
      </c>
      <c r="D27" s="365"/>
      <c r="E27" s="365"/>
      <c r="F27" s="365"/>
      <c r="G27" s="365"/>
      <c r="H27" s="365"/>
      <c r="I27" s="365"/>
      <c r="J27" s="365"/>
      <c r="K27" s="365"/>
      <c r="L27" s="365"/>
      <c r="M27" s="365"/>
      <c r="N27" s="365"/>
      <c r="O27" s="365"/>
      <c r="P27" s="365"/>
      <c r="Q27" s="365"/>
      <c r="R27" s="365"/>
      <c r="S27" s="365"/>
      <c r="T27" s="365"/>
      <c r="U27" s="365"/>
      <c r="V27" s="365"/>
      <c r="W27" s="365"/>
      <c r="X27" s="365"/>
      <c r="Y27" s="365"/>
      <c r="Z27" s="365"/>
    </row>
    <row r="28" ht="13.5" customHeight="1">
      <c r="A28" s="483" t="s">
        <v>1220</v>
      </c>
      <c r="B28" s="483" t="s">
        <v>1222</v>
      </c>
      <c r="C28" s="483" t="s">
        <v>1189</v>
      </c>
      <c r="D28" s="365"/>
      <c r="E28" s="365"/>
      <c r="F28" s="365"/>
      <c r="G28" s="365"/>
      <c r="H28" s="365"/>
      <c r="I28" s="365"/>
      <c r="J28" s="365"/>
      <c r="K28" s="365"/>
      <c r="L28" s="365"/>
      <c r="M28" s="365"/>
      <c r="N28" s="365"/>
      <c r="O28" s="365"/>
      <c r="P28" s="365"/>
      <c r="Q28" s="365"/>
      <c r="R28" s="365"/>
      <c r="S28" s="365"/>
      <c r="T28" s="365"/>
      <c r="U28" s="365"/>
      <c r="V28" s="365"/>
      <c r="W28" s="365"/>
      <c r="X28" s="365"/>
      <c r="Y28" s="365"/>
      <c r="Z28" s="365"/>
    </row>
    <row r="29" ht="13.5" customHeight="1">
      <c r="A29" s="483" t="s">
        <v>1223</v>
      </c>
      <c r="B29" s="483" t="s">
        <v>1224</v>
      </c>
      <c r="C29" s="483" t="s">
        <v>1225</v>
      </c>
      <c r="D29" s="365"/>
      <c r="E29" s="365"/>
      <c r="F29" s="365"/>
      <c r="G29" s="365"/>
      <c r="H29" s="365"/>
      <c r="I29" s="365"/>
      <c r="J29" s="365"/>
      <c r="K29" s="365"/>
      <c r="L29" s="365"/>
      <c r="M29" s="365"/>
      <c r="N29" s="365"/>
      <c r="O29" s="365"/>
      <c r="P29" s="365"/>
      <c r="Q29" s="365"/>
      <c r="R29" s="365"/>
      <c r="S29" s="365"/>
      <c r="T29" s="365"/>
      <c r="U29" s="365"/>
      <c r="V29" s="365"/>
      <c r="W29" s="365"/>
      <c r="X29" s="365"/>
      <c r="Y29" s="365"/>
      <c r="Z29" s="365"/>
    </row>
    <row r="30" ht="13.5" customHeight="1">
      <c r="A30" s="483" t="s">
        <v>1226</v>
      </c>
      <c r="B30" s="483" t="s">
        <v>1227</v>
      </c>
      <c r="C30" s="483" t="s">
        <v>1229</v>
      </c>
      <c r="D30" s="365"/>
      <c r="E30" s="365"/>
      <c r="F30" s="365"/>
      <c r="G30" s="365"/>
      <c r="H30" s="365"/>
      <c r="I30" s="365"/>
      <c r="J30" s="365"/>
      <c r="K30" s="365"/>
      <c r="L30" s="365"/>
      <c r="M30" s="365"/>
      <c r="N30" s="365"/>
      <c r="O30" s="365"/>
      <c r="P30" s="365"/>
      <c r="Q30" s="365"/>
      <c r="R30" s="365"/>
      <c r="S30" s="365"/>
      <c r="T30" s="365"/>
      <c r="U30" s="365"/>
      <c r="V30" s="365"/>
      <c r="W30" s="365"/>
      <c r="X30" s="365"/>
      <c r="Y30" s="365"/>
      <c r="Z30" s="365"/>
    </row>
    <row r="31" ht="13.5" customHeight="1">
      <c r="A31" s="483" t="s">
        <v>1231</v>
      </c>
      <c r="B31" s="483" t="s">
        <v>1232</v>
      </c>
      <c r="C31" s="483" t="s">
        <v>1234</v>
      </c>
      <c r="D31" s="365"/>
      <c r="E31" s="365"/>
      <c r="F31" s="365"/>
      <c r="G31" s="365"/>
      <c r="H31" s="365"/>
      <c r="I31" s="365"/>
      <c r="J31" s="365"/>
      <c r="K31" s="365"/>
      <c r="L31" s="365"/>
      <c r="M31" s="365"/>
      <c r="N31" s="365"/>
      <c r="O31" s="365"/>
      <c r="P31" s="365"/>
      <c r="Q31" s="365"/>
      <c r="R31" s="365"/>
      <c r="S31" s="365"/>
      <c r="T31" s="365"/>
      <c r="U31" s="365"/>
      <c r="V31" s="365"/>
      <c r="W31" s="365"/>
      <c r="X31" s="365"/>
      <c r="Y31" s="365"/>
      <c r="Z31" s="365"/>
    </row>
    <row r="32" ht="13.5" customHeight="1">
      <c r="A32" s="483" t="s">
        <v>1237</v>
      </c>
      <c r="B32" s="483" t="s">
        <v>1238</v>
      </c>
      <c r="C32" s="483" t="s">
        <v>1240</v>
      </c>
      <c r="D32" s="365"/>
      <c r="E32" s="365"/>
      <c r="F32" s="365"/>
      <c r="G32" s="365"/>
      <c r="H32" s="365"/>
      <c r="I32" s="365"/>
      <c r="J32" s="365"/>
      <c r="K32" s="365"/>
      <c r="L32" s="365"/>
      <c r="M32" s="365"/>
      <c r="N32" s="365"/>
      <c r="O32" s="365"/>
      <c r="P32" s="365"/>
      <c r="Q32" s="365"/>
      <c r="R32" s="365"/>
      <c r="S32" s="365"/>
      <c r="T32" s="365"/>
      <c r="U32" s="365"/>
      <c r="V32" s="365"/>
      <c r="W32" s="365"/>
      <c r="X32" s="365"/>
      <c r="Y32" s="365"/>
      <c r="Z32" s="365"/>
    </row>
    <row r="33" ht="13.5" customHeight="1">
      <c r="A33" s="483" t="s">
        <v>1243</v>
      </c>
      <c r="B33" s="483" t="s">
        <v>1244</v>
      </c>
      <c r="C33" s="483" t="s">
        <v>1245</v>
      </c>
      <c r="D33" s="365"/>
      <c r="E33" s="365"/>
      <c r="F33" s="365"/>
      <c r="G33" s="365"/>
      <c r="H33" s="365"/>
      <c r="I33" s="365"/>
      <c r="J33" s="365"/>
      <c r="K33" s="365"/>
      <c r="L33" s="365"/>
      <c r="M33" s="365"/>
      <c r="N33" s="365"/>
      <c r="O33" s="365"/>
      <c r="P33" s="365"/>
      <c r="Q33" s="365"/>
      <c r="R33" s="365"/>
      <c r="S33" s="365"/>
      <c r="T33" s="365"/>
      <c r="U33" s="365"/>
      <c r="V33" s="365"/>
      <c r="W33" s="365"/>
      <c r="X33" s="365"/>
      <c r="Y33" s="365"/>
      <c r="Z33" s="365"/>
    </row>
    <row r="34" ht="13.5" customHeight="1">
      <c r="A34" s="483" t="s">
        <v>1248</v>
      </c>
      <c r="B34" s="483" t="s">
        <v>1250</v>
      </c>
      <c r="C34" s="483" t="s">
        <v>1251</v>
      </c>
      <c r="D34" s="365"/>
      <c r="E34" s="365"/>
      <c r="F34" s="365"/>
      <c r="G34" s="365"/>
      <c r="H34" s="365"/>
      <c r="I34" s="365"/>
      <c r="J34" s="365"/>
      <c r="K34" s="365"/>
      <c r="L34" s="365"/>
      <c r="M34" s="365"/>
      <c r="N34" s="365"/>
      <c r="O34" s="365"/>
      <c r="P34" s="365"/>
      <c r="Q34" s="365"/>
      <c r="R34" s="365"/>
      <c r="S34" s="365"/>
      <c r="T34" s="365"/>
      <c r="U34" s="365"/>
      <c r="V34" s="365"/>
      <c r="W34" s="365"/>
      <c r="X34" s="365"/>
      <c r="Y34" s="365"/>
      <c r="Z34" s="365"/>
    </row>
    <row r="35" ht="13.5" customHeight="1">
      <c r="A35" s="481" t="s">
        <v>1254</v>
      </c>
      <c r="B35" s="481" t="s">
        <v>25</v>
      </c>
      <c r="C35" s="481" t="s">
        <v>25</v>
      </c>
      <c r="D35" s="365"/>
      <c r="E35" s="365"/>
      <c r="F35" s="365"/>
      <c r="G35" s="365"/>
      <c r="H35" s="365"/>
      <c r="I35" s="365"/>
      <c r="J35" s="365"/>
      <c r="K35" s="365"/>
      <c r="L35" s="365"/>
      <c r="M35" s="365"/>
      <c r="N35" s="365"/>
      <c r="O35" s="365"/>
      <c r="P35" s="365"/>
      <c r="Q35" s="365"/>
      <c r="R35" s="365"/>
      <c r="S35" s="365"/>
      <c r="T35" s="365"/>
      <c r="U35" s="365"/>
      <c r="V35" s="365"/>
      <c r="W35" s="365"/>
      <c r="X35" s="365"/>
      <c r="Y35" s="365"/>
      <c r="Z35" s="365"/>
    </row>
    <row r="36" ht="13.5" customHeight="1">
      <c r="A36" s="483" t="s">
        <v>1255</v>
      </c>
      <c r="B36" s="483" t="s">
        <v>1256</v>
      </c>
      <c r="C36" s="483" t="s">
        <v>1257</v>
      </c>
      <c r="D36" s="365"/>
      <c r="E36" s="365"/>
      <c r="F36" s="365"/>
      <c r="G36" s="365"/>
      <c r="H36" s="365"/>
      <c r="I36" s="365"/>
      <c r="J36" s="365"/>
      <c r="K36" s="365"/>
      <c r="L36" s="365"/>
      <c r="M36" s="365"/>
      <c r="N36" s="365"/>
      <c r="O36" s="365"/>
      <c r="P36" s="365"/>
      <c r="Q36" s="365"/>
      <c r="R36" s="365"/>
      <c r="S36" s="365"/>
      <c r="T36" s="365"/>
      <c r="U36" s="365"/>
      <c r="V36" s="365"/>
      <c r="W36" s="365"/>
      <c r="X36" s="365"/>
      <c r="Y36" s="365"/>
      <c r="Z36" s="365"/>
    </row>
    <row r="37" ht="13.5" customHeight="1">
      <c r="A37" s="483" t="s">
        <v>1259</v>
      </c>
      <c r="B37" s="483" t="s">
        <v>1260</v>
      </c>
      <c r="C37" s="483" t="s">
        <v>1261</v>
      </c>
      <c r="D37" s="365"/>
      <c r="E37" s="365"/>
      <c r="F37" s="365"/>
      <c r="G37" s="365"/>
      <c r="H37" s="365"/>
      <c r="I37" s="365"/>
      <c r="J37" s="365"/>
      <c r="K37" s="365"/>
      <c r="L37" s="365"/>
      <c r="M37" s="365"/>
      <c r="N37" s="365"/>
      <c r="O37" s="365"/>
      <c r="P37" s="365"/>
      <c r="Q37" s="365"/>
      <c r="R37" s="365"/>
      <c r="S37" s="365"/>
      <c r="T37" s="365"/>
      <c r="U37" s="365"/>
      <c r="V37" s="365"/>
      <c r="W37" s="365"/>
      <c r="X37" s="365"/>
      <c r="Y37" s="365"/>
      <c r="Z37" s="365"/>
    </row>
    <row r="38" ht="13.5" customHeight="1">
      <c r="A38" s="483" t="s">
        <v>1263</v>
      </c>
      <c r="B38" s="483" t="s">
        <v>1264</v>
      </c>
      <c r="C38" s="483" t="s">
        <v>1266</v>
      </c>
      <c r="D38" s="365"/>
      <c r="E38" s="365"/>
      <c r="F38" s="365"/>
      <c r="G38" s="365"/>
      <c r="H38" s="365"/>
      <c r="I38" s="365"/>
      <c r="J38" s="365"/>
      <c r="K38" s="365"/>
      <c r="L38" s="365"/>
      <c r="M38" s="365"/>
      <c r="N38" s="365"/>
      <c r="O38" s="365"/>
      <c r="P38" s="365"/>
      <c r="Q38" s="365"/>
      <c r="R38" s="365"/>
      <c r="S38" s="365"/>
      <c r="T38" s="365"/>
      <c r="U38" s="365"/>
      <c r="V38" s="365"/>
      <c r="W38" s="365"/>
      <c r="X38" s="365"/>
      <c r="Y38" s="365"/>
      <c r="Z38" s="365"/>
    </row>
    <row r="39" ht="13.5" customHeight="1">
      <c r="A39" s="483" t="s">
        <v>1269</v>
      </c>
      <c r="B39" s="483" t="s">
        <v>1170</v>
      </c>
      <c r="C39" s="483" t="s">
        <v>1270</v>
      </c>
      <c r="D39" s="365"/>
      <c r="E39" s="365"/>
      <c r="F39" s="365"/>
      <c r="G39" s="365"/>
      <c r="H39" s="365"/>
      <c r="I39" s="365"/>
      <c r="J39" s="365"/>
      <c r="K39" s="365"/>
      <c r="L39" s="365"/>
      <c r="M39" s="365"/>
      <c r="N39" s="365"/>
      <c r="O39" s="365"/>
      <c r="P39" s="365"/>
      <c r="Q39" s="365"/>
      <c r="R39" s="365"/>
      <c r="S39" s="365"/>
      <c r="T39" s="365"/>
      <c r="U39" s="365"/>
      <c r="V39" s="365"/>
      <c r="W39" s="365"/>
      <c r="X39" s="365"/>
      <c r="Y39" s="365"/>
      <c r="Z39" s="365"/>
    </row>
    <row r="40" ht="13.5" customHeight="1">
      <c r="A40" s="483" t="s">
        <v>1271</v>
      </c>
      <c r="B40" s="483" t="s">
        <v>1272</v>
      </c>
      <c r="C40" s="483" t="s">
        <v>1273</v>
      </c>
      <c r="D40" s="365"/>
      <c r="E40" s="365"/>
      <c r="F40" s="365"/>
      <c r="G40" s="365"/>
      <c r="H40" s="365"/>
      <c r="I40" s="365"/>
      <c r="J40" s="365"/>
      <c r="K40" s="365"/>
      <c r="L40" s="365"/>
      <c r="M40" s="365"/>
      <c r="N40" s="365"/>
      <c r="O40" s="365"/>
      <c r="P40" s="365"/>
      <c r="Q40" s="365"/>
      <c r="R40" s="365"/>
      <c r="S40" s="365"/>
      <c r="T40" s="365"/>
      <c r="U40" s="365"/>
      <c r="V40" s="365"/>
      <c r="W40" s="365"/>
      <c r="X40" s="365"/>
      <c r="Y40" s="365"/>
      <c r="Z40" s="365"/>
    </row>
    <row r="41" ht="13.5" customHeight="1">
      <c r="A41" s="483" t="s">
        <v>1275</v>
      </c>
      <c r="B41" s="483" t="s">
        <v>1277</v>
      </c>
      <c r="C41" s="483" t="s">
        <v>1278</v>
      </c>
      <c r="D41" s="365"/>
      <c r="E41" s="365"/>
      <c r="F41" s="365"/>
      <c r="G41" s="365"/>
      <c r="H41" s="365"/>
      <c r="I41" s="365"/>
      <c r="J41" s="365"/>
      <c r="K41" s="365"/>
      <c r="L41" s="365"/>
      <c r="M41" s="365"/>
      <c r="N41" s="365"/>
      <c r="O41" s="365"/>
      <c r="P41" s="365"/>
      <c r="Q41" s="365"/>
      <c r="R41" s="365"/>
      <c r="S41" s="365"/>
      <c r="T41" s="365"/>
      <c r="U41" s="365"/>
      <c r="V41" s="365"/>
      <c r="W41" s="365"/>
      <c r="X41" s="365"/>
      <c r="Y41" s="365"/>
      <c r="Z41" s="365"/>
    </row>
    <row r="42" ht="13.5" customHeight="1">
      <c r="A42" s="483" t="s">
        <v>1281</v>
      </c>
      <c r="B42" s="483" t="s">
        <v>1282</v>
      </c>
      <c r="C42" s="483" t="s">
        <v>1283</v>
      </c>
      <c r="D42" s="365"/>
      <c r="E42" s="365"/>
      <c r="F42" s="365"/>
      <c r="G42" s="365"/>
      <c r="H42" s="365"/>
      <c r="I42" s="365"/>
      <c r="J42" s="365"/>
      <c r="K42" s="365"/>
      <c r="L42" s="365"/>
      <c r="M42" s="365"/>
      <c r="N42" s="365"/>
      <c r="O42" s="365"/>
      <c r="P42" s="365"/>
      <c r="Q42" s="365"/>
      <c r="R42" s="365"/>
      <c r="S42" s="365"/>
      <c r="T42" s="365"/>
      <c r="U42" s="365"/>
      <c r="V42" s="365"/>
      <c r="W42" s="365"/>
      <c r="X42" s="365"/>
      <c r="Y42" s="365"/>
      <c r="Z42" s="365"/>
    </row>
    <row r="43" ht="13.5" customHeight="1">
      <c r="A43" s="483" t="s">
        <v>1286</v>
      </c>
      <c r="B43" s="483" t="s">
        <v>1287</v>
      </c>
      <c r="C43" s="483" t="s">
        <v>1288</v>
      </c>
      <c r="D43" s="365"/>
      <c r="E43" s="365"/>
      <c r="F43" s="365"/>
      <c r="G43" s="365"/>
      <c r="H43" s="365"/>
      <c r="I43" s="365"/>
      <c r="J43" s="365"/>
      <c r="K43" s="365"/>
      <c r="L43" s="365"/>
      <c r="M43" s="365"/>
      <c r="N43" s="365"/>
      <c r="O43" s="365"/>
      <c r="P43" s="365"/>
      <c r="Q43" s="365"/>
      <c r="R43" s="365"/>
      <c r="S43" s="365"/>
      <c r="T43" s="365"/>
      <c r="U43" s="365"/>
      <c r="V43" s="365"/>
      <c r="W43" s="365"/>
      <c r="X43" s="365"/>
      <c r="Y43" s="365"/>
      <c r="Z43" s="365"/>
    </row>
    <row r="44" ht="13.5" customHeight="1">
      <c r="A44" s="483" t="s">
        <v>1290</v>
      </c>
      <c r="B44" s="483" t="s">
        <v>1292</v>
      </c>
      <c r="C44" s="483" t="s">
        <v>1293</v>
      </c>
      <c r="D44" s="365"/>
      <c r="E44" s="365"/>
      <c r="F44" s="365"/>
      <c r="G44" s="365"/>
      <c r="H44" s="365"/>
      <c r="I44" s="365"/>
      <c r="J44" s="365"/>
      <c r="K44" s="365"/>
      <c r="L44" s="365"/>
      <c r="M44" s="365"/>
      <c r="N44" s="365"/>
      <c r="O44" s="365"/>
      <c r="P44" s="365"/>
      <c r="Q44" s="365"/>
      <c r="R44" s="365"/>
      <c r="S44" s="365"/>
      <c r="T44" s="365"/>
      <c r="U44" s="365"/>
      <c r="V44" s="365"/>
      <c r="W44" s="365"/>
      <c r="X44" s="365"/>
      <c r="Y44" s="365"/>
      <c r="Z44" s="365"/>
    </row>
    <row r="45" ht="13.5" customHeight="1">
      <c r="A45" s="483" t="s">
        <v>1294</v>
      </c>
      <c r="B45" s="483" t="s">
        <v>1296</v>
      </c>
      <c r="C45" s="483" t="s">
        <v>1298</v>
      </c>
      <c r="D45" s="365"/>
      <c r="E45" s="365"/>
      <c r="F45" s="365"/>
      <c r="G45" s="365"/>
      <c r="H45" s="365"/>
      <c r="I45" s="365"/>
      <c r="J45" s="365"/>
      <c r="K45" s="365"/>
      <c r="L45" s="365"/>
      <c r="M45" s="365"/>
      <c r="N45" s="365"/>
      <c r="O45" s="365"/>
      <c r="P45" s="365"/>
      <c r="Q45" s="365"/>
      <c r="R45" s="365"/>
      <c r="S45" s="365"/>
      <c r="T45" s="365"/>
      <c r="U45" s="365"/>
      <c r="V45" s="365"/>
      <c r="W45" s="365"/>
      <c r="X45" s="365"/>
      <c r="Y45" s="365"/>
      <c r="Z45" s="365"/>
    </row>
    <row r="46" ht="13.5" customHeight="1">
      <c r="A46" s="483" t="s">
        <v>1301</v>
      </c>
      <c r="B46" s="483" t="s">
        <v>1222</v>
      </c>
      <c r="C46" s="483" t="s">
        <v>1189</v>
      </c>
      <c r="D46" s="365"/>
      <c r="E46" s="365"/>
      <c r="F46" s="365"/>
      <c r="G46" s="365"/>
      <c r="H46" s="365"/>
      <c r="I46" s="365"/>
      <c r="J46" s="365"/>
      <c r="K46" s="365"/>
      <c r="L46" s="365"/>
      <c r="M46" s="365"/>
      <c r="N46" s="365"/>
      <c r="O46" s="365"/>
      <c r="P46" s="365"/>
      <c r="Q46" s="365"/>
      <c r="R46" s="365"/>
      <c r="S46" s="365"/>
      <c r="T46" s="365"/>
      <c r="U46" s="365"/>
      <c r="V46" s="365"/>
      <c r="W46" s="365"/>
      <c r="X46" s="365"/>
      <c r="Y46" s="365"/>
      <c r="Z46" s="365"/>
    </row>
    <row r="47" ht="13.5" customHeight="1">
      <c r="A47" s="483" t="s">
        <v>1306</v>
      </c>
      <c r="B47" s="483" t="s">
        <v>1307</v>
      </c>
      <c r="C47" s="483" t="s">
        <v>1308</v>
      </c>
      <c r="D47" s="365"/>
      <c r="E47" s="365"/>
      <c r="F47" s="365"/>
      <c r="G47" s="365"/>
      <c r="H47" s="365"/>
      <c r="I47" s="365"/>
      <c r="J47" s="365"/>
      <c r="K47" s="365"/>
      <c r="L47" s="365"/>
      <c r="M47" s="365"/>
      <c r="N47" s="365"/>
      <c r="O47" s="365"/>
      <c r="P47" s="365"/>
      <c r="Q47" s="365"/>
      <c r="R47" s="365"/>
      <c r="S47" s="365"/>
      <c r="T47" s="365"/>
      <c r="U47" s="365"/>
      <c r="V47" s="365"/>
      <c r="W47" s="365"/>
      <c r="X47" s="365"/>
      <c r="Y47" s="365"/>
      <c r="Z47" s="365"/>
    </row>
    <row r="48" ht="13.5" customHeight="1">
      <c r="A48" s="483" t="s">
        <v>1311</v>
      </c>
      <c r="B48" s="483" t="s">
        <v>1312</v>
      </c>
      <c r="C48" s="483" t="s">
        <v>1314</v>
      </c>
      <c r="D48" s="365"/>
      <c r="E48" s="365"/>
      <c r="F48" s="365"/>
      <c r="G48" s="365"/>
      <c r="H48" s="365"/>
      <c r="I48" s="365"/>
      <c r="J48" s="365"/>
      <c r="K48" s="365"/>
      <c r="L48" s="365"/>
      <c r="M48" s="365"/>
      <c r="N48" s="365"/>
      <c r="O48" s="365"/>
      <c r="P48" s="365"/>
      <c r="Q48" s="365"/>
      <c r="R48" s="365"/>
      <c r="S48" s="365"/>
      <c r="T48" s="365"/>
      <c r="U48" s="365"/>
      <c r="V48" s="365"/>
      <c r="W48" s="365"/>
      <c r="X48" s="365"/>
      <c r="Y48" s="365"/>
      <c r="Z48" s="365"/>
    </row>
    <row r="49" ht="13.5" customHeight="1">
      <c r="A49" s="483" t="s">
        <v>1317</v>
      </c>
      <c r="B49" s="483" t="s">
        <v>1319</v>
      </c>
      <c r="C49" s="483" t="s">
        <v>1234</v>
      </c>
      <c r="D49" s="365"/>
      <c r="E49" s="365"/>
      <c r="F49" s="365"/>
      <c r="G49" s="365"/>
      <c r="H49" s="365"/>
      <c r="I49" s="365"/>
      <c r="J49" s="365"/>
      <c r="K49" s="365"/>
      <c r="L49" s="365"/>
      <c r="M49" s="365"/>
      <c r="N49" s="365"/>
      <c r="O49" s="365"/>
      <c r="P49" s="365"/>
      <c r="Q49" s="365"/>
      <c r="R49" s="365"/>
      <c r="S49" s="365"/>
      <c r="T49" s="365"/>
      <c r="U49" s="365"/>
      <c r="V49" s="365"/>
      <c r="W49" s="365"/>
      <c r="X49" s="365"/>
      <c r="Y49" s="365"/>
      <c r="Z49" s="365"/>
    </row>
    <row r="50" ht="13.5" customHeight="1">
      <c r="A50" s="483" t="s">
        <v>1324</v>
      </c>
      <c r="B50" s="483" t="s">
        <v>1325</v>
      </c>
      <c r="C50" s="483" t="s">
        <v>1328</v>
      </c>
      <c r="D50" s="365"/>
      <c r="E50" s="365"/>
      <c r="F50" s="365"/>
      <c r="G50" s="365"/>
      <c r="H50" s="365"/>
      <c r="I50" s="365"/>
      <c r="J50" s="365"/>
      <c r="K50" s="365"/>
      <c r="L50" s="365"/>
      <c r="M50" s="365"/>
      <c r="N50" s="365"/>
      <c r="O50" s="365"/>
      <c r="P50" s="365"/>
      <c r="Q50" s="365"/>
      <c r="R50" s="365"/>
      <c r="S50" s="365"/>
      <c r="T50" s="365"/>
      <c r="U50" s="365"/>
      <c r="V50" s="365"/>
      <c r="W50" s="365"/>
      <c r="X50" s="365"/>
      <c r="Y50" s="365"/>
      <c r="Z50" s="365"/>
    </row>
    <row r="51" ht="13.5" customHeight="1">
      <c r="A51" s="483" t="s">
        <v>1332</v>
      </c>
      <c r="B51" s="483" t="s">
        <v>1333</v>
      </c>
      <c r="C51" s="483" t="s">
        <v>1335</v>
      </c>
      <c r="D51" s="365"/>
      <c r="E51" s="365"/>
      <c r="F51" s="365"/>
      <c r="G51" s="365"/>
      <c r="H51" s="365"/>
      <c r="I51" s="365"/>
      <c r="J51" s="365"/>
      <c r="K51" s="365"/>
      <c r="L51" s="365"/>
      <c r="M51" s="365"/>
      <c r="N51" s="365"/>
      <c r="O51" s="365"/>
      <c r="P51" s="365"/>
      <c r="Q51" s="365"/>
      <c r="R51" s="365"/>
      <c r="S51" s="365"/>
      <c r="T51" s="365"/>
      <c r="U51" s="365"/>
      <c r="V51" s="365"/>
      <c r="W51" s="365"/>
      <c r="X51" s="365"/>
      <c r="Y51" s="365"/>
      <c r="Z51" s="365"/>
    </row>
    <row r="52" ht="13.5" customHeight="1">
      <c r="A52" s="481" t="s">
        <v>1339</v>
      </c>
      <c r="B52" s="481" t="s">
        <v>25</v>
      </c>
      <c r="C52" s="481" t="s">
        <v>25</v>
      </c>
      <c r="D52" s="365"/>
      <c r="E52" s="365"/>
      <c r="F52" s="365"/>
      <c r="G52" s="365"/>
      <c r="H52" s="365"/>
      <c r="I52" s="365"/>
      <c r="J52" s="365"/>
      <c r="K52" s="365"/>
      <c r="L52" s="365"/>
      <c r="M52" s="365"/>
      <c r="N52" s="365"/>
      <c r="O52" s="365"/>
      <c r="P52" s="365"/>
      <c r="Q52" s="365"/>
      <c r="R52" s="365"/>
      <c r="S52" s="365"/>
      <c r="T52" s="365"/>
      <c r="U52" s="365"/>
      <c r="V52" s="365"/>
      <c r="W52" s="365"/>
      <c r="X52" s="365"/>
      <c r="Y52" s="365"/>
      <c r="Z52" s="365"/>
    </row>
    <row r="53" ht="13.5" customHeight="1">
      <c r="A53" s="483" t="s">
        <v>1343</v>
      </c>
      <c r="B53" s="483" t="s">
        <v>1344</v>
      </c>
      <c r="C53" s="483" t="s">
        <v>1346</v>
      </c>
      <c r="D53" s="365"/>
      <c r="E53" s="365"/>
      <c r="F53" s="365"/>
      <c r="G53" s="365"/>
      <c r="H53" s="365"/>
      <c r="I53" s="365"/>
      <c r="J53" s="365"/>
      <c r="K53" s="365"/>
      <c r="L53" s="365"/>
      <c r="M53" s="365"/>
      <c r="N53" s="365"/>
      <c r="O53" s="365"/>
      <c r="P53" s="365"/>
      <c r="Q53" s="365"/>
      <c r="R53" s="365"/>
      <c r="S53" s="365"/>
      <c r="T53" s="365"/>
      <c r="U53" s="365"/>
      <c r="V53" s="365"/>
      <c r="W53" s="365"/>
      <c r="X53" s="365"/>
      <c r="Y53" s="365"/>
      <c r="Z53" s="365"/>
    </row>
    <row r="54" ht="13.5" customHeight="1">
      <c r="A54" s="483" t="s">
        <v>1348</v>
      </c>
      <c r="B54" s="483" t="s">
        <v>1350</v>
      </c>
      <c r="C54" s="483" t="s">
        <v>1352</v>
      </c>
      <c r="D54" s="365"/>
      <c r="E54" s="365"/>
      <c r="F54" s="365"/>
      <c r="G54" s="365"/>
      <c r="H54" s="365"/>
      <c r="I54" s="365"/>
      <c r="J54" s="365"/>
      <c r="K54" s="365"/>
      <c r="L54" s="365"/>
      <c r="M54" s="365"/>
      <c r="N54" s="365"/>
      <c r="O54" s="365"/>
      <c r="P54" s="365"/>
      <c r="Q54" s="365"/>
      <c r="R54" s="365"/>
      <c r="S54" s="365"/>
      <c r="T54" s="365"/>
      <c r="U54" s="365"/>
      <c r="V54" s="365"/>
      <c r="W54" s="365"/>
      <c r="X54" s="365"/>
      <c r="Y54" s="365"/>
      <c r="Z54" s="365"/>
    </row>
    <row r="55" ht="13.5" customHeight="1">
      <c r="A55" s="483" t="s">
        <v>1356</v>
      </c>
      <c r="B55" s="483" t="s">
        <v>1358</v>
      </c>
      <c r="C55" s="483" t="s">
        <v>1360</v>
      </c>
      <c r="D55" s="365"/>
      <c r="E55" s="365"/>
      <c r="F55" s="365"/>
      <c r="G55" s="365"/>
      <c r="H55" s="365"/>
      <c r="I55" s="365"/>
      <c r="J55" s="365"/>
      <c r="K55" s="365"/>
      <c r="L55" s="365"/>
      <c r="M55" s="365"/>
      <c r="N55" s="365"/>
      <c r="O55" s="365"/>
      <c r="P55" s="365"/>
      <c r="Q55" s="365"/>
      <c r="R55" s="365"/>
      <c r="S55" s="365"/>
      <c r="T55" s="365"/>
      <c r="U55" s="365"/>
      <c r="V55" s="365"/>
      <c r="W55" s="365"/>
      <c r="X55" s="365"/>
      <c r="Y55" s="365"/>
      <c r="Z55" s="365"/>
    </row>
    <row r="56" ht="13.5" customHeight="1">
      <c r="A56" s="483" t="s">
        <v>1362</v>
      </c>
      <c r="B56" s="483" t="s">
        <v>1363</v>
      </c>
      <c r="C56" s="483" t="s">
        <v>1365</v>
      </c>
      <c r="D56" s="365"/>
      <c r="E56" s="365"/>
      <c r="F56" s="365"/>
      <c r="G56" s="365"/>
      <c r="H56" s="365"/>
      <c r="I56" s="365"/>
      <c r="J56" s="365"/>
      <c r="K56" s="365"/>
      <c r="L56" s="365"/>
      <c r="M56" s="365"/>
      <c r="N56" s="365"/>
      <c r="O56" s="365"/>
      <c r="P56" s="365"/>
      <c r="Q56" s="365"/>
      <c r="R56" s="365"/>
      <c r="S56" s="365"/>
      <c r="T56" s="365"/>
      <c r="U56" s="365"/>
      <c r="V56" s="365"/>
      <c r="W56" s="365"/>
      <c r="X56" s="365"/>
      <c r="Y56" s="365"/>
      <c r="Z56" s="365"/>
    </row>
    <row r="57" ht="13.5" customHeight="1">
      <c r="A57" s="483" t="s">
        <v>1369</v>
      </c>
      <c r="B57" s="483" t="s">
        <v>1370</v>
      </c>
      <c r="C57" s="483" t="s">
        <v>1372</v>
      </c>
      <c r="D57" s="365"/>
      <c r="E57" s="365"/>
      <c r="F57" s="365"/>
      <c r="G57" s="365"/>
      <c r="H57" s="365"/>
      <c r="I57" s="365"/>
      <c r="J57" s="365"/>
      <c r="K57" s="365"/>
      <c r="L57" s="365"/>
      <c r="M57" s="365"/>
      <c r="N57" s="365"/>
      <c r="O57" s="365"/>
      <c r="P57" s="365"/>
      <c r="Q57" s="365"/>
      <c r="R57" s="365"/>
      <c r="S57" s="365"/>
      <c r="T57" s="365"/>
      <c r="U57" s="365"/>
      <c r="V57" s="365"/>
      <c r="W57" s="365"/>
      <c r="X57" s="365"/>
      <c r="Y57" s="365"/>
      <c r="Z57" s="365"/>
    </row>
    <row r="58" ht="13.5" customHeight="1">
      <c r="A58" s="483" t="s">
        <v>1376</v>
      </c>
      <c r="B58" s="483" t="s">
        <v>1377</v>
      </c>
      <c r="C58" s="483" t="s">
        <v>1379</v>
      </c>
      <c r="D58" s="365"/>
      <c r="E58" s="365"/>
      <c r="F58" s="365"/>
      <c r="G58" s="365"/>
      <c r="H58" s="365"/>
      <c r="I58" s="365"/>
      <c r="J58" s="365"/>
      <c r="K58" s="365"/>
      <c r="L58" s="365"/>
      <c r="M58" s="365"/>
      <c r="N58" s="365"/>
      <c r="O58" s="365"/>
      <c r="P58" s="365"/>
      <c r="Q58" s="365"/>
      <c r="R58" s="365"/>
      <c r="S58" s="365"/>
      <c r="T58" s="365"/>
      <c r="U58" s="365"/>
      <c r="V58" s="365"/>
      <c r="W58" s="365"/>
      <c r="X58" s="365"/>
      <c r="Y58" s="365"/>
      <c r="Z58" s="365"/>
    </row>
    <row r="59" ht="13.5" customHeight="1">
      <c r="A59" s="483" t="s">
        <v>1382</v>
      </c>
      <c r="B59" s="483" t="s">
        <v>1384</v>
      </c>
      <c r="C59" s="483" t="s">
        <v>1386</v>
      </c>
      <c r="D59" s="365"/>
      <c r="E59" s="365"/>
      <c r="F59" s="365"/>
      <c r="G59" s="365"/>
      <c r="H59" s="365"/>
      <c r="I59" s="365"/>
      <c r="J59" s="365"/>
      <c r="K59" s="365"/>
      <c r="L59" s="365"/>
      <c r="M59" s="365"/>
      <c r="N59" s="365"/>
      <c r="O59" s="365"/>
      <c r="P59" s="365"/>
      <c r="Q59" s="365"/>
      <c r="R59" s="365"/>
      <c r="S59" s="365"/>
      <c r="T59" s="365"/>
      <c r="U59" s="365"/>
      <c r="V59" s="365"/>
      <c r="W59" s="365"/>
      <c r="X59" s="365"/>
      <c r="Y59" s="365"/>
      <c r="Z59" s="365"/>
    </row>
    <row r="60" ht="13.5" customHeight="1">
      <c r="A60" s="483" t="s">
        <v>1389</v>
      </c>
      <c r="B60" s="483" t="s">
        <v>1391</v>
      </c>
      <c r="C60" s="483" t="s">
        <v>1393</v>
      </c>
      <c r="D60" s="365"/>
      <c r="E60" s="365"/>
      <c r="F60" s="365"/>
      <c r="G60" s="365"/>
      <c r="H60" s="365"/>
      <c r="I60" s="365"/>
      <c r="J60" s="365"/>
      <c r="K60" s="365"/>
      <c r="L60" s="365"/>
      <c r="M60" s="365"/>
      <c r="N60" s="365"/>
      <c r="O60" s="365"/>
      <c r="P60" s="365"/>
      <c r="Q60" s="365"/>
      <c r="R60" s="365"/>
      <c r="S60" s="365"/>
      <c r="T60" s="365"/>
      <c r="U60" s="365"/>
      <c r="V60" s="365"/>
      <c r="W60" s="365"/>
      <c r="X60" s="365"/>
      <c r="Y60" s="365"/>
      <c r="Z60" s="365"/>
    </row>
    <row r="61" ht="13.5" customHeight="1">
      <c r="A61" s="483" t="s">
        <v>1396</v>
      </c>
      <c r="B61" s="483" t="s">
        <v>1397</v>
      </c>
      <c r="C61" s="483" t="s">
        <v>1399</v>
      </c>
      <c r="D61" s="365"/>
      <c r="E61" s="365"/>
      <c r="F61" s="365"/>
      <c r="G61" s="365"/>
      <c r="H61" s="365"/>
      <c r="I61" s="365"/>
      <c r="J61" s="365"/>
      <c r="K61" s="365"/>
      <c r="L61" s="365"/>
      <c r="M61" s="365"/>
      <c r="N61" s="365"/>
      <c r="O61" s="365"/>
      <c r="P61" s="365"/>
      <c r="Q61" s="365"/>
      <c r="R61" s="365"/>
      <c r="S61" s="365"/>
      <c r="T61" s="365"/>
      <c r="U61" s="365"/>
      <c r="V61" s="365"/>
      <c r="W61" s="365"/>
      <c r="X61" s="365"/>
      <c r="Y61" s="365"/>
      <c r="Z61" s="365"/>
    </row>
    <row r="62" ht="13.5" customHeight="1">
      <c r="A62" s="380"/>
      <c r="B62" s="483"/>
      <c r="C62" s="483"/>
      <c r="D62" s="365"/>
      <c r="E62" s="365"/>
      <c r="F62" s="365"/>
      <c r="G62" s="365"/>
      <c r="H62" s="365"/>
      <c r="I62" s="365"/>
      <c r="J62" s="365"/>
      <c r="K62" s="365"/>
      <c r="L62" s="365"/>
      <c r="M62" s="365"/>
      <c r="N62" s="365"/>
      <c r="O62" s="365"/>
      <c r="P62" s="365"/>
      <c r="Q62" s="365"/>
      <c r="R62" s="365"/>
      <c r="S62" s="365"/>
      <c r="T62" s="365"/>
      <c r="U62" s="365"/>
      <c r="V62" s="365"/>
      <c r="W62" s="365"/>
      <c r="X62" s="365"/>
      <c r="Y62" s="365"/>
      <c r="Z62" s="365"/>
    </row>
    <row r="63" ht="13.5" customHeight="1">
      <c r="A63" s="380"/>
      <c r="B63" s="483"/>
      <c r="C63" s="483"/>
      <c r="D63" s="365"/>
      <c r="E63" s="365"/>
      <c r="F63" s="365"/>
      <c r="G63" s="365"/>
      <c r="H63" s="365"/>
      <c r="I63" s="365"/>
      <c r="J63" s="365"/>
      <c r="K63" s="365"/>
      <c r="L63" s="365"/>
      <c r="M63" s="365"/>
      <c r="N63" s="365"/>
      <c r="O63" s="365"/>
      <c r="P63" s="365"/>
      <c r="Q63" s="365"/>
      <c r="R63" s="365"/>
      <c r="S63" s="365"/>
      <c r="T63" s="365"/>
      <c r="U63" s="365"/>
      <c r="V63" s="365"/>
      <c r="W63" s="365"/>
      <c r="X63" s="365"/>
      <c r="Y63" s="365"/>
      <c r="Z63" s="365"/>
    </row>
    <row r="64" ht="13.5" customHeight="1">
      <c r="A64" s="380"/>
      <c r="B64" s="483"/>
      <c r="C64" s="483"/>
      <c r="D64" s="365"/>
      <c r="E64" s="365"/>
      <c r="F64" s="365"/>
      <c r="G64" s="365"/>
      <c r="H64" s="365"/>
      <c r="I64" s="365"/>
      <c r="J64" s="365"/>
      <c r="K64" s="365"/>
      <c r="L64" s="365"/>
      <c r="M64" s="365"/>
      <c r="N64" s="365"/>
      <c r="O64" s="365"/>
      <c r="P64" s="365"/>
      <c r="Q64" s="365"/>
      <c r="R64" s="365"/>
      <c r="S64" s="365"/>
      <c r="T64" s="365"/>
      <c r="U64" s="365"/>
      <c r="V64" s="365"/>
      <c r="W64" s="365"/>
      <c r="X64" s="365"/>
      <c r="Y64" s="365"/>
      <c r="Z64" s="365"/>
    </row>
    <row r="65" ht="13.5" customHeight="1">
      <c r="A65" s="380"/>
      <c r="B65" s="483"/>
      <c r="C65" s="483"/>
      <c r="D65" s="365"/>
      <c r="E65" s="365"/>
      <c r="F65" s="365"/>
      <c r="G65" s="365"/>
      <c r="H65" s="365"/>
      <c r="I65" s="365"/>
      <c r="J65" s="365"/>
      <c r="K65" s="365"/>
      <c r="L65" s="365"/>
      <c r="M65" s="365"/>
      <c r="N65" s="365"/>
      <c r="O65" s="365"/>
      <c r="P65" s="365"/>
      <c r="Q65" s="365"/>
      <c r="R65" s="365"/>
      <c r="S65" s="365"/>
      <c r="T65" s="365"/>
      <c r="U65" s="365"/>
      <c r="V65" s="365"/>
      <c r="W65" s="365"/>
      <c r="X65" s="365"/>
      <c r="Y65" s="365"/>
      <c r="Z65" s="365"/>
    </row>
    <row r="66" ht="13.5" customHeight="1">
      <c r="A66" s="380"/>
      <c r="B66" s="483"/>
      <c r="C66" s="483"/>
      <c r="D66" s="365"/>
      <c r="E66" s="365"/>
      <c r="F66" s="365"/>
      <c r="G66" s="365"/>
      <c r="H66" s="365"/>
      <c r="I66" s="365"/>
      <c r="J66" s="365"/>
      <c r="K66" s="365"/>
      <c r="L66" s="365"/>
      <c r="M66" s="365"/>
      <c r="N66" s="365"/>
      <c r="O66" s="365"/>
      <c r="P66" s="365"/>
      <c r="Q66" s="365"/>
      <c r="R66" s="365"/>
      <c r="S66" s="365"/>
      <c r="T66" s="365"/>
      <c r="U66" s="365"/>
      <c r="V66" s="365"/>
      <c r="W66" s="365"/>
      <c r="X66" s="365"/>
      <c r="Y66" s="365"/>
      <c r="Z66" s="365"/>
    </row>
    <row r="67" ht="13.5" customHeight="1">
      <c r="A67" s="380"/>
      <c r="B67" s="483"/>
      <c r="C67" s="483"/>
      <c r="D67" s="365"/>
      <c r="E67" s="365"/>
      <c r="F67" s="365"/>
      <c r="G67" s="365"/>
      <c r="H67" s="365"/>
      <c r="I67" s="365"/>
      <c r="J67" s="365"/>
      <c r="K67" s="365"/>
      <c r="L67" s="365"/>
      <c r="M67" s="365"/>
      <c r="N67" s="365"/>
      <c r="O67" s="365"/>
      <c r="P67" s="365"/>
      <c r="Q67" s="365"/>
      <c r="R67" s="365"/>
      <c r="S67" s="365"/>
      <c r="T67" s="365"/>
      <c r="U67" s="365"/>
      <c r="V67" s="365"/>
      <c r="W67" s="365"/>
      <c r="X67" s="365"/>
      <c r="Y67" s="365"/>
      <c r="Z67" s="365"/>
    </row>
    <row r="68" ht="13.5" customHeight="1">
      <c r="A68" s="380"/>
      <c r="B68" s="483"/>
      <c r="C68" s="483"/>
      <c r="D68" s="365"/>
      <c r="E68" s="365"/>
      <c r="F68" s="365"/>
      <c r="G68" s="365"/>
      <c r="H68" s="365"/>
      <c r="I68" s="365"/>
      <c r="J68" s="365"/>
      <c r="K68" s="365"/>
      <c r="L68" s="365"/>
      <c r="M68" s="365"/>
      <c r="N68" s="365"/>
      <c r="O68" s="365"/>
      <c r="P68" s="365"/>
      <c r="Q68" s="365"/>
      <c r="R68" s="365"/>
      <c r="S68" s="365"/>
      <c r="T68" s="365"/>
      <c r="U68" s="365"/>
      <c r="V68" s="365"/>
      <c r="W68" s="365"/>
      <c r="X68" s="365"/>
      <c r="Y68" s="365"/>
      <c r="Z68" s="365"/>
    </row>
    <row r="69" ht="13.5" customHeight="1">
      <c r="A69" s="380"/>
      <c r="B69" s="483"/>
      <c r="C69" s="483"/>
      <c r="D69" s="365"/>
      <c r="E69" s="365"/>
      <c r="F69" s="365"/>
      <c r="G69" s="365"/>
      <c r="H69" s="365"/>
      <c r="I69" s="365"/>
      <c r="J69" s="365"/>
      <c r="K69" s="365"/>
      <c r="L69" s="365"/>
      <c r="M69" s="365"/>
      <c r="N69" s="365"/>
      <c r="O69" s="365"/>
      <c r="P69" s="365"/>
      <c r="Q69" s="365"/>
      <c r="R69" s="365"/>
      <c r="S69" s="365"/>
      <c r="T69" s="365"/>
      <c r="U69" s="365"/>
      <c r="V69" s="365"/>
      <c r="W69" s="365"/>
      <c r="X69" s="365"/>
      <c r="Y69" s="365"/>
      <c r="Z69" s="365"/>
    </row>
    <row r="70" ht="13.5" customHeight="1">
      <c r="A70" s="380"/>
      <c r="B70" s="483"/>
      <c r="C70" s="483"/>
      <c r="D70" s="365"/>
      <c r="E70" s="365"/>
      <c r="F70" s="365"/>
      <c r="G70" s="365"/>
      <c r="H70" s="365"/>
      <c r="I70" s="365"/>
      <c r="J70" s="365"/>
      <c r="K70" s="365"/>
      <c r="L70" s="365"/>
      <c r="M70" s="365"/>
      <c r="N70" s="365"/>
      <c r="O70" s="365"/>
      <c r="P70" s="365"/>
      <c r="Q70" s="365"/>
      <c r="R70" s="365"/>
      <c r="S70" s="365"/>
      <c r="T70" s="365"/>
      <c r="U70" s="365"/>
      <c r="V70" s="365"/>
      <c r="W70" s="365"/>
      <c r="X70" s="365"/>
      <c r="Y70" s="365"/>
      <c r="Z70" s="365"/>
    </row>
    <row r="71" ht="13.5" customHeight="1">
      <c r="A71" s="380"/>
      <c r="B71" s="483"/>
      <c r="C71" s="483"/>
      <c r="D71" s="365"/>
      <c r="E71" s="365"/>
      <c r="F71" s="365"/>
      <c r="G71" s="365"/>
      <c r="H71" s="365"/>
      <c r="I71" s="365"/>
      <c r="J71" s="365"/>
      <c r="K71" s="365"/>
      <c r="L71" s="365"/>
      <c r="M71" s="365"/>
      <c r="N71" s="365"/>
      <c r="O71" s="365"/>
      <c r="P71" s="365"/>
      <c r="Q71" s="365"/>
      <c r="R71" s="365"/>
      <c r="S71" s="365"/>
      <c r="T71" s="365"/>
      <c r="U71" s="365"/>
      <c r="V71" s="365"/>
      <c r="W71" s="365"/>
      <c r="X71" s="365"/>
      <c r="Y71" s="365"/>
      <c r="Z71" s="365"/>
    </row>
    <row r="72" ht="13.5" customHeight="1">
      <c r="A72" s="380"/>
      <c r="B72" s="483"/>
      <c r="C72" s="483"/>
      <c r="D72" s="365"/>
      <c r="E72" s="365"/>
      <c r="F72" s="365"/>
      <c r="G72" s="365"/>
      <c r="H72" s="365"/>
      <c r="I72" s="365"/>
      <c r="J72" s="365"/>
      <c r="K72" s="365"/>
      <c r="L72" s="365"/>
      <c r="M72" s="365"/>
      <c r="N72" s="365"/>
      <c r="O72" s="365"/>
      <c r="P72" s="365"/>
      <c r="Q72" s="365"/>
      <c r="R72" s="365"/>
      <c r="S72" s="365"/>
      <c r="T72" s="365"/>
      <c r="U72" s="365"/>
      <c r="V72" s="365"/>
      <c r="W72" s="365"/>
      <c r="X72" s="365"/>
      <c r="Y72" s="365"/>
      <c r="Z72" s="365"/>
    </row>
    <row r="73" ht="13.5" customHeight="1">
      <c r="A73" s="380"/>
      <c r="B73" s="483"/>
      <c r="C73" s="483"/>
      <c r="D73" s="365"/>
      <c r="E73" s="365"/>
      <c r="F73" s="365"/>
      <c r="G73" s="365"/>
      <c r="H73" s="365"/>
      <c r="I73" s="365"/>
      <c r="J73" s="365"/>
      <c r="K73" s="365"/>
      <c r="L73" s="365"/>
      <c r="M73" s="365"/>
      <c r="N73" s="365"/>
      <c r="O73" s="365"/>
      <c r="P73" s="365"/>
      <c r="Q73" s="365"/>
      <c r="R73" s="365"/>
      <c r="S73" s="365"/>
      <c r="T73" s="365"/>
      <c r="U73" s="365"/>
      <c r="V73" s="365"/>
      <c r="W73" s="365"/>
      <c r="X73" s="365"/>
      <c r="Y73" s="365"/>
      <c r="Z73" s="365"/>
    </row>
    <row r="74" ht="13.5" customHeight="1">
      <c r="A74" s="380"/>
      <c r="B74" s="483"/>
      <c r="C74" s="483"/>
      <c r="D74" s="365"/>
      <c r="E74" s="365"/>
      <c r="F74" s="365"/>
      <c r="G74" s="365"/>
      <c r="H74" s="365"/>
      <c r="I74" s="365"/>
      <c r="J74" s="365"/>
      <c r="K74" s="365"/>
      <c r="L74" s="365"/>
      <c r="M74" s="365"/>
      <c r="N74" s="365"/>
      <c r="O74" s="365"/>
      <c r="P74" s="365"/>
      <c r="Q74" s="365"/>
      <c r="R74" s="365"/>
      <c r="S74" s="365"/>
      <c r="T74" s="365"/>
      <c r="U74" s="365"/>
      <c r="V74" s="365"/>
      <c r="W74" s="365"/>
      <c r="X74" s="365"/>
      <c r="Y74" s="365"/>
      <c r="Z74" s="365"/>
    </row>
    <row r="75" ht="13.5" customHeight="1">
      <c r="A75" s="380"/>
      <c r="B75" s="483"/>
      <c r="C75" s="483"/>
      <c r="D75" s="365"/>
      <c r="E75" s="365"/>
      <c r="F75" s="365"/>
      <c r="G75" s="365"/>
      <c r="H75" s="365"/>
      <c r="I75" s="365"/>
      <c r="J75" s="365"/>
      <c r="K75" s="365"/>
      <c r="L75" s="365"/>
      <c r="M75" s="365"/>
      <c r="N75" s="365"/>
      <c r="O75" s="365"/>
      <c r="P75" s="365"/>
      <c r="Q75" s="365"/>
      <c r="R75" s="365"/>
      <c r="S75" s="365"/>
      <c r="T75" s="365"/>
      <c r="U75" s="365"/>
      <c r="V75" s="365"/>
      <c r="W75" s="365"/>
      <c r="X75" s="365"/>
      <c r="Y75" s="365"/>
      <c r="Z75" s="365"/>
    </row>
    <row r="76" ht="13.5" customHeight="1">
      <c r="A76" s="380"/>
      <c r="B76" s="483"/>
      <c r="C76" s="483"/>
      <c r="D76" s="365"/>
      <c r="E76" s="365"/>
      <c r="F76" s="365"/>
      <c r="G76" s="365"/>
      <c r="H76" s="365"/>
      <c r="I76" s="365"/>
      <c r="J76" s="365"/>
      <c r="K76" s="365"/>
      <c r="L76" s="365"/>
      <c r="M76" s="365"/>
      <c r="N76" s="365"/>
      <c r="O76" s="365"/>
      <c r="P76" s="365"/>
      <c r="Q76" s="365"/>
      <c r="R76" s="365"/>
      <c r="S76" s="365"/>
      <c r="T76" s="365"/>
      <c r="U76" s="365"/>
      <c r="V76" s="365"/>
      <c r="W76" s="365"/>
      <c r="X76" s="365"/>
      <c r="Y76" s="365"/>
      <c r="Z76" s="365"/>
    </row>
    <row r="77" ht="13.5" customHeight="1">
      <c r="A77" s="380"/>
      <c r="B77" s="483"/>
      <c r="C77" s="483"/>
      <c r="D77" s="365"/>
      <c r="E77" s="365"/>
      <c r="F77" s="365"/>
      <c r="G77" s="365"/>
      <c r="H77" s="365"/>
      <c r="I77" s="365"/>
      <c r="J77" s="365"/>
      <c r="K77" s="365"/>
      <c r="L77" s="365"/>
      <c r="M77" s="365"/>
      <c r="N77" s="365"/>
      <c r="O77" s="365"/>
      <c r="P77" s="365"/>
      <c r="Q77" s="365"/>
      <c r="R77" s="365"/>
      <c r="S77" s="365"/>
      <c r="T77" s="365"/>
      <c r="U77" s="365"/>
      <c r="V77" s="365"/>
      <c r="W77" s="365"/>
      <c r="X77" s="365"/>
      <c r="Y77" s="365"/>
      <c r="Z77" s="365"/>
    </row>
    <row r="78" ht="13.5" customHeight="1">
      <c r="A78" s="380"/>
      <c r="B78" s="483"/>
      <c r="C78" s="483"/>
      <c r="D78" s="365"/>
      <c r="E78" s="365"/>
      <c r="F78" s="365"/>
      <c r="G78" s="365"/>
      <c r="H78" s="365"/>
      <c r="I78" s="365"/>
      <c r="J78" s="365"/>
      <c r="K78" s="365"/>
      <c r="L78" s="365"/>
      <c r="M78" s="365"/>
      <c r="N78" s="365"/>
      <c r="O78" s="365"/>
      <c r="P78" s="365"/>
      <c r="Q78" s="365"/>
      <c r="R78" s="365"/>
      <c r="S78" s="365"/>
      <c r="T78" s="365"/>
      <c r="U78" s="365"/>
      <c r="V78" s="365"/>
      <c r="W78" s="365"/>
      <c r="X78" s="365"/>
      <c r="Y78" s="365"/>
      <c r="Z78" s="365"/>
    </row>
    <row r="79" ht="13.5" customHeight="1">
      <c r="A79" s="380"/>
      <c r="B79" s="483"/>
      <c r="C79" s="483"/>
      <c r="D79" s="365"/>
      <c r="E79" s="365"/>
      <c r="F79" s="365"/>
      <c r="G79" s="365"/>
      <c r="H79" s="365"/>
      <c r="I79" s="365"/>
      <c r="J79" s="365"/>
      <c r="K79" s="365"/>
      <c r="L79" s="365"/>
      <c r="M79" s="365"/>
      <c r="N79" s="365"/>
      <c r="O79" s="365"/>
      <c r="P79" s="365"/>
      <c r="Q79" s="365"/>
      <c r="R79" s="365"/>
      <c r="S79" s="365"/>
      <c r="T79" s="365"/>
      <c r="U79" s="365"/>
      <c r="V79" s="365"/>
      <c r="W79" s="365"/>
      <c r="X79" s="365"/>
      <c r="Y79" s="365"/>
      <c r="Z79" s="365"/>
    </row>
    <row r="80" ht="13.5" customHeight="1">
      <c r="A80" s="380"/>
      <c r="B80" s="483"/>
      <c r="C80" s="483"/>
      <c r="D80" s="365"/>
      <c r="E80" s="365"/>
      <c r="F80" s="365"/>
      <c r="G80" s="365"/>
      <c r="H80" s="365"/>
      <c r="I80" s="365"/>
      <c r="J80" s="365"/>
      <c r="K80" s="365"/>
      <c r="L80" s="365"/>
      <c r="M80" s="365"/>
      <c r="N80" s="365"/>
      <c r="O80" s="365"/>
      <c r="P80" s="365"/>
      <c r="Q80" s="365"/>
      <c r="R80" s="365"/>
      <c r="S80" s="365"/>
      <c r="T80" s="365"/>
      <c r="U80" s="365"/>
      <c r="V80" s="365"/>
      <c r="W80" s="365"/>
      <c r="X80" s="365"/>
      <c r="Y80" s="365"/>
      <c r="Z80" s="365"/>
    </row>
    <row r="81" ht="13.5" customHeight="1">
      <c r="A81" s="380"/>
      <c r="B81" s="483"/>
      <c r="C81" s="483"/>
      <c r="D81" s="365"/>
      <c r="E81" s="365"/>
      <c r="F81" s="365"/>
      <c r="G81" s="365"/>
      <c r="H81" s="365"/>
      <c r="I81" s="365"/>
      <c r="J81" s="365"/>
      <c r="K81" s="365"/>
      <c r="L81" s="365"/>
      <c r="M81" s="365"/>
      <c r="N81" s="365"/>
      <c r="O81" s="365"/>
      <c r="P81" s="365"/>
      <c r="Q81" s="365"/>
      <c r="R81" s="365"/>
      <c r="S81" s="365"/>
      <c r="T81" s="365"/>
      <c r="U81" s="365"/>
      <c r="V81" s="365"/>
      <c r="W81" s="365"/>
      <c r="X81" s="365"/>
      <c r="Y81" s="365"/>
      <c r="Z81" s="365"/>
    </row>
    <row r="82" ht="13.5" customHeight="1">
      <c r="A82" s="380"/>
      <c r="B82" s="483"/>
      <c r="C82" s="483"/>
      <c r="D82" s="365"/>
      <c r="E82" s="365"/>
      <c r="F82" s="365"/>
      <c r="G82" s="365"/>
      <c r="H82" s="365"/>
      <c r="I82" s="365"/>
      <c r="J82" s="365"/>
      <c r="K82" s="365"/>
      <c r="L82" s="365"/>
      <c r="M82" s="365"/>
      <c r="N82" s="365"/>
      <c r="O82" s="365"/>
      <c r="P82" s="365"/>
      <c r="Q82" s="365"/>
      <c r="R82" s="365"/>
      <c r="S82" s="365"/>
      <c r="T82" s="365"/>
      <c r="U82" s="365"/>
      <c r="V82" s="365"/>
      <c r="W82" s="365"/>
      <c r="X82" s="365"/>
      <c r="Y82" s="365"/>
      <c r="Z82" s="365"/>
    </row>
    <row r="83" ht="13.5" customHeight="1">
      <c r="A83" s="380"/>
      <c r="B83" s="483"/>
      <c r="C83" s="483"/>
      <c r="D83" s="365"/>
      <c r="E83" s="365"/>
      <c r="F83" s="365"/>
      <c r="G83" s="365"/>
      <c r="H83" s="365"/>
      <c r="I83" s="365"/>
      <c r="J83" s="365"/>
      <c r="K83" s="365"/>
      <c r="L83" s="365"/>
      <c r="M83" s="365"/>
      <c r="N83" s="365"/>
      <c r="O83" s="365"/>
      <c r="P83" s="365"/>
      <c r="Q83" s="365"/>
      <c r="R83" s="365"/>
      <c r="S83" s="365"/>
      <c r="T83" s="365"/>
      <c r="U83" s="365"/>
      <c r="V83" s="365"/>
      <c r="W83" s="365"/>
      <c r="X83" s="365"/>
      <c r="Y83" s="365"/>
      <c r="Z83" s="365"/>
    </row>
    <row r="84" ht="13.5" customHeight="1">
      <c r="A84" s="380"/>
      <c r="B84" s="483"/>
      <c r="C84" s="483"/>
      <c r="D84" s="365"/>
      <c r="E84" s="365"/>
      <c r="F84" s="365"/>
      <c r="G84" s="365"/>
      <c r="H84" s="365"/>
      <c r="I84" s="365"/>
      <c r="J84" s="365"/>
      <c r="K84" s="365"/>
      <c r="L84" s="365"/>
      <c r="M84" s="365"/>
      <c r="N84" s="365"/>
      <c r="O84" s="365"/>
      <c r="P84" s="365"/>
      <c r="Q84" s="365"/>
      <c r="R84" s="365"/>
      <c r="S84" s="365"/>
      <c r="T84" s="365"/>
      <c r="U84" s="365"/>
      <c r="V84" s="365"/>
      <c r="W84" s="365"/>
      <c r="X84" s="365"/>
      <c r="Y84" s="365"/>
      <c r="Z84" s="365"/>
    </row>
    <row r="85" ht="13.5" customHeight="1">
      <c r="A85" s="380"/>
      <c r="B85" s="483"/>
      <c r="C85" s="483"/>
      <c r="D85" s="365"/>
      <c r="E85" s="365"/>
      <c r="F85" s="365"/>
      <c r="G85" s="365"/>
      <c r="H85" s="365"/>
      <c r="I85" s="365"/>
      <c r="J85" s="365"/>
      <c r="K85" s="365"/>
      <c r="L85" s="365"/>
      <c r="M85" s="365"/>
      <c r="N85" s="365"/>
      <c r="O85" s="365"/>
      <c r="P85" s="365"/>
      <c r="Q85" s="365"/>
      <c r="R85" s="365"/>
      <c r="S85" s="365"/>
      <c r="T85" s="365"/>
      <c r="U85" s="365"/>
      <c r="V85" s="365"/>
      <c r="W85" s="365"/>
      <c r="X85" s="365"/>
      <c r="Y85" s="365"/>
      <c r="Z85" s="365"/>
    </row>
    <row r="86" ht="13.5" customHeight="1">
      <c r="A86" s="380"/>
      <c r="B86" s="483"/>
      <c r="C86" s="483"/>
      <c r="D86" s="365"/>
      <c r="E86" s="365"/>
      <c r="F86" s="365"/>
      <c r="G86" s="365"/>
      <c r="H86" s="365"/>
      <c r="I86" s="365"/>
      <c r="J86" s="365"/>
      <c r="K86" s="365"/>
      <c r="L86" s="365"/>
      <c r="M86" s="365"/>
      <c r="N86" s="365"/>
      <c r="O86" s="365"/>
      <c r="P86" s="365"/>
      <c r="Q86" s="365"/>
      <c r="R86" s="365"/>
      <c r="S86" s="365"/>
      <c r="T86" s="365"/>
      <c r="U86" s="365"/>
      <c r="V86" s="365"/>
      <c r="W86" s="365"/>
      <c r="X86" s="365"/>
      <c r="Y86" s="365"/>
      <c r="Z86" s="365"/>
    </row>
    <row r="87" ht="13.5" customHeight="1">
      <c r="A87" s="380"/>
      <c r="B87" s="483"/>
      <c r="C87" s="483"/>
      <c r="D87" s="365"/>
      <c r="E87" s="365"/>
      <c r="F87" s="365"/>
      <c r="G87" s="365"/>
      <c r="H87" s="365"/>
      <c r="I87" s="365"/>
      <c r="J87" s="365"/>
      <c r="K87" s="365"/>
      <c r="L87" s="365"/>
      <c r="M87" s="365"/>
      <c r="N87" s="365"/>
      <c r="O87" s="365"/>
      <c r="P87" s="365"/>
      <c r="Q87" s="365"/>
      <c r="R87" s="365"/>
      <c r="S87" s="365"/>
      <c r="T87" s="365"/>
      <c r="U87" s="365"/>
      <c r="V87" s="365"/>
      <c r="W87" s="365"/>
      <c r="X87" s="365"/>
      <c r="Y87" s="365"/>
      <c r="Z87" s="365"/>
    </row>
    <row r="88" ht="13.5" customHeight="1">
      <c r="A88" s="380"/>
      <c r="B88" s="483"/>
      <c r="C88" s="483"/>
      <c r="D88" s="365"/>
      <c r="E88" s="365"/>
      <c r="F88" s="365"/>
      <c r="G88" s="365"/>
      <c r="H88" s="365"/>
      <c r="I88" s="365"/>
      <c r="J88" s="365"/>
      <c r="K88" s="365"/>
      <c r="L88" s="365"/>
      <c r="M88" s="365"/>
      <c r="N88" s="365"/>
      <c r="O88" s="365"/>
      <c r="P88" s="365"/>
      <c r="Q88" s="365"/>
      <c r="R88" s="365"/>
      <c r="S88" s="365"/>
      <c r="T88" s="365"/>
      <c r="U88" s="365"/>
      <c r="V88" s="365"/>
      <c r="W88" s="365"/>
      <c r="X88" s="365"/>
      <c r="Y88" s="365"/>
      <c r="Z88" s="365"/>
    </row>
    <row r="89" ht="13.5" customHeight="1">
      <c r="A89" s="380"/>
      <c r="B89" s="483"/>
      <c r="C89" s="483"/>
      <c r="D89" s="365"/>
      <c r="E89" s="365"/>
      <c r="F89" s="365"/>
      <c r="G89" s="365"/>
      <c r="H89" s="365"/>
      <c r="I89" s="365"/>
      <c r="J89" s="365"/>
      <c r="K89" s="365"/>
      <c r="L89" s="365"/>
      <c r="M89" s="365"/>
      <c r="N89" s="365"/>
      <c r="O89" s="365"/>
      <c r="P89" s="365"/>
      <c r="Q89" s="365"/>
      <c r="R89" s="365"/>
      <c r="S89" s="365"/>
      <c r="T89" s="365"/>
      <c r="U89" s="365"/>
      <c r="V89" s="365"/>
      <c r="W89" s="365"/>
      <c r="X89" s="365"/>
      <c r="Y89" s="365"/>
      <c r="Z89" s="365"/>
    </row>
    <row r="90" ht="13.5" customHeight="1">
      <c r="A90" s="380"/>
      <c r="B90" s="483"/>
      <c r="C90" s="483"/>
      <c r="D90" s="365"/>
      <c r="E90" s="365"/>
      <c r="F90" s="365"/>
      <c r="G90" s="365"/>
      <c r="H90" s="365"/>
      <c r="I90" s="365"/>
      <c r="J90" s="365"/>
      <c r="K90" s="365"/>
      <c r="L90" s="365"/>
      <c r="M90" s="365"/>
      <c r="N90" s="365"/>
      <c r="O90" s="365"/>
      <c r="P90" s="365"/>
      <c r="Q90" s="365"/>
      <c r="R90" s="365"/>
      <c r="S90" s="365"/>
      <c r="T90" s="365"/>
      <c r="U90" s="365"/>
      <c r="V90" s="365"/>
      <c r="W90" s="365"/>
      <c r="X90" s="365"/>
      <c r="Y90" s="365"/>
      <c r="Z90" s="365"/>
    </row>
    <row r="91" ht="13.5" customHeight="1">
      <c r="A91" s="380"/>
      <c r="B91" s="483"/>
      <c r="C91" s="483"/>
      <c r="D91" s="365"/>
      <c r="E91" s="365"/>
      <c r="F91" s="365"/>
      <c r="G91" s="365"/>
      <c r="H91" s="365"/>
      <c r="I91" s="365"/>
      <c r="J91" s="365"/>
      <c r="K91" s="365"/>
      <c r="L91" s="365"/>
      <c r="M91" s="365"/>
      <c r="N91" s="365"/>
      <c r="O91" s="365"/>
      <c r="P91" s="365"/>
      <c r="Q91" s="365"/>
      <c r="R91" s="365"/>
      <c r="S91" s="365"/>
      <c r="T91" s="365"/>
      <c r="U91" s="365"/>
      <c r="V91" s="365"/>
      <c r="W91" s="365"/>
      <c r="X91" s="365"/>
      <c r="Y91" s="365"/>
      <c r="Z91" s="365"/>
    </row>
    <row r="92" ht="13.5" customHeight="1">
      <c r="A92" s="380"/>
      <c r="B92" s="483"/>
      <c r="C92" s="483"/>
      <c r="D92" s="365"/>
      <c r="E92" s="365"/>
      <c r="F92" s="365"/>
      <c r="G92" s="365"/>
      <c r="H92" s="365"/>
      <c r="I92" s="365"/>
      <c r="J92" s="365"/>
      <c r="K92" s="365"/>
      <c r="L92" s="365"/>
      <c r="M92" s="365"/>
      <c r="N92" s="365"/>
      <c r="O92" s="365"/>
      <c r="P92" s="365"/>
      <c r="Q92" s="365"/>
      <c r="R92" s="365"/>
      <c r="S92" s="365"/>
      <c r="T92" s="365"/>
      <c r="U92" s="365"/>
      <c r="V92" s="365"/>
      <c r="W92" s="365"/>
      <c r="X92" s="365"/>
      <c r="Y92" s="365"/>
      <c r="Z92" s="365"/>
    </row>
    <row r="93" ht="13.5" customHeight="1">
      <c r="A93" s="380"/>
      <c r="B93" s="483"/>
      <c r="C93" s="483"/>
      <c r="D93" s="365"/>
      <c r="E93" s="365"/>
      <c r="F93" s="365"/>
      <c r="G93" s="365"/>
      <c r="H93" s="365"/>
      <c r="I93" s="365"/>
      <c r="J93" s="365"/>
      <c r="K93" s="365"/>
      <c r="L93" s="365"/>
      <c r="M93" s="365"/>
      <c r="N93" s="365"/>
      <c r="O93" s="365"/>
      <c r="P93" s="365"/>
      <c r="Q93" s="365"/>
      <c r="R93" s="365"/>
      <c r="S93" s="365"/>
      <c r="T93" s="365"/>
      <c r="U93" s="365"/>
      <c r="V93" s="365"/>
      <c r="W93" s="365"/>
      <c r="X93" s="365"/>
      <c r="Y93" s="365"/>
      <c r="Z93" s="365"/>
    </row>
    <row r="94" ht="13.5" customHeight="1">
      <c r="A94" s="380"/>
      <c r="B94" s="483"/>
      <c r="C94" s="483"/>
      <c r="D94" s="365"/>
      <c r="E94" s="365"/>
      <c r="F94" s="365"/>
      <c r="G94" s="365"/>
      <c r="H94" s="365"/>
      <c r="I94" s="365"/>
      <c r="J94" s="365"/>
      <c r="K94" s="365"/>
      <c r="L94" s="365"/>
      <c r="M94" s="365"/>
      <c r="N94" s="365"/>
      <c r="O94" s="365"/>
      <c r="P94" s="365"/>
      <c r="Q94" s="365"/>
      <c r="R94" s="365"/>
      <c r="S94" s="365"/>
      <c r="T94" s="365"/>
      <c r="U94" s="365"/>
      <c r="V94" s="365"/>
      <c r="W94" s="365"/>
      <c r="X94" s="365"/>
      <c r="Y94" s="365"/>
      <c r="Z94" s="365"/>
    </row>
    <row r="95" ht="13.5" customHeight="1">
      <c r="A95" s="380"/>
      <c r="B95" s="483"/>
      <c r="C95" s="483"/>
      <c r="D95" s="365"/>
      <c r="E95" s="365"/>
      <c r="F95" s="365"/>
      <c r="G95" s="365"/>
      <c r="H95" s="365"/>
      <c r="I95" s="365"/>
      <c r="J95" s="365"/>
      <c r="K95" s="365"/>
      <c r="L95" s="365"/>
      <c r="M95" s="365"/>
      <c r="N95" s="365"/>
      <c r="O95" s="365"/>
      <c r="P95" s="365"/>
      <c r="Q95" s="365"/>
      <c r="R95" s="365"/>
      <c r="S95" s="365"/>
      <c r="T95" s="365"/>
      <c r="U95" s="365"/>
      <c r="V95" s="365"/>
      <c r="W95" s="365"/>
      <c r="X95" s="365"/>
      <c r="Y95" s="365"/>
      <c r="Z95" s="365"/>
    </row>
    <row r="96" ht="13.5" customHeight="1">
      <c r="A96" s="380"/>
      <c r="B96" s="483"/>
      <c r="C96" s="483"/>
      <c r="D96" s="365"/>
      <c r="E96" s="365"/>
      <c r="F96" s="365"/>
      <c r="G96" s="365"/>
      <c r="H96" s="365"/>
      <c r="I96" s="365"/>
      <c r="J96" s="365"/>
      <c r="K96" s="365"/>
      <c r="L96" s="365"/>
      <c r="M96" s="365"/>
      <c r="N96" s="365"/>
      <c r="O96" s="365"/>
      <c r="P96" s="365"/>
      <c r="Q96" s="365"/>
      <c r="R96" s="365"/>
      <c r="S96" s="365"/>
      <c r="T96" s="365"/>
      <c r="U96" s="365"/>
      <c r="V96" s="365"/>
      <c r="W96" s="365"/>
      <c r="X96" s="365"/>
      <c r="Y96" s="365"/>
      <c r="Z96" s="365"/>
    </row>
    <row r="97" ht="13.5" customHeight="1">
      <c r="A97" s="380"/>
      <c r="B97" s="483"/>
      <c r="C97" s="483"/>
      <c r="D97" s="365"/>
      <c r="E97" s="365"/>
      <c r="F97" s="365"/>
      <c r="G97" s="365"/>
      <c r="H97" s="365"/>
      <c r="I97" s="365"/>
      <c r="J97" s="365"/>
      <c r="K97" s="365"/>
      <c r="L97" s="365"/>
      <c r="M97" s="365"/>
      <c r="N97" s="365"/>
      <c r="O97" s="365"/>
      <c r="P97" s="365"/>
      <c r="Q97" s="365"/>
      <c r="R97" s="365"/>
      <c r="S97" s="365"/>
      <c r="T97" s="365"/>
      <c r="U97" s="365"/>
      <c r="V97" s="365"/>
      <c r="W97" s="365"/>
      <c r="X97" s="365"/>
      <c r="Y97" s="365"/>
      <c r="Z97" s="365"/>
    </row>
    <row r="98" ht="13.5" customHeight="1">
      <c r="A98" s="380"/>
      <c r="B98" s="483"/>
      <c r="C98" s="483"/>
      <c r="D98" s="365"/>
      <c r="E98" s="365"/>
      <c r="F98" s="365"/>
      <c r="G98" s="365"/>
      <c r="H98" s="365"/>
      <c r="I98" s="365"/>
      <c r="J98" s="365"/>
      <c r="K98" s="365"/>
      <c r="L98" s="365"/>
      <c r="M98" s="365"/>
      <c r="N98" s="365"/>
      <c r="O98" s="365"/>
      <c r="P98" s="365"/>
      <c r="Q98" s="365"/>
      <c r="R98" s="365"/>
      <c r="S98" s="365"/>
      <c r="T98" s="365"/>
      <c r="U98" s="365"/>
      <c r="V98" s="365"/>
      <c r="W98" s="365"/>
      <c r="X98" s="365"/>
      <c r="Y98" s="365"/>
      <c r="Z98" s="365"/>
    </row>
    <row r="99" ht="13.5" customHeight="1">
      <c r="A99" s="380"/>
      <c r="B99" s="483"/>
      <c r="C99" s="483"/>
      <c r="D99" s="365"/>
      <c r="E99" s="365"/>
      <c r="F99" s="365"/>
      <c r="G99" s="365"/>
      <c r="H99" s="365"/>
      <c r="I99" s="365"/>
      <c r="J99" s="365"/>
      <c r="K99" s="365"/>
      <c r="L99" s="365"/>
      <c r="M99" s="365"/>
      <c r="N99" s="365"/>
      <c r="O99" s="365"/>
      <c r="P99" s="365"/>
      <c r="Q99" s="365"/>
      <c r="R99" s="365"/>
      <c r="S99" s="365"/>
      <c r="T99" s="365"/>
      <c r="U99" s="365"/>
      <c r="V99" s="365"/>
      <c r="W99" s="365"/>
      <c r="X99" s="365"/>
      <c r="Y99" s="365"/>
      <c r="Z99" s="365"/>
    </row>
    <row r="100" ht="13.5" customHeight="1">
      <c r="A100" s="380"/>
      <c r="B100" s="483"/>
      <c r="C100" s="483"/>
      <c r="D100" s="365"/>
      <c r="E100" s="365"/>
      <c r="F100" s="365"/>
      <c r="G100" s="365"/>
      <c r="H100" s="365"/>
      <c r="I100" s="365"/>
      <c r="J100" s="365"/>
      <c r="K100" s="365"/>
      <c r="L100" s="365"/>
      <c r="M100" s="365"/>
      <c r="N100" s="365"/>
      <c r="O100" s="365"/>
      <c r="P100" s="365"/>
      <c r="Q100" s="365"/>
      <c r="R100" s="365"/>
      <c r="S100" s="365"/>
      <c r="T100" s="365"/>
      <c r="U100" s="365"/>
      <c r="V100" s="365"/>
      <c r="W100" s="365"/>
      <c r="X100" s="365"/>
      <c r="Y100" s="365"/>
      <c r="Z100" s="365"/>
    </row>
    <row r="101" ht="13.5" customHeight="1">
      <c r="A101" s="380"/>
      <c r="B101" s="483"/>
      <c r="C101" s="483"/>
      <c r="D101" s="365"/>
      <c r="E101" s="365"/>
      <c r="F101" s="365"/>
      <c r="G101" s="365"/>
      <c r="H101" s="365"/>
      <c r="I101" s="365"/>
      <c r="J101" s="365"/>
      <c r="K101" s="365"/>
      <c r="L101" s="365"/>
      <c r="M101" s="365"/>
      <c r="N101" s="365"/>
      <c r="O101" s="365"/>
      <c r="P101" s="365"/>
      <c r="Q101" s="365"/>
      <c r="R101" s="365"/>
      <c r="S101" s="365"/>
      <c r="T101" s="365"/>
      <c r="U101" s="365"/>
      <c r="V101" s="365"/>
      <c r="W101" s="365"/>
      <c r="X101" s="365"/>
      <c r="Y101" s="365"/>
      <c r="Z101" s="365"/>
    </row>
    <row r="102" ht="13.5" customHeight="1">
      <c r="A102" s="380"/>
      <c r="B102" s="483"/>
      <c r="C102" s="483"/>
      <c r="D102" s="365"/>
      <c r="E102" s="365"/>
      <c r="F102" s="365"/>
      <c r="G102" s="365"/>
      <c r="H102" s="365"/>
      <c r="I102" s="365"/>
      <c r="J102" s="365"/>
      <c r="K102" s="365"/>
      <c r="L102" s="365"/>
      <c r="M102" s="365"/>
      <c r="N102" s="365"/>
      <c r="O102" s="365"/>
      <c r="P102" s="365"/>
      <c r="Q102" s="365"/>
      <c r="R102" s="365"/>
      <c r="S102" s="365"/>
      <c r="T102" s="365"/>
      <c r="U102" s="365"/>
      <c r="V102" s="365"/>
      <c r="W102" s="365"/>
      <c r="X102" s="365"/>
      <c r="Y102" s="365"/>
      <c r="Z102" s="365"/>
    </row>
    <row r="103" ht="13.5" customHeight="1">
      <c r="A103" s="380"/>
      <c r="B103" s="483"/>
      <c r="C103" s="483"/>
      <c r="D103" s="365"/>
      <c r="E103" s="365"/>
      <c r="F103" s="365"/>
      <c r="G103" s="365"/>
      <c r="H103" s="365"/>
      <c r="I103" s="365"/>
      <c r="J103" s="365"/>
      <c r="K103" s="365"/>
      <c r="L103" s="365"/>
      <c r="M103" s="365"/>
      <c r="N103" s="365"/>
      <c r="O103" s="365"/>
      <c r="P103" s="365"/>
      <c r="Q103" s="365"/>
      <c r="R103" s="365"/>
      <c r="S103" s="365"/>
      <c r="T103" s="365"/>
      <c r="U103" s="365"/>
      <c r="V103" s="365"/>
      <c r="W103" s="365"/>
      <c r="X103" s="365"/>
      <c r="Y103" s="365"/>
      <c r="Z103" s="365"/>
    </row>
    <row r="104" ht="13.5" customHeight="1">
      <c r="A104" s="380"/>
      <c r="B104" s="483"/>
      <c r="C104" s="483"/>
      <c r="D104" s="365"/>
      <c r="E104" s="365"/>
      <c r="F104" s="365"/>
      <c r="G104" s="365"/>
      <c r="H104" s="365"/>
      <c r="I104" s="365"/>
      <c r="J104" s="365"/>
      <c r="K104" s="365"/>
      <c r="L104" s="365"/>
      <c r="M104" s="365"/>
      <c r="N104" s="365"/>
      <c r="O104" s="365"/>
      <c r="P104" s="365"/>
      <c r="Q104" s="365"/>
      <c r="R104" s="365"/>
      <c r="S104" s="365"/>
      <c r="T104" s="365"/>
      <c r="U104" s="365"/>
      <c r="V104" s="365"/>
      <c r="W104" s="365"/>
      <c r="X104" s="365"/>
      <c r="Y104" s="365"/>
      <c r="Z104" s="365"/>
    </row>
    <row r="105" ht="13.5" customHeight="1">
      <c r="A105" s="380"/>
      <c r="B105" s="483"/>
      <c r="C105" s="483"/>
      <c r="D105" s="365"/>
      <c r="E105" s="365"/>
      <c r="F105" s="365"/>
      <c r="G105" s="365"/>
      <c r="H105" s="365"/>
      <c r="I105" s="365"/>
      <c r="J105" s="365"/>
      <c r="K105" s="365"/>
      <c r="L105" s="365"/>
      <c r="M105" s="365"/>
      <c r="N105" s="365"/>
      <c r="O105" s="365"/>
      <c r="P105" s="365"/>
      <c r="Q105" s="365"/>
      <c r="R105" s="365"/>
      <c r="S105" s="365"/>
      <c r="T105" s="365"/>
      <c r="U105" s="365"/>
      <c r="V105" s="365"/>
      <c r="W105" s="365"/>
      <c r="X105" s="365"/>
      <c r="Y105" s="365"/>
      <c r="Z105" s="365"/>
    </row>
    <row r="106" ht="13.5" customHeight="1">
      <c r="A106" s="380"/>
      <c r="B106" s="483"/>
      <c r="C106" s="483"/>
      <c r="D106" s="365"/>
      <c r="E106" s="365"/>
      <c r="F106" s="365"/>
      <c r="G106" s="365"/>
      <c r="H106" s="365"/>
      <c r="I106" s="365"/>
      <c r="J106" s="365"/>
      <c r="K106" s="365"/>
      <c r="L106" s="365"/>
      <c r="M106" s="365"/>
      <c r="N106" s="365"/>
      <c r="O106" s="365"/>
      <c r="P106" s="365"/>
      <c r="Q106" s="365"/>
      <c r="R106" s="365"/>
      <c r="S106" s="365"/>
      <c r="T106" s="365"/>
      <c r="U106" s="365"/>
      <c r="V106" s="365"/>
      <c r="W106" s="365"/>
      <c r="X106" s="365"/>
      <c r="Y106" s="365"/>
      <c r="Z106" s="365"/>
    </row>
    <row r="107" ht="13.5" customHeight="1">
      <c r="A107" s="380"/>
      <c r="B107" s="483"/>
      <c r="C107" s="483"/>
      <c r="D107" s="365"/>
      <c r="E107" s="365"/>
      <c r="F107" s="365"/>
      <c r="G107" s="365"/>
      <c r="H107" s="365"/>
      <c r="I107" s="365"/>
      <c r="J107" s="365"/>
      <c r="K107" s="365"/>
      <c r="L107" s="365"/>
      <c r="M107" s="365"/>
      <c r="N107" s="365"/>
      <c r="O107" s="365"/>
      <c r="P107" s="365"/>
      <c r="Q107" s="365"/>
      <c r="R107" s="365"/>
      <c r="S107" s="365"/>
      <c r="T107" s="365"/>
      <c r="U107" s="365"/>
      <c r="V107" s="365"/>
      <c r="W107" s="365"/>
      <c r="X107" s="365"/>
      <c r="Y107" s="365"/>
      <c r="Z107" s="365"/>
    </row>
    <row r="108" ht="13.5" customHeight="1">
      <c r="A108" s="380"/>
      <c r="B108" s="483"/>
      <c r="C108" s="483"/>
      <c r="D108" s="365"/>
      <c r="E108" s="365"/>
      <c r="F108" s="365"/>
      <c r="G108" s="365"/>
      <c r="H108" s="365"/>
      <c r="I108" s="365"/>
      <c r="J108" s="365"/>
      <c r="K108" s="365"/>
      <c r="L108" s="365"/>
      <c r="M108" s="365"/>
      <c r="N108" s="365"/>
      <c r="O108" s="365"/>
      <c r="P108" s="365"/>
      <c r="Q108" s="365"/>
      <c r="R108" s="365"/>
      <c r="S108" s="365"/>
      <c r="T108" s="365"/>
      <c r="U108" s="365"/>
      <c r="V108" s="365"/>
      <c r="W108" s="365"/>
      <c r="X108" s="365"/>
      <c r="Y108" s="365"/>
      <c r="Z108" s="365"/>
    </row>
    <row r="109" ht="13.5" customHeight="1">
      <c r="A109" s="380"/>
      <c r="B109" s="483"/>
      <c r="C109" s="483"/>
      <c r="D109" s="365"/>
      <c r="E109" s="365"/>
      <c r="F109" s="365"/>
      <c r="G109" s="365"/>
      <c r="H109" s="365"/>
      <c r="I109" s="365"/>
      <c r="J109" s="365"/>
      <c r="K109" s="365"/>
      <c r="L109" s="365"/>
      <c r="M109" s="365"/>
      <c r="N109" s="365"/>
      <c r="O109" s="365"/>
      <c r="P109" s="365"/>
      <c r="Q109" s="365"/>
      <c r="R109" s="365"/>
      <c r="S109" s="365"/>
      <c r="T109" s="365"/>
      <c r="U109" s="365"/>
      <c r="V109" s="365"/>
      <c r="W109" s="365"/>
      <c r="X109" s="365"/>
      <c r="Y109" s="365"/>
      <c r="Z109" s="365"/>
    </row>
    <row r="110" ht="13.5" customHeight="1">
      <c r="A110" s="380"/>
      <c r="B110" s="483"/>
      <c r="C110" s="483"/>
      <c r="D110" s="365"/>
      <c r="E110" s="365"/>
      <c r="F110" s="365"/>
      <c r="G110" s="365"/>
      <c r="H110" s="365"/>
      <c r="I110" s="365"/>
      <c r="J110" s="365"/>
      <c r="K110" s="365"/>
      <c r="L110" s="365"/>
      <c r="M110" s="365"/>
      <c r="N110" s="365"/>
      <c r="O110" s="365"/>
      <c r="P110" s="365"/>
      <c r="Q110" s="365"/>
      <c r="R110" s="365"/>
      <c r="S110" s="365"/>
      <c r="T110" s="365"/>
      <c r="U110" s="365"/>
      <c r="V110" s="365"/>
      <c r="W110" s="365"/>
      <c r="X110" s="365"/>
      <c r="Y110" s="365"/>
      <c r="Z110" s="365"/>
    </row>
    <row r="111" ht="13.5" customHeight="1">
      <c r="A111" s="380"/>
      <c r="B111" s="483"/>
      <c r="C111" s="483"/>
      <c r="D111" s="365"/>
      <c r="E111" s="365"/>
      <c r="F111" s="365"/>
      <c r="G111" s="365"/>
      <c r="H111" s="365"/>
      <c r="I111" s="365"/>
      <c r="J111" s="365"/>
      <c r="K111" s="365"/>
      <c r="L111" s="365"/>
      <c r="M111" s="365"/>
      <c r="N111" s="365"/>
      <c r="O111" s="365"/>
      <c r="P111" s="365"/>
      <c r="Q111" s="365"/>
      <c r="R111" s="365"/>
      <c r="S111" s="365"/>
      <c r="T111" s="365"/>
      <c r="U111" s="365"/>
      <c r="V111" s="365"/>
      <c r="W111" s="365"/>
      <c r="X111" s="365"/>
      <c r="Y111" s="365"/>
      <c r="Z111" s="365"/>
    </row>
    <row r="112" ht="13.5" customHeight="1">
      <c r="A112" s="380"/>
      <c r="B112" s="483"/>
      <c r="C112" s="483"/>
      <c r="D112" s="365"/>
      <c r="E112" s="365"/>
      <c r="F112" s="365"/>
      <c r="G112" s="365"/>
      <c r="H112" s="365"/>
      <c r="I112" s="365"/>
      <c r="J112" s="365"/>
      <c r="K112" s="365"/>
      <c r="L112" s="365"/>
      <c r="M112" s="365"/>
      <c r="N112" s="365"/>
      <c r="O112" s="365"/>
      <c r="P112" s="365"/>
      <c r="Q112" s="365"/>
      <c r="R112" s="365"/>
      <c r="S112" s="365"/>
      <c r="T112" s="365"/>
      <c r="U112" s="365"/>
      <c r="V112" s="365"/>
      <c r="W112" s="365"/>
      <c r="X112" s="365"/>
      <c r="Y112" s="365"/>
      <c r="Z112" s="365"/>
    </row>
    <row r="113" ht="13.5" customHeight="1">
      <c r="A113" s="380"/>
      <c r="B113" s="483"/>
      <c r="C113" s="483"/>
      <c r="D113" s="365"/>
      <c r="E113" s="365"/>
      <c r="F113" s="365"/>
      <c r="G113" s="365"/>
      <c r="H113" s="365"/>
      <c r="I113" s="365"/>
      <c r="J113" s="365"/>
      <c r="K113" s="365"/>
      <c r="L113" s="365"/>
      <c r="M113" s="365"/>
      <c r="N113" s="365"/>
      <c r="O113" s="365"/>
      <c r="P113" s="365"/>
      <c r="Q113" s="365"/>
      <c r="R113" s="365"/>
      <c r="S113" s="365"/>
      <c r="T113" s="365"/>
      <c r="U113" s="365"/>
      <c r="V113" s="365"/>
      <c r="W113" s="365"/>
      <c r="X113" s="365"/>
      <c r="Y113" s="365"/>
      <c r="Z113" s="365"/>
    </row>
    <row r="114" ht="13.5" customHeight="1">
      <c r="A114" s="380"/>
      <c r="B114" s="483"/>
      <c r="C114" s="483"/>
      <c r="D114" s="365"/>
      <c r="E114" s="365"/>
      <c r="F114" s="365"/>
      <c r="G114" s="365"/>
      <c r="H114" s="365"/>
      <c r="I114" s="365"/>
      <c r="J114" s="365"/>
      <c r="K114" s="365"/>
      <c r="L114" s="365"/>
      <c r="M114" s="365"/>
      <c r="N114" s="365"/>
      <c r="O114" s="365"/>
      <c r="P114" s="365"/>
      <c r="Q114" s="365"/>
      <c r="R114" s="365"/>
      <c r="S114" s="365"/>
      <c r="T114" s="365"/>
      <c r="U114" s="365"/>
      <c r="V114" s="365"/>
      <c r="W114" s="365"/>
      <c r="X114" s="365"/>
      <c r="Y114" s="365"/>
      <c r="Z114" s="365"/>
    </row>
    <row r="115" ht="13.5" customHeight="1">
      <c r="A115" s="380"/>
      <c r="B115" s="483"/>
      <c r="C115" s="483"/>
      <c r="D115" s="365"/>
      <c r="E115" s="365"/>
      <c r="F115" s="365"/>
      <c r="G115" s="365"/>
      <c r="H115" s="365"/>
      <c r="I115" s="365"/>
      <c r="J115" s="365"/>
      <c r="K115" s="365"/>
      <c r="L115" s="365"/>
      <c r="M115" s="365"/>
      <c r="N115" s="365"/>
      <c r="O115" s="365"/>
      <c r="P115" s="365"/>
      <c r="Q115" s="365"/>
      <c r="R115" s="365"/>
      <c r="S115" s="365"/>
      <c r="T115" s="365"/>
      <c r="U115" s="365"/>
      <c r="V115" s="365"/>
      <c r="W115" s="365"/>
      <c r="X115" s="365"/>
      <c r="Y115" s="365"/>
      <c r="Z115" s="365"/>
    </row>
    <row r="116" ht="13.5" customHeight="1">
      <c r="A116" s="380"/>
      <c r="B116" s="483"/>
      <c r="C116" s="483"/>
      <c r="D116" s="365"/>
      <c r="E116" s="365"/>
      <c r="F116" s="365"/>
      <c r="G116" s="365"/>
      <c r="H116" s="365"/>
      <c r="I116" s="365"/>
      <c r="J116" s="365"/>
      <c r="K116" s="365"/>
      <c r="L116" s="365"/>
      <c r="M116" s="365"/>
      <c r="N116" s="365"/>
      <c r="O116" s="365"/>
      <c r="P116" s="365"/>
      <c r="Q116" s="365"/>
      <c r="R116" s="365"/>
      <c r="S116" s="365"/>
      <c r="T116" s="365"/>
      <c r="U116" s="365"/>
      <c r="V116" s="365"/>
      <c r="W116" s="365"/>
      <c r="X116" s="365"/>
      <c r="Y116" s="365"/>
      <c r="Z116" s="365"/>
    </row>
    <row r="117" ht="13.5" customHeight="1">
      <c r="A117" s="380"/>
      <c r="B117" s="483"/>
      <c r="C117" s="483"/>
      <c r="D117" s="365"/>
      <c r="E117" s="365"/>
      <c r="F117" s="365"/>
      <c r="G117" s="365"/>
      <c r="H117" s="365"/>
      <c r="I117" s="365"/>
      <c r="J117" s="365"/>
      <c r="K117" s="365"/>
      <c r="L117" s="365"/>
      <c r="M117" s="365"/>
      <c r="N117" s="365"/>
      <c r="O117" s="365"/>
      <c r="P117" s="365"/>
      <c r="Q117" s="365"/>
      <c r="R117" s="365"/>
      <c r="S117" s="365"/>
      <c r="T117" s="365"/>
      <c r="U117" s="365"/>
      <c r="V117" s="365"/>
      <c r="W117" s="365"/>
      <c r="X117" s="365"/>
      <c r="Y117" s="365"/>
      <c r="Z117" s="365"/>
    </row>
    <row r="118" ht="13.5" customHeight="1">
      <c r="A118" s="380"/>
      <c r="B118" s="483"/>
      <c r="C118" s="483"/>
      <c r="D118" s="365"/>
      <c r="E118" s="365"/>
      <c r="F118" s="365"/>
      <c r="G118" s="365"/>
      <c r="H118" s="365"/>
      <c r="I118" s="365"/>
      <c r="J118" s="365"/>
      <c r="K118" s="365"/>
      <c r="L118" s="365"/>
      <c r="M118" s="365"/>
      <c r="N118" s="365"/>
      <c r="O118" s="365"/>
      <c r="P118" s="365"/>
      <c r="Q118" s="365"/>
      <c r="R118" s="365"/>
      <c r="S118" s="365"/>
      <c r="T118" s="365"/>
      <c r="U118" s="365"/>
      <c r="V118" s="365"/>
      <c r="W118" s="365"/>
      <c r="X118" s="365"/>
      <c r="Y118" s="365"/>
      <c r="Z118" s="365"/>
    </row>
    <row r="119" ht="13.5" customHeight="1">
      <c r="A119" s="380"/>
      <c r="B119" s="483"/>
      <c r="C119" s="483"/>
      <c r="D119" s="365"/>
      <c r="E119" s="365"/>
      <c r="F119" s="365"/>
      <c r="G119" s="365"/>
      <c r="H119" s="365"/>
      <c r="I119" s="365"/>
      <c r="J119" s="365"/>
      <c r="K119" s="365"/>
      <c r="L119" s="365"/>
      <c r="M119" s="365"/>
      <c r="N119" s="365"/>
      <c r="O119" s="365"/>
      <c r="P119" s="365"/>
      <c r="Q119" s="365"/>
      <c r="R119" s="365"/>
      <c r="S119" s="365"/>
      <c r="T119" s="365"/>
      <c r="U119" s="365"/>
      <c r="V119" s="365"/>
      <c r="W119" s="365"/>
      <c r="X119" s="365"/>
      <c r="Y119" s="365"/>
      <c r="Z119" s="365"/>
    </row>
    <row r="120" ht="13.5" customHeight="1">
      <c r="A120" s="380"/>
      <c r="B120" s="483"/>
      <c r="C120" s="483"/>
      <c r="D120" s="365"/>
      <c r="E120" s="365"/>
      <c r="F120" s="365"/>
      <c r="G120" s="365"/>
      <c r="H120" s="365"/>
      <c r="I120" s="365"/>
      <c r="J120" s="365"/>
      <c r="K120" s="365"/>
      <c r="L120" s="365"/>
      <c r="M120" s="365"/>
      <c r="N120" s="365"/>
      <c r="O120" s="365"/>
      <c r="P120" s="365"/>
      <c r="Q120" s="365"/>
      <c r="R120" s="365"/>
      <c r="S120" s="365"/>
      <c r="T120" s="365"/>
      <c r="U120" s="365"/>
      <c r="V120" s="365"/>
      <c r="W120" s="365"/>
      <c r="X120" s="365"/>
      <c r="Y120" s="365"/>
      <c r="Z120" s="365"/>
    </row>
    <row r="121" ht="13.5" customHeight="1">
      <c r="A121" s="380"/>
      <c r="B121" s="483"/>
      <c r="C121" s="483"/>
      <c r="D121" s="365"/>
      <c r="E121" s="365"/>
      <c r="F121" s="365"/>
      <c r="G121" s="365"/>
      <c r="H121" s="365"/>
      <c r="I121" s="365"/>
      <c r="J121" s="365"/>
      <c r="K121" s="365"/>
      <c r="L121" s="365"/>
      <c r="M121" s="365"/>
      <c r="N121" s="365"/>
      <c r="O121" s="365"/>
      <c r="P121" s="365"/>
      <c r="Q121" s="365"/>
      <c r="R121" s="365"/>
      <c r="S121" s="365"/>
      <c r="T121" s="365"/>
      <c r="U121" s="365"/>
      <c r="V121" s="365"/>
      <c r="W121" s="365"/>
      <c r="X121" s="365"/>
      <c r="Y121" s="365"/>
      <c r="Z121" s="365"/>
    </row>
    <row r="122" ht="13.5" customHeight="1">
      <c r="A122" s="380"/>
      <c r="B122" s="483"/>
      <c r="C122" s="483"/>
      <c r="D122" s="365"/>
      <c r="E122" s="365"/>
      <c r="F122" s="365"/>
      <c r="G122" s="365"/>
      <c r="H122" s="365"/>
      <c r="I122" s="365"/>
      <c r="J122" s="365"/>
      <c r="K122" s="365"/>
      <c r="L122" s="365"/>
      <c r="M122" s="365"/>
      <c r="N122" s="365"/>
      <c r="O122" s="365"/>
      <c r="P122" s="365"/>
      <c r="Q122" s="365"/>
      <c r="R122" s="365"/>
      <c r="S122" s="365"/>
      <c r="T122" s="365"/>
      <c r="U122" s="365"/>
      <c r="V122" s="365"/>
      <c r="W122" s="365"/>
      <c r="X122" s="365"/>
      <c r="Y122" s="365"/>
      <c r="Z122" s="365"/>
    </row>
    <row r="123" ht="13.5" customHeight="1">
      <c r="A123" s="380"/>
      <c r="B123" s="483"/>
      <c r="C123" s="483"/>
      <c r="D123" s="365"/>
      <c r="E123" s="365"/>
      <c r="F123" s="365"/>
      <c r="G123" s="365"/>
      <c r="H123" s="365"/>
      <c r="I123" s="365"/>
      <c r="J123" s="365"/>
      <c r="K123" s="365"/>
      <c r="L123" s="365"/>
      <c r="M123" s="365"/>
      <c r="N123" s="365"/>
      <c r="O123" s="365"/>
      <c r="P123" s="365"/>
      <c r="Q123" s="365"/>
      <c r="R123" s="365"/>
      <c r="S123" s="365"/>
      <c r="T123" s="365"/>
      <c r="U123" s="365"/>
      <c r="V123" s="365"/>
      <c r="W123" s="365"/>
      <c r="X123" s="365"/>
      <c r="Y123" s="365"/>
      <c r="Z123" s="365"/>
    </row>
    <row r="124" ht="13.5" customHeight="1">
      <c r="A124" s="380"/>
      <c r="B124" s="483"/>
      <c r="C124" s="483"/>
      <c r="D124" s="365"/>
      <c r="E124" s="365"/>
      <c r="F124" s="365"/>
      <c r="G124" s="365"/>
      <c r="H124" s="365"/>
      <c r="I124" s="365"/>
      <c r="J124" s="365"/>
      <c r="K124" s="365"/>
      <c r="L124" s="365"/>
      <c r="M124" s="365"/>
      <c r="N124" s="365"/>
      <c r="O124" s="365"/>
      <c r="P124" s="365"/>
      <c r="Q124" s="365"/>
      <c r="R124" s="365"/>
      <c r="S124" s="365"/>
      <c r="T124" s="365"/>
      <c r="U124" s="365"/>
      <c r="V124" s="365"/>
      <c r="W124" s="365"/>
      <c r="X124" s="365"/>
      <c r="Y124" s="365"/>
      <c r="Z124" s="365"/>
    </row>
    <row r="125" ht="13.5" customHeight="1">
      <c r="A125" s="380"/>
      <c r="B125" s="483"/>
      <c r="C125" s="483"/>
      <c r="D125" s="365"/>
      <c r="E125" s="365"/>
      <c r="F125" s="365"/>
      <c r="G125" s="365"/>
      <c r="H125" s="365"/>
      <c r="I125" s="365"/>
      <c r="J125" s="365"/>
      <c r="K125" s="365"/>
      <c r="L125" s="365"/>
      <c r="M125" s="365"/>
      <c r="N125" s="365"/>
      <c r="O125" s="365"/>
      <c r="P125" s="365"/>
      <c r="Q125" s="365"/>
      <c r="R125" s="365"/>
      <c r="S125" s="365"/>
      <c r="T125" s="365"/>
      <c r="U125" s="365"/>
      <c r="V125" s="365"/>
      <c r="W125" s="365"/>
      <c r="X125" s="365"/>
      <c r="Y125" s="365"/>
      <c r="Z125" s="365"/>
    </row>
    <row r="126" ht="13.5" customHeight="1">
      <c r="A126" s="380"/>
      <c r="B126" s="483"/>
      <c r="C126" s="483"/>
      <c r="D126" s="365"/>
      <c r="E126" s="365"/>
      <c r="F126" s="365"/>
      <c r="G126" s="365"/>
      <c r="H126" s="365"/>
      <c r="I126" s="365"/>
      <c r="J126" s="365"/>
      <c r="K126" s="365"/>
      <c r="L126" s="365"/>
      <c r="M126" s="365"/>
      <c r="N126" s="365"/>
      <c r="O126" s="365"/>
      <c r="P126" s="365"/>
      <c r="Q126" s="365"/>
      <c r="R126" s="365"/>
      <c r="S126" s="365"/>
      <c r="T126" s="365"/>
      <c r="U126" s="365"/>
      <c r="V126" s="365"/>
      <c r="W126" s="365"/>
      <c r="X126" s="365"/>
      <c r="Y126" s="365"/>
      <c r="Z126" s="365"/>
    </row>
    <row r="127" ht="13.5" customHeight="1">
      <c r="A127" s="380"/>
      <c r="B127" s="483"/>
      <c r="C127" s="483"/>
      <c r="D127" s="365"/>
      <c r="E127" s="365"/>
      <c r="F127" s="365"/>
      <c r="G127" s="365"/>
      <c r="H127" s="365"/>
      <c r="I127" s="365"/>
      <c r="J127" s="365"/>
      <c r="K127" s="365"/>
      <c r="L127" s="365"/>
      <c r="M127" s="365"/>
      <c r="N127" s="365"/>
      <c r="O127" s="365"/>
      <c r="P127" s="365"/>
      <c r="Q127" s="365"/>
      <c r="R127" s="365"/>
      <c r="S127" s="365"/>
      <c r="T127" s="365"/>
      <c r="U127" s="365"/>
      <c r="V127" s="365"/>
      <c r="W127" s="365"/>
      <c r="X127" s="365"/>
      <c r="Y127" s="365"/>
      <c r="Z127" s="365"/>
    </row>
    <row r="128" ht="13.5" customHeight="1">
      <c r="A128" s="380"/>
      <c r="B128" s="483"/>
      <c r="C128" s="483"/>
      <c r="D128" s="365"/>
      <c r="E128" s="365"/>
      <c r="F128" s="365"/>
      <c r="G128" s="365"/>
      <c r="H128" s="365"/>
      <c r="I128" s="365"/>
      <c r="J128" s="365"/>
      <c r="K128" s="365"/>
      <c r="L128" s="365"/>
      <c r="M128" s="365"/>
      <c r="N128" s="365"/>
      <c r="O128" s="365"/>
      <c r="P128" s="365"/>
      <c r="Q128" s="365"/>
      <c r="R128" s="365"/>
      <c r="S128" s="365"/>
      <c r="T128" s="365"/>
      <c r="U128" s="365"/>
      <c r="V128" s="365"/>
      <c r="W128" s="365"/>
      <c r="X128" s="365"/>
      <c r="Y128" s="365"/>
      <c r="Z128" s="365"/>
    </row>
    <row r="129" ht="13.5" customHeight="1">
      <c r="A129" s="380"/>
      <c r="B129" s="483"/>
      <c r="C129" s="483"/>
      <c r="D129" s="365"/>
      <c r="E129" s="365"/>
      <c r="F129" s="365"/>
      <c r="G129" s="365"/>
      <c r="H129" s="365"/>
      <c r="I129" s="365"/>
      <c r="J129" s="365"/>
      <c r="K129" s="365"/>
      <c r="L129" s="365"/>
      <c r="M129" s="365"/>
      <c r="N129" s="365"/>
      <c r="O129" s="365"/>
      <c r="P129" s="365"/>
      <c r="Q129" s="365"/>
      <c r="R129" s="365"/>
      <c r="S129" s="365"/>
      <c r="T129" s="365"/>
      <c r="U129" s="365"/>
      <c r="V129" s="365"/>
      <c r="W129" s="365"/>
      <c r="X129" s="365"/>
      <c r="Y129" s="365"/>
      <c r="Z129" s="365"/>
    </row>
    <row r="130" ht="13.5" customHeight="1">
      <c r="A130" s="380"/>
      <c r="B130" s="483"/>
      <c r="C130" s="483"/>
      <c r="D130" s="365"/>
      <c r="E130" s="365"/>
      <c r="F130" s="365"/>
      <c r="G130" s="365"/>
      <c r="H130" s="365"/>
      <c r="I130" s="365"/>
      <c r="J130" s="365"/>
      <c r="K130" s="365"/>
      <c r="L130" s="365"/>
      <c r="M130" s="365"/>
      <c r="N130" s="365"/>
      <c r="O130" s="365"/>
      <c r="P130" s="365"/>
      <c r="Q130" s="365"/>
      <c r="R130" s="365"/>
      <c r="S130" s="365"/>
      <c r="T130" s="365"/>
      <c r="U130" s="365"/>
      <c r="V130" s="365"/>
      <c r="W130" s="365"/>
      <c r="X130" s="365"/>
      <c r="Y130" s="365"/>
      <c r="Z130" s="365"/>
    </row>
    <row r="131" ht="13.5" customHeight="1">
      <c r="A131" s="380"/>
      <c r="B131" s="483"/>
      <c r="C131" s="483"/>
      <c r="D131" s="365"/>
      <c r="E131" s="365"/>
      <c r="F131" s="365"/>
      <c r="G131" s="365"/>
      <c r="H131" s="365"/>
      <c r="I131" s="365"/>
      <c r="J131" s="365"/>
      <c r="K131" s="365"/>
      <c r="L131" s="365"/>
      <c r="M131" s="365"/>
      <c r="N131" s="365"/>
      <c r="O131" s="365"/>
      <c r="P131" s="365"/>
      <c r="Q131" s="365"/>
      <c r="R131" s="365"/>
      <c r="S131" s="365"/>
      <c r="T131" s="365"/>
      <c r="U131" s="365"/>
      <c r="V131" s="365"/>
      <c r="W131" s="365"/>
      <c r="X131" s="365"/>
      <c r="Y131" s="365"/>
      <c r="Z131" s="365"/>
    </row>
    <row r="132" ht="13.5" customHeight="1">
      <c r="A132" s="380"/>
      <c r="B132" s="483"/>
      <c r="C132" s="483"/>
      <c r="D132" s="365"/>
      <c r="E132" s="365"/>
      <c r="F132" s="365"/>
      <c r="G132" s="365"/>
      <c r="H132" s="365"/>
      <c r="I132" s="365"/>
      <c r="J132" s="365"/>
      <c r="K132" s="365"/>
      <c r="L132" s="365"/>
      <c r="M132" s="365"/>
      <c r="N132" s="365"/>
      <c r="O132" s="365"/>
      <c r="P132" s="365"/>
      <c r="Q132" s="365"/>
      <c r="R132" s="365"/>
      <c r="S132" s="365"/>
      <c r="T132" s="365"/>
      <c r="U132" s="365"/>
      <c r="V132" s="365"/>
      <c r="W132" s="365"/>
      <c r="X132" s="365"/>
      <c r="Y132" s="365"/>
      <c r="Z132" s="365"/>
    </row>
    <row r="133" ht="13.5" customHeight="1">
      <c r="A133" s="380"/>
      <c r="B133" s="483"/>
      <c r="C133" s="483"/>
      <c r="D133" s="365"/>
      <c r="E133" s="365"/>
      <c r="F133" s="365"/>
      <c r="G133" s="365"/>
      <c r="H133" s="365"/>
      <c r="I133" s="365"/>
      <c r="J133" s="365"/>
      <c r="K133" s="365"/>
      <c r="L133" s="365"/>
      <c r="M133" s="365"/>
      <c r="N133" s="365"/>
      <c r="O133" s="365"/>
      <c r="P133" s="365"/>
      <c r="Q133" s="365"/>
      <c r="R133" s="365"/>
      <c r="S133" s="365"/>
      <c r="T133" s="365"/>
      <c r="U133" s="365"/>
      <c r="V133" s="365"/>
      <c r="W133" s="365"/>
      <c r="X133" s="365"/>
      <c r="Y133" s="365"/>
      <c r="Z133" s="365"/>
    </row>
    <row r="134" ht="13.5" customHeight="1">
      <c r="A134" s="380"/>
      <c r="B134" s="483"/>
      <c r="C134" s="483"/>
      <c r="D134" s="365"/>
      <c r="E134" s="365"/>
      <c r="F134" s="365"/>
      <c r="G134" s="365"/>
      <c r="H134" s="365"/>
      <c r="I134" s="365"/>
      <c r="J134" s="365"/>
      <c r="K134" s="365"/>
      <c r="L134" s="365"/>
      <c r="M134" s="365"/>
      <c r="N134" s="365"/>
      <c r="O134" s="365"/>
      <c r="P134" s="365"/>
      <c r="Q134" s="365"/>
      <c r="R134" s="365"/>
      <c r="S134" s="365"/>
      <c r="T134" s="365"/>
      <c r="U134" s="365"/>
      <c r="V134" s="365"/>
      <c r="W134" s="365"/>
      <c r="X134" s="365"/>
      <c r="Y134" s="365"/>
      <c r="Z134" s="365"/>
    </row>
    <row r="135" ht="13.5" customHeight="1">
      <c r="A135" s="380"/>
      <c r="B135" s="483"/>
      <c r="C135" s="483"/>
      <c r="D135" s="365"/>
      <c r="E135" s="365"/>
      <c r="F135" s="365"/>
      <c r="G135" s="365"/>
      <c r="H135" s="365"/>
      <c r="I135" s="365"/>
      <c r="J135" s="365"/>
      <c r="K135" s="365"/>
      <c r="L135" s="365"/>
      <c r="M135" s="365"/>
      <c r="N135" s="365"/>
      <c r="O135" s="365"/>
      <c r="P135" s="365"/>
      <c r="Q135" s="365"/>
      <c r="R135" s="365"/>
      <c r="S135" s="365"/>
      <c r="T135" s="365"/>
      <c r="U135" s="365"/>
      <c r="V135" s="365"/>
      <c r="W135" s="365"/>
      <c r="X135" s="365"/>
      <c r="Y135" s="365"/>
      <c r="Z135" s="365"/>
    </row>
    <row r="136" ht="13.5" customHeight="1">
      <c r="A136" s="380"/>
      <c r="B136" s="483"/>
      <c r="C136" s="483"/>
      <c r="D136" s="365"/>
      <c r="E136" s="365"/>
      <c r="F136" s="365"/>
      <c r="G136" s="365"/>
      <c r="H136" s="365"/>
      <c r="I136" s="365"/>
      <c r="J136" s="365"/>
      <c r="K136" s="365"/>
      <c r="L136" s="365"/>
      <c r="M136" s="365"/>
      <c r="N136" s="365"/>
      <c r="O136" s="365"/>
      <c r="P136" s="365"/>
      <c r="Q136" s="365"/>
      <c r="R136" s="365"/>
      <c r="S136" s="365"/>
      <c r="T136" s="365"/>
      <c r="U136" s="365"/>
      <c r="V136" s="365"/>
      <c r="W136" s="365"/>
      <c r="X136" s="365"/>
      <c r="Y136" s="365"/>
      <c r="Z136" s="365"/>
    </row>
    <row r="137" ht="13.5" customHeight="1">
      <c r="A137" s="380"/>
      <c r="B137" s="483"/>
      <c r="C137" s="483"/>
      <c r="D137" s="365"/>
      <c r="E137" s="365"/>
      <c r="F137" s="365"/>
      <c r="G137" s="365"/>
      <c r="H137" s="365"/>
      <c r="I137" s="365"/>
      <c r="J137" s="365"/>
      <c r="K137" s="365"/>
      <c r="L137" s="365"/>
      <c r="M137" s="365"/>
      <c r="N137" s="365"/>
      <c r="O137" s="365"/>
      <c r="P137" s="365"/>
      <c r="Q137" s="365"/>
      <c r="R137" s="365"/>
      <c r="S137" s="365"/>
      <c r="T137" s="365"/>
      <c r="U137" s="365"/>
      <c r="V137" s="365"/>
      <c r="W137" s="365"/>
      <c r="X137" s="365"/>
      <c r="Y137" s="365"/>
      <c r="Z137" s="365"/>
    </row>
    <row r="138" ht="13.5" customHeight="1">
      <c r="A138" s="380"/>
      <c r="B138" s="483"/>
      <c r="C138" s="483"/>
      <c r="D138" s="365"/>
      <c r="E138" s="365"/>
      <c r="F138" s="365"/>
      <c r="G138" s="365"/>
      <c r="H138" s="365"/>
      <c r="I138" s="365"/>
      <c r="J138" s="365"/>
      <c r="K138" s="365"/>
      <c r="L138" s="365"/>
      <c r="M138" s="365"/>
      <c r="N138" s="365"/>
      <c r="O138" s="365"/>
      <c r="P138" s="365"/>
      <c r="Q138" s="365"/>
      <c r="R138" s="365"/>
      <c r="S138" s="365"/>
      <c r="T138" s="365"/>
      <c r="U138" s="365"/>
      <c r="V138" s="365"/>
      <c r="W138" s="365"/>
      <c r="X138" s="365"/>
      <c r="Y138" s="365"/>
      <c r="Z138" s="365"/>
    </row>
    <row r="139" ht="13.5" customHeight="1">
      <c r="A139" s="380"/>
      <c r="B139" s="483"/>
      <c r="C139" s="483"/>
      <c r="D139" s="365"/>
      <c r="E139" s="365"/>
      <c r="F139" s="365"/>
      <c r="G139" s="365"/>
      <c r="H139" s="365"/>
      <c r="I139" s="365"/>
      <c r="J139" s="365"/>
      <c r="K139" s="365"/>
      <c r="L139" s="365"/>
      <c r="M139" s="365"/>
      <c r="N139" s="365"/>
      <c r="O139" s="365"/>
      <c r="P139" s="365"/>
      <c r="Q139" s="365"/>
      <c r="R139" s="365"/>
      <c r="S139" s="365"/>
      <c r="T139" s="365"/>
      <c r="U139" s="365"/>
      <c r="V139" s="365"/>
      <c r="W139" s="365"/>
      <c r="X139" s="365"/>
      <c r="Y139" s="365"/>
      <c r="Z139" s="365"/>
    </row>
    <row r="140" ht="13.5" customHeight="1">
      <c r="A140" s="380"/>
      <c r="B140" s="483"/>
      <c r="C140" s="483"/>
      <c r="D140" s="365"/>
      <c r="E140" s="365"/>
      <c r="F140" s="365"/>
      <c r="G140" s="365"/>
      <c r="H140" s="365"/>
      <c r="I140" s="365"/>
      <c r="J140" s="365"/>
      <c r="K140" s="365"/>
      <c r="L140" s="365"/>
      <c r="M140" s="365"/>
      <c r="N140" s="365"/>
      <c r="O140" s="365"/>
      <c r="P140" s="365"/>
      <c r="Q140" s="365"/>
      <c r="R140" s="365"/>
      <c r="S140" s="365"/>
      <c r="T140" s="365"/>
      <c r="U140" s="365"/>
      <c r="V140" s="365"/>
      <c r="W140" s="365"/>
      <c r="X140" s="365"/>
      <c r="Y140" s="365"/>
      <c r="Z140" s="365"/>
    </row>
    <row r="141" ht="13.5" customHeight="1">
      <c r="A141" s="380"/>
      <c r="B141" s="483"/>
      <c r="C141" s="483"/>
      <c r="D141" s="365"/>
      <c r="E141" s="365"/>
      <c r="F141" s="365"/>
      <c r="G141" s="365"/>
      <c r="H141" s="365"/>
      <c r="I141" s="365"/>
      <c r="J141" s="365"/>
      <c r="K141" s="365"/>
      <c r="L141" s="365"/>
      <c r="M141" s="365"/>
      <c r="N141" s="365"/>
      <c r="O141" s="365"/>
      <c r="P141" s="365"/>
      <c r="Q141" s="365"/>
      <c r="R141" s="365"/>
      <c r="S141" s="365"/>
      <c r="T141" s="365"/>
      <c r="U141" s="365"/>
      <c r="V141" s="365"/>
      <c r="W141" s="365"/>
      <c r="X141" s="365"/>
      <c r="Y141" s="365"/>
      <c r="Z141" s="365"/>
    </row>
    <row r="142" ht="13.5" customHeight="1">
      <c r="A142" s="380"/>
      <c r="B142" s="483"/>
      <c r="C142" s="483"/>
      <c r="D142" s="365"/>
      <c r="E142" s="365"/>
      <c r="F142" s="365"/>
      <c r="G142" s="365"/>
      <c r="H142" s="365"/>
      <c r="I142" s="365"/>
      <c r="J142" s="365"/>
      <c r="K142" s="365"/>
      <c r="L142" s="365"/>
      <c r="M142" s="365"/>
      <c r="N142" s="365"/>
      <c r="O142" s="365"/>
      <c r="P142" s="365"/>
      <c r="Q142" s="365"/>
      <c r="R142" s="365"/>
      <c r="S142" s="365"/>
      <c r="T142" s="365"/>
      <c r="U142" s="365"/>
      <c r="V142" s="365"/>
      <c r="W142" s="365"/>
      <c r="X142" s="365"/>
      <c r="Y142" s="365"/>
      <c r="Z142" s="365"/>
    </row>
    <row r="143" ht="13.5" customHeight="1">
      <c r="A143" s="380"/>
      <c r="B143" s="483"/>
      <c r="C143" s="483"/>
      <c r="D143" s="365"/>
      <c r="E143" s="365"/>
      <c r="F143" s="365"/>
      <c r="G143" s="365"/>
      <c r="H143" s="365"/>
      <c r="I143" s="365"/>
      <c r="J143" s="365"/>
      <c r="K143" s="365"/>
      <c r="L143" s="365"/>
      <c r="M143" s="365"/>
      <c r="N143" s="365"/>
      <c r="O143" s="365"/>
      <c r="P143" s="365"/>
      <c r="Q143" s="365"/>
      <c r="R143" s="365"/>
      <c r="S143" s="365"/>
      <c r="T143" s="365"/>
      <c r="U143" s="365"/>
      <c r="V143" s="365"/>
      <c r="W143" s="365"/>
      <c r="X143" s="365"/>
      <c r="Y143" s="365"/>
      <c r="Z143" s="365"/>
    </row>
    <row r="144" ht="13.5" customHeight="1">
      <c r="A144" s="380"/>
      <c r="B144" s="483"/>
      <c r="C144" s="483"/>
      <c r="D144" s="365"/>
      <c r="E144" s="365"/>
      <c r="F144" s="365"/>
      <c r="G144" s="365"/>
      <c r="H144" s="365"/>
      <c r="I144" s="365"/>
      <c r="J144" s="365"/>
      <c r="K144" s="365"/>
      <c r="L144" s="365"/>
      <c r="M144" s="365"/>
      <c r="N144" s="365"/>
      <c r="O144" s="365"/>
      <c r="P144" s="365"/>
      <c r="Q144" s="365"/>
      <c r="R144" s="365"/>
      <c r="S144" s="365"/>
      <c r="T144" s="365"/>
      <c r="U144" s="365"/>
      <c r="V144" s="365"/>
      <c r="W144" s="365"/>
      <c r="X144" s="365"/>
      <c r="Y144" s="365"/>
      <c r="Z144" s="365"/>
    </row>
    <row r="145" ht="13.5" customHeight="1">
      <c r="A145" s="380"/>
      <c r="B145" s="483"/>
      <c r="C145" s="483"/>
      <c r="D145" s="365"/>
      <c r="E145" s="365"/>
      <c r="F145" s="365"/>
      <c r="G145" s="365"/>
      <c r="H145" s="365"/>
      <c r="I145" s="365"/>
      <c r="J145" s="365"/>
      <c r="K145" s="365"/>
      <c r="L145" s="365"/>
      <c r="M145" s="365"/>
      <c r="N145" s="365"/>
      <c r="O145" s="365"/>
      <c r="P145" s="365"/>
      <c r="Q145" s="365"/>
      <c r="R145" s="365"/>
      <c r="S145" s="365"/>
      <c r="T145" s="365"/>
      <c r="U145" s="365"/>
      <c r="V145" s="365"/>
      <c r="W145" s="365"/>
      <c r="X145" s="365"/>
      <c r="Y145" s="365"/>
      <c r="Z145" s="365"/>
    </row>
    <row r="146" ht="13.5" customHeight="1">
      <c r="A146" s="380"/>
      <c r="B146" s="483"/>
      <c r="C146" s="483"/>
      <c r="D146" s="365"/>
      <c r="E146" s="365"/>
      <c r="F146" s="365"/>
      <c r="G146" s="365"/>
      <c r="H146" s="365"/>
      <c r="I146" s="365"/>
      <c r="J146" s="365"/>
      <c r="K146" s="365"/>
      <c r="L146" s="365"/>
      <c r="M146" s="365"/>
      <c r="N146" s="365"/>
      <c r="O146" s="365"/>
      <c r="P146" s="365"/>
      <c r="Q146" s="365"/>
      <c r="R146" s="365"/>
      <c r="S146" s="365"/>
      <c r="T146" s="365"/>
      <c r="U146" s="365"/>
      <c r="V146" s="365"/>
      <c r="W146" s="365"/>
      <c r="X146" s="365"/>
      <c r="Y146" s="365"/>
      <c r="Z146" s="365"/>
    </row>
    <row r="147" ht="13.5" customHeight="1">
      <c r="A147" s="380"/>
      <c r="B147" s="483"/>
      <c r="C147" s="483"/>
      <c r="D147" s="365"/>
      <c r="E147" s="365"/>
      <c r="F147" s="365"/>
      <c r="G147" s="365"/>
      <c r="H147" s="365"/>
      <c r="I147" s="365"/>
      <c r="J147" s="365"/>
      <c r="K147" s="365"/>
      <c r="L147" s="365"/>
      <c r="M147" s="365"/>
      <c r="N147" s="365"/>
      <c r="O147" s="365"/>
      <c r="P147" s="365"/>
      <c r="Q147" s="365"/>
      <c r="R147" s="365"/>
      <c r="S147" s="365"/>
      <c r="T147" s="365"/>
      <c r="U147" s="365"/>
      <c r="V147" s="365"/>
      <c r="W147" s="365"/>
      <c r="X147" s="365"/>
      <c r="Y147" s="365"/>
      <c r="Z147" s="365"/>
    </row>
    <row r="148" ht="13.5" customHeight="1">
      <c r="A148" s="380"/>
      <c r="B148" s="483"/>
      <c r="C148" s="483"/>
      <c r="D148" s="365"/>
      <c r="E148" s="365"/>
      <c r="F148" s="365"/>
      <c r="G148" s="365"/>
      <c r="H148" s="365"/>
      <c r="I148" s="365"/>
      <c r="J148" s="365"/>
      <c r="K148" s="365"/>
      <c r="L148" s="365"/>
      <c r="M148" s="365"/>
      <c r="N148" s="365"/>
      <c r="O148" s="365"/>
      <c r="P148" s="365"/>
      <c r="Q148" s="365"/>
      <c r="R148" s="365"/>
      <c r="S148" s="365"/>
      <c r="T148" s="365"/>
      <c r="U148" s="365"/>
      <c r="V148" s="365"/>
      <c r="W148" s="365"/>
      <c r="X148" s="365"/>
      <c r="Y148" s="365"/>
      <c r="Z148" s="365"/>
    </row>
    <row r="149" ht="13.5" customHeight="1">
      <c r="A149" s="380"/>
      <c r="B149" s="483"/>
      <c r="C149" s="483"/>
      <c r="D149" s="365"/>
      <c r="E149" s="365"/>
      <c r="F149" s="365"/>
      <c r="G149" s="365"/>
      <c r="H149" s="365"/>
      <c r="I149" s="365"/>
      <c r="J149" s="365"/>
      <c r="K149" s="365"/>
      <c r="L149" s="365"/>
      <c r="M149" s="365"/>
      <c r="N149" s="365"/>
      <c r="O149" s="365"/>
      <c r="P149" s="365"/>
      <c r="Q149" s="365"/>
      <c r="R149" s="365"/>
      <c r="S149" s="365"/>
      <c r="T149" s="365"/>
      <c r="U149" s="365"/>
      <c r="V149" s="365"/>
      <c r="W149" s="365"/>
      <c r="X149" s="365"/>
      <c r="Y149" s="365"/>
      <c r="Z149" s="365"/>
    </row>
    <row r="150" ht="13.5" customHeight="1">
      <c r="A150" s="380"/>
      <c r="B150" s="483"/>
      <c r="C150" s="483"/>
      <c r="D150" s="365"/>
      <c r="E150" s="365"/>
      <c r="F150" s="365"/>
      <c r="G150" s="365"/>
      <c r="H150" s="365"/>
      <c r="I150" s="365"/>
      <c r="J150" s="365"/>
      <c r="K150" s="365"/>
      <c r="L150" s="365"/>
      <c r="M150" s="365"/>
      <c r="N150" s="365"/>
      <c r="O150" s="365"/>
      <c r="P150" s="365"/>
      <c r="Q150" s="365"/>
      <c r="R150" s="365"/>
      <c r="S150" s="365"/>
      <c r="T150" s="365"/>
      <c r="U150" s="365"/>
      <c r="V150" s="365"/>
      <c r="W150" s="365"/>
      <c r="X150" s="365"/>
      <c r="Y150" s="365"/>
      <c r="Z150" s="365"/>
    </row>
    <row r="151" ht="13.5" customHeight="1">
      <c r="A151" s="380"/>
      <c r="B151" s="483"/>
      <c r="C151" s="483"/>
      <c r="D151" s="365"/>
      <c r="E151" s="365"/>
      <c r="F151" s="365"/>
      <c r="G151" s="365"/>
      <c r="H151" s="365"/>
      <c r="I151" s="365"/>
      <c r="J151" s="365"/>
      <c r="K151" s="365"/>
      <c r="L151" s="365"/>
      <c r="M151" s="365"/>
      <c r="N151" s="365"/>
      <c r="O151" s="365"/>
      <c r="P151" s="365"/>
      <c r="Q151" s="365"/>
      <c r="R151" s="365"/>
      <c r="S151" s="365"/>
      <c r="T151" s="365"/>
      <c r="U151" s="365"/>
      <c r="V151" s="365"/>
      <c r="W151" s="365"/>
      <c r="X151" s="365"/>
      <c r="Y151" s="365"/>
      <c r="Z151" s="365"/>
    </row>
    <row r="152" ht="13.5" customHeight="1">
      <c r="A152" s="380"/>
      <c r="B152" s="483"/>
      <c r="C152" s="483"/>
      <c r="D152" s="365"/>
      <c r="E152" s="365"/>
      <c r="F152" s="365"/>
      <c r="G152" s="365"/>
      <c r="H152" s="365"/>
      <c r="I152" s="365"/>
      <c r="J152" s="365"/>
      <c r="K152" s="365"/>
      <c r="L152" s="365"/>
      <c r="M152" s="365"/>
      <c r="N152" s="365"/>
      <c r="O152" s="365"/>
      <c r="P152" s="365"/>
      <c r="Q152" s="365"/>
      <c r="R152" s="365"/>
      <c r="S152" s="365"/>
      <c r="T152" s="365"/>
      <c r="U152" s="365"/>
      <c r="V152" s="365"/>
      <c r="W152" s="365"/>
      <c r="X152" s="365"/>
      <c r="Y152" s="365"/>
      <c r="Z152" s="365"/>
    </row>
    <row r="153" ht="13.5" customHeight="1">
      <c r="A153" s="380"/>
      <c r="B153" s="483"/>
      <c r="C153" s="483"/>
      <c r="D153" s="365"/>
      <c r="E153" s="365"/>
      <c r="F153" s="365"/>
      <c r="G153" s="365"/>
      <c r="H153" s="365"/>
      <c r="I153" s="365"/>
      <c r="J153" s="365"/>
      <c r="K153" s="365"/>
      <c r="L153" s="365"/>
      <c r="M153" s="365"/>
      <c r="N153" s="365"/>
      <c r="O153" s="365"/>
      <c r="P153" s="365"/>
      <c r="Q153" s="365"/>
      <c r="R153" s="365"/>
      <c r="S153" s="365"/>
      <c r="T153" s="365"/>
      <c r="U153" s="365"/>
      <c r="V153" s="365"/>
      <c r="W153" s="365"/>
      <c r="X153" s="365"/>
      <c r="Y153" s="365"/>
      <c r="Z153" s="365"/>
    </row>
    <row r="154" ht="13.5" customHeight="1">
      <c r="A154" s="380"/>
      <c r="B154" s="483"/>
      <c r="C154" s="483"/>
      <c r="D154" s="365"/>
      <c r="E154" s="365"/>
      <c r="F154" s="365"/>
      <c r="G154" s="365"/>
      <c r="H154" s="365"/>
      <c r="I154" s="365"/>
      <c r="J154" s="365"/>
      <c r="K154" s="365"/>
      <c r="L154" s="365"/>
      <c r="M154" s="365"/>
      <c r="N154" s="365"/>
      <c r="O154" s="365"/>
      <c r="P154" s="365"/>
      <c r="Q154" s="365"/>
      <c r="R154" s="365"/>
      <c r="S154" s="365"/>
      <c r="T154" s="365"/>
      <c r="U154" s="365"/>
      <c r="V154" s="365"/>
      <c r="W154" s="365"/>
      <c r="X154" s="365"/>
      <c r="Y154" s="365"/>
      <c r="Z154" s="365"/>
    </row>
    <row r="155" ht="13.5" customHeight="1">
      <c r="A155" s="380"/>
      <c r="B155" s="483"/>
      <c r="C155" s="483"/>
      <c r="D155" s="365"/>
      <c r="E155" s="365"/>
      <c r="F155" s="365"/>
      <c r="G155" s="365"/>
      <c r="H155" s="365"/>
      <c r="I155" s="365"/>
      <c r="J155" s="365"/>
      <c r="K155" s="365"/>
      <c r="L155" s="365"/>
      <c r="M155" s="365"/>
      <c r="N155" s="365"/>
      <c r="O155" s="365"/>
      <c r="P155" s="365"/>
      <c r="Q155" s="365"/>
      <c r="R155" s="365"/>
      <c r="S155" s="365"/>
      <c r="T155" s="365"/>
      <c r="U155" s="365"/>
      <c r="V155" s="365"/>
      <c r="W155" s="365"/>
      <c r="X155" s="365"/>
      <c r="Y155" s="365"/>
      <c r="Z155" s="365"/>
    </row>
    <row r="156" ht="13.5" customHeight="1">
      <c r="A156" s="380"/>
      <c r="B156" s="483"/>
      <c r="C156" s="483"/>
      <c r="D156" s="365"/>
      <c r="E156" s="365"/>
      <c r="F156" s="365"/>
      <c r="G156" s="365"/>
      <c r="H156" s="365"/>
      <c r="I156" s="365"/>
      <c r="J156" s="365"/>
      <c r="K156" s="365"/>
      <c r="L156" s="365"/>
      <c r="M156" s="365"/>
      <c r="N156" s="365"/>
      <c r="O156" s="365"/>
      <c r="P156" s="365"/>
      <c r="Q156" s="365"/>
      <c r="R156" s="365"/>
      <c r="S156" s="365"/>
      <c r="T156" s="365"/>
      <c r="U156" s="365"/>
      <c r="V156" s="365"/>
      <c r="W156" s="365"/>
      <c r="X156" s="365"/>
      <c r="Y156" s="365"/>
      <c r="Z156" s="365"/>
    </row>
    <row r="157" ht="13.5" customHeight="1">
      <c r="A157" s="380"/>
      <c r="B157" s="483"/>
      <c r="C157" s="483"/>
      <c r="D157" s="365"/>
      <c r="E157" s="365"/>
      <c r="F157" s="365"/>
      <c r="G157" s="365"/>
      <c r="H157" s="365"/>
      <c r="I157" s="365"/>
      <c r="J157" s="365"/>
      <c r="K157" s="365"/>
      <c r="L157" s="365"/>
      <c r="M157" s="365"/>
      <c r="N157" s="365"/>
      <c r="O157" s="365"/>
      <c r="P157" s="365"/>
      <c r="Q157" s="365"/>
      <c r="R157" s="365"/>
      <c r="S157" s="365"/>
      <c r="T157" s="365"/>
      <c r="U157" s="365"/>
      <c r="V157" s="365"/>
      <c r="W157" s="365"/>
      <c r="X157" s="365"/>
      <c r="Y157" s="365"/>
      <c r="Z157" s="365"/>
    </row>
    <row r="158" ht="13.5" customHeight="1">
      <c r="A158" s="380"/>
      <c r="B158" s="483"/>
      <c r="C158" s="483"/>
      <c r="D158" s="365"/>
      <c r="E158" s="365"/>
      <c r="F158" s="365"/>
      <c r="G158" s="365"/>
      <c r="H158" s="365"/>
      <c r="I158" s="365"/>
      <c r="J158" s="365"/>
      <c r="K158" s="365"/>
      <c r="L158" s="365"/>
      <c r="M158" s="365"/>
      <c r="N158" s="365"/>
      <c r="O158" s="365"/>
      <c r="P158" s="365"/>
      <c r="Q158" s="365"/>
      <c r="R158" s="365"/>
      <c r="S158" s="365"/>
      <c r="T158" s="365"/>
      <c r="U158" s="365"/>
      <c r="V158" s="365"/>
      <c r="W158" s="365"/>
      <c r="X158" s="365"/>
      <c r="Y158" s="365"/>
      <c r="Z158" s="365"/>
    </row>
    <row r="159" ht="13.5" customHeight="1">
      <c r="A159" s="380"/>
      <c r="B159" s="483"/>
      <c r="C159" s="483"/>
      <c r="D159" s="365"/>
      <c r="E159" s="365"/>
      <c r="F159" s="365"/>
      <c r="G159" s="365"/>
      <c r="H159" s="365"/>
      <c r="I159" s="365"/>
      <c r="J159" s="365"/>
      <c r="K159" s="365"/>
      <c r="L159" s="365"/>
      <c r="M159" s="365"/>
      <c r="N159" s="365"/>
      <c r="O159" s="365"/>
      <c r="P159" s="365"/>
      <c r="Q159" s="365"/>
      <c r="R159" s="365"/>
      <c r="S159" s="365"/>
      <c r="T159" s="365"/>
      <c r="U159" s="365"/>
      <c r="V159" s="365"/>
      <c r="W159" s="365"/>
      <c r="X159" s="365"/>
      <c r="Y159" s="365"/>
      <c r="Z159" s="365"/>
    </row>
    <row r="160" ht="13.5" customHeight="1">
      <c r="A160" s="380"/>
      <c r="B160" s="483"/>
      <c r="C160" s="483"/>
      <c r="D160" s="365"/>
      <c r="E160" s="365"/>
      <c r="F160" s="365"/>
      <c r="G160" s="365"/>
      <c r="H160" s="365"/>
      <c r="I160" s="365"/>
      <c r="J160" s="365"/>
      <c r="K160" s="365"/>
      <c r="L160" s="365"/>
      <c r="M160" s="365"/>
      <c r="N160" s="365"/>
      <c r="O160" s="365"/>
      <c r="P160" s="365"/>
      <c r="Q160" s="365"/>
      <c r="R160" s="365"/>
      <c r="S160" s="365"/>
      <c r="T160" s="365"/>
      <c r="U160" s="365"/>
      <c r="V160" s="365"/>
      <c r="W160" s="365"/>
      <c r="X160" s="365"/>
      <c r="Y160" s="365"/>
      <c r="Z160" s="365"/>
    </row>
    <row r="161" ht="13.5" customHeight="1">
      <c r="A161" s="380"/>
      <c r="B161" s="483"/>
      <c r="C161" s="483"/>
      <c r="D161" s="365"/>
      <c r="E161" s="365"/>
      <c r="F161" s="365"/>
      <c r="G161" s="365"/>
      <c r="H161" s="365"/>
      <c r="I161" s="365"/>
      <c r="J161" s="365"/>
      <c r="K161" s="365"/>
      <c r="L161" s="365"/>
      <c r="M161" s="365"/>
      <c r="N161" s="365"/>
      <c r="O161" s="365"/>
      <c r="P161" s="365"/>
      <c r="Q161" s="365"/>
      <c r="R161" s="365"/>
      <c r="S161" s="365"/>
      <c r="T161" s="365"/>
      <c r="U161" s="365"/>
      <c r="V161" s="365"/>
      <c r="W161" s="365"/>
      <c r="X161" s="365"/>
      <c r="Y161" s="365"/>
      <c r="Z161" s="365"/>
    </row>
    <row r="162" ht="13.5" customHeight="1">
      <c r="A162" s="380"/>
      <c r="B162" s="483"/>
      <c r="C162" s="483"/>
      <c r="D162" s="365"/>
      <c r="E162" s="365"/>
      <c r="F162" s="365"/>
      <c r="G162" s="365"/>
      <c r="H162" s="365"/>
      <c r="I162" s="365"/>
      <c r="J162" s="365"/>
      <c r="K162" s="365"/>
      <c r="L162" s="365"/>
      <c r="M162" s="365"/>
      <c r="N162" s="365"/>
      <c r="O162" s="365"/>
      <c r="P162" s="365"/>
      <c r="Q162" s="365"/>
      <c r="R162" s="365"/>
      <c r="S162" s="365"/>
      <c r="T162" s="365"/>
      <c r="U162" s="365"/>
      <c r="V162" s="365"/>
      <c r="W162" s="365"/>
      <c r="X162" s="365"/>
      <c r="Y162" s="365"/>
      <c r="Z162" s="365"/>
    </row>
    <row r="163" ht="13.5" customHeight="1">
      <c r="A163" s="380"/>
      <c r="B163" s="483"/>
      <c r="C163" s="483"/>
      <c r="D163" s="365"/>
      <c r="E163" s="365"/>
      <c r="F163" s="365"/>
      <c r="G163" s="365"/>
      <c r="H163" s="365"/>
      <c r="I163" s="365"/>
      <c r="J163" s="365"/>
      <c r="K163" s="365"/>
      <c r="L163" s="365"/>
      <c r="M163" s="365"/>
      <c r="N163" s="365"/>
      <c r="O163" s="365"/>
      <c r="P163" s="365"/>
      <c r="Q163" s="365"/>
      <c r="R163" s="365"/>
      <c r="S163" s="365"/>
      <c r="T163" s="365"/>
      <c r="U163" s="365"/>
      <c r="V163" s="365"/>
      <c r="W163" s="365"/>
      <c r="X163" s="365"/>
      <c r="Y163" s="365"/>
      <c r="Z163" s="365"/>
    </row>
    <row r="164" ht="13.5" customHeight="1">
      <c r="A164" s="380"/>
      <c r="B164" s="483"/>
      <c r="C164" s="483"/>
      <c r="D164" s="365"/>
      <c r="E164" s="365"/>
      <c r="F164" s="365"/>
      <c r="G164" s="365"/>
      <c r="H164" s="365"/>
      <c r="I164" s="365"/>
      <c r="J164" s="365"/>
      <c r="K164" s="365"/>
      <c r="L164" s="365"/>
      <c r="M164" s="365"/>
      <c r="N164" s="365"/>
      <c r="O164" s="365"/>
      <c r="P164" s="365"/>
      <c r="Q164" s="365"/>
      <c r="R164" s="365"/>
      <c r="S164" s="365"/>
      <c r="T164" s="365"/>
      <c r="U164" s="365"/>
      <c r="V164" s="365"/>
      <c r="W164" s="365"/>
      <c r="X164" s="365"/>
      <c r="Y164" s="365"/>
      <c r="Z164" s="365"/>
    </row>
    <row r="165" ht="13.5" customHeight="1">
      <c r="A165" s="380"/>
      <c r="B165" s="483"/>
      <c r="C165" s="483"/>
      <c r="D165" s="365"/>
      <c r="E165" s="365"/>
      <c r="F165" s="365"/>
      <c r="G165" s="365"/>
      <c r="H165" s="365"/>
      <c r="I165" s="365"/>
      <c r="J165" s="365"/>
      <c r="K165" s="365"/>
      <c r="L165" s="365"/>
      <c r="M165" s="365"/>
      <c r="N165" s="365"/>
      <c r="O165" s="365"/>
      <c r="P165" s="365"/>
      <c r="Q165" s="365"/>
      <c r="R165" s="365"/>
      <c r="S165" s="365"/>
      <c r="T165" s="365"/>
      <c r="U165" s="365"/>
      <c r="V165" s="365"/>
      <c r="W165" s="365"/>
      <c r="X165" s="365"/>
      <c r="Y165" s="365"/>
      <c r="Z165" s="365"/>
    </row>
    <row r="166" ht="13.5" customHeight="1">
      <c r="A166" s="380"/>
      <c r="B166" s="483"/>
      <c r="C166" s="483"/>
      <c r="D166" s="365"/>
      <c r="E166" s="365"/>
      <c r="F166" s="365"/>
      <c r="G166" s="365"/>
      <c r="H166" s="365"/>
      <c r="I166" s="365"/>
      <c r="J166" s="365"/>
      <c r="K166" s="365"/>
      <c r="L166" s="365"/>
      <c r="M166" s="365"/>
      <c r="N166" s="365"/>
      <c r="O166" s="365"/>
      <c r="P166" s="365"/>
      <c r="Q166" s="365"/>
      <c r="R166" s="365"/>
      <c r="S166" s="365"/>
      <c r="T166" s="365"/>
      <c r="U166" s="365"/>
      <c r="V166" s="365"/>
      <c r="W166" s="365"/>
      <c r="X166" s="365"/>
      <c r="Y166" s="365"/>
      <c r="Z166" s="365"/>
    </row>
    <row r="167" ht="13.5" customHeight="1">
      <c r="A167" s="380"/>
      <c r="B167" s="483"/>
      <c r="C167" s="483"/>
      <c r="D167" s="365"/>
      <c r="E167" s="365"/>
      <c r="F167" s="365"/>
      <c r="G167" s="365"/>
      <c r="H167" s="365"/>
      <c r="I167" s="365"/>
      <c r="J167" s="365"/>
      <c r="K167" s="365"/>
      <c r="L167" s="365"/>
      <c r="M167" s="365"/>
      <c r="N167" s="365"/>
      <c r="O167" s="365"/>
      <c r="P167" s="365"/>
      <c r="Q167" s="365"/>
      <c r="R167" s="365"/>
      <c r="S167" s="365"/>
      <c r="T167" s="365"/>
      <c r="U167" s="365"/>
      <c r="V167" s="365"/>
      <c r="W167" s="365"/>
      <c r="X167" s="365"/>
      <c r="Y167" s="365"/>
      <c r="Z167" s="365"/>
    </row>
    <row r="168" ht="13.5" customHeight="1">
      <c r="A168" s="380"/>
      <c r="B168" s="483"/>
      <c r="C168" s="483"/>
      <c r="D168" s="365"/>
      <c r="E168" s="365"/>
      <c r="F168" s="365"/>
      <c r="G168" s="365"/>
      <c r="H168" s="365"/>
      <c r="I168" s="365"/>
      <c r="J168" s="365"/>
      <c r="K168" s="365"/>
      <c r="L168" s="365"/>
      <c r="M168" s="365"/>
      <c r="N168" s="365"/>
      <c r="O168" s="365"/>
      <c r="P168" s="365"/>
      <c r="Q168" s="365"/>
      <c r="R168" s="365"/>
      <c r="S168" s="365"/>
      <c r="T168" s="365"/>
      <c r="U168" s="365"/>
      <c r="V168" s="365"/>
      <c r="W168" s="365"/>
      <c r="X168" s="365"/>
      <c r="Y168" s="365"/>
      <c r="Z168" s="365"/>
    </row>
    <row r="169" ht="13.5" customHeight="1">
      <c r="A169" s="380"/>
      <c r="B169" s="483"/>
      <c r="C169" s="483"/>
      <c r="D169" s="365"/>
      <c r="E169" s="365"/>
      <c r="F169" s="365"/>
      <c r="G169" s="365"/>
      <c r="H169" s="365"/>
      <c r="I169" s="365"/>
      <c r="J169" s="365"/>
      <c r="K169" s="365"/>
      <c r="L169" s="365"/>
      <c r="M169" s="365"/>
      <c r="N169" s="365"/>
      <c r="O169" s="365"/>
      <c r="P169" s="365"/>
      <c r="Q169" s="365"/>
      <c r="R169" s="365"/>
      <c r="S169" s="365"/>
      <c r="T169" s="365"/>
      <c r="U169" s="365"/>
      <c r="V169" s="365"/>
      <c r="W169" s="365"/>
      <c r="X169" s="365"/>
      <c r="Y169" s="365"/>
      <c r="Z169" s="365"/>
    </row>
    <row r="170" ht="13.5" customHeight="1">
      <c r="A170" s="380"/>
      <c r="B170" s="483"/>
      <c r="C170" s="483"/>
      <c r="D170" s="365"/>
      <c r="E170" s="365"/>
      <c r="F170" s="365"/>
      <c r="G170" s="365"/>
      <c r="H170" s="365"/>
      <c r="I170" s="365"/>
      <c r="J170" s="365"/>
      <c r="K170" s="365"/>
      <c r="L170" s="365"/>
      <c r="M170" s="365"/>
      <c r="N170" s="365"/>
      <c r="O170" s="365"/>
      <c r="P170" s="365"/>
      <c r="Q170" s="365"/>
      <c r="R170" s="365"/>
      <c r="S170" s="365"/>
      <c r="T170" s="365"/>
      <c r="U170" s="365"/>
      <c r="V170" s="365"/>
      <c r="W170" s="365"/>
      <c r="X170" s="365"/>
      <c r="Y170" s="365"/>
      <c r="Z170" s="365"/>
    </row>
    <row r="171" ht="13.5" customHeight="1">
      <c r="A171" s="380"/>
      <c r="B171" s="483"/>
      <c r="C171" s="483"/>
      <c r="D171" s="365"/>
      <c r="E171" s="365"/>
      <c r="F171" s="365"/>
      <c r="G171" s="365"/>
      <c r="H171" s="365"/>
      <c r="I171" s="365"/>
      <c r="J171" s="365"/>
      <c r="K171" s="365"/>
      <c r="L171" s="365"/>
      <c r="M171" s="365"/>
      <c r="N171" s="365"/>
      <c r="O171" s="365"/>
      <c r="P171" s="365"/>
      <c r="Q171" s="365"/>
      <c r="R171" s="365"/>
      <c r="S171" s="365"/>
      <c r="T171" s="365"/>
      <c r="U171" s="365"/>
      <c r="V171" s="365"/>
      <c r="W171" s="365"/>
      <c r="X171" s="365"/>
      <c r="Y171" s="365"/>
      <c r="Z171" s="365"/>
    </row>
    <row r="172" ht="13.5" customHeight="1">
      <c r="A172" s="380"/>
      <c r="B172" s="483"/>
      <c r="C172" s="483"/>
      <c r="D172" s="365"/>
      <c r="E172" s="365"/>
      <c r="F172" s="365"/>
      <c r="G172" s="365"/>
      <c r="H172" s="365"/>
      <c r="I172" s="365"/>
      <c r="J172" s="365"/>
      <c r="K172" s="365"/>
      <c r="L172" s="365"/>
      <c r="M172" s="365"/>
      <c r="N172" s="365"/>
      <c r="O172" s="365"/>
      <c r="P172" s="365"/>
      <c r="Q172" s="365"/>
      <c r="R172" s="365"/>
      <c r="S172" s="365"/>
      <c r="T172" s="365"/>
      <c r="U172" s="365"/>
      <c r="V172" s="365"/>
      <c r="W172" s="365"/>
      <c r="X172" s="365"/>
      <c r="Y172" s="365"/>
      <c r="Z172" s="365"/>
    </row>
    <row r="173" ht="13.5" customHeight="1">
      <c r="A173" s="380"/>
      <c r="B173" s="483"/>
      <c r="C173" s="483"/>
      <c r="D173" s="365"/>
      <c r="E173" s="365"/>
      <c r="F173" s="365"/>
      <c r="G173" s="365"/>
      <c r="H173" s="365"/>
      <c r="I173" s="365"/>
      <c r="J173" s="365"/>
      <c r="K173" s="365"/>
      <c r="L173" s="365"/>
      <c r="M173" s="365"/>
      <c r="N173" s="365"/>
      <c r="O173" s="365"/>
      <c r="P173" s="365"/>
      <c r="Q173" s="365"/>
      <c r="R173" s="365"/>
      <c r="S173" s="365"/>
      <c r="T173" s="365"/>
      <c r="U173" s="365"/>
      <c r="V173" s="365"/>
      <c r="W173" s="365"/>
      <c r="X173" s="365"/>
      <c r="Y173" s="365"/>
      <c r="Z173" s="365"/>
    </row>
    <row r="174" ht="13.5" customHeight="1">
      <c r="A174" s="380"/>
      <c r="B174" s="483"/>
      <c r="C174" s="483"/>
      <c r="D174" s="365"/>
      <c r="E174" s="365"/>
      <c r="F174" s="365"/>
      <c r="G174" s="365"/>
      <c r="H174" s="365"/>
      <c r="I174" s="365"/>
      <c r="J174" s="365"/>
      <c r="K174" s="365"/>
      <c r="L174" s="365"/>
      <c r="M174" s="365"/>
      <c r="N174" s="365"/>
      <c r="O174" s="365"/>
      <c r="P174" s="365"/>
      <c r="Q174" s="365"/>
      <c r="R174" s="365"/>
      <c r="S174" s="365"/>
      <c r="T174" s="365"/>
      <c r="U174" s="365"/>
      <c r="V174" s="365"/>
      <c r="W174" s="365"/>
      <c r="X174" s="365"/>
      <c r="Y174" s="365"/>
      <c r="Z174" s="365"/>
    </row>
    <row r="175" ht="13.5" customHeight="1">
      <c r="A175" s="380"/>
      <c r="B175" s="483"/>
      <c r="C175" s="483"/>
      <c r="D175" s="365"/>
      <c r="E175" s="365"/>
      <c r="F175" s="365"/>
      <c r="G175" s="365"/>
      <c r="H175" s="365"/>
      <c r="I175" s="365"/>
      <c r="J175" s="365"/>
      <c r="K175" s="365"/>
      <c r="L175" s="365"/>
      <c r="M175" s="365"/>
      <c r="N175" s="365"/>
      <c r="O175" s="365"/>
      <c r="P175" s="365"/>
      <c r="Q175" s="365"/>
      <c r="R175" s="365"/>
      <c r="S175" s="365"/>
      <c r="T175" s="365"/>
      <c r="U175" s="365"/>
      <c r="V175" s="365"/>
      <c r="W175" s="365"/>
      <c r="X175" s="365"/>
      <c r="Y175" s="365"/>
      <c r="Z175" s="365"/>
    </row>
    <row r="176" ht="13.5" customHeight="1">
      <c r="A176" s="380"/>
      <c r="B176" s="483"/>
      <c r="C176" s="483"/>
      <c r="D176" s="365"/>
      <c r="E176" s="365"/>
      <c r="F176" s="365"/>
      <c r="G176" s="365"/>
      <c r="H176" s="365"/>
      <c r="I176" s="365"/>
      <c r="J176" s="365"/>
      <c r="K176" s="365"/>
      <c r="L176" s="365"/>
      <c r="M176" s="365"/>
      <c r="N176" s="365"/>
      <c r="O176" s="365"/>
      <c r="P176" s="365"/>
      <c r="Q176" s="365"/>
      <c r="R176" s="365"/>
      <c r="S176" s="365"/>
      <c r="T176" s="365"/>
      <c r="U176" s="365"/>
      <c r="V176" s="365"/>
      <c r="W176" s="365"/>
      <c r="X176" s="365"/>
      <c r="Y176" s="365"/>
      <c r="Z176" s="365"/>
    </row>
    <row r="177" ht="13.5" customHeight="1">
      <c r="A177" s="380"/>
      <c r="B177" s="483"/>
      <c r="C177" s="483"/>
      <c r="D177" s="365"/>
      <c r="E177" s="365"/>
      <c r="F177" s="365"/>
      <c r="G177" s="365"/>
      <c r="H177" s="365"/>
      <c r="I177" s="365"/>
      <c r="J177" s="365"/>
      <c r="K177" s="365"/>
      <c r="L177" s="365"/>
      <c r="M177" s="365"/>
      <c r="N177" s="365"/>
      <c r="O177" s="365"/>
      <c r="P177" s="365"/>
      <c r="Q177" s="365"/>
      <c r="R177" s="365"/>
      <c r="S177" s="365"/>
      <c r="T177" s="365"/>
      <c r="U177" s="365"/>
      <c r="V177" s="365"/>
      <c r="W177" s="365"/>
      <c r="X177" s="365"/>
      <c r="Y177" s="365"/>
      <c r="Z177" s="365"/>
    </row>
    <row r="178" ht="13.5" customHeight="1">
      <c r="A178" s="380"/>
      <c r="B178" s="483"/>
      <c r="C178" s="483"/>
      <c r="D178" s="365"/>
      <c r="E178" s="365"/>
      <c r="F178" s="365"/>
      <c r="G178" s="365"/>
      <c r="H178" s="365"/>
      <c r="I178" s="365"/>
      <c r="J178" s="365"/>
      <c r="K178" s="365"/>
      <c r="L178" s="365"/>
      <c r="M178" s="365"/>
      <c r="N178" s="365"/>
      <c r="O178" s="365"/>
      <c r="P178" s="365"/>
      <c r="Q178" s="365"/>
      <c r="R178" s="365"/>
      <c r="S178" s="365"/>
      <c r="T178" s="365"/>
      <c r="U178" s="365"/>
      <c r="V178" s="365"/>
      <c r="W178" s="365"/>
      <c r="X178" s="365"/>
      <c r="Y178" s="365"/>
      <c r="Z178" s="365"/>
    </row>
    <row r="179" ht="13.5" customHeight="1">
      <c r="A179" s="380"/>
      <c r="B179" s="483"/>
      <c r="C179" s="483"/>
      <c r="D179" s="365"/>
      <c r="E179" s="365"/>
      <c r="F179" s="365"/>
      <c r="G179" s="365"/>
      <c r="H179" s="365"/>
      <c r="I179" s="365"/>
      <c r="J179" s="365"/>
      <c r="K179" s="365"/>
      <c r="L179" s="365"/>
      <c r="M179" s="365"/>
      <c r="N179" s="365"/>
      <c r="O179" s="365"/>
      <c r="P179" s="365"/>
      <c r="Q179" s="365"/>
      <c r="R179" s="365"/>
      <c r="S179" s="365"/>
      <c r="T179" s="365"/>
      <c r="U179" s="365"/>
      <c r="V179" s="365"/>
      <c r="W179" s="365"/>
      <c r="X179" s="365"/>
      <c r="Y179" s="365"/>
      <c r="Z179" s="365"/>
    </row>
    <row r="180" ht="13.5" customHeight="1">
      <c r="A180" s="380"/>
      <c r="B180" s="483"/>
      <c r="C180" s="483"/>
      <c r="D180" s="365"/>
      <c r="E180" s="365"/>
      <c r="F180" s="365"/>
      <c r="G180" s="365"/>
      <c r="H180" s="365"/>
      <c r="I180" s="365"/>
      <c r="J180" s="365"/>
      <c r="K180" s="365"/>
      <c r="L180" s="365"/>
      <c r="M180" s="365"/>
      <c r="N180" s="365"/>
      <c r="O180" s="365"/>
      <c r="P180" s="365"/>
      <c r="Q180" s="365"/>
      <c r="R180" s="365"/>
      <c r="S180" s="365"/>
      <c r="T180" s="365"/>
      <c r="U180" s="365"/>
      <c r="V180" s="365"/>
      <c r="W180" s="365"/>
      <c r="X180" s="365"/>
      <c r="Y180" s="365"/>
      <c r="Z180" s="365"/>
    </row>
    <row r="181" ht="13.5" customHeight="1">
      <c r="A181" s="380"/>
      <c r="B181" s="483"/>
      <c r="C181" s="483"/>
      <c r="D181" s="365"/>
      <c r="E181" s="365"/>
      <c r="F181" s="365"/>
      <c r="G181" s="365"/>
      <c r="H181" s="365"/>
      <c r="I181" s="365"/>
      <c r="J181" s="365"/>
      <c r="K181" s="365"/>
      <c r="L181" s="365"/>
      <c r="M181" s="365"/>
      <c r="N181" s="365"/>
      <c r="O181" s="365"/>
      <c r="P181" s="365"/>
      <c r="Q181" s="365"/>
      <c r="R181" s="365"/>
      <c r="S181" s="365"/>
      <c r="T181" s="365"/>
      <c r="U181" s="365"/>
      <c r="V181" s="365"/>
      <c r="W181" s="365"/>
      <c r="X181" s="365"/>
      <c r="Y181" s="365"/>
      <c r="Z181" s="365"/>
    </row>
    <row r="182" ht="13.5" customHeight="1">
      <c r="A182" s="380"/>
      <c r="B182" s="483"/>
      <c r="C182" s="483"/>
      <c r="D182" s="365"/>
      <c r="E182" s="365"/>
      <c r="F182" s="365"/>
      <c r="G182" s="365"/>
      <c r="H182" s="365"/>
      <c r="I182" s="365"/>
      <c r="J182" s="365"/>
      <c r="K182" s="365"/>
      <c r="L182" s="365"/>
      <c r="M182" s="365"/>
      <c r="N182" s="365"/>
      <c r="O182" s="365"/>
      <c r="P182" s="365"/>
      <c r="Q182" s="365"/>
      <c r="R182" s="365"/>
      <c r="S182" s="365"/>
      <c r="T182" s="365"/>
      <c r="U182" s="365"/>
      <c r="V182" s="365"/>
      <c r="W182" s="365"/>
      <c r="X182" s="365"/>
      <c r="Y182" s="365"/>
      <c r="Z182" s="365"/>
    </row>
    <row r="183" ht="13.5" customHeight="1">
      <c r="A183" s="380"/>
      <c r="B183" s="483"/>
      <c r="C183" s="483"/>
      <c r="D183" s="365"/>
      <c r="E183" s="365"/>
      <c r="F183" s="365"/>
      <c r="G183" s="365"/>
      <c r="H183" s="365"/>
      <c r="I183" s="365"/>
      <c r="J183" s="365"/>
      <c r="K183" s="365"/>
      <c r="L183" s="365"/>
      <c r="M183" s="365"/>
      <c r="N183" s="365"/>
      <c r="O183" s="365"/>
      <c r="P183" s="365"/>
      <c r="Q183" s="365"/>
      <c r="R183" s="365"/>
      <c r="S183" s="365"/>
      <c r="T183" s="365"/>
      <c r="U183" s="365"/>
      <c r="V183" s="365"/>
      <c r="W183" s="365"/>
      <c r="X183" s="365"/>
      <c r="Y183" s="365"/>
      <c r="Z183" s="365"/>
    </row>
    <row r="184" ht="13.5" customHeight="1">
      <c r="A184" s="380"/>
      <c r="B184" s="483"/>
      <c r="C184" s="483"/>
      <c r="D184" s="365"/>
      <c r="E184" s="365"/>
      <c r="F184" s="365"/>
      <c r="G184" s="365"/>
      <c r="H184" s="365"/>
      <c r="I184" s="365"/>
      <c r="J184" s="365"/>
      <c r="K184" s="365"/>
      <c r="L184" s="365"/>
      <c r="M184" s="365"/>
      <c r="N184" s="365"/>
      <c r="O184" s="365"/>
      <c r="P184" s="365"/>
      <c r="Q184" s="365"/>
      <c r="R184" s="365"/>
      <c r="S184" s="365"/>
      <c r="T184" s="365"/>
      <c r="U184" s="365"/>
      <c r="V184" s="365"/>
      <c r="W184" s="365"/>
      <c r="X184" s="365"/>
      <c r="Y184" s="365"/>
      <c r="Z184" s="365"/>
    </row>
    <row r="185" ht="13.5" customHeight="1">
      <c r="A185" s="380"/>
      <c r="B185" s="483"/>
      <c r="C185" s="483"/>
      <c r="D185" s="365"/>
      <c r="E185" s="365"/>
      <c r="F185" s="365"/>
      <c r="G185" s="365"/>
      <c r="H185" s="365"/>
      <c r="I185" s="365"/>
      <c r="J185" s="365"/>
      <c r="K185" s="365"/>
      <c r="L185" s="365"/>
      <c r="M185" s="365"/>
      <c r="N185" s="365"/>
      <c r="O185" s="365"/>
      <c r="P185" s="365"/>
      <c r="Q185" s="365"/>
      <c r="R185" s="365"/>
      <c r="S185" s="365"/>
      <c r="T185" s="365"/>
      <c r="U185" s="365"/>
      <c r="V185" s="365"/>
      <c r="W185" s="365"/>
      <c r="X185" s="365"/>
      <c r="Y185" s="365"/>
      <c r="Z185" s="365"/>
    </row>
    <row r="186" ht="13.5" customHeight="1">
      <c r="A186" s="380"/>
      <c r="B186" s="483"/>
      <c r="C186" s="483"/>
      <c r="D186" s="365"/>
      <c r="E186" s="365"/>
      <c r="F186" s="365"/>
      <c r="G186" s="365"/>
      <c r="H186" s="365"/>
      <c r="I186" s="365"/>
      <c r="J186" s="365"/>
      <c r="K186" s="365"/>
      <c r="L186" s="365"/>
      <c r="M186" s="365"/>
      <c r="N186" s="365"/>
      <c r="O186" s="365"/>
      <c r="P186" s="365"/>
      <c r="Q186" s="365"/>
      <c r="R186" s="365"/>
      <c r="S186" s="365"/>
      <c r="T186" s="365"/>
      <c r="U186" s="365"/>
      <c r="V186" s="365"/>
      <c r="W186" s="365"/>
      <c r="X186" s="365"/>
      <c r="Y186" s="365"/>
      <c r="Z186" s="365"/>
    </row>
    <row r="187" ht="13.5" customHeight="1">
      <c r="A187" s="380"/>
      <c r="B187" s="483"/>
      <c r="C187" s="483"/>
      <c r="D187" s="365"/>
      <c r="E187" s="365"/>
      <c r="F187" s="365"/>
      <c r="G187" s="365"/>
      <c r="H187" s="365"/>
      <c r="I187" s="365"/>
      <c r="J187" s="365"/>
      <c r="K187" s="365"/>
      <c r="L187" s="365"/>
      <c r="M187" s="365"/>
      <c r="N187" s="365"/>
      <c r="O187" s="365"/>
      <c r="P187" s="365"/>
      <c r="Q187" s="365"/>
      <c r="R187" s="365"/>
      <c r="S187" s="365"/>
      <c r="T187" s="365"/>
      <c r="U187" s="365"/>
      <c r="V187" s="365"/>
      <c r="W187" s="365"/>
      <c r="X187" s="365"/>
      <c r="Y187" s="365"/>
      <c r="Z187" s="365"/>
    </row>
    <row r="188" ht="13.5" customHeight="1">
      <c r="A188" s="380"/>
      <c r="B188" s="483"/>
      <c r="C188" s="483"/>
      <c r="D188" s="365"/>
      <c r="E188" s="365"/>
      <c r="F188" s="365"/>
      <c r="G188" s="365"/>
      <c r="H188" s="365"/>
      <c r="I188" s="365"/>
      <c r="J188" s="365"/>
      <c r="K188" s="365"/>
      <c r="L188" s="365"/>
      <c r="M188" s="365"/>
      <c r="N188" s="365"/>
      <c r="O188" s="365"/>
      <c r="P188" s="365"/>
      <c r="Q188" s="365"/>
      <c r="R188" s="365"/>
      <c r="S188" s="365"/>
      <c r="T188" s="365"/>
      <c r="U188" s="365"/>
      <c r="V188" s="365"/>
      <c r="W188" s="365"/>
      <c r="X188" s="365"/>
      <c r="Y188" s="365"/>
      <c r="Z188" s="365"/>
    </row>
    <row r="189" ht="13.5" customHeight="1">
      <c r="A189" s="380"/>
      <c r="B189" s="483"/>
      <c r="C189" s="483"/>
      <c r="D189" s="365"/>
      <c r="E189" s="365"/>
      <c r="F189" s="365"/>
      <c r="G189" s="365"/>
      <c r="H189" s="365"/>
      <c r="I189" s="365"/>
      <c r="J189" s="365"/>
      <c r="K189" s="365"/>
      <c r="L189" s="365"/>
      <c r="M189" s="365"/>
      <c r="N189" s="365"/>
      <c r="O189" s="365"/>
      <c r="P189" s="365"/>
      <c r="Q189" s="365"/>
      <c r="R189" s="365"/>
      <c r="S189" s="365"/>
      <c r="T189" s="365"/>
      <c r="U189" s="365"/>
      <c r="V189" s="365"/>
      <c r="W189" s="365"/>
      <c r="X189" s="365"/>
      <c r="Y189" s="365"/>
      <c r="Z189" s="365"/>
    </row>
    <row r="190" ht="13.5" customHeight="1">
      <c r="A190" s="380"/>
      <c r="B190" s="483"/>
      <c r="C190" s="483"/>
      <c r="D190" s="365"/>
      <c r="E190" s="365"/>
      <c r="F190" s="365"/>
      <c r="G190" s="365"/>
      <c r="H190" s="365"/>
      <c r="I190" s="365"/>
      <c r="J190" s="365"/>
      <c r="K190" s="365"/>
      <c r="L190" s="365"/>
      <c r="M190" s="365"/>
      <c r="N190" s="365"/>
      <c r="O190" s="365"/>
      <c r="P190" s="365"/>
      <c r="Q190" s="365"/>
      <c r="R190" s="365"/>
      <c r="S190" s="365"/>
      <c r="T190" s="365"/>
      <c r="U190" s="365"/>
      <c r="V190" s="365"/>
      <c r="W190" s="365"/>
      <c r="X190" s="365"/>
      <c r="Y190" s="365"/>
      <c r="Z190" s="365"/>
    </row>
    <row r="191" ht="13.5" customHeight="1">
      <c r="A191" s="380"/>
      <c r="B191" s="483"/>
      <c r="C191" s="483"/>
      <c r="D191" s="365"/>
      <c r="E191" s="365"/>
      <c r="F191" s="365"/>
      <c r="G191" s="365"/>
      <c r="H191" s="365"/>
      <c r="I191" s="365"/>
      <c r="J191" s="365"/>
      <c r="K191" s="365"/>
      <c r="L191" s="365"/>
      <c r="M191" s="365"/>
      <c r="N191" s="365"/>
      <c r="O191" s="365"/>
      <c r="P191" s="365"/>
      <c r="Q191" s="365"/>
      <c r="R191" s="365"/>
      <c r="S191" s="365"/>
      <c r="T191" s="365"/>
      <c r="U191" s="365"/>
      <c r="V191" s="365"/>
      <c r="W191" s="365"/>
      <c r="X191" s="365"/>
      <c r="Y191" s="365"/>
      <c r="Z191" s="365"/>
    </row>
    <row r="192" ht="13.5" customHeight="1">
      <c r="A192" s="380"/>
      <c r="B192" s="483"/>
      <c r="C192" s="483"/>
      <c r="D192" s="365"/>
      <c r="E192" s="365"/>
      <c r="F192" s="365"/>
      <c r="G192" s="365"/>
      <c r="H192" s="365"/>
      <c r="I192" s="365"/>
      <c r="J192" s="365"/>
      <c r="K192" s="365"/>
      <c r="L192" s="365"/>
      <c r="M192" s="365"/>
      <c r="N192" s="365"/>
      <c r="O192" s="365"/>
      <c r="P192" s="365"/>
      <c r="Q192" s="365"/>
      <c r="R192" s="365"/>
      <c r="S192" s="365"/>
      <c r="T192" s="365"/>
      <c r="U192" s="365"/>
      <c r="V192" s="365"/>
      <c r="W192" s="365"/>
      <c r="X192" s="365"/>
      <c r="Y192" s="365"/>
      <c r="Z192" s="365"/>
    </row>
    <row r="193" ht="13.5" customHeight="1">
      <c r="A193" s="380"/>
      <c r="B193" s="483"/>
      <c r="C193" s="483"/>
      <c r="D193" s="365"/>
      <c r="E193" s="365"/>
      <c r="F193" s="365"/>
      <c r="G193" s="365"/>
      <c r="H193" s="365"/>
      <c r="I193" s="365"/>
      <c r="J193" s="365"/>
      <c r="K193" s="365"/>
      <c r="L193" s="365"/>
      <c r="M193" s="365"/>
      <c r="N193" s="365"/>
      <c r="O193" s="365"/>
      <c r="P193" s="365"/>
      <c r="Q193" s="365"/>
      <c r="R193" s="365"/>
      <c r="S193" s="365"/>
      <c r="T193" s="365"/>
      <c r="U193" s="365"/>
      <c r="V193" s="365"/>
      <c r="W193" s="365"/>
      <c r="X193" s="365"/>
      <c r="Y193" s="365"/>
      <c r="Z193" s="365"/>
    </row>
    <row r="194" ht="13.5" customHeight="1">
      <c r="A194" s="380"/>
      <c r="B194" s="483"/>
      <c r="C194" s="483"/>
      <c r="D194" s="365"/>
      <c r="E194" s="365"/>
      <c r="F194" s="365"/>
      <c r="G194" s="365"/>
      <c r="H194" s="365"/>
      <c r="I194" s="365"/>
      <c r="J194" s="365"/>
      <c r="K194" s="365"/>
      <c r="L194" s="365"/>
      <c r="M194" s="365"/>
      <c r="N194" s="365"/>
      <c r="O194" s="365"/>
      <c r="P194" s="365"/>
      <c r="Q194" s="365"/>
      <c r="R194" s="365"/>
      <c r="S194" s="365"/>
      <c r="T194" s="365"/>
      <c r="U194" s="365"/>
      <c r="V194" s="365"/>
      <c r="W194" s="365"/>
      <c r="X194" s="365"/>
      <c r="Y194" s="365"/>
      <c r="Z194" s="365"/>
    </row>
    <row r="195" ht="13.5" customHeight="1">
      <c r="A195" s="380"/>
      <c r="B195" s="483"/>
      <c r="C195" s="483"/>
      <c r="D195" s="365"/>
      <c r="E195" s="365"/>
      <c r="F195" s="365"/>
      <c r="G195" s="365"/>
      <c r="H195" s="365"/>
      <c r="I195" s="365"/>
      <c r="J195" s="365"/>
      <c r="K195" s="365"/>
      <c r="L195" s="365"/>
      <c r="M195" s="365"/>
      <c r="N195" s="365"/>
      <c r="O195" s="365"/>
      <c r="P195" s="365"/>
      <c r="Q195" s="365"/>
      <c r="R195" s="365"/>
      <c r="S195" s="365"/>
      <c r="T195" s="365"/>
      <c r="U195" s="365"/>
      <c r="V195" s="365"/>
      <c r="W195" s="365"/>
      <c r="X195" s="365"/>
      <c r="Y195" s="365"/>
      <c r="Z195" s="365"/>
    </row>
    <row r="196" ht="13.5" customHeight="1">
      <c r="A196" s="380"/>
      <c r="B196" s="483"/>
      <c r="C196" s="483"/>
      <c r="D196" s="365"/>
      <c r="E196" s="365"/>
      <c r="F196" s="365"/>
      <c r="G196" s="365"/>
      <c r="H196" s="365"/>
      <c r="I196" s="365"/>
      <c r="J196" s="365"/>
      <c r="K196" s="365"/>
      <c r="L196" s="365"/>
      <c r="M196" s="365"/>
      <c r="N196" s="365"/>
      <c r="O196" s="365"/>
      <c r="P196" s="365"/>
      <c r="Q196" s="365"/>
      <c r="R196" s="365"/>
      <c r="S196" s="365"/>
      <c r="T196" s="365"/>
      <c r="U196" s="365"/>
      <c r="V196" s="365"/>
      <c r="W196" s="365"/>
      <c r="X196" s="365"/>
      <c r="Y196" s="365"/>
      <c r="Z196" s="365"/>
    </row>
    <row r="197" ht="13.5" customHeight="1">
      <c r="A197" s="380"/>
      <c r="B197" s="483"/>
      <c r="C197" s="483"/>
      <c r="D197" s="365"/>
      <c r="E197" s="365"/>
      <c r="F197" s="365"/>
      <c r="G197" s="365"/>
      <c r="H197" s="365"/>
      <c r="I197" s="365"/>
      <c r="J197" s="365"/>
      <c r="K197" s="365"/>
      <c r="L197" s="365"/>
      <c r="M197" s="365"/>
      <c r="N197" s="365"/>
      <c r="O197" s="365"/>
      <c r="P197" s="365"/>
      <c r="Q197" s="365"/>
      <c r="R197" s="365"/>
      <c r="S197" s="365"/>
      <c r="T197" s="365"/>
      <c r="U197" s="365"/>
      <c r="V197" s="365"/>
      <c r="W197" s="365"/>
      <c r="X197" s="365"/>
      <c r="Y197" s="365"/>
      <c r="Z197" s="365"/>
    </row>
    <row r="198" ht="13.5" customHeight="1">
      <c r="A198" s="380"/>
      <c r="B198" s="483"/>
      <c r="C198" s="483"/>
      <c r="D198" s="365"/>
      <c r="E198" s="365"/>
      <c r="F198" s="365"/>
      <c r="G198" s="365"/>
      <c r="H198" s="365"/>
      <c r="I198" s="365"/>
      <c r="J198" s="365"/>
      <c r="K198" s="365"/>
      <c r="L198" s="365"/>
      <c r="M198" s="365"/>
      <c r="N198" s="365"/>
      <c r="O198" s="365"/>
      <c r="P198" s="365"/>
      <c r="Q198" s="365"/>
      <c r="R198" s="365"/>
      <c r="S198" s="365"/>
      <c r="T198" s="365"/>
      <c r="U198" s="365"/>
      <c r="V198" s="365"/>
      <c r="W198" s="365"/>
      <c r="X198" s="365"/>
      <c r="Y198" s="365"/>
      <c r="Z198" s="365"/>
    </row>
    <row r="199" ht="13.5" customHeight="1">
      <c r="A199" s="380"/>
      <c r="B199" s="483"/>
      <c r="C199" s="483"/>
      <c r="D199" s="365"/>
      <c r="E199" s="365"/>
      <c r="F199" s="365"/>
      <c r="G199" s="365"/>
      <c r="H199" s="365"/>
      <c r="I199" s="365"/>
      <c r="J199" s="365"/>
      <c r="K199" s="365"/>
      <c r="L199" s="365"/>
      <c r="M199" s="365"/>
      <c r="N199" s="365"/>
      <c r="O199" s="365"/>
      <c r="P199" s="365"/>
      <c r="Q199" s="365"/>
      <c r="R199" s="365"/>
      <c r="S199" s="365"/>
      <c r="T199" s="365"/>
      <c r="U199" s="365"/>
      <c r="V199" s="365"/>
      <c r="W199" s="365"/>
      <c r="X199" s="365"/>
      <c r="Y199" s="365"/>
      <c r="Z199" s="365"/>
    </row>
    <row r="200" ht="13.5" customHeight="1">
      <c r="A200" s="380"/>
      <c r="B200" s="483"/>
      <c r="C200" s="483"/>
      <c r="D200" s="365"/>
      <c r="E200" s="365"/>
      <c r="F200" s="365"/>
      <c r="G200" s="365"/>
      <c r="H200" s="365"/>
      <c r="I200" s="365"/>
      <c r="J200" s="365"/>
      <c r="K200" s="365"/>
      <c r="L200" s="365"/>
      <c r="M200" s="365"/>
      <c r="N200" s="365"/>
      <c r="O200" s="365"/>
      <c r="P200" s="365"/>
      <c r="Q200" s="365"/>
      <c r="R200" s="365"/>
      <c r="S200" s="365"/>
      <c r="T200" s="365"/>
      <c r="U200" s="365"/>
      <c r="V200" s="365"/>
      <c r="W200" s="365"/>
      <c r="X200" s="365"/>
      <c r="Y200" s="365"/>
      <c r="Z200" s="365"/>
    </row>
    <row r="201" ht="13.5" customHeight="1">
      <c r="A201" s="380"/>
      <c r="B201" s="483"/>
      <c r="C201" s="483"/>
      <c r="D201" s="365"/>
      <c r="E201" s="365"/>
      <c r="F201" s="365"/>
      <c r="G201" s="365"/>
      <c r="H201" s="365"/>
      <c r="I201" s="365"/>
      <c r="J201" s="365"/>
      <c r="K201" s="365"/>
      <c r="L201" s="365"/>
      <c r="M201" s="365"/>
      <c r="N201" s="365"/>
      <c r="O201" s="365"/>
      <c r="P201" s="365"/>
      <c r="Q201" s="365"/>
      <c r="R201" s="365"/>
      <c r="S201" s="365"/>
      <c r="T201" s="365"/>
      <c r="U201" s="365"/>
      <c r="V201" s="365"/>
      <c r="W201" s="365"/>
      <c r="X201" s="365"/>
      <c r="Y201" s="365"/>
      <c r="Z201" s="365"/>
    </row>
    <row r="202" ht="13.5" customHeight="1">
      <c r="A202" s="380"/>
      <c r="B202" s="483"/>
      <c r="C202" s="483"/>
      <c r="D202" s="365"/>
      <c r="E202" s="365"/>
      <c r="F202" s="365"/>
      <c r="G202" s="365"/>
      <c r="H202" s="365"/>
      <c r="I202" s="365"/>
      <c r="J202" s="365"/>
      <c r="K202" s="365"/>
      <c r="L202" s="365"/>
      <c r="M202" s="365"/>
      <c r="N202" s="365"/>
      <c r="O202" s="365"/>
      <c r="P202" s="365"/>
      <c r="Q202" s="365"/>
      <c r="R202" s="365"/>
      <c r="S202" s="365"/>
      <c r="T202" s="365"/>
      <c r="U202" s="365"/>
      <c r="V202" s="365"/>
      <c r="W202" s="365"/>
      <c r="X202" s="365"/>
      <c r="Y202" s="365"/>
      <c r="Z202" s="365"/>
    </row>
    <row r="203" ht="13.5" customHeight="1">
      <c r="A203" s="380"/>
      <c r="B203" s="483"/>
      <c r="C203" s="483"/>
      <c r="D203" s="365"/>
      <c r="E203" s="365"/>
      <c r="F203" s="365"/>
      <c r="G203" s="365"/>
      <c r="H203" s="365"/>
      <c r="I203" s="365"/>
      <c r="J203" s="365"/>
      <c r="K203" s="365"/>
      <c r="L203" s="365"/>
      <c r="M203" s="365"/>
      <c r="N203" s="365"/>
      <c r="O203" s="365"/>
      <c r="P203" s="365"/>
      <c r="Q203" s="365"/>
      <c r="R203" s="365"/>
      <c r="S203" s="365"/>
      <c r="T203" s="365"/>
      <c r="U203" s="365"/>
      <c r="V203" s="365"/>
      <c r="W203" s="365"/>
      <c r="X203" s="365"/>
      <c r="Y203" s="365"/>
      <c r="Z203" s="365"/>
    </row>
    <row r="204" ht="13.5" customHeight="1">
      <c r="A204" s="380"/>
      <c r="B204" s="483"/>
      <c r="C204" s="483"/>
      <c r="D204" s="365"/>
      <c r="E204" s="365"/>
      <c r="F204" s="365"/>
      <c r="G204" s="365"/>
      <c r="H204" s="365"/>
      <c r="I204" s="365"/>
      <c r="J204" s="365"/>
      <c r="K204" s="365"/>
      <c r="L204" s="365"/>
      <c r="M204" s="365"/>
      <c r="N204" s="365"/>
      <c r="O204" s="365"/>
      <c r="P204" s="365"/>
      <c r="Q204" s="365"/>
      <c r="R204" s="365"/>
      <c r="S204" s="365"/>
      <c r="T204" s="365"/>
      <c r="U204" s="365"/>
      <c r="V204" s="365"/>
      <c r="W204" s="365"/>
      <c r="X204" s="365"/>
      <c r="Y204" s="365"/>
      <c r="Z204" s="365"/>
    </row>
    <row r="205" ht="13.5" customHeight="1">
      <c r="A205" s="380"/>
      <c r="B205" s="483"/>
      <c r="C205" s="483"/>
      <c r="D205" s="365"/>
      <c r="E205" s="365"/>
      <c r="F205" s="365"/>
      <c r="G205" s="365"/>
      <c r="H205" s="365"/>
      <c r="I205" s="365"/>
      <c r="J205" s="365"/>
      <c r="K205" s="365"/>
      <c r="L205" s="365"/>
      <c r="M205" s="365"/>
      <c r="N205" s="365"/>
      <c r="O205" s="365"/>
      <c r="P205" s="365"/>
      <c r="Q205" s="365"/>
      <c r="R205" s="365"/>
      <c r="S205" s="365"/>
      <c r="T205" s="365"/>
      <c r="U205" s="365"/>
      <c r="V205" s="365"/>
      <c r="W205" s="365"/>
      <c r="X205" s="365"/>
      <c r="Y205" s="365"/>
      <c r="Z205" s="365"/>
    </row>
    <row r="206" ht="13.5" customHeight="1">
      <c r="A206" s="380"/>
      <c r="B206" s="483"/>
      <c r="C206" s="483"/>
      <c r="D206" s="365"/>
      <c r="E206" s="365"/>
      <c r="F206" s="365"/>
      <c r="G206" s="365"/>
      <c r="H206" s="365"/>
      <c r="I206" s="365"/>
      <c r="J206" s="365"/>
      <c r="K206" s="365"/>
      <c r="L206" s="365"/>
      <c r="M206" s="365"/>
      <c r="N206" s="365"/>
      <c r="O206" s="365"/>
      <c r="P206" s="365"/>
      <c r="Q206" s="365"/>
      <c r="R206" s="365"/>
      <c r="S206" s="365"/>
      <c r="T206" s="365"/>
      <c r="U206" s="365"/>
      <c r="V206" s="365"/>
      <c r="W206" s="365"/>
      <c r="X206" s="365"/>
      <c r="Y206" s="365"/>
      <c r="Z206" s="365"/>
    </row>
    <row r="207" ht="13.5" customHeight="1">
      <c r="A207" s="380"/>
      <c r="B207" s="483"/>
      <c r="C207" s="483"/>
      <c r="D207" s="365"/>
      <c r="E207" s="365"/>
      <c r="F207" s="365"/>
      <c r="G207" s="365"/>
      <c r="H207" s="365"/>
      <c r="I207" s="365"/>
      <c r="J207" s="365"/>
      <c r="K207" s="365"/>
      <c r="L207" s="365"/>
      <c r="M207" s="365"/>
      <c r="N207" s="365"/>
      <c r="O207" s="365"/>
      <c r="P207" s="365"/>
      <c r="Q207" s="365"/>
      <c r="R207" s="365"/>
      <c r="S207" s="365"/>
      <c r="T207" s="365"/>
      <c r="U207" s="365"/>
      <c r="V207" s="365"/>
      <c r="W207" s="365"/>
      <c r="X207" s="365"/>
      <c r="Y207" s="365"/>
      <c r="Z207" s="365"/>
    </row>
    <row r="208" ht="13.5" customHeight="1">
      <c r="A208" s="380"/>
      <c r="B208" s="483"/>
      <c r="C208" s="483"/>
      <c r="D208" s="365"/>
      <c r="E208" s="365"/>
      <c r="F208" s="365"/>
      <c r="G208" s="365"/>
      <c r="H208" s="365"/>
      <c r="I208" s="365"/>
      <c r="J208" s="365"/>
      <c r="K208" s="365"/>
      <c r="L208" s="365"/>
      <c r="M208" s="365"/>
      <c r="N208" s="365"/>
      <c r="O208" s="365"/>
      <c r="P208" s="365"/>
      <c r="Q208" s="365"/>
      <c r="R208" s="365"/>
      <c r="S208" s="365"/>
      <c r="T208" s="365"/>
      <c r="U208" s="365"/>
      <c r="V208" s="365"/>
      <c r="W208" s="365"/>
      <c r="X208" s="365"/>
      <c r="Y208" s="365"/>
      <c r="Z208" s="365"/>
    </row>
    <row r="209" ht="13.5" customHeight="1">
      <c r="A209" s="380"/>
      <c r="B209" s="483"/>
      <c r="C209" s="483"/>
      <c r="D209" s="365"/>
      <c r="E209" s="365"/>
      <c r="F209" s="365"/>
      <c r="G209" s="365"/>
      <c r="H209" s="365"/>
      <c r="I209" s="365"/>
      <c r="J209" s="365"/>
      <c r="K209" s="365"/>
      <c r="L209" s="365"/>
      <c r="M209" s="365"/>
      <c r="N209" s="365"/>
      <c r="O209" s="365"/>
      <c r="P209" s="365"/>
      <c r="Q209" s="365"/>
      <c r="R209" s="365"/>
      <c r="S209" s="365"/>
      <c r="T209" s="365"/>
      <c r="U209" s="365"/>
      <c r="V209" s="365"/>
      <c r="W209" s="365"/>
      <c r="X209" s="365"/>
      <c r="Y209" s="365"/>
      <c r="Z209" s="365"/>
    </row>
    <row r="210" ht="13.5" customHeight="1">
      <c r="A210" s="380"/>
      <c r="B210" s="483"/>
      <c r="C210" s="483"/>
      <c r="D210" s="365"/>
      <c r="E210" s="365"/>
      <c r="F210" s="365"/>
      <c r="G210" s="365"/>
      <c r="H210" s="365"/>
      <c r="I210" s="365"/>
      <c r="J210" s="365"/>
      <c r="K210" s="365"/>
      <c r="L210" s="365"/>
      <c r="M210" s="365"/>
      <c r="N210" s="365"/>
      <c r="O210" s="365"/>
      <c r="P210" s="365"/>
      <c r="Q210" s="365"/>
      <c r="R210" s="365"/>
      <c r="S210" s="365"/>
      <c r="T210" s="365"/>
      <c r="U210" s="365"/>
      <c r="V210" s="365"/>
      <c r="W210" s="365"/>
      <c r="X210" s="365"/>
      <c r="Y210" s="365"/>
      <c r="Z210" s="365"/>
    </row>
    <row r="211" ht="13.5" customHeight="1">
      <c r="A211" s="380"/>
      <c r="B211" s="483"/>
      <c r="C211" s="483"/>
      <c r="D211" s="365"/>
      <c r="E211" s="365"/>
      <c r="F211" s="365"/>
      <c r="G211" s="365"/>
      <c r="H211" s="365"/>
      <c r="I211" s="365"/>
      <c r="J211" s="365"/>
      <c r="K211" s="365"/>
      <c r="L211" s="365"/>
      <c r="M211" s="365"/>
      <c r="N211" s="365"/>
      <c r="O211" s="365"/>
      <c r="P211" s="365"/>
      <c r="Q211" s="365"/>
      <c r="R211" s="365"/>
      <c r="S211" s="365"/>
      <c r="T211" s="365"/>
      <c r="U211" s="365"/>
      <c r="V211" s="365"/>
      <c r="W211" s="365"/>
      <c r="X211" s="365"/>
      <c r="Y211" s="365"/>
      <c r="Z211" s="365"/>
    </row>
    <row r="212" ht="13.5" customHeight="1">
      <c r="A212" s="380"/>
      <c r="B212" s="483"/>
      <c r="C212" s="483"/>
      <c r="D212" s="365"/>
      <c r="E212" s="365"/>
      <c r="F212" s="365"/>
      <c r="G212" s="365"/>
      <c r="H212" s="365"/>
      <c r="I212" s="365"/>
      <c r="J212" s="365"/>
      <c r="K212" s="365"/>
      <c r="L212" s="365"/>
      <c r="M212" s="365"/>
      <c r="N212" s="365"/>
      <c r="O212" s="365"/>
      <c r="P212" s="365"/>
      <c r="Q212" s="365"/>
      <c r="R212" s="365"/>
      <c r="S212" s="365"/>
      <c r="T212" s="365"/>
      <c r="U212" s="365"/>
      <c r="V212" s="365"/>
      <c r="W212" s="365"/>
      <c r="X212" s="365"/>
      <c r="Y212" s="365"/>
      <c r="Z212" s="365"/>
    </row>
    <row r="213" ht="13.5" customHeight="1">
      <c r="A213" s="380"/>
      <c r="B213" s="483"/>
      <c r="C213" s="483"/>
      <c r="D213" s="365"/>
      <c r="E213" s="365"/>
      <c r="F213" s="365"/>
      <c r="G213" s="365"/>
      <c r="H213" s="365"/>
      <c r="I213" s="365"/>
      <c r="J213" s="365"/>
      <c r="K213" s="365"/>
      <c r="L213" s="365"/>
      <c r="M213" s="365"/>
      <c r="N213" s="365"/>
      <c r="O213" s="365"/>
      <c r="P213" s="365"/>
      <c r="Q213" s="365"/>
      <c r="R213" s="365"/>
      <c r="S213" s="365"/>
      <c r="T213" s="365"/>
      <c r="U213" s="365"/>
      <c r="V213" s="365"/>
      <c r="W213" s="365"/>
      <c r="X213" s="365"/>
      <c r="Y213" s="365"/>
      <c r="Z213" s="365"/>
    </row>
    <row r="214" ht="13.5" customHeight="1">
      <c r="A214" s="380"/>
      <c r="B214" s="483"/>
      <c r="C214" s="483"/>
      <c r="D214" s="365"/>
      <c r="E214" s="365"/>
      <c r="F214" s="365"/>
      <c r="G214" s="365"/>
      <c r="H214" s="365"/>
      <c r="I214" s="365"/>
      <c r="J214" s="365"/>
      <c r="K214" s="365"/>
      <c r="L214" s="365"/>
      <c r="M214" s="365"/>
      <c r="N214" s="365"/>
      <c r="O214" s="365"/>
      <c r="P214" s="365"/>
      <c r="Q214" s="365"/>
      <c r="R214" s="365"/>
      <c r="S214" s="365"/>
      <c r="T214" s="365"/>
      <c r="U214" s="365"/>
      <c r="V214" s="365"/>
      <c r="W214" s="365"/>
      <c r="X214" s="365"/>
      <c r="Y214" s="365"/>
      <c r="Z214" s="365"/>
    </row>
    <row r="215" ht="13.5" customHeight="1">
      <c r="A215" s="380"/>
      <c r="B215" s="483"/>
      <c r="C215" s="483"/>
      <c r="D215" s="365"/>
      <c r="E215" s="365"/>
      <c r="F215" s="365"/>
      <c r="G215" s="365"/>
      <c r="H215" s="365"/>
      <c r="I215" s="365"/>
      <c r="J215" s="365"/>
      <c r="K215" s="365"/>
      <c r="L215" s="365"/>
      <c r="M215" s="365"/>
      <c r="N215" s="365"/>
      <c r="O215" s="365"/>
      <c r="P215" s="365"/>
      <c r="Q215" s="365"/>
      <c r="R215" s="365"/>
      <c r="S215" s="365"/>
      <c r="T215" s="365"/>
      <c r="U215" s="365"/>
      <c r="V215" s="365"/>
      <c r="W215" s="365"/>
      <c r="X215" s="365"/>
      <c r="Y215" s="365"/>
      <c r="Z215" s="365"/>
    </row>
    <row r="216" ht="13.5" customHeight="1">
      <c r="A216" s="380"/>
      <c r="B216" s="483"/>
      <c r="C216" s="483"/>
      <c r="D216" s="365"/>
      <c r="E216" s="365"/>
      <c r="F216" s="365"/>
      <c r="G216" s="365"/>
      <c r="H216" s="365"/>
      <c r="I216" s="365"/>
      <c r="J216" s="365"/>
      <c r="K216" s="365"/>
      <c r="L216" s="365"/>
      <c r="M216" s="365"/>
      <c r="N216" s="365"/>
      <c r="O216" s="365"/>
      <c r="P216" s="365"/>
      <c r="Q216" s="365"/>
      <c r="R216" s="365"/>
      <c r="S216" s="365"/>
      <c r="T216" s="365"/>
      <c r="U216" s="365"/>
      <c r="V216" s="365"/>
      <c r="W216" s="365"/>
      <c r="X216" s="365"/>
      <c r="Y216" s="365"/>
      <c r="Z216" s="365"/>
    </row>
    <row r="217" ht="13.5" customHeight="1">
      <c r="A217" s="380"/>
      <c r="B217" s="483"/>
      <c r="C217" s="483"/>
      <c r="D217" s="365"/>
      <c r="E217" s="365"/>
      <c r="F217" s="365"/>
      <c r="G217" s="365"/>
      <c r="H217" s="365"/>
      <c r="I217" s="365"/>
      <c r="J217" s="365"/>
      <c r="K217" s="365"/>
      <c r="L217" s="365"/>
      <c r="M217" s="365"/>
      <c r="N217" s="365"/>
      <c r="O217" s="365"/>
      <c r="P217" s="365"/>
      <c r="Q217" s="365"/>
      <c r="R217" s="365"/>
      <c r="S217" s="365"/>
      <c r="T217" s="365"/>
      <c r="U217" s="365"/>
      <c r="V217" s="365"/>
      <c r="W217" s="365"/>
      <c r="X217" s="365"/>
      <c r="Y217" s="365"/>
      <c r="Z217" s="365"/>
    </row>
    <row r="218" ht="13.5" customHeight="1">
      <c r="A218" s="380"/>
      <c r="B218" s="483"/>
      <c r="C218" s="483"/>
      <c r="D218" s="365"/>
      <c r="E218" s="365"/>
      <c r="F218" s="365"/>
      <c r="G218" s="365"/>
      <c r="H218" s="365"/>
      <c r="I218" s="365"/>
      <c r="J218" s="365"/>
      <c r="K218" s="365"/>
      <c r="L218" s="365"/>
      <c r="M218" s="365"/>
      <c r="N218" s="365"/>
      <c r="O218" s="365"/>
      <c r="P218" s="365"/>
      <c r="Q218" s="365"/>
      <c r="R218" s="365"/>
      <c r="S218" s="365"/>
      <c r="T218" s="365"/>
      <c r="U218" s="365"/>
      <c r="V218" s="365"/>
      <c r="W218" s="365"/>
      <c r="X218" s="365"/>
      <c r="Y218" s="365"/>
      <c r="Z218" s="365"/>
    </row>
    <row r="219" ht="13.5" customHeight="1">
      <c r="A219" s="380"/>
      <c r="B219" s="483"/>
      <c r="C219" s="483"/>
      <c r="D219" s="365"/>
      <c r="E219" s="365"/>
      <c r="F219" s="365"/>
      <c r="G219" s="365"/>
      <c r="H219" s="365"/>
      <c r="I219" s="365"/>
      <c r="J219" s="365"/>
      <c r="K219" s="365"/>
      <c r="L219" s="365"/>
      <c r="M219" s="365"/>
      <c r="N219" s="365"/>
      <c r="O219" s="365"/>
      <c r="P219" s="365"/>
      <c r="Q219" s="365"/>
      <c r="R219" s="365"/>
      <c r="S219" s="365"/>
      <c r="T219" s="365"/>
      <c r="U219" s="365"/>
      <c r="V219" s="365"/>
      <c r="W219" s="365"/>
      <c r="X219" s="365"/>
      <c r="Y219" s="365"/>
      <c r="Z219" s="365"/>
    </row>
    <row r="220" ht="13.5" customHeight="1">
      <c r="A220" s="380"/>
      <c r="B220" s="483"/>
      <c r="C220" s="483"/>
      <c r="D220" s="365"/>
      <c r="E220" s="365"/>
      <c r="F220" s="365"/>
      <c r="G220" s="365"/>
      <c r="H220" s="365"/>
      <c r="I220" s="365"/>
      <c r="J220" s="365"/>
      <c r="K220" s="365"/>
      <c r="L220" s="365"/>
      <c r="M220" s="365"/>
      <c r="N220" s="365"/>
      <c r="O220" s="365"/>
      <c r="P220" s="365"/>
      <c r="Q220" s="365"/>
      <c r="R220" s="365"/>
      <c r="S220" s="365"/>
      <c r="T220" s="365"/>
      <c r="U220" s="365"/>
      <c r="V220" s="365"/>
      <c r="W220" s="365"/>
      <c r="X220" s="365"/>
      <c r="Y220" s="365"/>
      <c r="Z220" s="365"/>
    </row>
    <row r="221" ht="13.5" customHeight="1">
      <c r="A221" s="380"/>
      <c r="B221" s="483"/>
      <c r="C221" s="483"/>
      <c r="D221" s="365"/>
      <c r="E221" s="365"/>
      <c r="F221" s="365"/>
      <c r="G221" s="365"/>
      <c r="H221" s="365"/>
      <c r="I221" s="365"/>
      <c r="J221" s="365"/>
      <c r="K221" s="365"/>
      <c r="L221" s="365"/>
      <c r="M221" s="365"/>
      <c r="N221" s="365"/>
      <c r="O221" s="365"/>
      <c r="P221" s="365"/>
      <c r="Q221" s="365"/>
      <c r="R221" s="365"/>
      <c r="S221" s="365"/>
      <c r="T221" s="365"/>
      <c r="U221" s="365"/>
      <c r="V221" s="365"/>
      <c r="W221" s="365"/>
      <c r="X221" s="365"/>
      <c r="Y221" s="365"/>
      <c r="Z221" s="365"/>
    </row>
    <row r="222" ht="13.5" customHeight="1">
      <c r="A222" s="380"/>
      <c r="B222" s="483"/>
      <c r="C222" s="483"/>
      <c r="D222" s="365"/>
      <c r="E222" s="365"/>
      <c r="F222" s="365"/>
      <c r="G222" s="365"/>
      <c r="H222" s="365"/>
      <c r="I222" s="365"/>
      <c r="J222" s="365"/>
      <c r="K222" s="365"/>
      <c r="L222" s="365"/>
      <c r="M222" s="365"/>
      <c r="N222" s="365"/>
      <c r="O222" s="365"/>
      <c r="P222" s="365"/>
      <c r="Q222" s="365"/>
      <c r="R222" s="365"/>
      <c r="S222" s="365"/>
      <c r="T222" s="365"/>
      <c r="U222" s="365"/>
      <c r="V222" s="365"/>
      <c r="W222" s="365"/>
      <c r="X222" s="365"/>
      <c r="Y222" s="365"/>
      <c r="Z222" s="365"/>
    </row>
    <row r="223" ht="13.5" customHeight="1">
      <c r="A223" s="380"/>
      <c r="B223" s="483"/>
      <c r="C223" s="483"/>
      <c r="D223" s="365"/>
      <c r="E223" s="365"/>
      <c r="F223" s="365"/>
      <c r="G223" s="365"/>
      <c r="H223" s="365"/>
      <c r="I223" s="365"/>
      <c r="J223" s="365"/>
      <c r="K223" s="365"/>
      <c r="L223" s="365"/>
      <c r="M223" s="365"/>
      <c r="N223" s="365"/>
      <c r="O223" s="365"/>
      <c r="P223" s="365"/>
      <c r="Q223" s="365"/>
      <c r="R223" s="365"/>
      <c r="S223" s="365"/>
      <c r="T223" s="365"/>
      <c r="U223" s="365"/>
      <c r="V223" s="365"/>
      <c r="W223" s="365"/>
      <c r="X223" s="365"/>
      <c r="Y223" s="365"/>
      <c r="Z223" s="365"/>
    </row>
    <row r="224" ht="13.5" customHeight="1">
      <c r="A224" s="380"/>
      <c r="B224" s="483"/>
      <c r="C224" s="483"/>
      <c r="D224" s="365"/>
      <c r="E224" s="365"/>
      <c r="F224" s="365"/>
      <c r="G224" s="365"/>
      <c r="H224" s="365"/>
      <c r="I224" s="365"/>
      <c r="J224" s="365"/>
      <c r="K224" s="365"/>
      <c r="L224" s="365"/>
      <c r="M224" s="365"/>
      <c r="N224" s="365"/>
      <c r="O224" s="365"/>
      <c r="P224" s="365"/>
      <c r="Q224" s="365"/>
      <c r="R224" s="365"/>
      <c r="S224" s="365"/>
      <c r="T224" s="365"/>
      <c r="U224" s="365"/>
      <c r="V224" s="365"/>
      <c r="W224" s="365"/>
      <c r="X224" s="365"/>
      <c r="Y224" s="365"/>
      <c r="Z224" s="365"/>
    </row>
    <row r="225" ht="13.5" customHeight="1">
      <c r="A225" s="380"/>
      <c r="B225" s="483"/>
      <c r="C225" s="483"/>
      <c r="D225" s="365"/>
      <c r="E225" s="365"/>
      <c r="F225" s="365"/>
      <c r="G225" s="365"/>
      <c r="H225" s="365"/>
      <c r="I225" s="365"/>
      <c r="J225" s="365"/>
      <c r="K225" s="365"/>
      <c r="L225" s="365"/>
      <c r="M225" s="365"/>
      <c r="N225" s="365"/>
      <c r="O225" s="365"/>
      <c r="P225" s="365"/>
      <c r="Q225" s="365"/>
      <c r="R225" s="365"/>
      <c r="S225" s="365"/>
      <c r="T225" s="365"/>
      <c r="U225" s="365"/>
      <c r="V225" s="365"/>
      <c r="W225" s="365"/>
      <c r="X225" s="365"/>
      <c r="Y225" s="365"/>
      <c r="Z225" s="365"/>
    </row>
    <row r="226" ht="13.5" customHeight="1">
      <c r="A226" s="380"/>
      <c r="B226" s="483"/>
      <c r="C226" s="483"/>
      <c r="D226" s="365"/>
      <c r="E226" s="365"/>
      <c r="F226" s="365"/>
      <c r="G226" s="365"/>
      <c r="H226" s="365"/>
      <c r="I226" s="365"/>
      <c r="J226" s="365"/>
      <c r="K226" s="365"/>
      <c r="L226" s="365"/>
      <c r="M226" s="365"/>
      <c r="N226" s="365"/>
      <c r="O226" s="365"/>
      <c r="P226" s="365"/>
      <c r="Q226" s="365"/>
      <c r="R226" s="365"/>
      <c r="S226" s="365"/>
      <c r="T226" s="365"/>
      <c r="U226" s="365"/>
      <c r="V226" s="365"/>
      <c r="W226" s="365"/>
      <c r="X226" s="365"/>
      <c r="Y226" s="365"/>
      <c r="Z226" s="365"/>
    </row>
    <row r="227" ht="13.5" customHeight="1">
      <c r="A227" s="380"/>
      <c r="B227" s="483"/>
      <c r="C227" s="483"/>
      <c r="D227" s="365"/>
      <c r="E227" s="365"/>
      <c r="F227" s="365"/>
      <c r="G227" s="365"/>
      <c r="H227" s="365"/>
      <c r="I227" s="365"/>
      <c r="J227" s="365"/>
      <c r="K227" s="365"/>
      <c r="L227" s="365"/>
      <c r="M227" s="365"/>
      <c r="N227" s="365"/>
      <c r="O227" s="365"/>
      <c r="P227" s="365"/>
      <c r="Q227" s="365"/>
      <c r="R227" s="365"/>
      <c r="S227" s="365"/>
      <c r="T227" s="365"/>
      <c r="U227" s="365"/>
      <c r="V227" s="365"/>
      <c r="W227" s="365"/>
      <c r="X227" s="365"/>
      <c r="Y227" s="365"/>
      <c r="Z227" s="365"/>
    </row>
    <row r="228" ht="13.5" customHeight="1">
      <c r="A228" s="380"/>
      <c r="B228" s="483"/>
      <c r="C228" s="483"/>
      <c r="D228" s="365"/>
      <c r="E228" s="365"/>
      <c r="F228" s="365"/>
      <c r="G228" s="365"/>
      <c r="H228" s="365"/>
      <c r="I228" s="365"/>
      <c r="J228" s="365"/>
      <c r="K228" s="365"/>
      <c r="L228" s="365"/>
      <c r="M228" s="365"/>
      <c r="N228" s="365"/>
      <c r="O228" s="365"/>
      <c r="P228" s="365"/>
      <c r="Q228" s="365"/>
      <c r="R228" s="365"/>
      <c r="S228" s="365"/>
      <c r="T228" s="365"/>
      <c r="U228" s="365"/>
      <c r="V228" s="365"/>
      <c r="W228" s="365"/>
      <c r="X228" s="365"/>
      <c r="Y228" s="365"/>
      <c r="Z228" s="365"/>
    </row>
    <row r="229" ht="13.5" customHeight="1">
      <c r="A229" s="380"/>
      <c r="B229" s="483"/>
      <c r="C229" s="483"/>
      <c r="D229" s="365"/>
      <c r="E229" s="365"/>
      <c r="F229" s="365"/>
      <c r="G229" s="365"/>
      <c r="H229" s="365"/>
      <c r="I229" s="365"/>
      <c r="J229" s="365"/>
      <c r="K229" s="365"/>
      <c r="L229" s="365"/>
      <c r="M229" s="365"/>
      <c r="N229" s="365"/>
      <c r="O229" s="365"/>
      <c r="P229" s="365"/>
      <c r="Q229" s="365"/>
      <c r="R229" s="365"/>
      <c r="S229" s="365"/>
      <c r="T229" s="365"/>
      <c r="U229" s="365"/>
      <c r="V229" s="365"/>
      <c r="W229" s="365"/>
      <c r="X229" s="365"/>
      <c r="Y229" s="365"/>
      <c r="Z229" s="365"/>
    </row>
    <row r="230" ht="13.5" customHeight="1">
      <c r="A230" s="380"/>
      <c r="B230" s="483"/>
      <c r="C230" s="483"/>
      <c r="D230" s="365"/>
      <c r="E230" s="365"/>
      <c r="F230" s="365"/>
      <c r="G230" s="365"/>
      <c r="H230" s="365"/>
      <c r="I230" s="365"/>
      <c r="J230" s="365"/>
      <c r="K230" s="365"/>
      <c r="L230" s="365"/>
      <c r="M230" s="365"/>
      <c r="N230" s="365"/>
      <c r="O230" s="365"/>
      <c r="P230" s="365"/>
      <c r="Q230" s="365"/>
      <c r="R230" s="365"/>
      <c r="S230" s="365"/>
      <c r="T230" s="365"/>
      <c r="U230" s="365"/>
      <c r="V230" s="365"/>
      <c r="W230" s="365"/>
      <c r="X230" s="365"/>
      <c r="Y230" s="365"/>
      <c r="Z230" s="365"/>
    </row>
    <row r="231" ht="13.5" customHeight="1">
      <c r="A231" s="380"/>
      <c r="B231" s="483"/>
      <c r="C231" s="483"/>
      <c r="D231" s="365"/>
      <c r="E231" s="365"/>
      <c r="F231" s="365"/>
      <c r="G231" s="365"/>
      <c r="H231" s="365"/>
      <c r="I231" s="365"/>
      <c r="J231" s="365"/>
      <c r="K231" s="365"/>
      <c r="L231" s="365"/>
      <c r="M231" s="365"/>
      <c r="N231" s="365"/>
      <c r="O231" s="365"/>
      <c r="P231" s="365"/>
      <c r="Q231" s="365"/>
      <c r="R231" s="365"/>
      <c r="S231" s="365"/>
      <c r="T231" s="365"/>
      <c r="U231" s="365"/>
      <c r="V231" s="365"/>
      <c r="W231" s="365"/>
      <c r="X231" s="365"/>
      <c r="Y231" s="365"/>
      <c r="Z231" s="365"/>
    </row>
    <row r="232" ht="13.5" customHeight="1">
      <c r="A232" s="380"/>
      <c r="B232" s="483"/>
      <c r="C232" s="483"/>
      <c r="D232" s="365"/>
      <c r="E232" s="365"/>
      <c r="F232" s="365"/>
      <c r="G232" s="365"/>
      <c r="H232" s="365"/>
      <c r="I232" s="365"/>
      <c r="J232" s="365"/>
      <c r="K232" s="365"/>
      <c r="L232" s="365"/>
      <c r="M232" s="365"/>
      <c r="N232" s="365"/>
      <c r="O232" s="365"/>
      <c r="P232" s="365"/>
      <c r="Q232" s="365"/>
      <c r="R232" s="365"/>
      <c r="S232" s="365"/>
      <c r="T232" s="365"/>
      <c r="U232" s="365"/>
      <c r="V232" s="365"/>
      <c r="W232" s="365"/>
      <c r="X232" s="365"/>
      <c r="Y232" s="365"/>
      <c r="Z232" s="365"/>
    </row>
    <row r="233" ht="13.5" customHeight="1">
      <c r="A233" s="380"/>
      <c r="B233" s="483"/>
      <c r="C233" s="483"/>
      <c r="D233" s="365"/>
      <c r="E233" s="365"/>
      <c r="F233" s="365"/>
      <c r="G233" s="365"/>
      <c r="H233" s="365"/>
      <c r="I233" s="365"/>
      <c r="J233" s="365"/>
      <c r="K233" s="365"/>
      <c r="L233" s="365"/>
      <c r="M233" s="365"/>
      <c r="N233" s="365"/>
      <c r="O233" s="365"/>
      <c r="P233" s="365"/>
      <c r="Q233" s="365"/>
      <c r="R233" s="365"/>
      <c r="S233" s="365"/>
      <c r="T233" s="365"/>
      <c r="U233" s="365"/>
      <c r="V233" s="365"/>
      <c r="W233" s="365"/>
      <c r="X233" s="365"/>
      <c r="Y233" s="365"/>
      <c r="Z233" s="365"/>
    </row>
    <row r="234" ht="13.5" customHeight="1">
      <c r="A234" s="380"/>
      <c r="B234" s="483"/>
      <c r="C234" s="483"/>
      <c r="D234" s="365"/>
      <c r="E234" s="365"/>
      <c r="F234" s="365"/>
      <c r="G234" s="365"/>
      <c r="H234" s="365"/>
      <c r="I234" s="365"/>
      <c r="J234" s="365"/>
      <c r="K234" s="365"/>
      <c r="L234" s="365"/>
      <c r="M234" s="365"/>
      <c r="N234" s="365"/>
      <c r="O234" s="365"/>
      <c r="P234" s="365"/>
      <c r="Q234" s="365"/>
      <c r="R234" s="365"/>
      <c r="S234" s="365"/>
      <c r="T234" s="365"/>
      <c r="U234" s="365"/>
      <c r="V234" s="365"/>
      <c r="W234" s="365"/>
      <c r="X234" s="365"/>
      <c r="Y234" s="365"/>
      <c r="Z234" s="365"/>
    </row>
    <row r="235" ht="13.5" customHeight="1">
      <c r="A235" s="380"/>
      <c r="B235" s="483"/>
      <c r="C235" s="483"/>
      <c r="D235" s="365"/>
      <c r="E235" s="365"/>
      <c r="F235" s="365"/>
      <c r="G235" s="365"/>
      <c r="H235" s="365"/>
      <c r="I235" s="365"/>
      <c r="J235" s="365"/>
      <c r="K235" s="365"/>
      <c r="L235" s="365"/>
      <c r="M235" s="365"/>
      <c r="N235" s="365"/>
      <c r="O235" s="365"/>
      <c r="P235" s="365"/>
      <c r="Q235" s="365"/>
      <c r="R235" s="365"/>
      <c r="S235" s="365"/>
      <c r="T235" s="365"/>
      <c r="U235" s="365"/>
      <c r="V235" s="365"/>
      <c r="W235" s="365"/>
      <c r="X235" s="365"/>
      <c r="Y235" s="365"/>
      <c r="Z235" s="365"/>
    </row>
    <row r="236" ht="13.5" customHeight="1">
      <c r="A236" s="380"/>
      <c r="B236" s="483"/>
      <c r="C236" s="483"/>
      <c r="D236" s="365"/>
      <c r="E236" s="365"/>
      <c r="F236" s="365"/>
      <c r="G236" s="365"/>
      <c r="H236" s="365"/>
      <c r="I236" s="365"/>
      <c r="J236" s="365"/>
      <c r="K236" s="365"/>
      <c r="L236" s="365"/>
      <c r="M236" s="365"/>
      <c r="N236" s="365"/>
      <c r="O236" s="365"/>
      <c r="P236" s="365"/>
      <c r="Q236" s="365"/>
      <c r="R236" s="365"/>
      <c r="S236" s="365"/>
      <c r="T236" s="365"/>
      <c r="U236" s="365"/>
      <c r="V236" s="365"/>
      <c r="W236" s="365"/>
      <c r="X236" s="365"/>
      <c r="Y236" s="365"/>
      <c r="Z236" s="365"/>
    </row>
    <row r="237" ht="13.5" customHeight="1">
      <c r="A237" s="380"/>
      <c r="B237" s="483"/>
      <c r="C237" s="483"/>
      <c r="D237" s="365"/>
      <c r="E237" s="365"/>
      <c r="F237" s="365"/>
      <c r="G237" s="365"/>
      <c r="H237" s="365"/>
      <c r="I237" s="365"/>
      <c r="J237" s="365"/>
      <c r="K237" s="365"/>
      <c r="L237" s="365"/>
      <c r="M237" s="365"/>
      <c r="N237" s="365"/>
      <c r="O237" s="365"/>
      <c r="P237" s="365"/>
      <c r="Q237" s="365"/>
      <c r="R237" s="365"/>
      <c r="S237" s="365"/>
      <c r="T237" s="365"/>
      <c r="U237" s="365"/>
      <c r="V237" s="365"/>
      <c r="W237" s="365"/>
      <c r="X237" s="365"/>
      <c r="Y237" s="365"/>
      <c r="Z237" s="365"/>
    </row>
    <row r="238" ht="13.5" customHeight="1">
      <c r="A238" s="380"/>
      <c r="B238" s="483"/>
      <c r="C238" s="483"/>
      <c r="D238" s="365"/>
      <c r="E238" s="365"/>
      <c r="F238" s="365"/>
      <c r="G238" s="365"/>
      <c r="H238" s="365"/>
      <c r="I238" s="365"/>
      <c r="J238" s="365"/>
      <c r="K238" s="365"/>
      <c r="L238" s="365"/>
      <c r="M238" s="365"/>
      <c r="N238" s="365"/>
      <c r="O238" s="365"/>
      <c r="P238" s="365"/>
      <c r="Q238" s="365"/>
      <c r="R238" s="365"/>
      <c r="S238" s="365"/>
      <c r="T238" s="365"/>
      <c r="U238" s="365"/>
      <c r="V238" s="365"/>
      <c r="W238" s="365"/>
      <c r="X238" s="365"/>
      <c r="Y238" s="365"/>
      <c r="Z238" s="365"/>
    </row>
    <row r="239" ht="13.5" customHeight="1">
      <c r="A239" s="380"/>
      <c r="B239" s="483"/>
      <c r="C239" s="483"/>
      <c r="D239" s="365"/>
      <c r="E239" s="365"/>
      <c r="F239" s="365"/>
      <c r="G239" s="365"/>
      <c r="H239" s="365"/>
      <c r="I239" s="365"/>
      <c r="J239" s="365"/>
      <c r="K239" s="365"/>
      <c r="L239" s="365"/>
      <c r="M239" s="365"/>
      <c r="N239" s="365"/>
      <c r="O239" s="365"/>
      <c r="P239" s="365"/>
      <c r="Q239" s="365"/>
      <c r="R239" s="365"/>
      <c r="S239" s="365"/>
      <c r="T239" s="365"/>
      <c r="U239" s="365"/>
      <c r="V239" s="365"/>
      <c r="W239" s="365"/>
      <c r="X239" s="365"/>
      <c r="Y239" s="365"/>
      <c r="Z239" s="365"/>
    </row>
    <row r="240" ht="13.5" customHeight="1">
      <c r="A240" s="380"/>
      <c r="B240" s="483"/>
      <c r="C240" s="483"/>
      <c r="D240" s="365"/>
      <c r="E240" s="365"/>
      <c r="F240" s="365"/>
      <c r="G240" s="365"/>
      <c r="H240" s="365"/>
      <c r="I240" s="365"/>
      <c r="J240" s="365"/>
      <c r="K240" s="365"/>
      <c r="L240" s="365"/>
      <c r="M240" s="365"/>
      <c r="N240" s="365"/>
      <c r="O240" s="365"/>
      <c r="P240" s="365"/>
      <c r="Q240" s="365"/>
      <c r="R240" s="365"/>
      <c r="S240" s="365"/>
      <c r="T240" s="365"/>
      <c r="U240" s="365"/>
      <c r="V240" s="365"/>
      <c r="W240" s="365"/>
      <c r="X240" s="365"/>
      <c r="Y240" s="365"/>
      <c r="Z240" s="365"/>
    </row>
    <row r="241" ht="13.5" customHeight="1">
      <c r="A241" s="380"/>
      <c r="B241" s="483"/>
      <c r="C241" s="483"/>
      <c r="D241" s="365"/>
      <c r="E241" s="365"/>
      <c r="F241" s="365"/>
      <c r="G241" s="365"/>
      <c r="H241" s="365"/>
      <c r="I241" s="365"/>
      <c r="J241" s="365"/>
      <c r="K241" s="365"/>
      <c r="L241" s="365"/>
      <c r="M241" s="365"/>
      <c r="N241" s="365"/>
      <c r="O241" s="365"/>
      <c r="P241" s="365"/>
      <c r="Q241" s="365"/>
      <c r="R241" s="365"/>
      <c r="S241" s="365"/>
      <c r="T241" s="365"/>
      <c r="U241" s="365"/>
      <c r="V241" s="365"/>
      <c r="W241" s="365"/>
      <c r="X241" s="365"/>
      <c r="Y241" s="365"/>
      <c r="Z241" s="365"/>
    </row>
    <row r="242" ht="13.5" customHeight="1">
      <c r="A242" s="380"/>
      <c r="B242" s="483"/>
      <c r="C242" s="483"/>
      <c r="D242" s="365"/>
      <c r="E242" s="365"/>
      <c r="F242" s="365"/>
      <c r="G242" s="365"/>
      <c r="H242" s="365"/>
      <c r="I242" s="365"/>
      <c r="J242" s="365"/>
      <c r="K242" s="365"/>
      <c r="L242" s="365"/>
      <c r="M242" s="365"/>
      <c r="N242" s="365"/>
      <c r="O242" s="365"/>
      <c r="P242" s="365"/>
      <c r="Q242" s="365"/>
      <c r="R242" s="365"/>
      <c r="S242" s="365"/>
      <c r="T242" s="365"/>
      <c r="U242" s="365"/>
      <c r="V242" s="365"/>
      <c r="W242" s="365"/>
      <c r="X242" s="365"/>
      <c r="Y242" s="365"/>
      <c r="Z242" s="365"/>
    </row>
    <row r="243" ht="13.5" customHeight="1">
      <c r="A243" s="380"/>
      <c r="B243" s="483"/>
      <c r="C243" s="483"/>
      <c r="D243" s="365"/>
      <c r="E243" s="365"/>
      <c r="F243" s="365"/>
      <c r="G243" s="365"/>
      <c r="H243" s="365"/>
      <c r="I243" s="365"/>
      <c r="J243" s="365"/>
      <c r="K243" s="365"/>
      <c r="L243" s="365"/>
      <c r="M243" s="365"/>
      <c r="N243" s="365"/>
      <c r="O243" s="365"/>
      <c r="P243" s="365"/>
      <c r="Q243" s="365"/>
      <c r="R243" s="365"/>
      <c r="S243" s="365"/>
      <c r="T243" s="365"/>
      <c r="U243" s="365"/>
      <c r="V243" s="365"/>
      <c r="W243" s="365"/>
      <c r="X243" s="365"/>
      <c r="Y243" s="365"/>
      <c r="Z243" s="365"/>
    </row>
    <row r="244" ht="13.5" customHeight="1">
      <c r="A244" s="380"/>
      <c r="B244" s="483"/>
      <c r="C244" s="483"/>
      <c r="D244" s="365"/>
      <c r="E244" s="365"/>
      <c r="F244" s="365"/>
      <c r="G244" s="365"/>
      <c r="H244" s="365"/>
      <c r="I244" s="365"/>
      <c r="J244" s="365"/>
      <c r="K244" s="365"/>
      <c r="L244" s="365"/>
      <c r="M244" s="365"/>
      <c r="N244" s="365"/>
      <c r="O244" s="365"/>
      <c r="P244" s="365"/>
      <c r="Q244" s="365"/>
      <c r="R244" s="365"/>
      <c r="S244" s="365"/>
      <c r="T244" s="365"/>
      <c r="U244" s="365"/>
      <c r="V244" s="365"/>
      <c r="W244" s="365"/>
      <c r="X244" s="365"/>
      <c r="Y244" s="365"/>
      <c r="Z244" s="365"/>
    </row>
    <row r="245" ht="13.5" customHeight="1">
      <c r="A245" s="380"/>
      <c r="B245" s="483"/>
      <c r="C245" s="483"/>
      <c r="D245" s="365"/>
      <c r="E245" s="365"/>
      <c r="F245" s="365"/>
      <c r="G245" s="365"/>
      <c r="H245" s="365"/>
      <c r="I245" s="365"/>
      <c r="J245" s="365"/>
      <c r="K245" s="365"/>
      <c r="L245" s="365"/>
      <c r="M245" s="365"/>
      <c r="N245" s="365"/>
      <c r="O245" s="365"/>
      <c r="P245" s="365"/>
      <c r="Q245" s="365"/>
      <c r="R245" s="365"/>
      <c r="S245" s="365"/>
      <c r="T245" s="365"/>
      <c r="U245" s="365"/>
      <c r="V245" s="365"/>
      <c r="W245" s="365"/>
      <c r="X245" s="365"/>
      <c r="Y245" s="365"/>
      <c r="Z245" s="365"/>
    </row>
    <row r="246" ht="13.5" customHeight="1">
      <c r="A246" s="380"/>
      <c r="B246" s="483"/>
      <c r="C246" s="483"/>
      <c r="D246" s="365"/>
      <c r="E246" s="365"/>
      <c r="F246" s="365"/>
      <c r="G246" s="365"/>
      <c r="H246" s="365"/>
      <c r="I246" s="365"/>
      <c r="J246" s="365"/>
      <c r="K246" s="365"/>
      <c r="L246" s="365"/>
      <c r="M246" s="365"/>
      <c r="N246" s="365"/>
      <c r="O246" s="365"/>
      <c r="P246" s="365"/>
      <c r="Q246" s="365"/>
      <c r="R246" s="365"/>
      <c r="S246" s="365"/>
      <c r="T246" s="365"/>
      <c r="U246" s="365"/>
      <c r="V246" s="365"/>
      <c r="W246" s="365"/>
      <c r="X246" s="365"/>
      <c r="Y246" s="365"/>
      <c r="Z246" s="365"/>
    </row>
    <row r="247" ht="13.5" customHeight="1">
      <c r="A247" s="380"/>
      <c r="B247" s="483"/>
      <c r="C247" s="483"/>
      <c r="D247" s="365"/>
      <c r="E247" s="365"/>
      <c r="F247" s="365"/>
      <c r="G247" s="365"/>
      <c r="H247" s="365"/>
      <c r="I247" s="365"/>
      <c r="J247" s="365"/>
      <c r="K247" s="365"/>
      <c r="L247" s="365"/>
      <c r="M247" s="365"/>
      <c r="N247" s="365"/>
      <c r="O247" s="365"/>
      <c r="P247" s="365"/>
      <c r="Q247" s="365"/>
      <c r="R247" s="365"/>
      <c r="S247" s="365"/>
      <c r="T247" s="365"/>
      <c r="U247" s="365"/>
      <c r="V247" s="365"/>
      <c r="W247" s="365"/>
      <c r="X247" s="365"/>
      <c r="Y247" s="365"/>
      <c r="Z247" s="365"/>
    </row>
    <row r="248" ht="13.5" customHeight="1">
      <c r="A248" s="380"/>
      <c r="B248" s="483"/>
      <c r="C248" s="483"/>
      <c r="D248" s="365"/>
      <c r="E248" s="365"/>
      <c r="F248" s="365"/>
      <c r="G248" s="365"/>
      <c r="H248" s="365"/>
      <c r="I248" s="365"/>
      <c r="J248" s="365"/>
      <c r="K248" s="365"/>
      <c r="L248" s="365"/>
      <c r="M248" s="365"/>
      <c r="N248" s="365"/>
      <c r="O248" s="365"/>
      <c r="P248" s="365"/>
      <c r="Q248" s="365"/>
      <c r="R248" s="365"/>
      <c r="S248" s="365"/>
      <c r="T248" s="365"/>
      <c r="U248" s="365"/>
      <c r="V248" s="365"/>
      <c r="W248" s="365"/>
      <c r="X248" s="365"/>
      <c r="Y248" s="365"/>
      <c r="Z248" s="365"/>
    </row>
    <row r="249" ht="13.5" customHeight="1">
      <c r="A249" s="380"/>
      <c r="B249" s="483"/>
      <c r="C249" s="483"/>
      <c r="D249" s="365"/>
      <c r="E249" s="365"/>
      <c r="F249" s="365"/>
      <c r="G249" s="365"/>
      <c r="H249" s="365"/>
      <c r="I249" s="365"/>
      <c r="J249" s="365"/>
      <c r="K249" s="365"/>
      <c r="L249" s="365"/>
      <c r="M249" s="365"/>
      <c r="N249" s="365"/>
      <c r="O249" s="365"/>
      <c r="P249" s="365"/>
      <c r="Q249" s="365"/>
      <c r="R249" s="365"/>
      <c r="S249" s="365"/>
      <c r="T249" s="365"/>
      <c r="U249" s="365"/>
      <c r="V249" s="365"/>
      <c r="W249" s="365"/>
      <c r="X249" s="365"/>
      <c r="Y249" s="365"/>
      <c r="Z249" s="365"/>
    </row>
    <row r="250" ht="13.5" customHeight="1">
      <c r="A250" s="380"/>
      <c r="B250" s="483"/>
      <c r="C250" s="483"/>
      <c r="D250" s="365"/>
      <c r="E250" s="365"/>
      <c r="F250" s="365"/>
      <c r="G250" s="365"/>
      <c r="H250" s="365"/>
      <c r="I250" s="365"/>
      <c r="J250" s="365"/>
      <c r="K250" s="365"/>
      <c r="L250" s="365"/>
      <c r="M250" s="365"/>
      <c r="N250" s="365"/>
      <c r="O250" s="365"/>
      <c r="P250" s="365"/>
      <c r="Q250" s="365"/>
      <c r="R250" s="365"/>
      <c r="S250" s="365"/>
      <c r="T250" s="365"/>
      <c r="U250" s="365"/>
      <c r="V250" s="365"/>
      <c r="W250" s="365"/>
      <c r="X250" s="365"/>
      <c r="Y250" s="365"/>
      <c r="Z250" s="365"/>
    </row>
    <row r="251" ht="13.5" customHeight="1">
      <c r="A251" s="380"/>
      <c r="B251" s="483"/>
      <c r="C251" s="483"/>
      <c r="D251" s="365"/>
      <c r="E251" s="365"/>
      <c r="F251" s="365"/>
      <c r="G251" s="365"/>
      <c r="H251" s="365"/>
      <c r="I251" s="365"/>
      <c r="J251" s="365"/>
      <c r="K251" s="365"/>
      <c r="L251" s="365"/>
      <c r="M251" s="365"/>
      <c r="N251" s="365"/>
      <c r="O251" s="365"/>
      <c r="P251" s="365"/>
      <c r="Q251" s="365"/>
      <c r="R251" s="365"/>
      <c r="S251" s="365"/>
      <c r="T251" s="365"/>
      <c r="U251" s="365"/>
      <c r="V251" s="365"/>
      <c r="W251" s="365"/>
      <c r="X251" s="365"/>
      <c r="Y251" s="365"/>
      <c r="Z251" s="365"/>
    </row>
    <row r="252" ht="13.5" customHeight="1">
      <c r="A252" s="380"/>
      <c r="B252" s="483"/>
      <c r="C252" s="483"/>
      <c r="D252" s="365"/>
      <c r="E252" s="365"/>
      <c r="F252" s="365"/>
      <c r="G252" s="365"/>
      <c r="H252" s="365"/>
      <c r="I252" s="365"/>
      <c r="J252" s="365"/>
      <c r="K252" s="365"/>
      <c r="L252" s="365"/>
      <c r="M252" s="365"/>
      <c r="N252" s="365"/>
      <c r="O252" s="365"/>
      <c r="P252" s="365"/>
      <c r="Q252" s="365"/>
      <c r="R252" s="365"/>
      <c r="S252" s="365"/>
      <c r="T252" s="365"/>
      <c r="U252" s="365"/>
      <c r="V252" s="365"/>
      <c r="W252" s="365"/>
      <c r="X252" s="365"/>
      <c r="Y252" s="365"/>
      <c r="Z252" s="365"/>
    </row>
    <row r="253" ht="13.5" customHeight="1">
      <c r="A253" s="380"/>
      <c r="B253" s="483"/>
      <c r="C253" s="483"/>
      <c r="D253" s="365"/>
      <c r="E253" s="365"/>
      <c r="F253" s="365"/>
      <c r="G253" s="365"/>
      <c r="H253" s="365"/>
      <c r="I253" s="365"/>
      <c r="J253" s="365"/>
      <c r="K253" s="365"/>
      <c r="L253" s="365"/>
      <c r="M253" s="365"/>
      <c r="N253" s="365"/>
      <c r="O253" s="365"/>
      <c r="P253" s="365"/>
      <c r="Q253" s="365"/>
      <c r="R253" s="365"/>
      <c r="S253" s="365"/>
      <c r="T253" s="365"/>
      <c r="U253" s="365"/>
      <c r="V253" s="365"/>
      <c r="W253" s="365"/>
      <c r="X253" s="365"/>
      <c r="Y253" s="365"/>
      <c r="Z253" s="365"/>
    </row>
    <row r="254" ht="13.5" customHeight="1">
      <c r="A254" s="380"/>
      <c r="B254" s="483"/>
      <c r="C254" s="483"/>
      <c r="D254" s="365"/>
      <c r="E254" s="365"/>
      <c r="F254" s="365"/>
      <c r="G254" s="365"/>
      <c r="H254" s="365"/>
      <c r="I254" s="365"/>
      <c r="J254" s="365"/>
      <c r="K254" s="365"/>
      <c r="L254" s="365"/>
      <c r="M254" s="365"/>
      <c r="N254" s="365"/>
      <c r="O254" s="365"/>
      <c r="P254" s="365"/>
      <c r="Q254" s="365"/>
      <c r="R254" s="365"/>
      <c r="S254" s="365"/>
      <c r="T254" s="365"/>
      <c r="U254" s="365"/>
      <c r="V254" s="365"/>
      <c r="W254" s="365"/>
      <c r="X254" s="365"/>
      <c r="Y254" s="365"/>
      <c r="Z254" s="365"/>
    </row>
    <row r="255" ht="13.5" customHeight="1">
      <c r="A255" s="380"/>
      <c r="B255" s="483"/>
      <c r="C255" s="483"/>
      <c r="D255" s="365"/>
      <c r="E255" s="365"/>
      <c r="F255" s="365"/>
      <c r="G255" s="365"/>
      <c r="H255" s="365"/>
      <c r="I255" s="365"/>
      <c r="J255" s="365"/>
      <c r="K255" s="365"/>
      <c r="L255" s="365"/>
      <c r="M255" s="365"/>
      <c r="N255" s="365"/>
      <c r="O255" s="365"/>
      <c r="P255" s="365"/>
      <c r="Q255" s="365"/>
      <c r="R255" s="365"/>
      <c r="S255" s="365"/>
      <c r="T255" s="365"/>
      <c r="U255" s="365"/>
      <c r="V255" s="365"/>
      <c r="W255" s="365"/>
      <c r="X255" s="365"/>
      <c r="Y255" s="365"/>
      <c r="Z255" s="365"/>
    </row>
    <row r="256" ht="13.5" customHeight="1">
      <c r="A256" s="380"/>
      <c r="B256" s="483"/>
      <c r="C256" s="483"/>
      <c r="D256" s="365"/>
      <c r="E256" s="365"/>
      <c r="F256" s="365"/>
      <c r="G256" s="365"/>
      <c r="H256" s="365"/>
      <c r="I256" s="365"/>
      <c r="J256" s="365"/>
      <c r="K256" s="365"/>
      <c r="L256" s="365"/>
      <c r="M256" s="365"/>
      <c r="N256" s="365"/>
      <c r="O256" s="365"/>
      <c r="P256" s="365"/>
      <c r="Q256" s="365"/>
      <c r="R256" s="365"/>
      <c r="S256" s="365"/>
      <c r="T256" s="365"/>
      <c r="U256" s="365"/>
      <c r="V256" s="365"/>
      <c r="W256" s="365"/>
      <c r="X256" s="365"/>
      <c r="Y256" s="365"/>
      <c r="Z256" s="365"/>
    </row>
    <row r="257" ht="13.5" customHeight="1">
      <c r="A257" s="380"/>
      <c r="B257" s="483"/>
      <c r="C257" s="483"/>
      <c r="D257" s="365"/>
      <c r="E257" s="365"/>
      <c r="F257" s="365"/>
      <c r="G257" s="365"/>
      <c r="H257" s="365"/>
      <c r="I257" s="365"/>
      <c r="J257" s="365"/>
      <c r="K257" s="365"/>
      <c r="L257" s="365"/>
      <c r="M257" s="365"/>
      <c r="N257" s="365"/>
      <c r="O257" s="365"/>
      <c r="P257" s="365"/>
      <c r="Q257" s="365"/>
      <c r="R257" s="365"/>
      <c r="S257" s="365"/>
      <c r="T257" s="365"/>
      <c r="U257" s="365"/>
      <c r="V257" s="365"/>
      <c r="W257" s="365"/>
      <c r="X257" s="365"/>
      <c r="Y257" s="365"/>
      <c r="Z257" s="365"/>
    </row>
    <row r="258" ht="13.5" customHeight="1">
      <c r="A258" s="380"/>
      <c r="B258" s="483"/>
      <c r="C258" s="483"/>
      <c r="D258" s="365"/>
      <c r="E258" s="365"/>
      <c r="F258" s="365"/>
      <c r="G258" s="365"/>
      <c r="H258" s="365"/>
      <c r="I258" s="365"/>
      <c r="J258" s="365"/>
      <c r="K258" s="365"/>
      <c r="L258" s="365"/>
      <c r="M258" s="365"/>
      <c r="N258" s="365"/>
      <c r="O258" s="365"/>
      <c r="P258" s="365"/>
      <c r="Q258" s="365"/>
      <c r="R258" s="365"/>
      <c r="S258" s="365"/>
      <c r="T258" s="365"/>
      <c r="U258" s="365"/>
      <c r="V258" s="365"/>
      <c r="W258" s="365"/>
      <c r="X258" s="365"/>
      <c r="Y258" s="365"/>
      <c r="Z258" s="365"/>
    </row>
    <row r="259" ht="13.5" customHeight="1">
      <c r="A259" s="380"/>
      <c r="B259" s="483"/>
      <c r="C259" s="483"/>
      <c r="D259" s="365"/>
      <c r="E259" s="365"/>
      <c r="F259" s="365"/>
      <c r="G259" s="365"/>
      <c r="H259" s="365"/>
      <c r="I259" s="365"/>
      <c r="J259" s="365"/>
      <c r="K259" s="365"/>
      <c r="L259" s="365"/>
      <c r="M259" s="365"/>
      <c r="N259" s="365"/>
      <c r="O259" s="365"/>
      <c r="P259" s="365"/>
      <c r="Q259" s="365"/>
      <c r="R259" s="365"/>
      <c r="S259" s="365"/>
      <c r="T259" s="365"/>
      <c r="U259" s="365"/>
      <c r="V259" s="365"/>
      <c r="W259" s="365"/>
      <c r="X259" s="365"/>
      <c r="Y259" s="365"/>
      <c r="Z259" s="365"/>
    </row>
    <row r="260" ht="13.5" customHeight="1">
      <c r="A260" s="380"/>
      <c r="B260" s="483"/>
      <c r="C260" s="483"/>
      <c r="D260" s="365"/>
      <c r="E260" s="365"/>
      <c r="F260" s="365"/>
      <c r="G260" s="365"/>
      <c r="H260" s="365"/>
      <c r="I260" s="365"/>
      <c r="J260" s="365"/>
      <c r="K260" s="365"/>
      <c r="L260" s="365"/>
      <c r="M260" s="365"/>
      <c r="N260" s="365"/>
      <c r="O260" s="365"/>
      <c r="P260" s="365"/>
      <c r="Q260" s="365"/>
      <c r="R260" s="365"/>
      <c r="S260" s="365"/>
      <c r="T260" s="365"/>
      <c r="U260" s="365"/>
      <c r="V260" s="365"/>
      <c r="W260" s="365"/>
      <c r="X260" s="365"/>
      <c r="Y260" s="365"/>
      <c r="Z260" s="365"/>
    </row>
    <row r="261" ht="13.5" customHeight="1">
      <c r="A261" s="380"/>
      <c r="B261" s="483"/>
      <c r="C261" s="483"/>
      <c r="D261" s="365"/>
      <c r="E261" s="365"/>
      <c r="F261" s="365"/>
      <c r="G261" s="365"/>
      <c r="H261" s="365"/>
      <c r="I261" s="365"/>
      <c r="J261" s="365"/>
      <c r="K261" s="365"/>
      <c r="L261" s="365"/>
      <c r="M261" s="365"/>
      <c r="N261" s="365"/>
      <c r="O261" s="365"/>
      <c r="P261" s="365"/>
      <c r="Q261" s="365"/>
      <c r="R261" s="365"/>
      <c r="S261" s="365"/>
      <c r="T261" s="365"/>
      <c r="U261" s="365"/>
      <c r="V261" s="365"/>
      <c r="W261" s="365"/>
      <c r="X261" s="365"/>
      <c r="Y261" s="365"/>
      <c r="Z261" s="365"/>
    </row>
    <row r="262" ht="13.5" customHeight="1">
      <c r="A262" s="380"/>
      <c r="B262" s="483"/>
      <c r="C262" s="483"/>
      <c r="D262" s="365"/>
      <c r="E262" s="365"/>
      <c r="F262" s="365"/>
      <c r="G262" s="365"/>
      <c r="H262" s="365"/>
      <c r="I262" s="365"/>
      <c r="J262" s="365"/>
      <c r="K262" s="365"/>
      <c r="L262" s="365"/>
      <c r="M262" s="365"/>
      <c r="N262" s="365"/>
      <c r="O262" s="365"/>
      <c r="P262" s="365"/>
      <c r="Q262" s="365"/>
      <c r="R262" s="365"/>
      <c r="S262" s="365"/>
      <c r="T262" s="365"/>
      <c r="U262" s="365"/>
      <c r="V262" s="365"/>
      <c r="W262" s="365"/>
      <c r="X262" s="365"/>
      <c r="Y262" s="365"/>
      <c r="Z262" s="365"/>
    </row>
    <row r="263" ht="13.5" customHeight="1">
      <c r="A263" s="380"/>
      <c r="B263" s="483"/>
      <c r="C263" s="483"/>
      <c r="D263" s="365"/>
      <c r="E263" s="365"/>
      <c r="F263" s="365"/>
      <c r="G263" s="365"/>
      <c r="H263" s="365"/>
      <c r="I263" s="365"/>
      <c r="J263" s="365"/>
      <c r="K263" s="365"/>
      <c r="L263" s="365"/>
      <c r="M263" s="365"/>
      <c r="N263" s="365"/>
      <c r="O263" s="365"/>
      <c r="P263" s="365"/>
      <c r="Q263" s="365"/>
      <c r="R263" s="365"/>
      <c r="S263" s="365"/>
      <c r="T263" s="365"/>
      <c r="U263" s="365"/>
      <c r="V263" s="365"/>
      <c r="W263" s="365"/>
      <c r="X263" s="365"/>
      <c r="Y263" s="365"/>
      <c r="Z263" s="365"/>
    </row>
    <row r="264" ht="13.5" customHeight="1">
      <c r="A264" s="380"/>
      <c r="B264" s="483"/>
      <c r="C264" s="483"/>
      <c r="D264" s="365"/>
      <c r="E264" s="365"/>
      <c r="F264" s="365"/>
      <c r="G264" s="365"/>
      <c r="H264" s="365"/>
      <c r="I264" s="365"/>
      <c r="J264" s="365"/>
      <c r="K264" s="365"/>
      <c r="L264" s="365"/>
      <c r="M264" s="365"/>
      <c r="N264" s="365"/>
      <c r="O264" s="365"/>
      <c r="P264" s="365"/>
      <c r="Q264" s="365"/>
      <c r="R264" s="365"/>
      <c r="S264" s="365"/>
      <c r="T264" s="365"/>
      <c r="U264" s="365"/>
      <c r="V264" s="365"/>
      <c r="W264" s="365"/>
      <c r="X264" s="365"/>
      <c r="Y264" s="365"/>
      <c r="Z264" s="365"/>
    </row>
    <row r="265" ht="13.5" customHeight="1">
      <c r="A265" s="380"/>
      <c r="B265" s="483"/>
      <c r="C265" s="483"/>
      <c r="D265" s="365"/>
      <c r="E265" s="365"/>
      <c r="F265" s="365"/>
      <c r="G265" s="365"/>
      <c r="H265" s="365"/>
      <c r="I265" s="365"/>
      <c r="J265" s="365"/>
      <c r="K265" s="365"/>
      <c r="L265" s="365"/>
      <c r="M265" s="365"/>
      <c r="N265" s="365"/>
      <c r="O265" s="365"/>
      <c r="P265" s="365"/>
      <c r="Q265" s="365"/>
      <c r="R265" s="365"/>
      <c r="S265" s="365"/>
      <c r="T265" s="365"/>
      <c r="U265" s="365"/>
      <c r="V265" s="365"/>
      <c r="W265" s="365"/>
      <c r="X265" s="365"/>
      <c r="Y265" s="365"/>
      <c r="Z265" s="365"/>
    </row>
    <row r="266" ht="13.5" customHeight="1">
      <c r="A266" s="380"/>
      <c r="B266" s="483"/>
      <c r="C266" s="483"/>
      <c r="D266" s="365"/>
      <c r="E266" s="365"/>
      <c r="F266" s="365"/>
      <c r="G266" s="365"/>
      <c r="H266" s="365"/>
      <c r="I266" s="365"/>
      <c r="J266" s="365"/>
      <c r="K266" s="365"/>
      <c r="L266" s="365"/>
      <c r="M266" s="365"/>
      <c r="N266" s="365"/>
      <c r="O266" s="365"/>
      <c r="P266" s="365"/>
      <c r="Q266" s="365"/>
      <c r="R266" s="365"/>
      <c r="S266" s="365"/>
      <c r="T266" s="365"/>
      <c r="U266" s="365"/>
      <c r="V266" s="365"/>
      <c r="W266" s="365"/>
      <c r="X266" s="365"/>
      <c r="Y266" s="365"/>
      <c r="Z266" s="365"/>
    </row>
    <row r="267" ht="13.5" customHeight="1">
      <c r="A267" s="380"/>
      <c r="B267" s="483"/>
      <c r="C267" s="483"/>
      <c r="D267" s="365"/>
      <c r="E267" s="365"/>
      <c r="F267" s="365"/>
      <c r="G267" s="365"/>
      <c r="H267" s="365"/>
      <c r="I267" s="365"/>
      <c r="J267" s="365"/>
      <c r="K267" s="365"/>
      <c r="L267" s="365"/>
      <c r="M267" s="365"/>
      <c r="N267" s="365"/>
      <c r="O267" s="365"/>
      <c r="P267" s="365"/>
      <c r="Q267" s="365"/>
      <c r="R267" s="365"/>
      <c r="S267" s="365"/>
      <c r="T267" s="365"/>
      <c r="U267" s="365"/>
      <c r="V267" s="365"/>
      <c r="W267" s="365"/>
      <c r="X267" s="365"/>
      <c r="Y267" s="365"/>
      <c r="Z267" s="365"/>
    </row>
    <row r="268" ht="13.5" customHeight="1">
      <c r="A268" s="380"/>
      <c r="B268" s="483"/>
      <c r="C268" s="483"/>
      <c r="D268" s="365"/>
      <c r="E268" s="365"/>
      <c r="F268" s="365"/>
      <c r="G268" s="365"/>
      <c r="H268" s="365"/>
      <c r="I268" s="365"/>
      <c r="J268" s="365"/>
      <c r="K268" s="365"/>
      <c r="L268" s="365"/>
      <c r="M268" s="365"/>
      <c r="N268" s="365"/>
      <c r="O268" s="365"/>
      <c r="P268" s="365"/>
      <c r="Q268" s="365"/>
      <c r="R268" s="365"/>
      <c r="S268" s="365"/>
      <c r="T268" s="365"/>
      <c r="U268" s="365"/>
      <c r="V268" s="365"/>
      <c r="W268" s="365"/>
      <c r="X268" s="365"/>
      <c r="Y268" s="365"/>
      <c r="Z268" s="365"/>
    </row>
    <row r="269" ht="13.5" customHeight="1">
      <c r="A269" s="380"/>
      <c r="B269" s="483"/>
      <c r="C269" s="483"/>
      <c r="D269" s="365"/>
      <c r="E269" s="365"/>
      <c r="F269" s="365"/>
      <c r="G269" s="365"/>
      <c r="H269" s="365"/>
      <c r="I269" s="365"/>
      <c r="J269" s="365"/>
      <c r="K269" s="365"/>
      <c r="L269" s="365"/>
      <c r="M269" s="365"/>
      <c r="N269" s="365"/>
      <c r="O269" s="365"/>
      <c r="P269" s="365"/>
      <c r="Q269" s="365"/>
      <c r="R269" s="365"/>
      <c r="S269" s="365"/>
      <c r="T269" s="365"/>
      <c r="U269" s="365"/>
      <c r="V269" s="365"/>
      <c r="W269" s="365"/>
      <c r="X269" s="365"/>
      <c r="Y269" s="365"/>
      <c r="Z269" s="365"/>
    </row>
    <row r="270" ht="13.5" customHeight="1">
      <c r="A270" s="380"/>
      <c r="B270" s="483"/>
      <c r="C270" s="483"/>
      <c r="D270" s="365"/>
      <c r="E270" s="365"/>
      <c r="F270" s="365"/>
      <c r="G270" s="365"/>
      <c r="H270" s="365"/>
      <c r="I270" s="365"/>
      <c r="J270" s="365"/>
      <c r="K270" s="365"/>
      <c r="L270" s="365"/>
      <c r="M270" s="365"/>
      <c r="N270" s="365"/>
      <c r="O270" s="365"/>
      <c r="P270" s="365"/>
      <c r="Q270" s="365"/>
      <c r="R270" s="365"/>
      <c r="S270" s="365"/>
      <c r="T270" s="365"/>
      <c r="U270" s="365"/>
      <c r="V270" s="365"/>
      <c r="W270" s="365"/>
      <c r="X270" s="365"/>
      <c r="Y270" s="365"/>
      <c r="Z270" s="365"/>
    </row>
    <row r="271" ht="13.5" customHeight="1">
      <c r="A271" s="380"/>
      <c r="B271" s="483"/>
      <c r="C271" s="483"/>
      <c r="D271" s="365"/>
      <c r="E271" s="365"/>
      <c r="F271" s="365"/>
      <c r="G271" s="365"/>
      <c r="H271" s="365"/>
      <c r="I271" s="365"/>
      <c r="J271" s="365"/>
      <c r="K271" s="365"/>
      <c r="L271" s="365"/>
      <c r="M271" s="365"/>
      <c r="N271" s="365"/>
      <c r="O271" s="365"/>
      <c r="P271" s="365"/>
      <c r="Q271" s="365"/>
      <c r="R271" s="365"/>
      <c r="S271" s="365"/>
      <c r="T271" s="365"/>
      <c r="U271" s="365"/>
      <c r="V271" s="365"/>
      <c r="W271" s="365"/>
      <c r="X271" s="365"/>
      <c r="Y271" s="365"/>
      <c r="Z271" s="365"/>
    </row>
    <row r="272" ht="13.5" customHeight="1">
      <c r="A272" s="380"/>
      <c r="B272" s="483"/>
      <c r="C272" s="483"/>
      <c r="D272" s="365"/>
      <c r="E272" s="365"/>
      <c r="F272" s="365"/>
      <c r="G272" s="365"/>
      <c r="H272" s="365"/>
      <c r="I272" s="365"/>
      <c r="J272" s="365"/>
      <c r="K272" s="365"/>
      <c r="L272" s="365"/>
      <c r="M272" s="365"/>
      <c r="N272" s="365"/>
      <c r="O272" s="365"/>
      <c r="P272" s="365"/>
      <c r="Q272" s="365"/>
      <c r="R272" s="365"/>
      <c r="S272" s="365"/>
      <c r="T272" s="365"/>
      <c r="U272" s="365"/>
      <c r="V272" s="365"/>
      <c r="W272" s="365"/>
      <c r="X272" s="365"/>
      <c r="Y272" s="365"/>
      <c r="Z272" s="365"/>
    </row>
    <row r="273" ht="13.5" customHeight="1">
      <c r="A273" s="380"/>
      <c r="B273" s="483"/>
      <c r="C273" s="483"/>
      <c r="D273" s="365"/>
      <c r="E273" s="365"/>
      <c r="F273" s="365"/>
      <c r="G273" s="365"/>
      <c r="H273" s="365"/>
      <c r="I273" s="365"/>
      <c r="J273" s="365"/>
      <c r="K273" s="365"/>
      <c r="L273" s="365"/>
      <c r="M273" s="365"/>
      <c r="N273" s="365"/>
      <c r="O273" s="365"/>
      <c r="P273" s="365"/>
      <c r="Q273" s="365"/>
      <c r="R273" s="365"/>
      <c r="S273" s="365"/>
      <c r="T273" s="365"/>
      <c r="U273" s="365"/>
      <c r="V273" s="365"/>
      <c r="W273" s="365"/>
      <c r="X273" s="365"/>
      <c r="Y273" s="365"/>
      <c r="Z273" s="365"/>
    </row>
    <row r="274" ht="13.5" customHeight="1">
      <c r="A274" s="380"/>
      <c r="B274" s="483"/>
      <c r="C274" s="483"/>
      <c r="D274" s="365"/>
      <c r="E274" s="365"/>
      <c r="F274" s="365"/>
      <c r="G274" s="365"/>
      <c r="H274" s="365"/>
      <c r="I274" s="365"/>
      <c r="J274" s="365"/>
      <c r="K274" s="365"/>
      <c r="L274" s="365"/>
      <c r="M274" s="365"/>
      <c r="N274" s="365"/>
      <c r="O274" s="365"/>
      <c r="P274" s="365"/>
      <c r="Q274" s="365"/>
      <c r="R274" s="365"/>
      <c r="S274" s="365"/>
      <c r="T274" s="365"/>
      <c r="U274" s="365"/>
      <c r="V274" s="365"/>
      <c r="W274" s="365"/>
      <c r="X274" s="365"/>
      <c r="Y274" s="365"/>
      <c r="Z274" s="365"/>
    </row>
    <row r="275" ht="13.5" customHeight="1">
      <c r="A275" s="380"/>
      <c r="B275" s="483"/>
      <c r="C275" s="483"/>
      <c r="D275" s="365"/>
      <c r="E275" s="365"/>
      <c r="F275" s="365"/>
      <c r="G275" s="365"/>
      <c r="H275" s="365"/>
      <c r="I275" s="365"/>
      <c r="J275" s="365"/>
      <c r="K275" s="365"/>
      <c r="L275" s="365"/>
      <c r="M275" s="365"/>
      <c r="N275" s="365"/>
      <c r="O275" s="365"/>
      <c r="P275" s="365"/>
      <c r="Q275" s="365"/>
      <c r="R275" s="365"/>
      <c r="S275" s="365"/>
      <c r="T275" s="365"/>
      <c r="U275" s="365"/>
      <c r="V275" s="365"/>
      <c r="W275" s="365"/>
      <c r="X275" s="365"/>
      <c r="Y275" s="365"/>
      <c r="Z275" s="365"/>
    </row>
    <row r="276" ht="13.5" customHeight="1">
      <c r="A276" s="380"/>
      <c r="B276" s="483"/>
      <c r="C276" s="483"/>
      <c r="D276" s="365"/>
      <c r="E276" s="365"/>
      <c r="F276" s="365"/>
      <c r="G276" s="365"/>
      <c r="H276" s="365"/>
      <c r="I276" s="365"/>
      <c r="J276" s="365"/>
      <c r="K276" s="365"/>
      <c r="L276" s="365"/>
      <c r="M276" s="365"/>
      <c r="N276" s="365"/>
      <c r="O276" s="365"/>
      <c r="P276" s="365"/>
      <c r="Q276" s="365"/>
      <c r="R276" s="365"/>
      <c r="S276" s="365"/>
      <c r="T276" s="365"/>
      <c r="U276" s="365"/>
      <c r="V276" s="365"/>
      <c r="W276" s="365"/>
      <c r="X276" s="365"/>
      <c r="Y276" s="365"/>
      <c r="Z276" s="365"/>
    </row>
    <row r="277" ht="13.5" customHeight="1">
      <c r="A277" s="380"/>
      <c r="B277" s="483"/>
      <c r="C277" s="483"/>
      <c r="D277" s="365"/>
      <c r="E277" s="365"/>
      <c r="F277" s="365"/>
      <c r="G277" s="365"/>
      <c r="H277" s="365"/>
      <c r="I277" s="365"/>
      <c r="J277" s="365"/>
      <c r="K277" s="365"/>
      <c r="L277" s="365"/>
      <c r="M277" s="365"/>
      <c r="N277" s="365"/>
      <c r="O277" s="365"/>
      <c r="P277" s="365"/>
      <c r="Q277" s="365"/>
      <c r="R277" s="365"/>
      <c r="S277" s="365"/>
      <c r="T277" s="365"/>
      <c r="U277" s="365"/>
      <c r="V277" s="365"/>
      <c r="W277" s="365"/>
      <c r="X277" s="365"/>
      <c r="Y277" s="365"/>
      <c r="Z277" s="365"/>
    </row>
    <row r="278" ht="13.5" customHeight="1">
      <c r="A278" s="380"/>
      <c r="B278" s="483"/>
      <c r="C278" s="483"/>
      <c r="D278" s="365"/>
      <c r="E278" s="365"/>
      <c r="F278" s="365"/>
      <c r="G278" s="365"/>
      <c r="H278" s="365"/>
      <c r="I278" s="365"/>
      <c r="J278" s="365"/>
      <c r="K278" s="365"/>
      <c r="L278" s="365"/>
      <c r="M278" s="365"/>
      <c r="N278" s="365"/>
      <c r="O278" s="365"/>
      <c r="P278" s="365"/>
      <c r="Q278" s="365"/>
      <c r="R278" s="365"/>
      <c r="S278" s="365"/>
      <c r="T278" s="365"/>
      <c r="U278" s="365"/>
      <c r="V278" s="365"/>
      <c r="W278" s="365"/>
      <c r="X278" s="365"/>
      <c r="Y278" s="365"/>
      <c r="Z278" s="365"/>
    </row>
    <row r="279" ht="13.5" customHeight="1">
      <c r="A279" s="380"/>
      <c r="B279" s="483"/>
      <c r="C279" s="483"/>
      <c r="D279" s="365"/>
      <c r="E279" s="365"/>
      <c r="F279" s="365"/>
      <c r="G279" s="365"/>
      <c r="H279" s="365"/>
      <c r="I279" s="365"/>
      <c r="J279" s="365"/>
      <c r="K279" s="365"/>
      <c r="L279" s="365"/>
      <c r="M279" s="365"/>
      <c r="N279" s="365"/>
      <c r="O279" s="365"/>
      <c r="P279" s="365"/>
      <c r="Q279" s="365"/>
      <c r="R279" s="365"/>
      <c r="S279" s="365"/>
      <c r="T279" s="365"/>
      <c r="U279" s="365"/>
      <c r="V279" s="365"/>
      <c r="W279" s="365"/>
      <c r="X279" s="365"/>
      <c r="Y279" s="365"/>
      <c r="Z279" s="365"/>
    </row>
    <row r="280" ht="13.5" customHeight="1">
      <c r="A280" s="380"/>
      <c r="B280" s="483"/>
      <c r="C280" s="483"/>
      <c r="D280" s="365"/>
      <c r="E280" s="365"/>
      <c r="F280" s="365"/>
      <c r="G280" s="365"/>
      <c r="H280" s="365"/>
      <c r="I280" s="365"/>
      <c r="J280" s="365"/>
      <c r="K280" s="365"/>
      <c r="L280" s="365"/>
      <c r="M280" s="365"/>
      <c r="N280" s="365"/>
      <c r="O280" s="365"/>
      <c r="P280" s="365"/>
      <c r="Q280" s="365"/>
      <c r="R280" s="365"/>
      <c r="S280" s="365"/>
      <c r="T280" s="365"/>
      <c r="U280" s="365"/>
      <c r="V280" s="365"/>
      <c r="W280" s="365"/>
      <c r="X280" s="365"/>
      <c r="Y280" s="365"/>
      <c r="Z280" s="365"/>
    </row>
    <row r="281" ht="13.5" customHeight="1">
      <c r="A281" s="380"/>
      <c r="B281" s="483"/>
      <c r="C281" s="483"/>
      <c r="D281" s="365"/>
      <c r="E281" s="365"/>
      <c r="F281" s="365"/>
      <c r="G281" s="365"/>
      <c r="H281" s="365"/>
      <c r="I281" s="365"/>
      <c r="J281" s="365"/>
      <c r="K281" s="365"/>
      <c r="L281" s="365"/>
      <c r="M281" s="365"/>
      <c r="N281" s="365"/>
      <c r="O281" s="365"/>
      <c r="P281" s="365"/>
      <c r="Q281" s="365"/>
      <c r="R281" s="365"/>
      <c r="S281" s="365"/>
      <c r="T281" s="365"/>
      <c r="U281" s="365"/>
      <c r="V281" s="365"/>
      <c r="W281" s="365"/>
      <c r="X281" s="365"/>
      <c r="Y281" s="365"/>
      <c r="Z281" s="365"/>
    </row>
    <row r="282" ht="13.5" customHeight="1">
      <c r="A282" s="380"/>
      <c r="B282" s="483"/>
      <c r="C282" s="483"/>
      <c r="D282" s="365"/>
      <c r="E282" s="365"/>
      <c r="F282" s="365"/>
      <c r="G282" s="365"/>
      <c r="H282" s="365"/>
      <c r="I282" s="365"/>
      <c r="J282" s="365"/>
      <c r="K282" s="365"/>
      <c r="L282" s="365"/>
      <c r="M282" s="365"/>
      <c r="N282" s="365"/>
      <c r="O282" s="365"/>
      <c r="P282" s="365"/>
      <c r="Q282" s="365"/>
      <c r="R282" s="365"/>
      <c r="S282" s="365"/>
      <c r="T282" s="365"/>
      <c r="U282" s="365"/>
      <c r="V282" s="365"/>
      <c r="W282" s="365"/>
      <c r="X282" s="365"/>
      <c r="Y282" s="365"/>
      <c r="Z282" s="365"/>
    </row>
    <row r="283" ht="13.5" customHeight="1">
      <c r="A283" s="380"/>
      <c r="B283" s="483"/>
      <c r="C283" s="483"/>
      <c r="D283" s="365"/>
      <c r="E283" s="365"/>
      <c r="F283" s="365"/>
      <c r="G283" s="365"/>
      <c r="H283" s="365"/>
      <c r="I283" s="365"/>
      <c r="J283" s="365"/>
      <c r="K283" s="365"/>
      <c r="L283" s="365"/>
      <c r="M283" s="365"/>
      <c r="N283" s="365"/>
      <c r="O283" s="365"/>
      <c r="P283" s="365"/>
      <c r="Q283" s="365"/>
      <c r="R283" s="365"/>
      <c r="S283" s="365"/>
      <c r="T283" s="365"/>
      <c r="U283" s="365"/>
      <c r="V283" s="365"/>
      <c r="W283" s="365"/>
      <c r="X283" s="365"/>
      <c r="Y283" s="365"/>
      <c r="Z283" s="365"/>
    </row>
    <row r="284" ht="13.5" customHeight="1">
      <c r="A284" s="380"/>
      <c r="B284" s="483"/>
      <c r="C284" s="483"/>
      <c r="D284" s="365"/>
      <c r="E284" s="365"/>
      <c r="F284" s="365"/>
      <c r="G284" s="365"/>
      <c r="H284" s="365"/>
      <c r="I284" s="365"/>
      <c r="J284" s="365"/>
      <c r="K284" s="365"/>
      <c r="L284" s="365"/>
      <c r="M284" s="365"/>
      <c r="N284" s="365"/>
      <c r="O284" s="365"/>
      <c r="P284" s="365"/>
      <c r="Q284" s="365"/>
      <c r="R284" s="365"/>
      <c r="S284" s="365"/>
      <c r="T284" s="365"/>
      <c r="U284" s="365"/>
      <c r="V284" s="365"/>
      <c r="W284" s="365"/>
      <c r="X284" s="365"/>
      <c r="Y284" s="365"/>
      <c r="Z284" s="365"/>
    </row>
    <row r="285" ht="13.5" customHeight="1">
      <c r="A285" s="380"/>
      <c r="B285" s="483"/>
      <c r="C285" s="483"/>
      <c r="D285" s="365"/>
      <c r="E285" s="365"/>
      <c r="F285" s="365"/>
      <c r="G285" s="365"/>
      <c r="H285" s="365"/>
      <c r="I285" s="365"/>
      <c r="J285" s="365"/>
      <c r="K285" s="365"/>
      <c r="L285" s="365"/>
      <c r="M285" s="365"/>
      <c r="N285" s="365"/>
      <c r="O285" s="365"/>
      <c r="P285" s="365"/>
      <c r="Q285" s="365"/>
      <c r="R285" s="365"/>
      <c r="S285" s="365"/>
      <c r="T285" s="365"/>
      <c r="U285" s="365"/>
      <c r="V285" s="365"/>
      <c r="W285" s="365"/>
      <c r="X285" s="365"/>
      <c r="Y285" s="365"/>
      <c r="Z285" s="365"/>
    </row>
    <row r="286" ht="13.5" customHeight="1">
      <c r="A286" s="380"/>
      <c r="B286" s="483"/>
      <c r="C286" s="483"/>
      <c r="D286" s="365"/>
      <c r="E286" s="365"/>
      <c r="F286" s="365"/>
      <c r="G286" s="365"/>
      <c r="H286" s="365"/>
      <c r="I286" s="365"/>
      <c r="J286" s="365"/>
      <c r="K286" s="365"/>
      <c r="L286" s="365"/>
      <c r="M286" s="365"/>
      <c r="N286" s="365"/>
      <c r="O286" s="365"/>
      <c r="P286" s="365"/>
      <c r="Q286" s="365"/>
      <c r="R286" s="365"/>
      <c r="S286" s="365"/>
      <c r="T286" s="365"/>
      <c r="U286" s="365"/>
      <c r="V286" s="365"/>
      <c r="W286" s="365"/>
      <c r="X286" s="365"/>
      <c r="Y286" s="365"/>
      <c r="Z286" s="365"/>
    </row>
    <row r="287" ht="13.5" customHeight="1">
      <c r="A287" s="380"/>
      <c r="B287" s="483"/>
      <c r="C287" s="483"/>
      <c r="D287" s="365"/>
      <c r="E287" s="365"/>
      <c r="F287" s="365"/>
      <c r="G287" s="365"/>
      <c r="H287" s="365"/>
      <c r="I287" s="365"/>
      <c r="J287" s="365"/>
      <c r="K287" s="365"/>
      <c r="L287" s="365"/>
      <c r="M287" s="365"/>
      <c r="N287" s="365"/>
      <c r="O287" s="365"/>
      <c r="P287" s="365"/>
      <c r="Q287" s="365"/>
      <c r="R287" s="365"/>
      <c r="S287" s="365"/>
      <c r="T287" s="365"/>
      <c r="U287" s="365"/>
      <c r="V287" s="365"/>
      <c r="W287" s="365"/>
      <c r="X287" s="365"/>
      <c r="Y287" s="365"/>
      <c r="Z287" s="365"/>
    </row>
    <row r="288" ht="13.5" customHeight="1">
      <c r="A288" s="380"/>
      <c r="B288" s="483"/>
      <c r="C288" s="483"/>
      <c r="D288" s="365"/>
      <c r="E288" s="365"/>
      <c r="F288" s="365"/>
      <c r="G288" s="365"/>
      <c r="H288" s="365"/>
      <c r="I288" s="365"/>
      <c r="J288" s="365"/>
      <c r="K288" s="365"/>
      <c r="L288" s="365"/>
      <c r="M288" s="365"/>
      <c r="N288" s="365"/>
      <c r="O288" s="365"/>
      <c r="P288" s="365"/>
      <c r="Q288" s="365"/>
      <c r="R288" s="365"/>
      <c r="S288" s="365"/>
      <c r="T288" s="365"/>
      <c r="U288" s="365"/>
      <c r="V288" s="365"/>
      <c r="W288" s="365"/>
      <c r="X288" s="365"/>
      <c r="Y288" s="365"/>
      <c r="Z288" s="365"/>
    </row>
    <row r="289" ht="13.5" customHeight="1">
      <c r="A289" s="380"/>
      <c r="B289" s="483"/>
      <c r="C289" s="483"/>
      <c r="D289" s="365"/>
      <c r="E289" s="365"/>
      <c r="F289" s="365"/>
      <c r="G289" s="365"/>
      <c r="H289" s="365"/>
      <c r="I289" s="365"/>
      <c r="J289" s="365"/>
      <c r="K289" s="365"/>
      <c r="L289" s="365"/>
      <c r="M289" s="365"/>
      <c r="N289" s="365"/>
      <c r="O289" s="365"/>
      <c r="P289" s="365"/>
      <c r="Q289" s="365"/>
      <c r="R289" s="365"/>
      <c r="S289" s="365"/>
      <c r="T289" s="365"/>
      <c r="U289" s="365"/>
      <c r="V289" s="365"/>
      <c r="W289" s="365"/>
      <c r="X289" s="365"/>
      <c r="Y289" s="365"/>
      <c r="Z289" s="365"/>
    </row>
    <row r="290" ht="13.5" customHeight="1">
      <c r="A290" s="380"/>
      <c r="B290" s="483"/>
      <c r="C290" s="483"/>
      <c r="D290" s="365"/>
      <c r="E290" s="365"/>
      <c r="F290" s="365"/>
      <c r="G290" s="365"/>
      <c r="H290" s="365"/>
      <c r="I290" s="365"/>
      <c r="J290" s="365"/>
      <c r="K290" s="365"/>
      <c r="L290" s="365"/>
      <c r="M290" s="365"/>
      <c r="N290" s="365"/>
      <c r="O290" s="365"/>
      <c r="P290" s="365"/>
      <c r="Q290" s="365"/>
      <c r="R290" s="365"/>
      <c r="S290" s="365"/>
      <c r="T290" s="365"/>
      <c r="U290" s="365"/>
      <c r="V290" s="365"/>
      <c r="W290" s="365"/>
      <c r="X290" s="365"/>
      <c r="Y290" s="365"/>
      <c r="Z290" s="365"/>
    </row>
    <row r="291" ht="13.5" customHeight="1">
      <c r="A291" s="380"/>
      <c r="B291" s="483"/>
      <c r="C291" s="483"/>
      <c r="D291" s="365"/>
      <c r="E291" s="365"/>
      <c r="F291" s="365"/>
      <c r="G291" s="365"/>
      <c r="H291" s="365"/>
      <c r="I291" s="365"/>
      <c r="J291" s="365"/>
      <c r="K291" s="365"/>
      <c r="L291" s="365"/>
      <c r="M291" s="365"/>
      <c r="N291" s="365"/>
      <c r="O291" s="365"/>
      <c r="P291" s="365"/>
      <c r="Q291" s="365"/>
      <c r="R291" s="365"/>
      <c r="S291" s="365"/>
      <c r="T291" s="365"/>
      <c r="U291" s="365"/>
      <c r="V291" s="365"/>
      <c r="W291" s="365"/>
      <c r="X291" s="365"/>
      <c r="Y291" s="365"/>
      <c r="Z291" s="365"/>
    </row>
    <row r="292" ht="13.5" customHeight="1">
      <c r="A292" s="380"/>
      <c r="B292" s="483"/>
      <c r="C292" s="483"/>
      <c r="D292" s="365"/>
      <c r="E292" s="365"/>
      <c r="F292" s="365"/>
      <c r="G292" s="365"/>
      <c r="H292" s="365"/>
      <c r="I292" s="365"/>
      <c r="J292" s="365"/>
      <c r="K292" s="365"/>
      <c r="L292" s="365"/>
      <c r="M292" s="365"/>
      <c r="N292" s="365"/>
      <c r="O292" s="365"/>
      <c r="P292" s="365"/>
      <c r="Q292" s="365"/>
      <c r="R292" s="365"/>
      <c r="S292" s="365"/>
      <c r="T292" s="365"/>
      <c r="U292" s="365"/>
      <c r="V292" s="365"/>
      <c r="W292" s="365"/>
      <c r="X292" s="365"/>
      <c r="Y292" s="365"/>
      <c r="Z292" s="365"/>
    </row>
    <row r="293" ht="13.5" customHeight="1">
      <c r="A293" s="380"/>
      <c r="B293" s="483"/>
      <c r="C293" s="483"/>
      <c r="D293" s="365"/>
      <c r="E293" s="365"/>
      <c r="F293" s="365"/>
      <c r="G293" s="365"/>
      <c r="H293" s="365"/>
      <c r="I293" s="365"/>
      <c r="J293" s="365"/>
      <c r="K293" s="365"/>
      <c r="L293" s="365"/>
      <c r="M293" s="365"/>
      <c r="N293" s="365"/>
      <c r="O293" s="365"/>
      <c r="P293" s="365"/>
      <c r="Q293" s="365"/>
      <c r="R293" s="365"/>
      <c r="S293" s="365"/>
      <c r="T293" s="365"/>
      <c r="U293" s="365"/>
      <c r="V293" s="365"/>
      <c r="W293" s="365"/>
      <c r="X293" s="365"/>
      <c r="Y293" s="365"/>
      <c r="Z293" s="365"/>
    </row>
    <row r="294" ht="13.5" customHeight="1">
      <c r="A294" s="380"/>
      <c r="B294" s="483"/>
      <c r="C294" s="483"/>
      <c r="D294" s="365"/>
      <c r="E294" s="365"/>
      <c r="F294" s="365"/>
      <c r="G294" s="365"/>
      <c r="H294" s="365"/>
      <c r="I294" s="365"/>
      <c r="J294" s="365"/>
      <c r="K294" s="365"/>
      <c r="L294" s="365"/>
      <c r="M294" s="365"/>
      <c r="N294" s="365"/>
      <c r="O294" s="365"/>
      <c r="P294" s="365"/>
      <c r="Q294" s="365"/>
      <c r="R294" s="365"/>
      <c r="S294" s="365"/>
      <c r="T294" s="365"/>
      <c r="U294" s="365"/>
      <c r="V294" s="365"/>
      <c r="W294" s="365"/>
      <c r="X294" s="365"/>
      <c r="Y294" s="365"/>
      <c r="Z294" s="365"/>
    </row>
    <row r="295" ht="13.5" customHeight="1">
      <c r="A295" s="380"/>
      <c r="B295" s="483"/>
      <c r="C295" s="483"/>
      <c r="D295" s="365"/>
      <c r="E295" s="365"/>
      <c r="F295" s="365"/>
      <c r="G295" s="365"/>
      <c r="H295" s="365"/>
      <c r="I295" s="365"/>
      <c r="J295" s="365"/>
      <c r="K295" s="365"/>
      <c r="L295" s="365"/>
      <c r="M295" s="365"/>
      <c r="N295" s="365"/>
      <c r="O295" s="365"/>
      <c r="P295" s="365"/>
      <c r="Q295" s="365"/>
      <c r="R295" s="365"/>
      <c r="S295" s="365"/>
      <c r="T295" s="365"/>
      <c r="U295" s="365"/>
      <c r="V295" s="365"/>
      <c r="W295" s="365"/>
      <c r="X295" s="365"/>
      <c r="Y295" s="365"/>
      <c r="Z295" s="365"/>
    </row>
    <row r="296" ht="13.5" customHeight="1">
      <c r="A296" s="380"/>
      <c r="B296" s="483"/>
      <c r="C296" s="483"/>
      <c r="D296" s="365"/>
      <c r="E296" s="365"/>
      <c r="F296" s="365"/>
      <c r="G296" s="365"/>
      <c r="H296" s="365"/>
      <c r="I296" s="365"/>
      <c r="J296" s="365"/>
      <c r="K296" s="365"/>
      <c r="L296" s="365"/>
      <c r="M296" s="365"/>
      <c r="N296" s="365"/>
      <c r="O296" s="365"/>
      <c r="P296" s="365"/>
      <c r="Q296" s="365"/>
      <c r="R296" s="365"/>
      <c r="S296" s="365"/>
      <c r="T296" s="365"/>
      <c r="U296" s="365"/>
      <c r="V296" s="365"/>
      <c r="W296" s="365"/>
      <c r="X296" s="365"/>
      <c r="Y296" s="365"/>
      <c r="Z296" s="365"/>
    </row>
    <row r="297" ht="13.5" customHeight="1">
      <c r="A297" s="380"/>
      <c r="B297" s="483"/>
      <c r="C297" s="483"/>
      <c r="D297" s="365"/>
      <c r="E297" s="365"/>
      <c r="F297" s="365"/>
      <c r="G297" s="365"/>
      <c r="H297" s="365"/>
      <c r="I297" s="365"/>
      <c r="J297" s="365"/>
      <c r="K297" s="365"/>
      <c r="L297" s="365"/>
      <c r="M297" s="365"/>
      <c r="N297" s="365"/>
      <c r="O297" s="365"/>
      <c r="P297" s="365"/>
      <c r="Q297" s="365"/>
      <c r="R297" s="365"/>
      <c r="S297" s="365"/>
      <c r="T297" s="365"/>
      <c r="U297" s="365"/>
      <c r="V297" s="365"/>
      <c r="W297" s="365"/>
      <c r="X297" s="365"/>
      <c r="Y297" s="365"/>
      <c r="Z297" s="365"/>
    </row>
    <row r="298" ht="13.5" customHeight="1">
      <c r="A298" s="380"/>
      <c r="B298" s="483"/>
      <c r="C298" s="483"/>
      <c r="D298" s="365"/>
      <c r="E298" s="365"/>
      <c r="F298" s="365"/>
      <c r="G298" s="365"/>
      <c r="H298" s="365"/>
      <c r="I298" s="365"/>
      <c r="J298" s="365"/>
      <c r="K298" s="365"/>
      <c r="L298" s="365"/>
      <c r="M298" s="365"/>
      <c r="N298" s="365"/>
      <c r="O298" s="365"/>
      <c r="P298" s="365"/>
      <c r="Q298" s="365"/>
      <c r="R298" s="365"/>
      <c r="S298" s="365"/>
      <c r="T298" s="365"/>
      <c r="U298" s="365"/>
      <c r="V298" s="365"/>
      <c r="W298" s="365"/>
      <c r="X298" s="365"/>
      <c r="Y298" s="365"/>
      <c r="Z298" s="365"/>
    </row>
    <row r="299" ht="13.5" customHeight="1">
      <c r="A299" s="380"/>
      <c r="B299" s="483"/>
      <c r="C299" s="483"/>
      <c r="D299" s="365"/>
      <c r="E299" s="365"/>
      <c r="F299" s="365"/>
      <c r="G299" s="365"/>
      <c r="H299" s="365"/>
      <c r="I299" s="365"/>
      <c r="J299" s="365"/>
      <c r="K299" s="365"/>
      <c r="L299" s="365"/>
      <c r="M299" s="365"/>
      <c r="N299" s="365"/>
      <c r="O299" s="365"/>
      <c r="P299" s="365"/>
      <c r="Q299" s="365"/>
      <c r="R299" s="365"/>
      <c r="S299" s="365"/>
      <c r="T299" s="365"/>
      <c r="U299" s="365"/>
      <c r="V299" s="365"/>
      <c r="W299" s="365"/>
      <c r="X299" s="365"/>
      <c r="Y299" s="365"/>
      <c r="Z299" s="365"/>
    </row>
    <row r="300" ht="13.5" customHeight="1">
      <c r="A300" s="380"/>
      <c r="B300" s="483"/>
      <c r="C300" s="483"/>
      <c r="D300" s="365"/>
      <c r="E300" s="365"/>
      <c r="F300" s="365"/>
      <c r="G300" s="365"/>
      <c r="H300" s="365"/>
      <c r="I300" s="365"/>
      <c r="J300" s="365"/>
      <c r="K300" s="365"/>
      <c r="L300" s="365"/>
      <c r="M300" s="365"/>
      <c r="N300" s="365"/>
      <c r="O300" s="365"/>
      <c r="P300" s="365"/>
      <c r="Q300" s="365"/>
      <c r="R300" s="365"/>
      <c r="S300" s="365"/>
      <c r="T300" s="365"/>
      <c r="U300" s="365"/>
      <c r="V300" s="365"/>
      <c r="W300" s="365"/>
      <c r="X300" s="365"/>
      <c r="Y300" s="365"/>
      <c r="Z300" s="365"/>
    </row>
    <row r="301" ht="13.5" customHeight="1">
      <c r="A301" s="380"/>
      <c r="B301" s="483"/>
      <c r="C301" s="483"/>
      <c r="D301" s="365"/>
      <c r="E301" s="365"/>
      <c r="F301" s="365"/>
      <c r="G301" s="365"/>
      <c r="H301" s="365"/>
      <c r="I301" s="365"/>
      <c r="J301" s="365"/>
      <c r="K301" s="365"/>
      <c r="L301" s="365"/>
      <c r="M301" s="365"/>
      <c r="N301" s="365"/>
      <c r="O301" s="365"/>
      <c r="P301" s="365"/>
      <c r="Q301" s="365"/>
      <c r="R301" s="365"/>
      <c r="S301" s="365"/>
      <c r="T301" s="365"/>
      <c r="U301" s="365"/>
      <c r="V301" s="365"/>
      <c r="W301" s="365"/>
      <c r="X301" s="365"/>
      <c r="Y301" s="365"/>
      <c r="Z301" s="365"/>
    </row>
    <row r="302" ht="13.5" customHeight="1">
      <c r="A302" s="380"/>
      <c r="B302" s="483"/>
      <c r="C302" s="483"/>
      <c r="D302" s="365"/>
      <c r="E302" s="365"/>
      <c r="F302" s="365"/>
      <c r="G302" s="365"/>
      <c r="H302" s="365"/>
      <c r="I302" s="365"/>
      <c r="J302" s="365"/>
      <c r="K302" s="365"/>
      <c r="L302" s="365"/>
      <c r="M302" s="365"/>
      <c r="N302" s="365"/>
      <c r="O302" s="365"/>
      <c r="P302" s="365"/>
      <c r="Q302" s="365"/>
      <c r="R302" s="365"/>
      <c r="S302" s="365"/>
      <c r="T302" s="365"/>
      <c r="U302" s="365"/>
      <c r="V302" s="365"/>
      <c r="W302" s="365"/>
      <c r="X302" s="365"/>
      <c r="Y302" s="365"/>
      <c r="Z302" s="365"/>
    </row>
    <row r="303" ht="13.5" customHeight="1">
      <c r="A303" s="380"/>
      <c r="B303" s="483"/>
      <c r="C303" s="483"/>
      <c r="D303" s="365"/>
      <c r="E303" s="365"/>
      <c r="F303" s="365"/>
      <c r="G303" s="365"/>
      <c r="H303" s="365"/>
      <c r="I303" s="365"/>
      <c r="J303" s="365"/>
      <c r="K303" s="365"/>
      <c r="L303" s="365"/>
      <c r="M303" s="365"/>
      <c r="N303" s="365"/>
      <c r="O303" s="365"/>
      <c r="P303" s="365"/>
      <c r="Q303" s="365"/>
      <c r="R303" s="365"/>
      <c r="S303" s="365"/>
      <c r="T303" s="365"/>
      <c r="U303" s="365"/>
      <c r="V303" s="365"/>
      <c r="W303" s="365"/>
      <c r="X303" s="365"/>
      <c r="Y303" s="365"/>
      <c r="Z303" s="365"/>
    </row>
    <row r="304" ht="13.5" customHeight="1">
      <c r="A304" s="380"/>
      <c r="B304" s="483"/>
      <c r="C304" s="483"/>
      <c r="D304" s="365"/>
      <c r="E304" s="365"/>
      <c r="F304" s="365"/>
      <c r="G304" s="365"/>
      <c r="H304" s="365"/>
      <c r="I304" s="365"/>
      <c r="J304" s="365"/>
      <c r="K304" s="365"/>
      <c r="L304" s="365"/>
      <c r="M304" s="365"/>
      <c r="N304" s="365"/>
      <c r="O304" s="365"/>
      <c r="P304" s="365"/>
      <c r="Q304" s="365"/>
      <c r="R304" s="365"/>
      <c r="S304" s="365"/>
      <c r="T304" s="365"/>
      <c r="U304" s="365"/>
      <c r="V304" s="365"/>
      <c r="W304" s="365"/>
      <c r="X304" s="365"/>
      <c r="Y304" s="365"/>
      <c r="Z304" s="365"/>
    </row>
    <row r="305" ht="13.5" customHeight="1">
      <c r="A305" s="380"/>
      <c r="B305" s="483"/>
      <c r="C305" s="483"/>
      <c r="D305" s="365"/>
      <c r="E305" s="365"/>
      <c r="F305" s="365"/>
      <c r="G305" s="365"/>
      <c r="H305" s="365"/>
      <c r="I305" s="365"/>
      <c r="J305" s="365"/>
      <c r="K305" s="365"/>
      <c r="L305" s="365"/>
      <c r="M305" s="365"/>
      <c r="N305" s="365"/>
      <c r="O305" s="365"/>
      <c r="P305" s="365"/>
      <c r="Q305" s="365"/>
      <c r="R305" s="365"/>
      <c r="S305" s="365"/>
      <c r="T305" s="365"/>
      <c r="U305" s="365"/>
      <c r="V305" s="365"/>
      <c r="W305" s="365"/>
      <c r="X305" s="365"/>
      <c r="Y305" s="365"/>
      <c r="Z305" s="365"/>
    </row>
    <row r="306" ht="13.5" customHeight="1">
      <c r="A306" s="380"/>
      <c r="B306" s="483"/>
      <c r="C306" s="483"/>
      <c r="D306" s="365"/>
      <c r="E306" s="365"/>
      <c r="F306" s="365"/>
      <c r="G306" s="365"/>
      <c r="H306" s="365"/>
      <c r="I306" s="365"/>
      <c r="J306" s="365"/>
      <c r="K306" s="365"/>
      <c r="L306" s="365"/>
      <c r="M306" s="365"/>
      <c r="N306" s="365"/>
      <c r="O306" s="365"/>
      <c r="P306" s="365"/>
      <c r="Q306" s="365"/>
      <c r="R306" s="365"/>
      <c r="S306" s="365"/>
      <c r="T306" s="365"/>
      <c r="U306" s="365"/>
      <c r="V306" s="365"/>
      <c r="W306" s="365"/>
      <c r="X306" s="365"/>
      <c r="Y306" s="365"/>
      <c r="Z306" s="365"/>
    </row>
    <row r="307" ht="13.5" customHeight="1">
      <c r="A307" s="380"/>
      <c r="B307" s="483"/>
      <c r="C307" s="483"/>
      <c r="D307" s="365"/>
      <c r="E307" s="365"/>
      <c r="F307" s="365"/>
      <c r="G307" s="365"/>
      <c r="H307" s="365"/>
      <c r="I307" s="365"/>
      <c r="J307" s="365"/>
      <c r="K307" s="365"/>
      <c r="L307" s="365"/>
      <c r="M307" s="365"/>
      <c r="N307" s="365"/>
      <c r="O307" s="365"/>
      <c r="P307" s="365"/>
      <c r="Q307" s="365"/>
      <c r="R307" s="365"/>
      <c r="S307" s="365"/>
      <c r="T307" s="365"/>
      <c r="U307" s="365"/>
      <c r="V307" s="365"/>
      <c r="W307" s="365"/>
      <c r="X307" s="365"/>
      <c r="Y307" s="365"/>
      <c r="Z307" s="365"/>
    </row>
    <row r="308" ht="13.5" customHeight="1">
      <c r="A308" s="380"/>
      <c r="B308" s="483"/>
      <c r="C308" s="483"/>
      <c r="D308" s="365"/>
      <c r="E308" s="365"/>
      <c r="F308" s="365"/>
      <c r="G308" s="365"/>
      <c r="H308" s="365"/>
      <c r="I308" s="365"/>
      <c r="J308" s="365"/>
      <c r="K308" s="365"/>
      <c r="L308" s="365"/>
      <c r="M308" s="365"/>
      <c r="N308" s="365"/>
      <c r="O308" s="365"/>
      <c r="P308" s="365"/>
      <c r="Q308" s="365"/>
      <c r="R308" s="365"/>
      <c r="S308" s="365"/>
      <c r="T308" s="365"/>
      <c r="U308" s="365"/>
      <c r="V308" s="365"/>
      <c r="W308" s="365"/>
      <c r="X308" s="365"/>
      <c r="Y308" s="365"/>
      <c r="Z308" s="365"/>
    </row>
    <row r="309" ht="13.5" customHeight="1">
      <c r="A309" s="380"/>
      <c r="B309" s="483"/>
      <c r="C309" s="483"/>
      <c r="D309" s="365"/>
      <c r="E309" s="365"/>
      <c r="F309" s="365"/>
      <c r="G309" s="365"/>
      <c r="H309" s="365"/>
      <c r="I309" s="365"/>
      <c r="J309" s="365"/>
      <c r="K309" s="365"/>
      <c r="L309" s="365"/>
      <c r="M309" s="365"/>
      <c r="N309" s="365"/>
      <c r="O309" s="365"/>
      <c r="P309" s="365"/>
      <c r="Q309" s="365"/>
      <c r="R309" s="365"/>
      <c r="S309" s="365"/>
      <c r="T309" s="365"/>
      <c r="U309" s="365"/>
      <c r="V309" s="365"/>
      <c r="W309" s="365"/>
      <c r="X309" s="365"/>
      <c r="Y309" s="365"/>
      <c r="Z309" s="365"/>
    </row>
    <row r="310" ht="13.5" customHeight="1">
      <c r="A310" s="380"/>
      <c r="B310" s="483"/>
      <c r="C310" s="483"/>
      <c r="D310" s="365"/>
      <c r="E310" s="365"/>
      <c r="F310" s="365"/>
      <c r="G310" s="365"/>
      <c r="H310" s="365"/>
      <c r="I310" s="365"/>
      <c r="J310" s="365"/>
      <c r="K310" s="365"/>
      <c r="L310" s="365"/>
      <c r="M310" s="365"/>
      <c r="N310" s="365"/>
      <c r="O310" s="365"/>
      <c r="P310" s="365"/>
      <c r="Q310" s="365"/>
      <c r="R310" s="365"/>
      <c r="S310" s="365"/>
      <c r="T310" s="365"/>
      <c r="U310" s="365"/>
      <c r="V310" s="365"/>
      <c r="W310" s="365"/>
      <c r="X310" s="365"/>
      <c r="Y310" s="365"/>
      <c r="Z310" s="365"/>
    </row>
    <row r="311" ht="13.5" customHeight="1">
      <c r="A311" s="380"/>
      <c r="B311" s="483"/>
      <c r="C311" s="483"/>
      <c r="D311" s="365"/>
      <c r="E311" s="365"/>
      <c r="F311" s="365"/>
      <c r="G311" s="365"/>
      <c r="H311" s="365"/>
      <c r="I311" s="365"/>
      <c r="J311" s="365"/>
      <c r="K311" s="365"/>
      <c r="L311" s="365"/>
      <c r="M311" s="365"/>
      <c r="N311" s="365"/>
      <c r="O311" s="365"/>
      <c r="P311" s="365"/>
      <c r="Q311" s="365"/>
      <c r="R311" s="365"/>
      <c r="S311" s="365"/>
      <c r="T311" s="365"/>
      <c r="U311" s="365"/>
      <c r="V311" s="365"/>
      <c r="W311" s="365"/>
      <c r="X311" s="365"/>
      <c r="Y311" s="365"/>
      <c r="Z311" s="365"/>
    </row>
    <row r="312" ht="13.5" customHeight="1">
      <c r="A312" s="380"/>
      <c r="B312" s="483"/>
      <c r="C312" s="483"/>
      <c r="D312" s="365"/>
      <c r="E312" s="365"/>
      <c r="F312" s="365"/>
      <c r="G312" s="365"/>
      <c r="H312" s="365"/>
      <c r="I312" s="365"/>
      <c r="J312" s="365"/>
      <c r="K312" s="365"/>
      <c r="L312" s="365"/>
      <c r="M312" s="365"/>
      <c r="N312" s="365"/>
      <c r="O312" s="365"/>
      <c r="P312" s="365"/>
      <c r="Q312" s="365"/>
      <c r="R312" s="365"/>
      <c r="S312" s="365"/>
      <c r="T312" s="365"/>
      <c r="U312" s="365"/>
      <c r="V312" s="365"/>
      <c r="W312" s="365"/>
      <c r="X312" s="365"/>
      <c r="Y312" s="365"/>
      <c r="Z312" s="365"/>
    </row>
    <row r="313" ht="13.5" customHeight="1">
      <c r="A313" s="380"/>
      <c r="B313" s="483"/>
      <c r="C313" s="483"/>
      <c r="D313" s="365"/>
      <c r="E313" s="365"/>
      <c r="F313" s="365"/>
      <c r="G313" s="365"/>
      <c r="H313" s="365"/>
      <c r="I313" s="365"/>
      <c r="J313" s="365"/>
      <c r="K313" s="365"/>
      <c r="L313" s="365"/>
      <c r="M313" s="365"/>
      <c r="N313" s="365"/>
      <c r="O313" s="365"/>
      <c r="P313" s="365"/>
      <c r="Q313" s="365"/>
      <c r="R313" s="365"/>
      <c r="S313" s="365"/>
      <c r="T313" s="365"/>
      <c r="U313" s="365"/>
      <c r="V313" s="365"/>
      <c r="W313" s="365"/>
      <c r="X313" s="365"/>
      <c r="Y313" s="365"/>
      <c r="Z313" s="365"/>
    </row>
    <row r="314" ht="13.5" customHeight="1">
      <c r="A314" s="380"/>
      <c r="B314" s="483"/>
      <c r="C314" s="483"/>
      <c r="D314" s="365"/>
      <c r="E314" s="365"/>
      <c r="F314" s="365"/>
      <c r="G314" s="365"/>
      <c r="H314" s="365"/>
      <c r="I314" s="365"/>
      <c r="J314" s="365"/>
      <c r="K314" s="365"/>
      <c r="L314" s="365"/>
      <c r="M314" s="365"/>
      <c r="N314" s="365"/>
      <c r="O314" s="365"/>
      <c r="P314" s="365"/>
      <c r="Q314" s="365"/>
      <c r="R314" s="365"/>
      <c r="S314" s="365"/>
      <c r="T314" s="365"/>
      <c r="U314" s="365"/>
      <c r="V314" s="365"/>
      <c r="W314" s="365"/>
      <c r="X314" s="365"/>
      <c r="Y314" s="365"/>
      <c r="Z314" s="365"/>
    </row>
    <row r="315" ht="13.5" customHeight="1">
      <c r="A315" s="380"/>
      <c r="B315" s="483"/>
      <c r="C315" s="483"/>
      <c r="D315" s="365"/>
      <c r="E315" s="365"/>
      <c r="F315" s="365"/>
      <c r="G315" s="365"/>
      <c r="H315" s="365"/>
      <c r="I315" s="365"/>
      <c r="J315" s="365"/>
      <c r="K315" s="365"/>
      <c r="L315" s="365"/>
      <c r="M315" s="365"/>
      <c r="N315" s="365"/>
      <c r="O315" s="365"/>
      <c r="P315" s="365"/>
      <c r="Q315" s="365"/>
      <c r="R315" s="365"/>
      <c r="S315" s="365"/>
      <c r="T315" s="365"/>
      <c r="U315" s="365"/>
      <c r="V315" s="365"/>
      <c r="W315" s="365"/>
      <c r="X315" s="365"/>
      <c r="Y315" s="365"/>
      <c r="Z315" s="365"/>
    </row>
    <row r="316" ht="13.5" customHeight="1">
      <c r="A316" s="380"/>
      <c r="B316" s="483"/>
      <c r="C316" s="483"/>
      <c r="D316" s="365"/>
      <c r="E316" s="365"/>
      <c r="F316" s="365"/>
      <c r="G316" s="365"/>
      <c r="H316" s="365"/>
      <c r="I316" s="365"/>
      <c r="J316" s="365"/>
      <c r="K316" s="365"/>
      <c r="L316" s="365"/>
      <c r="M316" s="365"/>
      <c r="N316" s="365"/>
      <c r="O316" s="365"/>
      <c r="P316" s="365"/>
      <c r="Q316" s="365"/>
      <c r="R316" s="365"/>
      <c r="S316" s="365"/>
      <c r="T316" s="365"/>
      <c r="U316" s="365"/>
      <c r="V316" s="365"/>
      <c r="W316" s="365"/>
      <c r="X316" s="365"/>
      <c r="Y316" s="365"/>
      <c r="Z316" s="365"/>
    </row>
    <row r="317" ht="13.5" customHeight="1">
      <c r="A317" s="380"/>
      <c r="B317" s="483"/>
      <c r="C317" s="483"/>
      <c r="D317" s="365"/>
      <c r="E317" s="365"/>
      <c r="F317" s="365"/>
      <c r="G317" s="365"/>
      <c r="H317" s="365"/>
      <c r="I317" s="365"/>
      <c r="J317" s="365"/>
      <c r="K317" s="365"/>
      <c r="L317" s="365"/>
      <c r="M317" s="365"/>
      <c r="N317" s="365"/>
      <c r="O317" s="365"/>
      <c r="P317" s="365"/>
      <c r="Q317" s="365"/>
      <c r="R317" s="365"/>
      <c r="S317" s="365"/>
      <c r="T317" s="365"/>
      <c r="U317" s="365"/>
      <c r="V317" s="365"/>
      <c r="W317" s="365"/>
      <c r="X317" s="365"/>
      <c r="Y317" s="365"/>
      <c r="Z317" s="365"/>
    </row>
    <row r="318" ht="13.5" customHeight="1">
      <c r="A318" s="380"/>
      <c r="B318" s="483"/>
      <c r="C318" s="483"/>
      <c r="D318" s="365"/>
      <c r="E318" s="365"/>
      <c r="F318" s="365"/>
      <c r="G318" s="365"/>
      <c r="H318" s="365"/>
      <c r="I318" s="365"/>
      <c r="J318" s="365"/>
      <c r="K318" s="365"/>
      <c r="L318" s="365"/>
      <c r="M318" s="365"/>
      <c r="N318" s="365"/>
      <c r="O318" s="365"/>
      <c r="P318" s="365"/>
      <c r="Q318" s="365"/>
      <c r="R318" s="365"/>
      <c r="S318" s="365"/>
      <c r="T318" s="365"/>
      <c r="U318" s="365"/>
      <c r="V318" s="365"/>
      <c r="W318" s="365"/>
      <c r="X318" s="365"/>
      <c r="Y318" s="365"/>
      <c r="Z318" s="365"/>
    </row>
    <row r="319" ht="13.5" customHeight="1">
      <c r="A319" s="380"/>
      <c r="B319" s="483"/>
      <c r="C319" s="483"/>
      <c r="D319" s="365"/>
      <c r="E319" s="365"/>
      <c r="F319" s="365"/>
      <c r="G319" s="365"/>
      <c r="H319" s="365"/>
      <c r="I319" s="365"/>
      <c r="J319" s="365"/>
      <c r="K319" s="365"/>
      <c r="L319" s="365"/>
      <c r="M319" s="365"/>
      <c r="N319" s="365"/>
      <c r="O319" s="365"/>
      <c r="P319" s="365"/>
      <c r="Q319" s="365"/>
      <c r="R319" s="365"/>
      <c r="S319" s="365"/>
      <c r="T319" s="365"/>
      <c r="U319" s="365"/>
      <c r="V319" s="365"/>
      <c r="W319" s="365"/>
      <c r="X319" s="365"/>
      <c r="Y319" s="365"/>
      <c r="Z319" s="365"/>
    </row>
    <row r="320" ht="13.5" customHeight="1">
      <c r="A320" s="380"/>
      <c r="B320" s="483"/>
      <c r="C320" s="483"/>
      <c r="D320" s="365"/>
      <c r="E320" s="365"/>
      <c r="F320" s="365"/>
      <c r="G320" s="365"/>
      <c r="H320" s="365"/>
      <c r="I320" s="365"/>
      <c r="J320" s="365"/>
      <c r="K320" s="365"/>
      <c r="L320" s="365"/>
      <c r="M320" s="365"/>
      <c r="N320" s="365"/>
      <c r="O320" s="365"/>
      <c r="P320" s="365"/>
      <c r="Q320" s="365"/>
      <c r="R320" s="365"/>
      <c r="S320" s="365"/>
      <c r="T320" s="365"/>
      <c r="U320" s="365"/>
      <c r="V320" s="365"/>
      <c r="W320" s="365"/>
      <c r="X320" s="365"/>
      <c r="Y320" s="365"/>
      <c r="Z320" s="365"/>
    </row>
    <row r="321" ht="13.5" customHeight="1">
      <c r="A321" s="380"/>
      <c r="B321" s="483"/>
      <c r="C321" s="483"/>
      <c r="D321" s="365"/>
      <c r="E321" s="365"/>
      <c r="F321" s="365"/>
      <c r="G321" s="365"/>
      <c r="H321" s="365"/>
      <c r="I321" s="365"/>
      <c r="J321" s="365"/>
      <c r="K321" s="365"/>
      <c r="L321" s="365"/>
      <c r="M321" s="365"/>
      <c r="N321" s="365"/>
      <c r="O321" s="365"/>
      <c r="P321" s="365"/>
      <c r="Q321" s="365"/>
      <c r="R321" s="365"/>
      <c r="S321" s="365"/>
      <c r="T321" s="365"/>
      <c r="U321" s="365"/>
      <c r="V321" s="365"/>
      <c r="W321" s="365"/>
      <c r="X321" s="365"/>
      <c r="Y321" s="365"/>
      <c r="Z321" s="365"/>
    </row>
    <row r="322" ht="13.5" customHeight="1">
      <c r="A322" s="380"/>
      <c r="B322" s="483"/>
      <c r="C322" s="483"/>
      <c r="D322" s="365"/>
      <c r="E322" s="365"/>
      <c r="F322" s="365"/>
      <c r="G322" s="365"/>
      <c r="H322" s="365"/>
      <c r="I322" s="365"/>
      <c r="J322" s="365"/>
      <c r="K322" s="365"/>
      <c r="L322" s="365"/>
      <c r="M322" s="365"/>
      <c r="N322" s="365"/>
      <c r="O322" s="365"/>
      <c r="P322" s="365"/>
      <c r="Q322" s="365"/>
      <c r="R322" s="365"/>
      <c r="S322" s="365"/>
      <c r="T322" s="365"/>
      <c r="U322" s="365"/>
      <c r="V322" s="365"/>
      <c r="W322" s="365"/>
      <c r="X322" s="365"/>
      <c r="Y322" s="365"/>
      <c r="Z322" s="365"/>
    </row>
    <row r="323" ht="13.5" customHeight="1">
      <c r="A323" s="380"/>
      <c r="B323" s="483"/>
      <c r="C323" s="483"/>
      <c r="D323" s="365"/>
      <c r="E323" s="365"/>
      <c r="F323" s="365"/>
      <c r="G323" s="365"/>
      <c r="H323" s="365"/>
      <c r="I323" s="365"/>
      <c r="J323" s="365"/>
      <c r="K323" s="365"/>
      <c r="L323" s="365"/>
      <c r="M323" s="365"/>
      <c r="N323" s="365"/>
      <c r="O323" s="365"/>
      <c r="P323" s="365"/>
      <c r="Q323" s="365"/>
      <c r="R323" s="365"/>
      <c r="S323" s="365"/>
      <c r="T323" s="365"/>
      <c r="U323" s="365"/>
      <c r="V323" s="365"/>
      <c r="W323" s="365"/>
      <c r="X323" s="365"/>
      <c r="Y323" s="365"/>
      <c r="Z323" s="365"/>
    </row>
    <row r="324" ht="13.5" customHeight="1">
      <c r="A324" s="380"/>
      <c r="B324" s="483"/>
      <c r="C324" s="483"/>
      <c r="D324" s="365"/>
      <c r="E324" s="365"/>
      <c r="F324" s="365"/>
      <c r="G324" s="365"/>
      <c r="H324" s="365"/>
      <c r="I324" s="365"/>
      <c r="J324" s="365"/>
      <c r="K324" s="365"/>
      <c r="L324" s="365"/>
      <c r="M324" s="365"/>
      <c r="N324" s="365"/>
      <c r="O324" s="365"/>
      <c r="P324" s="365"/>
      <c r="Q324" s="365"/>
      <c r="R324" s="365"/>
      <c r="S324" s="365"/>
      <c r="T324" s="365"/>
      <c r="U324" s="365"/>
      <c r="V324" s="365"/>
      <c r="W324" s="365"/>
      <c r="X324" s="365"/>
      <c r="Y324" s="365"/>
      <c r="Z324" s="365"/>
    </row>
    <row r="325" ht="13.5" customHeight="1">
      <c r="A325" s="380"/>
      <c r="B325" s="483"/>
      <c r="C325" s="483"/>
      <c r="D325" s="365"/>
      <c r="E325" s="365"/>
      <c r="F325" s="365"/>
      <c r="G325" s="365"/>
      <c r="H325" s="365"/>
      <c r="I325" s="365"/>
      <c r="J325" s="365"/>
      <c r="K325" s="365"/>
      <c r="L325" s="365"/>
      <c r="M325" s="365"/>
      <c r="N325" s="365"/>
      <c r="O325" s="365"/>
      <c r="P325" s="365"/>
      <c r="Q325" s="365"/>
      <c r="R325" s="365"/>
      <c r="S325" s="365"/>
      <c r="T325" s="365"/>
      <c r="U325" s="365"/>
      <c r="V325" s="365"/>
      <c r="W325" s="365"/>
      <c r="X325" s="365"/>
      <c r="Y325" s="365"/>
      <c r="Z325" s="365"/>
    </row>
    <row r="326" ht="13.5" customHeight="1">
      <c r="A326" s="380"/>
      <c r="B326" s="483"/>
      <c r="C326" s="483"/>
      <c r="D326" s="365"/>
      <c r="E326" s="365"/>
      <c r="F326" s="365"/>
      <c r="G326" s="365"/>
      <c r="H326" s="365"/>
      <c r="I326" s="365"/>
      <c r="J326" s="365"/>
      <c r="K326" s="365"/>
      <c r="L326" s="365"/>
      <c r="M326" s="365"/>
      <c r="N326" s="365"/>
      <c r="O326" s="365"/>
      <c r="P326" s="365"/>
      <c r="Q326" s="365"/>
      <c r="R326" s="365"/>
      <c r="S326" s="365"/>
      <c r="T326" s="365"/>
      <c r="U326" s="365"/>
      <c r="V326" s="365"/>
      <c r="W326" s="365"/>
      <c r="X326" s="365"/>
      <c r="Y326" s="365"/>
      <c r="Z326" s="365"/>
    </row>
    <row r="327" ht="13.5" customHeight="1">
      <c r="A327" s="380"/>
      <c r="B327" s="483"/>
      <c r="C327" s="483"/>
      <c r="D327" s="365"/>
      <c r="E327" s="365"/>
      <c r="F327" s="365"/>
      <c r="G327" s="365"/>
      <c r="H327" s="365"/>
      <c r="I327" s="365"/>
      <c r="J327" s="365"/>
      <c r="K327" s="365"/>
      <c r="L327" s="365"/>
      <c r="M327" s="365"/>
      <c r="N327" s="365"/>
      <c r="O327" s="365"/>
      <c r="P327" s="365"/>
      <c r="Q327" s="365"/>
      <c r="R327" s="365"/>
      <c r="S327" s="365"/>
      <c r="T327" s="365"/>
      <c r="U327" s="365"/>
      <c r="V327" s="365"/>
      <c r="W327" s="365"/>
      <c r="X327" s="365"/>
      <c r="Y327" s="365"/>
      <c r="Z327" s="365"/>
    </row>
    <row r="328" ht="13.5" customHeight="1">
      <c r="A328" s="380"/>
      <c r="B328" s="483"/>
      <c r="C328" s="483"/>
      <c r="D328" s="365"/>
      <c r="E328" s="365"/>
      <c r="F328" s="365"/>
      <c r="G328" s="365"/>
      <c r="H328" s="365"/>
      <c r="I328" s="365"/>
      <c r="J328" s="365"/>
      <c r="K328" s="365"/>
      <c r="L328" s="365"/>
      <c r="M328" s="365"/>
      <c r="N328" s="365"/>
      <c r="O328" s="365"/>
      <c r="P328" s="365"/>
      <c r="Q328" s="365"/>
      <c r="R328" s="365"/>
      <c r="S328" s="365"/>
      <c r="T328" s="365"/>
      <c r="U328" s="365"/>
      <c r="V328" s="365"/>
      <c r="W328" s="365"/>
      <c r="X328" s="365"/>
      <c r="Y328" s="365"/>
      <c r="Z328" s="365"/>
    </row>
    <row r="329" ht="13.5" customHeight="1">
      <c r="A329" s="380"/>
      <c r="B329" s="483"/>
      <c r="C329" s="483"/>
      <c r="D329" s="365"/>
      <c r="E329" s="365"/>
      <c r="F329" s="365"/>
      <c r="G329" s="365"/>
      <c r="H329" s="365"/>
      <c r="I329" s="365"/>
      <c r="J329" s="365"/>
      <c r="K329" s="365"/>
      <c r="L329" s="365"/>
      <c r="M329" s="365"/>
      <c r="N329" s="365"/>
      <c r="O329" s="365"/>
      <c r="P329" s="365"/>
      <c r="Q329" s="365"/>
      <c r="R329" s="365"/>
      <c r="S329" s="365"/>
      <c r="T329" s="365"/>
      <c r="U329" s="365"/>
      <c r="V329" s="365"/>
      <c r="W329" s="365"/>
      <c r="X329" s="365"/>
      <c r="Y329" s="365"/>
      <c r="Z329" s="365"/>
    </row>
    <row r="330" ht="13.5" customHeight="1">
      <c r="A330" s="380"/>
      <c r="B330" s="483"/>
      <c r="C330" s="483"/>
      <c r="D330" s="365"/>
      <c r="E330" s="365"/>
      <c r="F330" s="365"/>
      <c r="G330" s="365"/>
      <c r="H330" s="365"/>
      <c r="I330" s="365"/>
      <c r="J330" s="365"/>
      <c r="K330" s="365"/>
      <c r="L330" s="365"/>
      <c r="M330" s="365"/>
      <c r="N330" s="365"/>
      <c r="O330" s="365"/>
      <c r="P330" s="365"/>
      <c r="Q330" s="365"/>
      <c r="R330" s="365"/>
      <c r="S330" s="365"/>
      <c r="T330" s="365"/>
      <c r="U330" s="365"/>
      <c r="V330" s="365"/>
      <c r="W330" s="365"/>
      <c r="X330" s="365"/>
      <c r="Y330" s="365"/>
      <c r="Z330" s="365"/>
    </row>
    <row r="331" ht="13.5" customHeight="1">
      <c r="A331" s="380"/>
      <c r="B331" s="483"/>
      <c r="C331" s="483"/>
      <c r="D331" s="365"/>
      <c r="E331" s="365"/>
      <c r="F331" s="365"/>
      <c r="G331" s="365"/>
      <c r="H331" s="365"/>
      <c r="I331" s="365"/>
      <c r="J331" s="365"/>
      <c r="K331" s="365"/>
      <c r="L331" s="365"/>
      <c r="M331" s="365"/>
      <c r="N331" s="365"/>
      <c r="O331" s="365"/>
      <c r="P331" s="365"/>
      <c r="Q331" s="365"/>
      <c r="R331" s="365"/>
      <c r="S331" s="365"/>
      <c r="T331" s="365"/>
      <c r="U331" s="365"/>
      <c r="V331" s="365"/>
      <c r="W331" s="365"/>
      <c r="X331" s="365"/>
      <c r="Y331" s="365"/>
      <c r="Z331" s="365"/>
    </row>
    <row r="332" ht="13.5" customHeight="1">
      <c r="A332" s="380"/>
      <c r="B332" s="483"/>
      <c r="C332" s="483"/>
      <c r="D332" s="365"/>
      <c r="E332" s="365"/>
      <c r="F332" s="365"/>
      <c r="G332" s="365"/>
      <c r="H332" s="365"/>
      <c r="I332" s="365"/>
      <c r="J332" s="365"/>
      <c r="K332" s="365"/>
      <c r="L332" s="365"/>
      <c r="M332" s="365"/>
      <c r="N332" s="365"/>
      <c r="O332" s="365"/>
      <c r="P332" s="365"/>
      <c r="Q332" s="365"/>
      <c r="R332" s="365"/>
      <c r="S332" s="365"/>
      <c r="T332" s="365"/>
      <c r="U332" s="365"/>
      <c r="V332" s="365"/>
      <c r="W332" s="365"/>
      <c r="X332" s="365"/>
      <c r="Y332" s="365"/>
      <c r="Z332" s="365"/>
    </row>
    <row r="333" ht="13.5" customHeight="1">
      <c r="A333" s="380"/>
      <c r="B333" s="483"/>
      <c r="C333" s="483"/>
      <c r="D333" s="365"/>
      <c r="E333" s="365"/>
      <c r="F333" s="365"/>
      <c r="G333" s="365"/>
      <c r="H333" s="365"/>
      <c r="I333" s="365"/>
      <c r="J333" s="365"/>
      <c r="K333" s="365"/>
      <c r="L333" s="365"/>
      <c r="M333" s="365"/>
      <c r="N333" s="365"/>
      <c r="O333" s="365"/>
      <c r="P333" s="365"/>
      <c r="Q333" s="365"/>
      <c r="R333" s="365"/>
      <c r="S333" s="365"/>
      <c r="T333" s="365"/>
      <c r="U333" s="365"/>
      <c r="V333" s="365"/>
      <c r="W333" s="365"/>
      <c r="X333" s="365"/>
      <c r="Y333" s="365"/>
      <c r="Z333" s="365"/>
    </row>
    <row r="334" ht="13.5" customHeight="1">
      <c r="A334" s="380"/>
      <c r="B334" s="483"/>
      <c r="C334" s="483"/>
      <c r="D334" s="365"/>
      <c r="E334" s="365"/>
      <c r="F334" s="365"/>
      <c r="G334" s="365"/>
      <c r="H334" s="365"/>
      <c r="I334" s="365"/>
      <c r="J334" s="365"/>
      <c r="K334" s="365"/>
      <c r="L334" s="365"/>
      <c r="M334" s="365"/>
      <c r="N334" s="365"/>
      <c r="O334" s="365"/>
      <c r="P334" s="365"/>
      <c r="Q334" s="365"/>
      <c r="R334" s="365"/>
      <c r="S334" s="365"/>
      <c r="T334" s="365"/>
      <c r="U334" s="365"/>
      <c r="V334" s="365"/>
      <c r="W334" s="365"/>
      <c r="X334" s="365"/>
      <c r="Y334" s="365"/>
      <c r="Z334" s="365"/>
    </row>
    <row r="335" ht="13.5" customHeight="1">
      <c r="A335" s="380"/>
      <c r="B335" s="483"/>
      <c r="C335" s="483"/>
      <c r="D335" s="365"/>
      <c r="E335" s="365"/>
      <c r="F335" s="365"/>
      <c r="G335" s="365"/>
      <c r="H335" s="365"/>
      <c r="I335" s="365"/>
      <c r="J335" s="365"/>
      <c r="K335" s="365"/>
      <c r="L335" s="365"/>
      <c r="M335" s="365"/>
      <c r="N335" s="365"/>
      <c r="O335" s="365"/>
      <c r="P335" s="365"/>
      <c r="Q335" s="365"/>
      <c r="R335" s="365"/>
      <c r="S335" s="365"/>
      <c r="T335" s="365"/>
      <c r="U335" s="365"/>
      <c r="V335" s="365"/>
      <c r="W335" s="365"/>
      <c r="X335" s="365"/>
      <c r="Y335" s="365"/>
      <c r="Z335" s="365"/>
    </row>
    <row r="336" ht="13.5" customHeight="1">
      <c r="A336" s="380"/>
      <c r="B336" s="483"/>
      <c r="C336" s="483"/>
      <c r="D336" s="365"/>
      <c r="E336" s="365"/>
      <c r="F336" s="365"/>
      <c r="G336" s="365"/>
      <c r="H336" s="365"/>
      <c r="I336" s="365"/>
      <c r="J336" s="365"/>
      <c r="K336" s="365"/>
      <c r="L336" s="365"/>
      <c r="M336" s="365"/>
      <c r="N336" s="365"/>
      <c r="O336" s="365"/>
      <c r="P336" s="365"/>
      <c r="Q336" s="365"/>
      <c r="R336" s="365"/>
      <c r="S336" s="365"/>
      <c r="T336" s="365"/>
      <c r="U336" s="365"/>
      <c r="V336" s="365"/>
      <c r="W336" s="365"/>
      <c r="X336" s="365"/>
      <c r="Y336" s="365"/>
      <c r="Z336" s="365"/>
    </row>
    <row r="337" ht="13.5" customHeight="1">
      <c r="A337" s="380"/>
      <c r="B337" s="483"/>
      <c r="C337" s="483"/>
      <c r="D337" s="365"/>
      <c r="E337" s="365"/>
      <c r="F337" s="365"/>
      <c r="G337" s="365"/>
      <c r="H337" s="365"/>
      <c r="I337" s="365"/>
      <c r="J337" s="365"/>
      <c r="K337" s="365"/>
      <c r="L337" s="365"/>
      <c r="M337" s="365"/>
      <c r="N337" s="365"/>
      <c r="O337" s="365"/>
      <c r="P337" s="365"/>
      <c r="Q337" s="365"/>
      <c r="R337" s="365"/>
      <c r="S337" s="365"/>
      <c r="T337" s="365"/>
      <c r="U337" s="365"/>
      <c r="V337" s="365"/>
      <c r="W337" s="365"/>
      <c r="X337" s="365"/>
      <c r="Y337" s="365"/>
      <c r="Z337" s="365"/>
    </row>
    <row r="338" ht="13.5" customHeight="1">
      <c r="A338" s="380"/>
      <c r="B338" s="483"/>
      <c r="C338" s="483"/>
      <c r="D338" s="365"/>
      <c r="E338" s="365"/>
      <c r="F338" s="365"/>
      <c r="G338" s="365"/>
      <c r="H338" s="365"/>
      <c r="I338" s="365"/>
      <c r="J338" s="365"/>
      <c r="K338" s="365"/>
      <c r="L338" s="365"/>
      <c r="M338" s="365"/>
      <c r="N338" s="365"/>
      <c r="O338" s="365"/>
      <c r="P338" s="365"/>
      <c r="Q338" s="365"/>
      <c r="R338" s="365"/>
      <c r="S338" s="365"/>
      <c r="T338" s="365"/>
      <c r="U338" s="365"/>
      <c r="V338" s="365"/>
      <c r="W338" s="365"/>
      <c r="X338" s="365"/>
      <c r="Y338" s="365"/>
      <c r="Z338" s="365"/>
    </row>
    <row r="339" ht="13.5" customHeight="1">
      <c r="A339" s="380"/>
      <c r="B339" s="483"/>
      <c r="C339" s="483"/>
      <c r="D339" s="365"/>
      <c r="E339" s="365"/>
      <c r="F339" s="365"/>
      <c r="G339" s="365"/>
      <c r="H339" s="365"/>
      <c r="I339" s="365"/>
      <c r="J339" s="365"/>
      <c r="K339" s="365"/>
      <c r="L339" s="365"/>
      <c r="M339" s="365"/>
      <c r="N339" s="365"/>
      <c r="O339" s="365"/>
      <c r="P339" s="365"/>
      <c r="Q339" s="365"/>
      <c r="R339" s="365"/>
      <c r="S339" s="365"/>
      <c r="T339" s="365"/>
      <c r="U339" s="365"/>
      <c r="V339" s="365"/>
      <c r="W339" s="365"/>
      <c r="X339" s="365"/>
      <c r="Y339" s="365"/>
      <c r="Z339" s="365"/>
    </row>
    <row r="340" ht="13.5" customHeight="1">
      <c r="A340" s="380"/>
      <c r="B340" s="483"/>
      <c r="C340" s="483"/>
      <c r="D340" s="365"/>
      <c r="E340" s="365"/>
      <c r="F340" s="365"/>
      <c r="G340" s="365"/>
      <c r="H340" s="365"/>
      <c r="I340" s="365"/>
      <c r="J340" s="365"/>
      <c r="K340" s="365"/>
      <c r="L340" s="365"/>
      <c r="M340" s="365"/>
      <c r="N340" s="365"/>
      <c r="O340" s="365"/>
      <c r="P340" s="365"/>
      <c r="Q340" s="365"/>
      <c r="R340" s="365"/>
      <c r="S340" s="365"/>
      <c r="T340" s="365"/>
      <c r="U340" s="365"/>
      <c r="V340" s="365"/>
      <c r="W340" s="365"/>
      <c r="X340" s="365"/>
      <c r="Y340" s="365"/>
      <c r="Z340" s="365"/>
    </row>
    <row r="341" ht="13.5" customHeight="1">
      <c r="A341" s="380"/>
      <c r="B341" s="483"/>
      <c r="C341" s="483"/>
      <c r="D341" s="365"/>
      <c r="E341" s="365"/>
      <c r="F341" s="365"/>
      <c r="G341" s="365"/>
      <c r="H341" s="365"/>
      <c r="I341" s="365"/>
      <c r="J341" s="365"/>
      <c r="K341" s="365"/>
      <c r="L341" s="365"/>
      <c r="M341" s="365"/>
      <c r="N341" s="365"/>
      <c r="O341" s="365"/>
      <c r="P341" s="365"/>
      <c r="Q341" s="365"/>
      <c r="R341" s="365"/>
      <c r="S341" s="365"/>
      <c r="T341" s="365"/>
      <c r="U341" s="365"/>
      <c r="V341" s="365"/>
      <c r="W341" s="365"/>
      <c r="X341" s="365"/>
      <c r="Y341" s="365"/>
      <c r="Z341" s="365"/>
    </row>
    <row r="342" ht="13.5" customHeight="1">
      <c r="A342" s="380"/>
      <c r="B342" s="483"/>
      <c r="C342" s="483"/>
      <c r="D342" s="365"/>
      <c r="E342" s="365"/>
      <c r="F342" s="365"/>
      <c r="G342" s="365"/>
      <c r="H342" s="365"/>
      <c r="I342" s="365"/>
      <c r="J342" s="365"/>
      <c r="K342" s="365"/>
      <c r="L342" s="365"/>
      <c r="M342" s="365"/>
      <c r="N342" s="365"/>
      <c r="O342" s="365"/>
      <c r="P342" s="365"/>
      <c r="Q342" s="365"/>
      <c r="R342" s="365"/>
      <c r="S342" s="365"/>
      <c r="T342" s="365"/>
      <c r="U342" s="365"/>
      <c r="V342" s="365"/>
      <c r="W342" s="365"/>
      <c r="X342" s="365"/>
      <c r="Y342" s="365"/>
      <c r="Z342" s="365"/>
    </row>
    <row r="343" ht="13.5" customHeight="1">
      <c r="A343" s="380"/>
      <c r="B343" s="483"/>
      <c r="C343" s="483"/>
      <c r="D343" s="365"/>
      <c r="E343" s="365"/>
      <c r="F343" s="365"/>
      <c r="G343" s="365"/>
      <c r="H343" s="365"/>
      <c r="I343" s="365"/>
      <c r="J343" s="365"/>
      <c r="K343" s="365"/>
      <c r="L343" s="365"/>
      <c r="M343" s="365"/>
      <c r="N343" s="365"/>
      <c r="O343" s="365"/>
      <c r="P343" s="365"/>
      <c r="Q343" s="365"/>
      <c r="R343" s="365"/>
      <c r="S343" s="365"/>
      <c r="T343" s="365"/>
      <c r="U343" s="365"/>
      <c r="V343" s="365"/>
      <c r="W343" s="365"/>
      <c r="X343" s="365"/>
      <c r="Y343" s="365"/>
      <c r="Z343" s="365"/>
    </row>
    <row r="344" ht="13.5" customHeight="1">
      <c r="A344" s="380"/>
      <c r="B344" s="483"/>
      <c r="C344" s="483"/>
      <c r="D344" s="365"/>
      <c r="E344" s="365"/>
      <c r="F344" s="365"/>
      <c r="G344" s="365"/>
      <c r="H344" s="365"/>
      <c r="I344" s="365"/>
      <c r="J344" s="365"/>
      <c r="K344" s="365"/>
      <c r="L344" s="365"/>
      <c r="M344" s="365"/>
      <c r="N344" s="365"/>
      <c r="O344" s="365"/>
      <c r="P344" s="365"/>
      <c r="Q344" s="365"/>
      <c r="R344" s="365"/>
      <c r="S344" s="365"/>
      <c r="T344" s="365"/>
      <c r="U344" s="365"/>
      <c r="V344" s="365"/>
      <c r="W344" s="365"/>
      <c r="X344" s="365"/>
      <c r="Y344" s="365"/>
      <c r="Z344" s="365"/>
    </row>
    <row r="345" ht="13.5" customHeight="1">
      <c r="A345" s="380"/>
      <c r="B345" s="483"/>
      <c r="C345" s="483"/>
      <c r="D345" s="365"/>
      <c r="E345" s="365"/>
      <c r="F345" s="365"/>
      <c r="G345" s="365"/>
      <c r="H345" s="365"/>
      <c r="I345" s="365"/>
      <c r="J345" s="365"/>
      <c r="K345" s="365"/>
      <c r="L345" s="365"/>
      <c r="M345" s="365"/>
      <c r="N345" s="365"/>
      <c r="O345" s="365"/>
      <c r="P345" s="365"/>
      <c r="Q345" s="365"/>
      <c r="R345" s="365"/>
      <c r="S345" s="365"/>
      <c r="T345" s="365"/>
      <c r="U345" s="365"/>
      <c r="V345" s="365"/>
      <c r="W345" s="365"/>
      <c r="X345" s="365"/>
      <c r="Y345" s="365"/>
      <c r="Z345" s="365"/>
    </row>
    <row r="346" ht="13.5" customHeight="1">
      <c r="A346" s="380"/>
      <c r="B346" s="483"/>
      <c r="C346" s="483"/>
      <c r="D346" s="365"/>
      <c r="E346" s="365"/>
      <c r="F346" s="365"/>
      <c r="G346" s="365"/>
      <c r="H346" s="365"/>
      <c r="I346" s="365"/>
      <c r="J346" s="365"/>
      <c r="K346" s="365"/>
      <c r="L346" s="365"/>
      <c r="M346" s="365"/>
      <c r="N346" s="365"/>
      <c r="O346" s="365"/>
      <c r="P346" s="365"/>
      <c r="Q346" s="365"/>
      <c r="R346" s="365"/>
      <c r="S346" s="365"/>
      <c r="T346" s="365"/>
      <c r="U346" s="365"/>
      <c r="V346" s="365"/>
      <c r="W346" s="365"/>
      <c r="X346" s="365"/>
      <c r="Y346" s="365"/>
      <c r="Z346" s="365"/>
    </row>
    <row r="347" ht="13.5" customHeight="1">
      <c r="A347" s="380"/>
      <c r="B347" s="483"/>
      <c r="C347" s="483"/>
      <c r="D347" s="365"/>
      <c r="E347" s="365"/>
      <c r="F347" s="365"/>
      <c r="G347" s="365"/>
      <c r="H347" s="365"/>
      <c r="I347" s="365"/>
      <c r="J347" s="365"/>
      <c r="K347" s="365"/>
      <c r="L347" s="365"/>
      <c r="M347" s="365"/>
      <c r="N347" s="365"/>
      <c r="O347" s="365"/>
      <c r="P347" s="365"/>
      <c r="Q347" s="365"/>
      <c r="R347" s="365"/>
      <c r="S347" s="365"/>
      <c r="T347" s="365"/>
      <c r="U347" s="365"/>
      <c r="V347" s="365"/>
      <c r="W347" s="365"/>
      <c r="X347" s="365"/>
      <c r="Y347" s="365"/>
      <c r="Z347" s="365"/>
    </row>
    <row r="348" ht="13.5" customHeight="1">
      <c r="A348" s="380"/>
      <c r="B348" s="483"/>
      <c r="C348" s="483"/>
      <c r="D348" s="365"/>
      <c r="E348" s="365"/>
      <c r="F348" s="365"/>
      <c r="G348" s="365"/>
      <c r="H348" s="365"/>
      <c r="I348" s="365"/>
      <c r="J348" s="365"/>
      <c r="K348" s="365"/>
      <c r="L348" s="365"/>
      <c r="M348" s="365"/>
      <c r="N348" s="365"/>
      <c r="O348" s="365"/>
      <c r="P348" s="365"/>
      <c r="Q348" s="365"/>
      <c r="R348" s="365"/>
      <c r="S348" s="365"/>
      <c r="T348" s="365"/>
      <c r="U348" s="365"/>
      <c r="V348" s="365"/>
      <c r="W348" s="365"/>
      <c r="X348" s="365"/>
      <c r="Y348" s="365"/>
      <c r="Z348" s="365"/>
    </row>
    <row r="349" ht="13.5" customHeight="1">
      <c r="A349" s="380"/>
      <c r="B349" s="483"/>
      <c r="C349" s="483"/>
      <c r="D349" s="365"/>
      <c r="E349" s="365"/>
      <c r="F349" s="365"/>
      <c r="G349" s="365"/>
      <c r="H349" s="365"/>
      <c r="I349" s="365"/>
      <c r="J349" s="365"/>
      <c r="K349" s="365"/>
      <c r="L349" s="365"/>
      <c r="M349" s="365"/>
      <c r="N349" s="365"/>
      <c r="O349" s="365"/>
      <c r="P349" s="365"/>
      <c r="Q349" s="365"/>
      <c r="R349" s="365"/>
      <c r="S349" s="365"/>
      <c r="T349" s="365"/>
      <c r="U349" s="365"/>
      <c r="V349" s="365"/>
      <c r="W349" s="365"/>
      <c r="X349" s="365"/>
      <c r="Y349" s="365"/>
      <c r="Z349" s="365"/>
    </row>
    <row r="350" ht="13.5" customHeight="1">
      <c r="A350" s="380"/>
      <c r="B350" s="483"/>
      <c r="C350" s="483"/>
      <c r="D350" s="365"/>
      <c r="E350" s="365"/>
      <c r="F350" s="365"/>
      <c r="G350" s="365"/>
      <c r="H350" s="365"/>
      <c r="I350" s="365"/>
      <c r="J350" s="365"/>
      <c r="K350" s="365"/>
      <c r="L350" s="365"/>
      <c r="M350" s="365"/>
      <c r="N350" s="365"/>
      <c r="O350" s="365"/>
      <c r="P350" s="365"/>
      <c r="Q350" s="365"/>
      <c r="R350" s="365"/>
      <c r="S350" s="365"/>
      <c r="T350" s="365"/>
      <c r="U350" s="365"/>
      <c r="V350" s="365"/>
      <c r="W350" s="365"/>
      <c r="X350" s="365"/>
      <c r="Y350" s="365"/>
      <c r="Z350" s="365"/>
    </row>
    <row r="351" ht="13.5" customHeight="1">
      <c r="A351" s="380"/>
      <c r="B351" s="483"/>
      <c r="C351" s="483"/>
      <c r="D351" s="365"/>
      <c r="E351" s="365"/>
      <c r="F351" s="365"/>
      <c r="G351" s="365"/>
      <c r="H351" s="365"/>
      <c r="I351" s="365"/>
      <c r="J351" s="365"/>
      <c r="K351" s="365"/>
      <c r="L351" s="365"/>
      <c r="M351" s="365"/>
      <c r="N351" s="365"/>
      <c r="O351" s="365"/>
      <c r="P351" s="365"/>
      <c r="Q351" s="365"/>
      <c r="R351" s="365"/>
      <c r="S351" s="365"/>
      <c r="T351" s="365"/>
      <c r="U351" s="365"/>
      <c r="V351" s="365"/>
      <c r="W351" s="365"/>
      <c r="X351" s="365"/>
      <c r="Y351" s="365"/>
      <c r="Z351" s="365"/>
    </row>
    <row r="352" ht="13.5" customHeight="1">
      <c r="A352" s="380"/>
      <c r="B352" s="483"/>
      <c r="C352" s="483"/>
      <c r="D352" s="365"/>
      <c r="E352" s="365"/>
      <c r="F352" s="365"/>
      <c r="G352" s="365"/>
      <c r="H352" s="365"/>
      <c r="I352" s="365"/>
      <c r="J352" s="365"/>
      <c r="K352" s="365"/>
      <c r="L352" s="365"/>
      <c r="M352" s="365"/>
      <c r="N352" s="365"/>
      <c r="O352" s="365"/>
      <c r="P352" s="365"/>
      <c r="Q352" s="365"/>
      <c r="R352" s="365"/>
      <c r="S352" s="365"/>
      <c r="T352" s="365"/>
      <c r="U352" s="365"/>
      <c r="V352" s="365"/>
      <c r="W352" s="365"/>
      <c r="X352" s="365"/>
      <c r="Y352" s="365"/>
      <c r="Z352" s="365"/>
    </row>
    <row r="353" ht="13.5" customHeight="1">
      <c r="A353" s="380"/>
      <c r="B353" s="483"/>
      <c r="C353" s="483"/>
      <c r="D353" s="365"/>
      <c r="E353" s="365"/>
      <c r="F353" s="365"/>
      <c r="G353" s="365"/>
      <c r="H353" s="365"/>
      <c r="I353" s="365"/>
      <c r="J353" s="365"/>
      <c r="K353" s="365"/>
      <c r="L353" s="365"/>
      <c r="M353" s="365"/>
      <c r="N353" s="365"/>
      <c r="O353" s="365"/>
      <c r="P353" s="365"/>
      <c r="Q353" s="365"/>
      <c r="R353" s="365"/>
      <c r="S353" s="365"/>
      <c r="T353" s="365"/>
      <c r="U353" s="365"/>
      <c r="V353" s="365"/>
      <c r="W353" s="365"/>
      <c r="X353" s="365"/>
      <c r="Y353" s="365"/>
      <c r="Z353" s="365"/>
    </row>
    <row r="354" ht="13.5" customHeight="1">
      <c r="A354" s="380"/>
      <c r="B354" s="483"/>
      <c r="C354" s="483"/>
      <c r="D354" s="365"/>
      <c r="E354" s="365"/>
      <c r="F354" s="365"/>
      <c r="G354" s="365"/>
      <c r="H354" s="365"/>
      <c r="I354" s="365"/>
      <c r="J354" s="365"/>
      <c r="K354" s="365"/>
      <c r="L354" s="365"/>
      <c r="M354" s="365"/>
      <c r="N354" s="365"/>
      <c r="O354" s="365"/>
      <c r="P354" s="365"/>
      <c r="Q354" s="365"/>
      <c r="R354" s="365"/>
      <c r="S354" s="365"/>
      <c r="T354" s="365"/>
      <c r="U354" s="365"/>
      <c r="V354" s="365"/>
      <c r="W354" s="365"/>
      <c r="X354" s="365"/>
      <c r="Y354" s="365"/>
      <c r="Z354" s="365"/>
    </row>
    <row r="355" ht="13.5" customHeight="1">
      <c r="A355" s="380"/>
      <c r="B355" s="483"/>
      <c r="C355" s="483"/>
      <c r="D355" s="365"/>
      <c r="E355" s="365"/>
      <c r="F355" s="365"/>
      <c r="G355" s="365"/>
      <c r="H355" s="365"/>
      <c r="I355" s="365"/>
      <c r="J355" s="365"/>
      <c r="K355" s="365"/>
      <c r="L355" s="365"/>
      <c r="M355" s="365"/>
      <c r="N355" s="365"/>
      <c r="O355" s="365"/>
      <c r="P355" s="365"/>
      <c r="Q355" s="365"/>
      <c r="R355" s="365"/>
      <c r="S355" s="365"/>
      <c r="T355" s="365"/>
      <c r="U355" s="365"/>
      <c r="V355" s="365"/>
      <c r="W355" s="365"/>
      <c r="X355" s="365"/>
      <c r="Y355" s="365"/>
      <c r="Z355" s="365"/>
    </row>
    <row r="356" ht="13.5" customHeight="1">
      <c r="A356" s="380"/>
      <c r="B356" s="483"/>
      <c r="C356" s="483"/>
      <c r="D356" s="365"/>
      <c r="E356" s="365"/>
      <c r="F356" s="365"/>
      <c r="G356" s="365"/>
      <c r="H356" s="365"/>
      <c r="I356" s="365"/>
      <c r="J356" s="365"/>
      <c r="K356" s="365"/>
      <c r="L356" s="365"/>
      <c r="M356" s="365"/>
      <c r="N356" s="365"/>
      <c r="O356" s="365"/>
      <c r="P356" s="365"/>
      <c r="Q356" s="365"/>
      <c r="R356" s="365"/>
      <c r="S356" s="365"/>
      <c r="T356" s="365"/>
      <c r="U356" s="365"/>
      <c r="V356" s="365"/>
      <c r="W356" s="365"/>
      <c r="X356" s="365"/>
      <c r="Y356" s="365"/>
      <c r="Z356" s="365"/>
    </row>
    <row r="357" ht="13.5" customHeight="1">
      <c r="A357" s="380"/>
      <c r="B357" s="483"/>
      <c r="C357" s="483"/>
      <c r="D357" s="365"/>
      <c r="E357" s="365"/>
      <c r="F357" s="365"/>
      <c r="G357" s="365"/>
      <c r="H357" s="365"/>
      <c r="I357" s="365"/>
      <c r="J357" s="365"/>
      <c r="K357" s="365"/>
      <c r="L357" s="365"/>
      <c r="M357" s="365"/>
      <c r="N357" s="365"/>
      <c r="O357" s="365"/>
      <c r="P357" s="365"/>
      <c r="Q357" s="365"/>
      <c r="R357" s="365"/>
      <c r="S357" s="365"/>
      <c r="T357" s="365"/>
      <c r="U357" s="365"/>
      <c r="V357" s="365"/>
      <c r="W357" s="365"/>
      <c r="X357" s="365"/>
      <c r="Y357" s="365"/>
      <c r="Z357" s="365"/>
    </row>
    <row r="358" ht="13.5" customHeight="1">
      <c r="A358" s="380"/>
      <c r="B358" s="483"/>
      <c r="C358" s="483"/>
      <c r="D358" s="365"/>
      <c r="E358" s="365"/>
      <c r="F358" s="365"/>
      <c r="G358" s="365"/>
      <c r="H358" s="365"/>
      <c r="I358" s="365"/>
      <c r="J358" s="365"/>
      <c r="K358" s="365"/>
      <c r="L358" s="365"/>
      <c r="M358" s="365"/>
      <c r="N358" s="365"/>
      <c r="O358" s="365"/>
      <c r="P358" s="365"/>
      <c r="Q358" s="365"/>
      <c r="R358" s="365"/>
      <c r="S358" s="365"/>
      <c r="T358" s="365"/>
      <c r="U358" s="365"/>
      <c r="V358" s="365"/>
      <c r="W358" s="365"/>
      <c r="X358" s="365"/>
      <c r="Y358" s="365"/>
      <c r="Z358" s="365"/>
    </row>
    <row r="359" ht="13.5" customHeight="1">
      <c r="A359" s="380"/>
      <c r="B359" s="483"/>
      <c r="C359" s="483"/>
      <c r="D359" s="365"/>
      <c r="E359" s="365"/>
      <c r="F359" s="365"/>
      <c r="G359" s="365"/>
      <c r="H359" s="365"/>
      <c r="I359" s="365"/>
      <c r="J359" s="365"/>
      <c r="K359" s="365"/>
      <c r="L359" s="365"/>
      <c r="M359" s="365"/>
      <c r="N359" s="365"/>
      <c r="O359" s="365"/>
      <c r="P359" s="365"/>
      <c r="Q359" s="365"/>
      <c r="R359" s="365"/>
      <c r="S359" s="365"/>
      <c r="T359" s="365"/>
      <c r="U359" s="365"/>
      <c r="V359" s="365"/>
      <c r="W359" s="365"/>
      <c r="X359" s="365"/>
      <c r="Y359" s="365"/>
      <c r="Z359" s="365"/>
    </row>
    <row r="360" ht="13.5" customHeight="1">
      <c r="A360" s="380"/>
      <c r="B360" s="483"/>
      <c r="C360" s="483"/>
      <c r="D360" s="365"/>
      <c r="E360" s="365"/>
      <c r="F360" s="365"/>
      <c r="G360" s="365"/>
      <c r="H360" s="365"/>
      <c r="I360" s="365"/>
      <c r="J360" s="365"/>
      <c r="K360" s="365"/>
      <c r="L360" s="365"/>
      <c r="M360" s="365"/>
      <c r="N360" s="365"/>
      <c r="O360" s="365"/>
      <c r="P360" s="365"/>
      <c r="Q360" s="365"/>
      <c r="R360" s="365"/>
      <c r="S360" s="365"/>
      <c r="T360" s="365"/>
      <c r="U360" s="365"/>
      <c r="V360" s="365"/>
      <c r="W360" s="365"/>
      <c r="X360" s="365"/>
      <c r="Y360" s="365"/>
      <c r="Z360" s="365"/>
    </row>
    <row r="361" ht="13.5" customHeight="1">
      <c r="A361" s="380"/>
      <c r="B361" s="483"/>
      <c r="C361" s="483"/>
      <c r="D361" s="365"/>
      <c r="E361" s="365"/>
      <c r="F361" s="365"/>
      <c r="G361" s="365"/>
      <c r="H361" s="365"/>
      <c r="I361" s="365"/>
      <c r="J361" s="365"/>
      <c r="K361" s="365"/>
      <c r="L361" s="365"/>
      <c r="M361" s="365"/>
      <c r="N361" s="365"/>
      <c r="O361" s="365"/>
      <c r="P361" s="365"/>
      <c r="Q361" s="365"/>
      <c r="R361" s="365"/>
      <c r="S361" s="365"/>
      <c r="T361" s="365"/>
      <c r="U361" s="365"/>
      <c r="V361" s="365"/>
      <c r="W361" s="365"/>
      <c r="X361" s="365"/>
      <c r="Y361" s="365"/>
      <c r="Z361" s="365"/>
    </row>
    <row r="362" ht="13.5" customHeight="1">
      <c r="A362" s="380"/>
      <c r="B362" s="483"/>
      <c r="C362" s="483"/>
      <c r="D362" s="365"/>
      <c r="E362" s="365"/>
      <c r="F362" s="365"/>
      <c r="G362" s="365"/>
      <c r="H362" s="365"/>
      <c r="I362" s="365"/>
      <c r="J362" s="365"/>
      <c r="K362" s="365"/>
      <c r="L362" s="365"/>
      <c r="M362" s="365"/>
      <c r="N362" s="365"/>
      <c r="O362" s="365"/>
      <c r="P362" s="365"/>
      <c r="Q362" s="365"/>
      <c r="R362" s="365"/>
      <c r="S362" s="365"/>
      <c r="T362" s="365"/>
      <c r="U362" s="365"/>
      <c r="V362" s="365"/>
      <c r="W362" s="365"/>
      <c r="X362" s="365"/>
      <c r="Y362" s="365"/>
      <c r="Z362" s="365"/>
    </row>
    <row r="363" ht="13.5" customHeight="1">
      <c r="A363" s="380"/>
      <c r="B363" s="483"/>
      <c r="C363" s="483"/>
      <c r="D363" s="365"/>
      <c r="E363" s="365"/>
      <c r="F363" s="365"/>
      <c r="G363" s="365"/>
      <c r="H363" s="365"/>
      <c r="I363" s="365"/>
      <c r="J363" s="365"/>
      <c r="K363" s="365"/>
      <c r="L363" s="365"/>
      <c r="M363" s="365"/>
      <c r="N363" s="365"/>
      <c r="O363" s="365"/>
      <c r="P363" s="365"/>
      <c r="Q363" s="365"/>
      <c r="R363" s="365"/>
      <c r="S363" s="365"/>
      <c r="T363" s="365"/>
      <c r="U363" s="365"/>
      <c r="V363" s="365"/>
      <c r="W363" s="365"/>
      <c r="X363" s="365"/>
      <c r="Y363" s="365"/>
      <c r="Z363" s="365"/>
    </row>
    <row r="364" ht="13.5" customHeight="1">
      <c r="A364" s="380"/>
      <c r="B364" s="483"/>
      <c r="C364" s="483"/>
      <c r="D364" s="365"/>
      <c r="E364" s="365"/>
      <c r="F364" s="365"/>
      <c r="G364" s="365"/>
      <c r="H364" s="365"/>
      <c r="I364" s="365"/>
      <c r="J364" s="365"/>
      <c r="K364" s="365"/>
      <c r="L364" s="365"/>
      <c r="M364" s="365"/>
      <c r="N364" s="365"/>
      <c r="O364" s="365"/>
      <c r="P364" s="365"/>
      <c r="Q364" s="365"/>
      <c r="R364" s="365"/>
      <c r="S364" s="365"/>
      <c r="T364" s="365"/>
      <c r="U364" s="365"/>
      <c r="V364" s="365"/>
      <c r="W364" s="365"/>
      <c r="X364" s="365"/>
      <c r="Y364" s="365"/>
      <c r="Z364" s="365"/>
    </row>
    <row r="365" ht="13.5" customHeight="1">
      <c r="A365" s="380"/>
      <c r="B365" s="483"/>
      <c r="C365" s="483"/>
      <c r="D365" s="365"/>
      <c r="E365" s="365"/>
      <c r="F365" s="365"/>
      <c r="G365" s="365"/>
      <c r="H365" s="365"/>
      <c r="I365" s="365"/>
      <c r="J365" s="365"/>
      <c r="K365" s="365"/>
      <c r="L365" s="365"/>
      <c r="M365" s="365"/>
      <c r="N365" s="365"/>
      <c r="O365" s="365"/>
      <c r="P365" s="365"/>
      <c r="Q365" s="365"/>
      <c r="R365" s="365"/>
      <c r="S365" s="365"/>
      <c r="T365" s="365"/>
      <c r="U365" s="365"/>
      <c r="V365" s="365"/>
      <c r="W365" s="365"/>
      <c r="X365" s="365"/>
      <c r="Y365" s="365"/>
      <c r="Z365" s="365"/>
    </row>
    <row r="366" ht="13.5" customHeight="1">
      <c r="A366" s="380"/>
      <c r="B366" s="483"/>
      <c r="C366" s="483"/>
      <c r="D366" s="365"/>
      <c r="E366" s="365"/>
      <c r="F366" s="365"/>
      <c r="G366" s="365"/>
      <c r="H366" s="365"/>
      <c r="I366" s="365"/>
      <c r="J366" s="365"/>
      <c r="K366" s="365"/>
      <c r="L366" s="365"/>
      <c r="M366" s="365"/>
      <c r="N366" s="365"/>
      <c r="O366" s="365"/>
      <c r="P366" s="365"/>
      <c r="Q366" s="365"/>
      <c r="R366" s="365"/>
      <c r="S366" s="365"/>
      <c r="T366" s="365"/>
      <c r="U366" s="365"/>
      <c r="V366" s="365"/>
      <c r="W366" s="365"/>
      <c r="X366" s="365"/>
      <c r="Y366" s="365"/>
      <c r="Z366" s="365"/>
    </row>
    <row r="367" ht="13.5" customHeight="1">
      <c r="A367" s="380"/>
      <c r="B367" s="483"/>
      <c r="C367" s="483"/>
      <c r="D367" s="365"/>
      <c r="E367" s="365"/>
      <c r="F367" s="365"/>
      <c r="G367" s="365"/>
      <c r="H367" s="365"/>
      <c r="I367" s="365"/>
      <c r="J367" s="365"/>
      <c r="K367" s="365"/>
      <c r="L367" s="365"/>
      <c r="M367" s="365"/>
      <c r="N367" s="365"/>
      <c r="O367" s="365"/>
      <c r="P367" s="365"/>
      <c r="Q367" s="365"/>
      <c r="R367" s="365"/>
      <c r="S367" s="365"/>
      <c r="T367" s="365"/>
      <c r="U367" s="365"/>
      <c r="V367" s="365"/>
      <c r="W367" s="365"/>
      <c r="X367" s="365"/>
      <c r="Y367" s="365"/>
      <c r="Z367" s="365"/>
    </row>
    <row r="368" ht="13.5" customHeight="1">
      <c r="A368" s="380"/>
      <c r="B368" s="483"/>
      <c r="C368" s="483"/>
      <c r="D368" s="365"/>
      <c r="E368" s="365"/>
      <c r="F368" s="365"/>
      <c r="G368" s="365"/>
      <c r="H368" s="365"/>
      <c r="I368" s="365"/>
      <c r="J368" s="365"/>
      <c r="K368" s="365"/>
      <c r="L368" s="365"/>
      <c r="M368" s="365"/>
      <c r="N368" s="365"/>
      <c r="O368" s="365"/>
      <c r="P368" s="365"/>
      <c r="Q368" s="365"/>
      <c r="R368" s="365"/>
      <c r="S368" s="365"/>
      <c r="T368" s="365"/>
      <c r="U368" s="365"/>
      <c r="V368" s="365"/>
      <c r="W368" s="365"/>
      <c r="X368" s="365"/>
      <c r="Y368" s="365"/>
      <c r="Z368" s="365"/>
    </row>
    <row r="369" ht="13.5" customHeight="1">
      <c r="A369" s="380"/>
      <c r="B369" s="483"/>
      <c r="C369" s="483"/>
      <c r="D369" s="365"/>
      <c r="E369" s="365"/>
      <c r="F369" s="365"/>
      <c r="G369" s="365"/>
      <c r="H369" s="365"/>
      <c r="I369" s="365"/>
      <c r="J369" s="365"/>
      <c r="K369" s="365"/>
      <c r="L369" s="365"/>
      <c r="M369" s="365"/>
      <c r="N369" s="365"/>
      <c r="O369" s="365"/>
      <c r="P369" s="365"/>
      <c r="Q369" s="365"/>
      <c r="R369" s="365"/>
      <c r="S369" s="365"/>
      <c r="T369" s="365"/>
      <c r="U369" s="365"/>
      <c r="V369" s="365"/>
      <c r="W369" s="365"/>
      <c r="X369" s="365"/>
      <c r="Y369" s="365"/>
      <c r="Z369" s="365"/>
    </row>
    <row r="370" ht="13.5" customHeight="1">
      <c r="A370" s="380"/>
      <c r="B370" s="483"/>
      <c r="C370" s="483"/>
      <c r="D370" s="365"/>
      <c r="E370" s="365"/>
      <c r="F370" s="365"/>
      <c r="G370" s="365"/>
      <c r="H370" s="365"/>
      <c r="I370" s="365"/>
      <c r="J370" s="365"/>
      <c r="K370" s="365"/>
      <c r="L370" s="365"/>
      <c r="M370" s="365"/>
      <c r="N370" s="365"/>
      <c r="O370" s="365"/>
      <c r="P370" s="365"/>
      <c r="Q370" s="365"/>
      <c r="R370" s="365"/>
      <c r="S370" s="365"/>
      <c r="T370" s="365"/>
      <c r="U370" s="365"/>
      <c r="V370" s="365"/>
      <c r="W370" s="365"/>
      <c r="X370" s="365"/>
      <c r="Y370" s="365"/>
      <c r="Z370" s="365"/>
    </row>
    <row r="371" ht="13.5" customHeight="1">
      <c r="A371" s="380"/>
      <c r="B371" s="483"/>
      <c r="C371" s="483"/>
      <c r="D371" s="365"/>
      <c r="E371" s="365"/>
      <c r="F371" s="365"/>
      <c r="G371" s="365"/>
      <c r="H371" s="365"/>
      <c r="I371" s="365"/>
      <c r="J371" s="365"/>
      <c r="K371" s="365"/>
      <c r="L371" s="365"/>
      <c r="M371" s="365"/>
      <c r="N371" s="365"/>
      <c r="O371" s="365"/>
      <c r="P371" s="365"/>
      <c r="Q371" s="365"/>
      <c r="R371" s="365"/>
      <c r="S371" s="365"/>
      <c r="T371" s="365"/>
      <c r="U371" s="365"/>
      <c r="V371" s="365"/>
      <c r="W371" s="365"/>
      <c r="X371" s="365"/>
      <c r="Y371" s="365"/>
      <c r="Z371" s="365"/>
    </row>
    <row r="372" ht="13.5" customHeight="1">
      <c r="A372" s="380"/>
      <c r="B372" s="483"/>
      <c r="C372" s="483"/>
      <c r="D372" s="365"/>
      <c r="E372" s="365"/>
      <c r="F372" s="365"/>
      <c r="G372" s="365"/>
      <c r="H372" s="365"/>
      <c r="I372" s="365"/>
      <c r="J372" s="365"/>
      <c r="K372" s="365"/>
      <c r="L372" s="365"/>
      <c r="M372" s="365"/>
      <c r="N372" s="365"/>
      <c r="O372" s="365"/>
      <c r="P372" s="365"/>
      <c r="Q372" s="365"/>
      <c r="R372" s="365"/>
      <c r="S372" s="365"/>
      <c r="T372" s="365"/>
      <c r="U372" s="365"/>
      <c r="V372" s="365"/>
      <c r="W372" s="365"/>
      <c r="X372" s="365"/>
      <c r="Y372" s="365"/>
      <c r="Z372" s="365"/>
    </row>
    <row r="373" ht="13.5" customHeight="1">
      <c r="A373" s="380"/>
      <c r="B373" s="483"/>
      <c r="C373" s="483"/>
      <c r="D373" s="365"/>
      <c r="E373" s="365"/>
      <c r="F373" s="365"/>
      <c r="G373" s="365"/>
      <c r="H373" s="365"/>
      <c r="I373" s="365"/>
      <c r="J373" s="365"/>
      <c r="K373" s="365"/>
      <c r="L373" s="365"/>
      <c r="M373" s="365"/>
      <c r="N373" s="365"/>
      <c r="O373" s="365"/>
      <c r="P373" s="365"/>
      <c r="Q373" s="365"/>
      <c r="R373" s="365"/>
      <c r="S373" s="365"/>
      <c r="T373" s="365"/>
      <c r="U373" s="365"/>
      <c r="V373" s="365"/>
      <c r="W373" s="365"/>
      <c r="X373" s="365"/>
      <c r="Y373" s="365"/>
      <c r="Z373" s="365"/>
    </row>
    <row r="374" ht="13.5" customHeight="1">
      <c r="A374" s="380"/>
      <c r="B374" s="483"/>
      <c r="C374" s="483"/>
      <c r="D374" s="365"/>
      <c r="E374" s="365"/>
      <c r="F374" s="365"/>
      <c r="G374" s="365"/>
      <c r="H374" s="365"/>
      <c r="I374" s="365"/>
      <c r="J374" s="365"/>
      <c r="K374" s="365"/>
      <c r="L374" s="365"/>
      <c r="M374" s="365"/>
      <c r="N374" s="365"/>
      <c r="O374" s="365"/>
      <c r="P374" s="365"/>
      <c r="Q374" s="365"/>
      <c r="R374" s="365"/>
      <c r="S374" s="365"/>
      <c r="T374" s="365"/>
      <c r="U374" s="365"/>
      <c r="V374" s="365"/>
      <c r="W374" s="365"/>
      <c r="X374" s="365"/>
      <c r="Y374" s="365"/>
      <c r="Z374" s="365"/>
    </row>
    <row r="375" ht="13.5" customHeight="1">
      <c r="A375" s="380"/>
      <c r="B375" s="483"/>
      <c r="C375" s="483"/>
      <c r="D375" s="365"/>
      <c r="E375" s="365"/>
      <c r="F375" s="365"/>
      <c r="G375" s="365"/>
      <c r="H375" s="365"/>
      <c r="I375" s="365"/>
      <c r="J375" s="365"/>
      <c r="K375" s="365"/>
      <c r="L375" s="365"/>
      <c r="M375" s="365"/>
      <c r="N375" s="365"/>
      <c r="O375" s="365"/>
      <c r="P375" s="365"/>
      <c r="Q375" s="365"/>
      <c r="R375" s="365"/>
      <c r="S375" s="365"/>
      <c r="T375" s="365"/>
      <c r="U375" s="365"/>
      <c r="V375" s="365"/>
      <c r="W375" s="365"/>
      <c r="X375" s="365"/>
      <c r="Y375" s="365"/>
      <c r="Z375" s="365"/>
    </row>
    <row r="376" ht="13.5" customHeight="1">
      <c r="A376" s="380"/>
      <c r="B376" s="483"/>
      <c r="C376" s="483"/>
      <c r="D376" s="365"/>
      <c r="E376" s="365"/>
      <c r="F376" s="365"/>
      <c r="G376" s="365"/>
      <c r="H376" s="365"/>
      <c r="I376" s="365"/>
      <c r="J376" s="365"/>
      <c r="K376" s="365"/>
      <c r="L376" s="365"/>
      <c r="M376" s="365"/>
      <c r="N376" s="365"/>
      <c r="O376" s="365"/>
      <c r="P376" s="365"/>
      <c r="Q376" s="365"/>
      <c r="R376" s="365"/>
      <c r="S376" s="365"/>
      <c r="T376" s="365"/>
      <c r="U376" s="365"/>
      <c r="V376" s="365"/>
      <c r="W376" s="365"/>
      <c r="X376" s="365"/>
      <c r="Y376" s="365"/>
      <c r="Z376" s="365"/>
    </row>
    <row r="377" ht="13.5" customHeight="1">
      <c r="A377" s="380"/>
      <c r="B377" s="483"/>
      <c r="C377" s="483"/>
      <c r="D377" s="365"/>
      <c r="E377" s="365"/>
      <c r="F377" s="365"/>
      <c r="G377" s="365"/>
      <c r="H377" s="365"/>
      <c r="I377" s="365"/>
      <c r="J377" s="365"/>
      <c r="K377" s="365"/>
      <c r="L377" s="365"/>
      <c r="M377" s="365"/>
      <c r="N377" s="365"/>
      <c r="O377" s="365"/>
      <c r="P377" s="365"/>
      <c r="Q377" s="365"/>
      <c r="R377" s="365"/>
      <c r="S377" s="365"/>
      <c r="T377" s="365"/>
      <c r="U377" s="365"/>
      <c r="V377" s="365"/>
      <c r="W377" s="365"/>
      <c r="X377" s="365"/>
      <c r="Y377" s="365"/>
      <c r="Z377" s="365"/>
    </row>
    <row r="378" ht="13.5" customHeight="1">
      <c r="A378" s="380"/>
      <c r="B378" s="483"/>
      <c r="C378" s="483"/>
      <c r="D378" s="365"/>
      <c r="E378" s="365"/>
      <c r="F378" s="365"/>
      <c r="G378" s="365"/>
      <c r="H378" s="365"/>
      <c r="I378" s="365"/>
      <c r="J378" s="365"/>
      <c r="K378" s="365"/>
      <c r="L378" s="365"/>
      <c r="M378" s="365"/>
      <c r="N378" s="365"/>
      <c r="O378" s="365"/>
      <c r="P378" s="365"/>
      <c r="Q378" s="365"/>
      <c r="R378" s="365"/>
      <c r="S378" s="365"/>
      <c r="T378" s="365"/>
      <c r="U378" s="365"/>
      <c r="V378" s="365"/>
      <c r="W378" s="365"/>
      <c r="X378" s="365"/>
      <c r="Y378" s="365"/>
      <c r="Z378" s="365"/>
    </row>
    <row r="379" ht="13.5" customHeight="1">
      <c r="A379" s="380"/>
      <c r="B379" s="483"/>
      <c r="C379" s="483"/>
      <c r="D379" s="365"/>
      <c r="E379" s="365"/>
      <c r="F379" s="365"/>
      <c r="G379" s="365"/>
      <c r="H379" s="365"/>
      <c r="I379" s="365"/>
      <c r="J379" s="365"/>
      <c r="K379" s="365"/>
      <c r="L379" s="365"/>
      <c r="M379" s="365"/>
      <c r="N379" s="365"/>
      <c r="O379" s="365"/>
      <c r="P379" s="365"/>
      <c r="Q379" s="365"/>
      <c r="R379" s="365"/>
      <c r="S379" s="365"/>
      <c r="T379" s="365"/>
      <c r="U379" s="365"/>
      <c r="V379" s="365"/>
      <c r="W379" s="365"/>
      <c r="X379" s="365"/>
      <c r="Y379" s="365"/>
      <c r="Z379" s="365"/>
    </row>
    <row r="380" ht="13.5" customHeight="1">
      <c r="A380" s="380"/>
      <c r="B380" s="483"/>
      <c r="C380" s="483"/>
      <c r="D380" s="365"/>
      <c r="E380" s="365"/>
      <c r="F380" s="365"/>
      <c r="G380" s="365"/>
      <c r="H380" s="365"/>
      <c r="I380" s="365"/>
      <c r="J380" s="365"/>
      <c r="K380" s="365"/>
      <c r="L380" s="365"/>
      <c r="M380" s="365"/>
      <c r="N380" s="365"/>
      <c r="O380" s="365"/>
      <c r="P380" s="365"/>
      <c r="Q380" s="365"/>
      <c r="R380" s="365"/>
      <c r="S380" s="365"/>
      <c r="T380" s="365"/>
      <c r="U380" s="365"/>
      <c r="V380" s="365"/>
      <c r="W380" s="365"/>
      <c r="X380" s="365"/>
      <c r="Y380" s="365"/>
      <c r="Z380" s="365"/>
    </row>
    <row r="381" ht="13.5" customHeight="1">
      <c r="A381" s="380"/>
      <c r="B381" s="483"/>
      <c r="C381" s="483"/>
      <c r="D381" s="365"/>
      <c r="E381" s="365"/>
      <c r="F381" s="365"/>
      <c r="G381" s="365"/>
      <c r="H381" s="365"/>
      <c r="I381" s="365"/>
      <c r="J381" s="365"/>
      <c r="K381" s="365"/>
      <c r="L381" s="365"/>
      <c r="M381" s="365"/>
      <c r="N381" s="365"/>
      <c r="O381" s="365"/>
      <c r="P381" s="365"/>
      <c r="Q381" s="365"/>
      <c r="R381" s="365"/>
      <c r="S381" s="365"/>
      <c r="T381" s="365"/>
      <c r="U381" s="365"/>
      <c r="V381" s="365"/>
      <c r="W381" s="365"/>
      <c r="X381" s="365"/>
      <c r="Y381" s="365"/>
      <c r="Z381" s="365"/>
    </row>
    <row r="382" ht="13.5" customHeight="1">
      <c r="A382" s="380"/>
      <c r="B382" s="483"/>
      <c r="C382" s="483"/>
      <c r="D382" s="365"/>
      <c r="E382" s="365"/>
      <c r="F382" s="365"/>
      <c r="G382" s="365"/>
      <c r="H382" s="365"/>
      <c r="I382" s="365"/>
      <c r="J382" s="365"/>
      <c r="K382" s="365"/>
      <c r="L382" s="365"/>
      <c r="M382" s="365"/>
      <c r="N382" s="365"/>
      <c r="O382" s="365"/>
      <c r="P382" s="365"/>
      <c r="Q382" s="365"/>
      <c r="R382" s="365"/>
      <c r="S382" s="365"/>
      <c r="T382" s="365"/>
      <c r="U382" s="365"/>
      <c r="V382" s="365"/>
      <c r="W382" s="365"/>
      <c r="X382" s="365"/>
      <c r="Y382" s="365"/>
      <c r="Z382" s="365"/>
    </row>
    <row r="383" ht="13.5" customHeight="1">
      <c r="A383" s="380"/>
      <c r="B383" s="483"/>
      <c r="C383" s="483"/>
      <c r="D383" s="365"/>
      <c r="E383" s="365"/>
      <c r="F383" s="365"/>
      <c r="G383" s="365"/>
      <c r="H383" s="365"/>
      <c r="I383" s="365"/>
      <c r="J383" s="365"/>
      <c r="K383" s="365"/>
      <c r="L383" s="365"/>
      <c r="M383" s="365"/>
      <c r="N383" s="365"/>
      <c r="O383" s="365"/>
      <c r="P383" s="365"/>
      <c r="Q383" s="365"/>
      <c r="R383" s="365"/>
      <c r="S383" s="365"/>
      <c r="T383" s="365"/>
      <c r="U383" s="365"/>
      <c r="V383" s="365"/>
      <c r="W383" s="365"/>
      <c r="X383" s="365"/>
      <c r="Y383" s="365"/>
      <c r="Z383" s="365"/>
    </row>
    <row r="384" ht="13.5" customHeight="1">
      <c r="A384" s="380"/>
      <c r="B384" s="483"/>
      <c r="C384" s="483"/>
      <c r="D384" s="365"/>
      <c r="E384" s="365"/>
      <c r="F384" s="365"/>
      <c r="G384" s="365"/>
      <c r="H384" s="365"/>
      <c r="I384" s="365"/>
      <c r="J384" s="365"/>
      <c r="K384" s="365"/>
      <c r="L384" s="365"/>
      <c r="M384" s="365"/>
      <c r="N384" s="365"/>
      <c r="O384" s="365"/>
      <c r="P384" s="365"/>
      <c r="Q384" s="365"/>
      <c r="R384" s="365"/>
      <c r="S384" s="365"/>
      <c r="T384" s="365"/>
      <c r="U384" s="365"/>
      <c r="V384" s="365"/>
      <c r="W384" s="365"/>
      <c r="X384" s="365"/>
      <c r="Y384" s="365"/>
      <c r="Z384" s="365"/>
    </row>
    <row r="385" ht="13.5" customHeight="1">
      <c r="A385" s="380"/>
      <c r="B385" s="483"/>
      <c r="C385" s="483"/>
      <c r="D385" s="365"/>
      <c r="E385" s="365"/>
      <c r="F385" s="365"/>
      <c r="G385" s="365"/>
      <c r="H385" s="365"/>
      <c r="I385" s="365"/>
      <c r="J385" s="365"/>
      <c r="K385" s="365"/>
      <c r="L385" s="365"/>
      <c r="M385" s="365"/>
      <c r="N385" s="365"/>
      <c r="O385" s="365"/>
      <c r="P385" s="365"/>
      <c r="Q385" s="365"/>
      <c r="R385" s="365"/>
      <c r="S385" s="365"/>
      <c r="T385" s="365"/>
      <c r="U385" s="365"/>
      <c r="V385" s="365"/>
      <c r="W385" s="365"/>
      <c r="X385" s="365"/>
      <c r="Y385" s="365"/>
      <c r="Z385" s="365"/>
    </row>
    <row r="386" ht="13.5" customHeight="1">
      <c r="A386" s="380"/>
      <c r="B386" s="483"/>
      <c r="C386" s="483"/>
      <c r="D386" s="365"/>
      <c r="E386" s="365"/>
      <c r="F386" s="365"/>
      <c r="G386" s="365"/>
      <c r="H386" s="365"/>
      <c r="I386" s="365"/>
      <c r="J386" s="365"/>
      <c r="K386" s="365"/>
      <c r="L386" s="365"/>
      <c r="M386" s="365"/>
      <c r="N386" s="365"/>
      <c r="O386" s="365"/>
      <c r="P386" s="365"/>
      <c r="Q386" s="365"/>
      <c r="R386" s="365"/>
      <c r="S386" s="365"/>
      <c r="T386" s="365"/>
      <c r="U386" s="365"/>
      <c r="V386" s="365"/>
      <c r="W386" s="365"/>
      <c r="X386" s="365"/>
      <c r="Y386" s="365"/>
      <c r="Z386" s="365"/>
    </row>
    <row r="387" ht="13.5" customHeight="1">
      <c r="A387" s="380"/>
      <c r="B387" s="483"/>
      <c r="C387" s="483"/>
      <c r="D387" s="365"/>
      <c r="E387" s="365"/>
      <c r="F387" s="365"/>
      <c r="G387" s="365"/>
      <c r="H387" s="365"/>
      <c r="I387" s="365"/>
      <c r="J387" s="365"/>
      <c r="K387" s="365"/>
      <c r="L387" s="365"/>
      <c r="M387" s="365"/>
      <c r="N387" s="365"/>
      <c r="O387" s="365"/>
      <c r="P387" s="365"/>
      <c r="Q387" s="365"/>
      <c r="R387" s="365"/>
      <c r="S387" s="365"/>
      <c r="T387" s="365"/>
      <c r="U387" s="365"/>
      <c r="V387" s="365"/>
      <c r="W387" s="365"/>
      <c r="X387" s="365"/>
      <c r="Y387" s="365"/>
      <c r="Z387" s="365"/>
    </row>
    <row r="388" ht="13.5" customHeight="1">
      <c r="A388" s="380"/>
      <c r="B388" s="483"/>
      <c r="C388" s="483"/>
      <c r="D388" s="365"/>
      <c r="E388" s="365"/>
      <c r="F388" s="365"/>
      <c r="G388" s="365"/>
      <c r="H388" s="365"/>
      <c r="I388" s="365"/>
      <c r="J388" s="365"/>
      <c r="K388" s="365"/>
      <c r="L388" s="365"/>
      <c r="M388" s="365"/>
      <c r="N388" s="365"/>
      <c r="O388" s="365"/>
      <c r="P388" s="365"/>
      <c r="Q388" s="365"/>
      <c r="R388" s="365"/>
      <c r="S388" s="365"/>
      <c r="T388" s="365"/>
      <c r="U388" s="365"/>
      <c r="V388" s="365"/>
      <c r="W388" s="365"/>
      <c r="X388" s="365"/>
      <c r="Y388" s="365"/>
      <c r="Z388" s="365"/>
    </row>
    <row r="389" ht="13.5" customHeight="1">
      <c r="A389" s="380"/>
      <c r="B389" s="483"/>
      <c r="C389" s="483"/>
      <c r="D389" s="365"/>
      <c r="E389" s="365"/>
      <c r="F389" s="365"/>
      <c r="G389" s="365"/>
      <c r="H389" s="365"/>
      <c r="I389" s="365"/>
      <c r="J389" s="365"/>
      <c r="K389" s="365"/>
      <c r="L389" s="365"/>
      <c r="M389" s="365"/>
      <c r="N389" s="365"/>
      <c r="O389" s="365"/>
      <c r="P389" s="365"/>
      <c r="Q389" s="365"/>
      <c r="R389" s="365"/>
      <c r="S389" s="365"/>
      <c r="T389" s="365"/>
      <c r="U389" s="365"/>
      <c r="V389" s="365"/>
      <c r="W389" s="365"/>
      <c r="X389" s="365"/>
      <c r="Y389" s="365"/>
      <c r="Z389" s="365"/>
    </row>
    <row r="390" ht="13.5" customHeight="1">
      <c r="A390" s="380"/>
      <c r="B390" s="483"/>
      <c r="C390" s="483"/>
      <c r="D390" s="365"/>
      <c r="E390" s="365"/>
      <c r="F390" s="365"/>
      <c r="G390" s="365"/>
      <c r="H390" s="365"/>
      <c r="I390" s="365"/>
      <c r="J390" s="365"/>
      <c r="K390" s="365"/>
      <c r="L390" s="365"/>
      <c r="M390" s="365"/>
      <c r="N390" s="365"/>
      <c r="O390" s="365"/>
      <c r="P390" s="365"/>
      <c r="Q390" s="365"/>
      <c r="R390" s="365"/>
      <c r="S390" s="365"/>
      <c r="T390" s="365"/>
      <c r="U390" s="365"/>
      <c r="V390" s="365"/>
      <c r="W390" s="365"/>
      <c r="X390" s="365"/>
      <c r="Y390" s="365"/>
      <c r="Z390" s="365"/>
    </row>
    <row r="391" ht="13.5" customHeight="1">
      <c r="A391" s="380"/>
      <c r="B391" s="483"/>
      <c r="C391" s="483"/>
      <c r="D391" s="365"/>
      <c r="E391" s="365"/>
      <c r="F391" s="365"/>
      <c r="G391" s="365"/>
      <c r="H391" s="365"/>
      <c r="I391" s="365"/>
      <c r="J391" s="365"/>
      <c r="K391" s="365"/>
      <c r="L391" s="365"/>
      <c r="M391" s="365"/>
      <c r="N391" s="365"/>
      <c r="O391" s="365"/>
      <c r="P391" s="365"/>
      <c r="Q391" s="365"/>
      <c r="R391" s="365"/>
      <c r="S391" s="365"/>
      <c r="T391" s="365"/>
      <c r="U391" s="365"/>
      <c r="V391" s="365"/>
      <c r="W391" s="365"/>
      <c r="X391" s="365"/>
      <c r="Y391" s="365"/>
      <c r="Z391" s="365"/>
    </row>
    <row r="392" ht="13.5" customHeight="1">
      <c r="A392" s="380"/>
      <c r="B392" s="483"/>
      <c r="C392" s="483"/>
      <c r="D392" s="365"/>
      <c r="E392" s="365"/>
      <c r="F392" s="365"/>
      <c r="G392" s="365"/>
      <c r="H392" s="365"/>
      <c r="I392" s="365"/>
      <c r="J392" s="365"/>
      <c r="K392" s="365"/>
      <c r="L392" s="365"/>
      <c r="M392" s="365"/>
      <c r="N392" s="365"/>
      <c r="O392" s="365"/>
      <c r="P392" s="365"/>
      <c r="Q392" s="365"/>
      <c r="R392" s="365"/>
      <c r="S392" s="365"/>
      <c r="T392" s="365"/>
      <c r="U392" s="365"/>
      <c r="V392" s="365"/>
      <c r="W392" s="365"/>
      <c r="X392" s="365"/>
      <c r="Y392" s="365"/>
      <c r="Z392" s="365"/>
    </row>
    <row r="393" ht="13.5" customHeight="1">
      <c r="A393" s="380"/>
      <c r="B393" s="483"/>
      <c r="C393" s="483"/>
      <c r="D393" s="365"/>
      <c r="E393" s="365"/>
      <c r="F393" s="365"/>
      <c r="G393" s="365"/>
      <c r="H393" s="365"/>
      <c r="I393" s="365"/>
      <c r="J393" s="365"/>
      <c r="K393" s="365"/>
      <c r="L393" s="365"/>
      <c r="M393" s="365"/>
      <c r="N393" s="365"/>
      <c r="O393" s="365"/>
      <c r="P393" s="365"/>
      <c r="Q393" s="365"/>
      <c r="R393" s="365"/>
      <c r="S393" s="365"/>
      <c r="T393" s="365"/>
      <c r="U393" s="365"/>
      <c r="V393" s="365"/>
      <c r="W393" s="365"/>
      <c r="X393" s="365"/>
      <c r="Y393" s="365"/>
      <c r="Z393" s="365"/>
    </row>
    <row r="394" ht="13.5" customHeight="1">
      <c r="A394" s="380"/>
      <c r="B394" s="483"/>
      <c r="C394" s="483"/>
      <c r="D394" s="365"/>
      <c r="E394" s="365"/>
      <c r="F394" s="365"/>
      <c r="G394" s="365"/>
      <c r="H394" s="365"/>
      <c r="I394" s="365"/>
      <c r="J394" s="365"/>
      <c r="K394" s="365"/>
      <c r="L394" s="365"/>
      <c r="M394" s="365"/>
      <c r="N394" s="365"/>
      <c r="O394" s="365"/>
      <c r="P394" s="365"/>
      <c r="Q394" s="365"/>
      <c r="R394" s="365"/>
      <c r="S394" s="365"/>
      <c r="T394" s="365"/>
      <c r="U394" s="365"/>
      <c r="V394" s="365"/>
      <c r="W394" s="365"/>
      <c r="X394" s="365"/>
      <c r="Y394" s="365"/>
      <c r="Z394" s="365"/>
    </row>
    <row r="395" ht="13.5" customHeight="1">
      <c r="A395" s="380"/>
      <c r="B395" s="483"/>
      <c r="C395" s="483"/>
      <c r="D395" s="365"/>
      <c r="E395" s="365"/>
      <c r="F395" s="365"/>
      <c r="G395" s="365"/>
      <c r="H395" s="365"/>
      <c r="I395" s="365"/>
      <c r="J395" s="365"/>
      <c r="K395" s="365"/>
      <c r="L395" s="365"/>
      <c r="M395" s="365"/>
      <c r="N395" s="365"/>
      <c r="O395" s="365"/>
      <c r="P395" s="365"/>
      <c r="Q395" s="365"/>
      <c r="R395" s="365"/>
      <c r="S395" s="365"/>
      <c r="T395" s="365"/>
      <c r="U395" s="365"/>
      <c r="V395" s="365"/>
      <c r="W395" s="365"/>
      <c r="X395" s="365"/>
      <c r="Y395" s="365"/>
      <c r="Z395" s="365"/>
    </row>
    <row r="396" ht="13.5" customHeight="1">
      <c r="A396" s="380"/>
      <c r="B396" s="483"/>
      <c r="C396" s="483"/>
      <c r="D396" s="365"/>
      <c r="E396" s="365"/>
      <c r="F396" s="365"/>
      <c r="G396" s="365"/>
      <c r="H396" s="365"/>
      <c r="I396" s="365"/>
      <c r="J396" s="365"/>
      <c r="K396" s="365"/>
      <c r="L396" s="365"/>
      <c r="M396" s="365"/>
      <c r="N396" s="365"/>
      <c r="O396" s="365"/>
      <c r="P396" s="365"/>
      <c r="Q396" s="365"/>
      <c r="R396" s="365"/>
      <c r="S396" s="365"/>
      <c r="T396" s="365"/>
      <c r="U396" s="365"/>
      <c r="V396" s="365"/>
      <c r="W396" s="365"/>
      <c r="X396" s="365"/>
      <c r="Y396" s="365"/>
      <c r="Z396" s="365"/>
    </row>
    <row r="397" ht="13.5" customHeight="1">
      <c r="A397" s="380"/>
      <c r="B397" s="483"/>
      <c r="C397" s="483"/>
      <c r="D397" s="365"/>
      <c r="E397" s="365"/>
      <c r="F397" s="365"/>
      <c r="G397" s="365"/>
      <c r="H397" s="365"/>
      <c r="I397" s="365"/>
      <c r="J397" s="365"/>
      <c r="K397" s="365"/>
      <c r="L397" s="365"/>
      <c r="M397" s="365"/>
      <c r="N397" s="365"/>
      <c r="O397" s="365"/>
      <c r="P397" s="365"/>
      <c r="Q397" s="365"/>
      <c r="R397" s="365"/>
      <c r="S397" s="365"/>
      <c r="T397" s="365"/>
      <c r="U397" s="365"/>
      <c r="V397" s="365"/>
      <c r="W397" s="365"/>
      <c r="X397" s="365"/>
      <c r="Y397" s="365"/>
      <c r="Z397" s="365"/>
    </row>
    <row r="398" ht="13.5" customHeight="1">
      <c r="A398" s="380"/>
      <c r="B398" s="483"/>
      <c r="C398" s="483"/>
      <c r="D398" s="365"/>
      <c r="E398" s="365"/>
      <c r="F398" s="365"/>
      <c r="G398" s="365"/>
      <c r="H398" s="365"/>
      <c r="I398" s="365"/>
      <c r="J398" s="365"/>
      <c r="K398" s="365"/>
      <c r="L398" s="365"/>
      <c r="M398" s="365"/>
      <c r="N398" s="365"/>
      <c r="O398" s="365"/>
      <c r="P398" s="365"/>
      <c r="Q398" s="365"/>
      <c r="R398" s="365"/>
      <c r="S398" s="365"/>
      <c r="T398" s="365"/>
      <c r="U398" s="365"/>
      <c r="V398" s="365"/>
      <c r="W398" s="365"/>
      <c r="X398" s="365"/>
      <c r="Y398" s="365"/>
      <c r="Z398" s="365"/>
    </row>
    <row r="399" ht="13.5" customHeight="1">
      <c r="A399" s="380"/>
      <c r="B399" s="483"/>
      <c r="C399" s="483"/>
      <c r="D399" s="365"/>
      <c r="E399" s="365"/>
      <c r="F399" s="365"/>
      <c r="G399" s="365"/>
      <c r="H399" s="365"/>
      <c r="I399" s="365"/>
      <c r="J399" s="365"/>
      <c r="K399" s="365"/>
      <c r="L399" s="365"/>
      <c r="M399" s="365"/>
      <c r="N399" s="365"/>
      <c r="O399" s="365"/>
      <c r="P399" s="365"/>
      <c r="Q399" s="365"/>
      <c r="R399" s="365"/>
      <c r="S399" s="365"/>
      <c r="T399" s="365"/>
      <c r="U399" s="365"/>
      <c r="V399" s="365"/>
      <c r="W399" s="365"/>
      <c r="X399" s="365"/>
      <c r="Y399" s="365"/>
      <c r="Z399" s="365"/>
    </row>
    <row r="400" ht="13.5" customHeight="1">
      <c r="A400" s="380"/>
      <c r="B400" s="483"/>
      <c r="C400" s="483"/>
      <c r="D400" s="365"/>
      <c r="E400" s="365"/>
      <c r="F400" s="365"/>
      <c r="G400" s="365"/>
      <c r="H400" s="365"/>
      <c r="I400" s="365"/>
      <c r="J400" s="365"/>
      <c r="K400" s="365"/>
      <c r="L400" s="365"/>
      <c r="M400" s="365"/>
      <c r="N400" s="365"/>
      <c r="O400" s="365"/>
      <c r="P400" s="365"/>
      <c r="Q400" s="365"/>
      <c r="R400" s="365"/>
      <c r="S400" s="365"/>
      <c r="T400" s="365"/>
      <c r="U400" s="365"/>
      <c r="V400" s="365"/>
      <c r="W400" s="365"/>
      <c r="X400" s="365"/>
      <c r="Y400" s="365"/>
      <c r="Z400" s="365"/>
    </row>
    <row r="401" ht="13.5" customHeight="1">
      <c r="A401" s="380"/>
      <c r="B401" s="483"/>
      <c r="C401" s="483"/>
      <c r="D401" s="365"/>
      <c r="E401" s="365"/>
      <c r="F401" s="365"/>
      <c r="G401" s="365"/>
      <c r="H401" s="365"/>
      <c r="I401" s="365"/>
      <c r="J401" s="365"/>
      <c r="K401" s="365"/>
      <c r="L401" s="365"/>
      <c r="M401" s="365"/>
      <c r="N401" s="365"/>
      <c r="O401" s="365"/>
      <c r="P401" s="365"/>
      <c r="Q401" s="365"/>
      <c r="R401" s="365"/>
      <c r="S401" s="365"/>
      <c r="T401" s="365"/>
      <c r="U401" s="365"/>
      <c r="V401" s="365"/>
      <c r="W401" s="365"/>
      <c r="X401" s="365"/>
      <c r="Y401" s="365"/>
      <c r="Z401" s="365"/>
    </row>
    <row r="402" ht="13.5" customHeight="1">
      <c r="A402" s="380"/>
      <c r="B402" s="483"/>
      <c r="C402" s="483"/>
      <c r="D402" s="365"/>
      <c r="E402" s="365"/>
      <c r="F402" s="365"/>
      <c r="G402" s="365"/>
      <c r="H402" s="365"/>
      <c r="I402" s="365"/>
      <c r="J402" s="365"/>
      <c r="K402" s="365"/>
      <c r="L402" s="365"/>
      <c r="M402" s="365"/>
      <c r="N402" s="365"/>
      <c r="O402" s="365"/>
      <c r="P402" s="365"/>
      <c r="Q402" s="365"/>
      <c r="R402" s="365"/>
      <c r="S402" s="365"/>
      <c r="T402" s="365"/>
      <c r="U402" s="365"/>
      <c r="V402" s="365"/>
      <c r="W402" s="365"/>
      <c r="X402" s="365"/>
      <c r="Y402" s="365"/>
      <c r="Z402" s="365"/>
    </row>
    <row r="403" ht="13.5" customHeight="1">
      <c r="A403" s="380"/>
      <c r="B403" s="483"/>
      <c r="C403" s="483"/>
      <c r="D403" s="365"/>
      <c r="E403" s="365"/>
      <c r="F403" s="365"/>
      <c r="G403" s="365"/>
      <c r="H403" s="365"/>
      <c r="I403" s="365"/>
      <c r="J403" s="365"/>
      <c r="K403" s="365"/>
      <c r="L403" s="365"/>
      <c r="M403" s="365"/>
      <c r="N403" s="365"/>
      <c r="O403" s="365"/>
      <c r="P403" s="365"/>
      <c r="Q403" s="365"/>
      <c r="R403" s="365"/>
      <c r="S403" s="365"/>
      <c r="T403" s="365"/>
      <c r="U403" s="365"/>
      <c r="V403" s="365"/>
      <c r="W403" s="365"/>
      <c r="X403" s="365"/>
      <c r="Y403" s="365"/>
      <c r="Z403" s="365"/>
    </row>
    <row r="404" ht="13.5" customHeight="1">
      <c r="A404" s="380"/>
      <c r="B404" s="483"/>
      <c r="C404" s="483"/>
      <c r="D404" s="365"/>
      <c r="E404" s="365"/>
      <c r="F404" s="365"/>
      <c r="G404" s="365"/>
      <c r="H404" s="365"/>
      <c r="I404" s="365"/>
      <c r="J404" s="365"/>
      <c r="K404" s="365"/>
      <c r="L404" s="365"/>
      <c r="M404" s="365"/>
      <c r="N404" s="365"/>
      <c r="O404" s="365"/>
      <c r="P404" s="365"/>
      <c r="Q404" s="365"/>
      <c r="R404" s="365"/>
      <c r="S404" s="365"/>
      <c r="T404" s="365"/>
      <c r="U404" s="365"/>
      <c r="V404" s="365"/>
      <c r="W404" s="365"/>
      <c r="X404" s="365"/>
      <c r="Y404" s="365"/>
      <c r="Z404" s="365"/>
    </row>
    <row r="405" ht="13.5" customHeight="1">
      <c r="A405" s="380"/>
      <c r="B405" s="483"/>
      <c r="C405" s="483"/>
      <c r="D405" s="365"/>
      <c r="E405" s="365"/>
      <c r="F405" s="365"/>
      <c r="G405" s="365"/>
      <c r="H405" s="365"/>
      <c r="I405" s="365"/>
      <c r="J405" s="365"/>
      <c r="K405" s="365"/>
      <c r="L405" s="365"/>
      <c r="M405" s="365"/>
      <c r="N405" s="365"/>
      <c r="O405" s="365"/>
      <c r="P405" s="365"/>
      <c r="Q405" s="365"/>
      <c r="R405" s="365"/>
      <c r="S405" s="365"/>
      <c r="T405" s="365"/>
      <c r="U405" s="365"/>
      <c r="V405" s="365"/>
      <c r="W405" s="365"/>
      <c r="X405" s="365"/>
      <c r="Y405" s="365"/>
      <c r="Z405" s="365"/>
    </row>
    <row r="406" ht="13.5" customHeight="1">
      <c r="A406" s="380"/>
      <c r="B406" s="483"/>
      <c r="C406" s="483"/>
      <c r="D406" s="365"/>
      <c r="E406" s="365"/>
      <c r="F406" s="365"/>
      <c r="G406" s="365"/>
      <c r="H406" s="365"/>
      <c r="I406" s="365"/>
      <c r="J406" s="365"/>
      <c r="K406" s="365"/>
      <c r="L406" s="365"/>
      <c r="M406" s="365"/>
      <c r="N406" s="365"/>
      <c r="O406" s="365"/>
      <c r="P406" s="365"/>
      <c r="Q406" s="365"/>
      <c r="R406" s="365"/>
      <c r="S406" s="365"/>
      <c r="T406" s="365"/>
      <c r="U406" s="365"/>
      <c r="V406" s="365"/>
      <c r="W406" s="365"/>
      <c r="X406" s="365"/>
      <c r="Y406" s="365"/>
      <c r="Z406" s="365"/>
    </row>
    <row r="407" ht="13.5" customHeight="1">
      <c r="A407" s="380"/>
      <c r="B407" s="483"/>
      <c r="C407" s="483"/>
      <c r="D407" s="365"/>
      <c r="E407" s="365"/>
      <c r="F407" s="365"/>
      <c r="G407" s="365"/>
      <c r="H407" s="365"/>
      <c r="I407" s="365"/>
      <c r="J407" s="365"/>
      <c r="K407" s="365"/>
      <c r="L407" s="365"/>
      <c r="M407" s="365"/>
      <c r="N407" s="365"/>
      <c r="O407" s="365"/>
      <c r="P407" s="365"/>
      <c r="Q407" s="365"/>
      <c r="R407" s="365"/>
      <c r="S407" s="365"/>
      <c r="T407" s="365"/>
      <c r="U407" s="365"/>
      <c r="V407" s="365"/>
      <c r="W407" s="365"/>
      <c r="X407" s="365"/>
      <c r="Y407" s="365"/>
      <c r="Z407" s="365"/>
    </row>
    <row r="408" ht="13.5" customHeight="1">
      <c r="A408" s="380"/>
      <c r="B408" s="483"/>
      <c r="C408" s="483"/>
      <c r="D408" s="365"/>
      <c r="E408" s="365"/>
      <c r="F408" s="365"/>
      <c r="G408" s="365"/>
      <c r="H408" s="365"/>
      <c r="I408" s="365"/>
      <c r="J408" s="365"/>
      <c r="K408" s="365"/>
      <c r="L408" s="365"/>
      <c r="M408" s="365"/>
      <c r="N408" s="365"/>
      <c r="O408" s="365"/>
      <c r="P408" s="365"/>
      <c r="Q408" s="365"/>
      <c r="R408" s="365"/>
      <c r="S408" s="365"/>
      <c r="T408" s="365"/>
      <c r="U408" s="365"/>
      <c r="V408" s="365"/>
      <c r="W408" s="365"/>
      <c r="X408" s="365"/>
      <c r="Y408" s="365"/>
      <c r="Z408" s="365"/>
    </row>
    <row r="409" ht="13.5" customHeight="1">
      <c r="A409" s="380"/>
      <c r="B409" s="483"/>
      <c r="C409" s="483"/>
      <c r="D409" s="365"/>
      <c r="E409" s="365"/>
      <c r="F409" s="365"/>
      <c r="G409" s="365"/>
      <c r="H409" s="365"/>
      <c r="I409" s="365"/>
      <c r="J409" s="365"/>
      <c r="K409" s="365"/>
      <c r="L409" s="365"/>
      <c r="M409" s="365"/>
      <c r="N409" s="365"/>
      <c r="O409" s="365"/>
      <c r="P409" s="365"/>
      <c r="Q409" s="365"/>
      <c r="R409" s="365"/>
      <c r="S409" s="365"/>
      <c r="T409" s="365"/>
      <c r="U409" s="365"/>
      <c r="V409" s="365"/>
      <c r="W409" s="365"/>
      <c r="X409" s="365"/>
      <c r="Y409" s="365"/>
      <c r="Z409" s="365"/>
    </row>
    <row r="410" ht="13.5" customHeight="1">
      <c r="A410" s="380"/>
      <c r="B410" s="483"/>
      <c r="C410" s="483"/>
      <c r="D410" s="365"/>
      <c r="E410" s="365"/>
      <c r="F410" s="365"/>
      <c r="G410" s="365"/>
      <c r="H410" s="365"/>
      <c r="I410" s="365"/>
      <c r="J410" s="365"/>
      <c r="K410" s="365"/>
      <c r="L410" s="365"/>
      <c r="M410" s="365"/>
      <c r="N410" s="365"/>
      <c r="O410" s="365"/>
      <c r="P410" s="365"/>
      <c r="Q410" s="365"/>
      <c r="R410" s="365"/>
      <c r="S410" s="365"/>
      <c r="T410" s="365"/>
      <c r="U410" s="365"/>
      <c r="V410" s="365"/>
      <c r="W410" s="365"/>
      <c r="X410" s="365"/>
      <c r="Y410" s="365"/>
      <c r="Z410" s="365"/>
    </row>
    <row r="411" ht="13.5" customHeight="1">
      <c r="A411" s="380"/>
      <c r="B411" s="483"/>
      <c r="C411" s="483"/>
      <c r="D411" s="365"/>
      <c r="E411" s="365"/>
      <c r="F411" s="365"/>
      <c r="G411" s="365"/>
      <c r="H411" s="365"/>
      <c r="I411" s="365"/>
      <c r="J411" s="365"/>
      <c r="K411" s="365"/>
      <c r="L411" s="365"/>
      <c r="M411" s="365"/>
      <c r="N411" s="365"/>
      <c r="O411" s="365"/>
      <c r="P411" s="365"/>
      <c r="Q411" s="365"/>
      <c r="R411" s="365"/>
      <c r="S411" s="365"/>
      <c r="T411" s="365"/>
      <c r="U411" s="365"/>
      <c r="V411" s="365"/>
      <c r="W411" s="365"/>
      <c r="X411" s="365"/>
      <c r="Y411" s="365"/>
      <c r="Z411" s="365"/>
    </row>
    <row r="412" ht="13.5" customHeight="1">
      <c r="A412" s="380"/>
      <c r="B412" s="483"/>
      <c r="C412" s="483"/>
      <c r="D412" s="365"/>
      <c r="E412" s="365"/>
      <c r="F412" s="365"/>
      <c r="G412" s="365"/>
      <c r="H412" s="365"/>
      <c r="I412" s="365"/>
      <c r="J412" s="365"/>
      <c r="K412" s="365"/>
      <c r="L412" s="365"/>
      <c r="M412" s="365"/>
      <c r="N412" s="365"/>
      <c r="O412" s="365"/>
      <c r="P412" s="365"/>
      <c r="Q412" s="365"/>
      <c r="R412" s="365"/>
      <c r="S412" s="365"/>
      <c r="T412" s="365"/>
      <c r="U412" s="365"/>
      <c r="V412" s="365"/>
      <c r="W412" s="365"/>
      <c r="X412" s="365"/>
      <c r="Y412" s="365"/>
      <c r="Z412" s="365"/>
    </row>
    <row r="413" ht="13.5" customHeight="1">
      <c r="A413" s="380"/>
      <c r="B413" s="483"/>
      <c r="C413" s="483"/>
      <c r="D413" s="365"/>
      <c r="E413" s="365"/>
      <c r="F413" s="365"/>
      <c r="G413" s="365"/>
      <c r="H413" s="365"/>
      <c r="I413" s="365"/>
      <c r="J413" s="365"/>
      <c r="K413" s="365"/>
      <c r="L413" s="365"/>
      <c r="M413" s="365"/>
      <c r="N413" s="365"/>
      <c r="O413" s="365"/>
      <c r="P413" s="365"/>
      <c r="Q413" s="365"/>
      <c r="R413" s="365"/>
      <c r="S413" s="365"/>
      <c r="T413" s="365"/>
      <c r="U413" s="365"/>
      <c r="V413" s="365"/>
      <c r="W413" s="365"/>
      <c r="X413" s="365"/>
      <c r="Y413" s="365"/>
      <c r="Z413" s="365"/>
    </row>
    <row r="414" ht="13.5" customHeight="1">
      <c r="A414" s="380"/>
      <c r="B414" s="483"/>
      <c r="C414" s="483"/>
      <c r="D414" s="365"/>
      <c r="E414" s="365"/>
      <c r="F414" s="365"/>
      <c r="G414" s="365"/>
      <c r="H414" s="365"/>
      <c r="I414" s="365"/>
      <c r="J414" s="365"/>
      <c r="K414" s="365"/>
      <c r="L414" s="365"/>
      <c r="M414" s="365"/>
      <c r="N414" s="365"/>
      <c r="O414" s="365"/>
      <c r="P414" s="365"/>
      <c r="Q414" s="365"/>
      <c r="R414" s="365"/>
      <c r="S414" s="365"/>
      <c r="T414" s="365"/>
      <c r="U414" s="365"/>
      <c r="V414" s="365"/>
      <c r="W414" s="365"/>
      <c r="X414" s="365"/>
      <c r="Y414" s="365"/>
      <c r="Z414" s="365"/>
    </row>
    <row r="415" ht="13.5" customHeight="1">
      <c r="A415" s="380"/>
      <c r="B415" s="483"/>
      <c r="C415" s="483"/>
      <c r="D415" s="365"/>
      <c r="E415" s="365"/>
      <c r="F415" s="365"/>
      <c r="G415" s="365"/>
      <c r="H415" s="365"/>
      <c r="I415" s="365"/>
      <c r="J415" s="365"/>
      <c r="K415" s="365"/>
      <c r="L415" s="365"/>
      <c r="M415" s="365"/>
      <c r="N415" s="365"/>
      <c r="O415" s="365"/>
      <c r="P415" s="365"/>
      <c r="Q415" s="365"/>
      <c r="R415" s="365"/>
      <c r="S415" s="365"/>
      <c r="T415" s="365"/>
      <c r="U415" s="365"/>
      <c r="V415" s="365"/>
      <c r="W415" s="365"/>
      <c r="X415" s="365"/>
      <c r="Y415" s="365"/>
      <c r="Z415" s="365"/>
    </row>
    <row r="416" ht="13.5" customHeight="1">
      <c r="A416" s="380"/>
      <c r="B416" s="483"/>
      <c r="C416" s="483"/>
      <c r="D416" s="365"/>
      <c r="E416" s="365"/>
      <c r="F416" s="365"/>
      <c r="G416" s="365"/>
      <c r="H416" s="365"/>
      <c r="I416" s="365"/>
      <c r="J416" s="365"/>
      <c r="K416" s="365"/>
      <c r="L416" s="365"/>
      <c r="M416" s="365"/>
      <c r="N416" s="365"/>
      <c r="O416" s="365"/>
      <c r="P416" s="365"/>
      <c r="Q416" s="365"/>
      <c r="R416" s="365"/>
      <c r="S416" s="365"/>
      <c r="T416" s="365"/>
      <c r="U416" s="365"/>
      <c r="V416" s="365"/>
      <c r="W416" s="365"/>
      <c r="X416" s="365"/>
      <c r="Y416" s="365"/>
      <c r="Z416" s="365"/>
    </row>
    <row r="417" ht="13.5" customHeight="1">
      <c r="A417" s="380"/>
      <c r="B417" s="483"/>
      <c r="C417" s="483"/>
      <c r="D417" s="365"/>
      <c r="E417" s="365"/>
      <c r="F417" s="365"/>
      <c r="G417" s="365"/>
      <c r="H417" s="365"/>
      <c r="I417" s="365"/>
      <c r="J417" s="365"/>
      <c r="K417" s="365"/>
      <c r="L417" s="365"/>
      <c r="M417" s="365"/>
      <c r="N417" s="365"/>
      <c r="O417" s="365"/>
      <c r="P417" s="365"/>
      <c r="Q417" s="365"/>
      <c r="R417" s="365"/>
      <c r="S417" s="365"/>
      <c r="T417" s="365"/>
      <c r="U417" s="365"/>
      <c r="V417" s="365"/>
      <c r="W417" s="365"/>
      <c r="X417" s="365"/>
      <c r="Y417" s="365"/>
      <c r="Z417" s="365"/>
    </row>
    <row r="418" ht="13.5" customHeight="1">
      <c r="A418" s="380"/>
      <c r="B418" s="483"/>
      <c r="C418" s="483"/>
      <c r="D418" s="365"/>
      <c r="E418" s="365"/>
      <c r="F418" s="365"/>
      <c r="G418" s="365"/>
      <c r="H418" s="365"/>
      <c r="I418" s="365"/>
      <c r="J418" s="365"/>
      <c r="K418" s="365"/>
      <c r="L418" s="365"/>
      <c r="M418" s="365"/>
      <c r="N418" s="365"/>
      <c r="O418" s="365"/>
      <c r="P418" s="365"/>
      <c r="Q418" s="365"/>
      <c r="R418" s="365"/>
      <c r="S418" s="365"/>
      <c r="T418" s="365"/>
      <c r="U418" s="365"/>
      <c r="V418" s="365"/>
      <c r="W418" s="365"/>
      <c r="X418" s="365"/>
      <c r="Y418" s="365"/>
      <c r="Z418" s="365"/>
    </row>
    <row r="419" ht="13.5" customHeight="1">
      <c r="A419" s="380"/>
      <c r="B419" s="483"/>
      <c r="C419" s="483"/>
      <c r="D419" s="365"/>
      <c r="E419" s="365"/>
      <c r="F419" s="365"/>
      <c r="G419" s="365"/>
      <c r="H419" s="365"/>
      <c r="I419" s="365"/>
      <c r="J419" s="365"/>
      <c r="K419" s="365"/>
      <c r="L419" s="365"/>
      <c r="M419" s="365"/>
      <c r="N419" s="365"/>
      <c r="O419" s="365"/>
      <c r="P419" s="365"/>
      <c r="Q419" s="365"/>
      <c r="R419" s="365"/>
      <c r="S419" s="365"/>
      <c r="T419" s="365"/>
      <c r="U419" s="365"/>
      <c r="V419" s="365"/>
      <c r="W419" s="365"/>
      <c r="X419" s="365"/>
      <c r="Y419" s="365"/>
      <c r="Z419" s="365"/>
    </row>
    <row r="420" ht="13.5" customHeight="1">
      <c r="A420" s="380"/>
      <c r="B420" s="483"/>
      <c r="C420" s="483"/>
      <c r="D420" s="365"/>
      <c r="E420" s="365"/>
      <c r="F420" s="365"/>
      <c r="G420" s="365"/>
      <c r="H420" s="365"/>
      <c r="I420" s="365"/>
      <c r="J420" s="365"/>
      <c r="K420" s="365"/>
      <c r="L420" s="365"/>
      <c r="M420" s="365"/>
      <c r="N420" s="365"/>
      <c r="O420" s="365"/>
      <c r="P420" s="365"/>
      <c r="Q420" s="365"/>
      <c r="R420" s="365"/>
      <c r="S420" s="365"/>
      <c r="T420" s="365"/>
      <c r="U420" s="365"/>
      <c r="V420" s="365"/>
      <c r="W420" s="365"/>
      <c r="X420" s="365"/>
      <c r="Y420" s="365"/>
      <c r="Z420" s="365"/>
    </row>
    <row r="421" ht="13.5" customHeight="1">
      <c r="A421" s="380"/>
      <c r="B421" s="483"/>
      <c r="C421" s="483"/>
      <c r="D421" s="365"/>
      <c r="E421" s="365"/>
      <c r="F421" s="365"/>
      <c r="G421" s="365"/>
      <c r="H421" s="365"/>
      <c r="I421" s="365"/>
      <c r="J421" s="365"/>
      <c r="K421" s="365"/>
      <c r="L421" s="365"/>
      <c r="M421" s="365"/>
      <c r="N421" s="365"/>
      <c r="O421" s="365"/>
      <c r="P421" s="365"/>
      <c r="Q421" s="365"/>
      <c r="R421" s="365"/>
      <c r="S421" s="365"/>
      <c r="T421" s="365"/>
      <c r="U421" s="365"/>
      <c r="V421" s="365"/>
      <c r="W421" s="365"/>
      <c r="X421" s="365"/>
      <c r="Y421" s="365"/>
      <c r="Z421" s="365"/>
    </row>
    <row r="422" ht="13.5" customHeight="1">
      <c r="A422" s="380"/>
      <c r="B422" s="483"/>
      <c r="C422" s="483"/>
      <c r="D422" s="365"/>
      <c r="E422" s="365"/>
      <c r="F422" s="365"/>
      <c r="G422" s="365"/>
      <c r="H422" s="365"/>
      <c r="I422" s="365"/>
      <c r="J422" s="365"/>
      <c r="K422" s="365"/>
      <c r="L422" s="365"/>
      <c r="M422" s="365"/>
      <c r="N422" s="365"/>
      <c r="O422" s="365"/>
      <c r="P422" s="365"/>
      <c r="Q422" s="365"/>
      <c r="R422" s="365"/>
      <c r="S422" s="365"/>
      <c r="T422" s="365"/>
      <c r="U422" s="365"/>
      <c r="V422" s="365"/>
      <c r="W422" s="365"/>
      <c r="X422" s="365"/>
      <c r="Y422" s="365"/>
      <c r="Z422" s="365"/>
    </row>
    <row r="423" ht="13.5" customHeight="1">
      <c r="A423" s="380"/>
      <c r="B423" s="483"/>
      <c r="C423" s="483"/>
      <c r="D423" s="365"/>
      <c r="E423" s="365"/>
      <c r="F423" s="365"/>
      <c r="G423" s="365"/>
      <c r="H423" s="365"/>
      <c r="I423" s="365"/>
      <c r="J423" s="365"/>
      <c r="K423" s="365"/>
      <c r="L423" s="365"/>
      <c r="M423" s="365"/>
      <c r="N423" s="365"/>
      <c r="O423" s="365"/>
      <c r="P423" s="365"/>
      <c r="Q423" s="365"/>
      <c r="R423" s="365"/>
      <c r="S423" s="365"/>
      <c r="T423" s="365"/>
      <c r="U423" s="365"/>
      <c r="V423" s="365"/>
      <c r="W423" s="365"/>
      <c r="X423" s="365"/>
      <c r="Y423" s="365"/>
      <c r="Z423" s="365"/>
    </row>
    <row r="424" ht="13.5" customHeight="1">
      <c r="A424" s="380"/>
      <c r="B424" s="483"/>
      <c r="C424" s="483"/>
      <c r="D424" s="365"/>
      <c r="E424" s="365"/>
      <c r="F424" s="365"/>
      <c r="G424" s="365"/>
      <c r="H424" s="365"/>
      <c r="I424" s="365"/>
      <c r="J424" s="365"/>
      <c r="K424" s="365"/>
      <c r="L424" s="365"/>
      <c r="M424" s="365"/>
      <c r="N424" s="365"/>
      <c r="O424" s="365"/>
      <c r="P424" s="365"/>
      <c r="Q424" s="365"/>
      <c r="R424" s="365"/>
      <c r="S424" s="365"/>
      <c r="T424" s="365"/>
      <c r="U424" s="365"/>
      <c r="V424" s="365"/>
      <c r="W424" s="365"/>
      <c r="X424" s="365"/>
      <c r="Y424" s="365"/>
      <c r="Z424" s="365"/>
    </row>
    <row r="425" ht="13.5" customHeight="1">
      <c r="A425" s="380"/>
      <c r="B425" s="483"/>
      <c r="C425" s="483"/>
      <c r="D425" s="365"/>
      <c r="E425" s="365"/>
      <c r="F425" s="365"/>
      <c r="G425" s="365"/>
      <c r="H425" s="365"/>
      <c r="I425" s="365"/>
      <c r="J425" s="365"/>
      <c r="K425" s="365"/>
      <c r="L425" s="365"/>
      <c r="M425" s="365"/>
      <c r="N425" s="365"/>
      <c r="O425" s="365"/>
      <c r="P425" s="365"/>
      <c r="Q425" s="365"/>
      <c r="R425" s="365"/>
      <c r="S425" s="365"/>
      <c r="T425" s="365"/>
      <c r="U425" s="365"/>
      <c r="V425" s="365"/>
      <c r="W425" s="365"/>
      <c r="X425" s="365"/>
      <c r="Y425" s="365"/>
      <c r="Z425" s="365"/>
    </row>
    <row r="426" ht="13.5" customHeight="1">
      <c r="A426" s="380"/>
      <c r="B426" s="483"/>
      <c r="C426" s="483"/>
      <c r="D426" s="365"/>
      <c r="E426" s="365"/>
      <c r="F426" s="365"/>
      <c r="G426" s="365"/>
      <c r="H426" s="365"/>
      <c r="I426" s="365"/>
      <c r="J426" s="365"/>
      <c r="K426" s="365"/>
      <c r="L426" s="365"/>
      <c r="M426" s="365"/>
      <c r="N426" s="365"/>
      <c r="O426" s="365"/>
      <c r="P426" s="365"/>
      <c r="Q426" s="365"/>
      <c r="R426" s="365"/>
      <c r="S426" s="365"/>
      <c r="T426" s="365"/>
      <c r="U426" s="365"/>
      <c r="V426" s="365"/>
      <c r="W426" s="365"/>
      <c r="X426" s="365"/>
      <c r="Y426" s="365"/>
      <c r="Z426" s="365"/>
    </row>
    <row r="427" ht="13.5" customHeight="1">
      <c r="A427" s="380"/>
      <c r="B427" s="483"/>
      <c r="C427" s="483"/>
      <c r="D427" s="365"/>
      <c r="E427" s="365"/>
      <c r="F427" s="365"/>
      <c r="G427" s="365"/>
      <c r="H427" s="365"/>
      <c r="I427" s="365"/>
      <c r="J427" s="365"/>
      <c r="K427" s="365"/>
      <c r="L427" s="365"/>
      <c r="M427" s="365"/>
      <c r="N427" s="365"/>
      <c r="O427" s="365"/>
      <c r="P427" s="365"/>
      <c r="Q427" s="365"/>
      <c r="R427" s="365"/>
      <c r="S427" s="365"/>
      <c r="T427" s="365"/>
      <c r="U427" s="365"/>
      <c r="V427" s="365"/>
      <c r="W427" s="365"/>
      <c r="X427" s="365"/>
      <c r="Y427" s="365"/>
      <c r="Z427" s="365"/>
    </row>
    <row r="428" ht="13.5" customHeight="1">
      <c r="A428" s="380"/>
      <c r="B428" s="483"/>
      <c r="C428" s="483"/>
      <c r="D428" s="365"/>
      <c r="E428" s="365"/>
      <c r="F428" s="365"/>
      <c r="G428" s="365"/>
      <c r="H428" s="365"/>
      <c r="I428" s="365"/>
      <c r="J428" s="365"/>
      <c r="K428" s="365"/>
      <c r="L428" s="365"/>
      <c r="M428" s="365"/>
      <c r="N428" s="365"/>
      <c r="O428" s="365"/>
      <c r="P428" s="365"/>
      <c r="Q428" s="365"/>
      <c r="R428" s="365"/>
      <c r="S428" s="365"/>
      <c r="T428" s="365"/>
      <c r="U428" s="365"/>
      <c r="V428" s="365"/>
      <c r="W428" s="365"/>
      <c r="X428" s="365"/>
      <c r="Y428" s="365"/>
      <c r="Z428" s="365"/>
    </row>
    <row r="429" ht="13.5" customHeight="1">
      <c r="A429" s="380"/>
      <c r="B429" s="483"/>
      <c r="C429" s="483"/>
      <c r="D429" s="365"/>
      <c r="E429" s="365"/>
      <c r="F429" s="365"/>
      <c r="G429" s="365"/>
      <c r="H429" s="365"/>
      <c r="I429" s="365"/>
      <c r="J429" s="365"/>
      <c r="K429" s="365"/>
      <c r="L429" s="365"/>
      <c r="M429" s="365"/>
      <c r="N429" s="365"/>
      <c r="O429" s="365"/>
      <c r="P429" s="365"/>
      <c r="Q429" s="365"/>
      <c r="R429" s="365"/>
      <c r="S429" s="365"/>
      <c r="T429" s="365"/>
      <c r="U429" s="365"/>
      <c r="V429" s="365"/>
      <c r="W429" s="365"/>
      <c r="X429" s="365"/>
      <c r="Y429" s="365"/>
      <c r="Z429" s="365"/>
    </row>
    <row r="430" ht="13.5" customHeight="1">
      <c r="A430" s="380"/>
      <c r="B430" s="483"/>
      <c r="C430" s="483"/>
      <c r="D430" s="365"/>
      <c r="E430" s="365"/>
      <c r="F430" s="365"/>
      <c r="G430" s="365"/>
      <c r="H430" s="365"/>
      <c r="I430" s="365"/>
      <c r="J430" s="365"/>
      <c r="K430" s="365"/>
      <c r="L430" s="365"/>
      <c r="M430" s="365"/>
      <c r="N430" s="365"/>
      <c r="O430" s="365"/>
      <c r="P430" s="365"/>
      <c r="Q430" s="365"/>
      <c r="R430" s="365"/>
      <c r="S430" s="365"/>
      <c r="T430" s="365"/>
      <c r="U430" s="365"/>
      <c r="V430" s="365"/>
      <c r="W430" s="365"/>
      <c r="X430" s="365"/>
      <c r="Y430" s="365"/>
      <c r="Z430" s="365"/>
    </row>
    <row r="431" ht="13.5" customHeight="1">
      <c r="A431" s="380"/>
      <c r="B431" s="483"/>
      <c r="C431" s="483"/>
      <c r="D431" s="365"/>
      <c r="E431" s="365"/>
      <c r="F431" s="365"/>
      <c r="G431" s="365"/>
      <c r="H431" s="365"/>
      <c r="I431" s="365"/>
      <c r="J431" s="365"/>
      <c r="K431" s="365"/>
      <c r="L431" s="365"/>
      <c r="M431" s="365"/>
      <c r="N431" s="365"/>
      <c r="O431" s="365"/>
      <c r="P431" s="365"/>
      <c r="Q431" s="365"/>
      <c r="R431" s="365"/>
      <c r="S431" s="365"/>
      <c r="T431" s="365"/>
      <c r="U431" s="365"/>
      <c r="V431" s="365"/>
      <c r="W431" s="365"/>
      <c r="X431" s="365"/>
      <c r="Y431" s="365"/>
      <c r="Z431" s="365"/>
    </row>
    <row r="432" ht="13.5" customHeight="1">
      <c r="A432" s="380"/>
      <c r="B432" s="483"/>
      <c r="C432" s="483"/>
      <c r="D432" s="365"/>
      <c r="E432" s="365"/>
      <c r="F432" s="365"/>
      <c r="G432" s="365"/>
      <c r="H432" s="365"/>
      <c r="I432" s="365"/>
      <c r="J432" s="365"/>
      <c r="K432" s="365"/>
      <c r="L432" s="365"/>
      <c r="M432" s="365"/>
      <c r="N432" s="365"/>
      <c r="O432" s="365"/>
      <c r="P432" s="365"/>
      <c r="Q432" s="365"/>
      <c r="R432" s="365"/>
      <c r="S432" s="365"/>
      <c r="T432" s="365"/>
      <c r="U432" s="365"/>
      <c r="V432" s="365"/>
      <c r="W432" s="365"/>
      <c r="X432" s="365"/>
      <c r="Y432" s="365"/>
      <c r="Z432" s="365"/>
    </row>
    <row r="433" ht="13.5" customHeight="1">
      <c r="A433" s="380"/>
      <c r="B433" s="483"/>
      <c r="C433" s="483"/>
      <c r="D433" s="365"/>
      <c r="E433" s="365"/>
      <c r="F433" s="365"/>
      <c r="G433" s="365"/>
      <c r="H433" s="365"/>
      <c r="I433" s="365"/>
      <c r="J433" s="365"/>
      <c r="K433" s="365"/>
      <c r="L433" s="365"/>
      <c r="M433" s="365"/>
      <c r="N433" s="365"/>
      <c r="O433" s="365"/>
      <c r="P433" s="365"/>
      <c r="Q433" s="365"/>
      <c r="R433" s="365"/>
      <c r="S433" s="365"/>
      <c r="T433" s="365"/>
      <c r="U433" s="365"/>
      <c r="V433" s="365"/>
      <c r="W433" s="365"/>
      <c r="X433" s="365"/>
      <c r="Y433" s="365"/>
      <c r="Z433" s="365"/>
    </row>
    <row r="434" ht="13.5" customHeight="1">
      <c r="A434" s="380"/>
      <c r="B434" s="483"/>
      <c r="C434" s="483"/>
      <c r="D434" s="365"/>
      <c r="E434" s="365"/>
      <c r="F434" s="365"/>
      <c r="G434" s="365"/>
      <c r="H434" s="365"/>
      <c r="I434" s="365"/>
      <c r="J434" s="365"/>
      <c r="K434" s="365"/>
      <c r="L434" s="365"/>
      <c r="M434" s="365"/>
      <c r="N434" s="365"/>
      <c r="O434" s="365"/>
      <c r="P434" s="365"/>
      <c r="Q434" s="365"/>
      <c r="R434" s="365"/>
      <c r="S434" s="365"/>
      <c r="T434" s="365"/>
      <c r="U434" s="365"/>
      <c r="V434" s="365"/>
      <c r="W434" s="365"/>
      <c r="X434" s="365"/>
      <c r="Y434" s="365"/>
      <c r="Z434" s="365"/>
    </row>
    <row r="435" ht="13.5" customHeight="1">
      <c r="A435" s="380"/>
      <c r="B435" s="483"/>
      <c r="C435" s="483"/>
      <c r="D435" s="365"/>
      <c r="E435" s="365"/>
      <c r="F435" s="365"/>
      <c r="G435" s="365"/>
      <c r="H435" s="365"/>
      <c r="I435" s="365"/>
      <c r="J435" s="365"/>
      <c r="K435" s="365"/>
      <c r="L435" s="365"/>
      <c r="M435" s="365"/>
      <c r="N435" s="365"/>
      <c r="O435" s="365"/>
      <c r="P435" s="365"/>
      <c r="Q435" s="365"/>
      <c r="R435" s="365"/>
      <c r="S435" s="365"/>
      <c r="T435" s="365"/>
      <c r="U435" s="365"/>
      <c r="V435" s="365"/>
      <c r="W435" s="365"/>
      <c r="X435" s="365"/>
      <c r="Y435" s="365"/>
      <c r="Z435" s="365"/>
    </row>
    <row r="436" ht="13.5" customHeight="1">
      <c r="A436" s="380"/>
      <c r="B436" s="483"/>
      <c r="C436" s="483"/>
      <c r="D436" s="365"/>
      <c r="E436" s="365"/>
      <c r="F436" s="365"/>
      <c r="G436" s="365"/>
      <c r="H436" s="365"/>
      <c r="I436" s="365"/>
      <c r="J436" s="365"/>
      <c r="K436" s="365"/>
      <c r="L436" s="365"/>
      <c r="M436" s="365"/>
      <c r="N436" s="365"/>
      <c r="O436" s="365"/>
      <c r="P436" s="365"/>
      <c r="Q436" s="365"/>
      <c r="R436" s="365"/>
      <c r="S436" s="365"/>
      <c r="T436" s="365"/>
      <c r="U436" s="365"/>
      <c r="V436" s="365"/>
      <c r="W436" s="365"/>
      <c r="X436" s="365"/>
      <c r="Y436" s="365"/>
      <c r="Z436" s="365"/>
    </row>
    <row r="437" ht="13.5" customHeight="1">
      <c r="A437" s="380"/>
      <c r="B437" s="483"/>
      <c r="C437" s="483"/>
      <c r="D437" s="365"/>
      <c r="E437" s="365"/>
      <c r="F437" s="365"/>
      <c r="G437" s="365"/>
      <c r="H437" s="365"/>
      <c r="I437" s="365"/>
      <c r="J437" s="365"/>
      <c r="K437" s="365"/>
      <c r="L437" s="365"/>
      <c r="M437" s="365"/>
      <c r="N437" s="365"/>
      <c r="O437" s="365"/>
      <c r="P437" s="365"/>
      <c r="Q437" s="365"/>
      <c r="R437" s="365"/>
      <c r="S437" s="365"/>
      <c r="T437" s="365"/>
      <c r="U437" s="365"/>
      <c r="V437" s="365"/>
      <c r="W437" s="365"/>
      <c r="X437" s="365"/>
      <c r="Y437" s="365"/>
      <c r="Z437" s="365"/>
    </row>
    <row r="438" ht="13.5" customHeight="1">
      <c r="A438" s="380"/>
      <c r="B438" s="483"/>
      <c r="C438" s="483"/>
      <c r="D438" s="365"/>
      <c r="E438" s="365"/>
      <c r="F438" s="365"/>
      <c r="G438" s="365"/>
      <c r="H438" s="365"/>
      <c r="I438" s="365"/>
      <c r="J438" s="365"/>
      <c r="K438" s="365"/>
      <c r="L438" s="365"/>
      <c r="M438" s="365"/>
      <c r="N438" s="365"/>
      <c r="O438" s="365"/>
      <c r="P438" s="365"/>
      <c r="Q438" s="365"/>
      <c r="R438" s="365"/>
      <c r="S438" s="365"/>
      <c r="T438" s="365"/>
      <c r="U438" s="365"/>
      <c r="V438" s="365"/>
      <c r="W438" s="365"/>
      <c r="X438" s="365"/>
      <c r="Y438" s="365"/>
      <c r="Z438" s="365"/>
    </row>
    <row r="439" ht="13.5" customHeight="1">
      <c r="A439" s="380"/>
      <c r="B439" s="483"/>
      <c r="C439" s="483"/>
      <c r="D439" s="365"/>
      <c r="E439" s="365"/>
      <c r="F439" s="365"/>
      <c r="G439" s="365"/>
      <c r="H439" s="365"/>
      <c r="I439" s="365"/>
      <c r="J439" s="365"/>
      <c r="K439" s="365"/>
      <c r="L439" s="365"/>
      <c r="M439" s="365"/>
      <c r="N439" s="365"/>
      <c r="O439" s="365"/>
      <c r="P439" s="365"/>
      <c r="Q439" s="365"/>
      <c r="R439" s="365"/>
      <c r="S439" s="365"/>
      <c r="T439" s="365"/>
      <c r="U439" s="365"/>
      <c r="V439" s="365"/>
      <c r="W439" s="365"/>
      <c r="X439" s="365"/>
      <c r="Y439" s="365"/>
      <c r="Z439" s="365"/>
    </row>
    <row r="440" ht="13.5" customHeight="1">
      <c r="A440" s="380"/>
      <c r="B440" s="483"/>
      <c r="C440" s="483"/>
      <c r="D440" s="365"/>
      <c r="E440" s="365"/>
      <c r="F440" s="365"/>
      <c r="G440" s="365"/>
      <c r="H440" s="365"/>
      <c r="I440" s="365"/>
      <c r="J440" s="365"/>
      <c r="K440" s="365"/>
      <c r="L440" s="365"/>
      <c r="M440" s="365"/>
      <c r="N440" s="365"/>
      <c r="O440" s="365"/>
      <c r="P440" s="365"/>
      <c r="Q440" s="365"/>
      <c r="R440" s="365"/>
      <c r="S440" s="365"/>
      <c r="T440" s="365"/>
      <c r="U440" s="365"/>
      <c r="V440" s="365"/>
      <c r="W440" s="365"/>
      <c r="X440" s="365"/>
      <c r="Y440" s="365"/>
      <c r="Z440" s="365"/>
    </row>
    <row r="441" ht="13.5" customHeight="1">
      <c r="A441" s="380"/>
      <c r="B441" s="483"/>
      <c r="C441" s="483"/>
      <c r="D441" s="365"/>
      <c r="E441" s="365"/>
      <c r="F441" s="365"/>
      <c r="G441" s="365"/>
      <c r="H441" s="365"/>
      <c r="I441" s="365"/>
      <c r="J441" s="365"/>
      <c r="K441" s="365"/>
      <c r="L441" s="365"/>
      <c r="M441" s="365"/>
      <c r="N441" s="365"/>
      <c r="O441" s="365"/>
      <c r="P441" s="365"/>
      <c r="Q441" s="365"/>
      <c r="R441" s="365"/>
      <c r="S441" s="365"/>
      <c r="T441" s="365"/>
      <c r="U441" s="365"/>
      <c r="V441" s="365"/>
      <c r="W441" s="365"/>
      <c r="X441" s="365"/>
      <c r="Y441" s="365"/>
      <c r="Z441" s="365"/>
    </row>
    <row r="442" ht="13.5" customHeight="1">
      <c r="A442" s="380"/>
      <c r="B442" s="483"/>
      <c r="C442" s="483"/>
      <c r="D442" s="365"/>
      <c r="E442" s="365"/>
      <c r="F442" s="365"/>
      <c r="G442" s="365"/>
      <c r="H442" s="365"/>
      <c r="I442" s="365"/>
      <c r="J442" s="365"/>
      <c r="K442" s="365"/>
      <c r="L442" s="365"/>
      <c r="M442" s="365"/>
      <c r="N442" s="365"/>
      <c r="O442" s="365"/>
      <c r="P442" s="365"/>
      <c r="Q442" s="365"/>
      <c r="R442" s="365"/>
      <c r="S442" s="365"/>
      <c r="T442" s="365"/>
      <c r="U442" s="365"/>
      <c r="V442" s="365"/>
      <c r="W442" s="365"/>
      <c r="X442" s="365"/>
      <c r="Y442" s="365"/>
      <c r="Z442" s="365"/>
    </row>
    <row r="443" ht="13.5" customHeight="1">
      <c r="A443" s="380"/>
      <c r="B443" s="483"/>
      <c r="C443" s="483"/>
      <c r="D443" s="365"/>
      <c r="E443" s="365"/>
      <c r="F443" s="365"/>
      <c r="G443" s="365"/>
      <c r="H443" s="365"/>
      <c r="I443" s="365"/>
      <c r="J443" s="365"/>
      <c r="K443" s="365"/>
      <c r="L443" s="365"/>
      <c r="M443" s="365"/>
      <c r="N443" s="365"/>
      <c r="O443" s="365"/>
      <c r="P443" s="365"/>
      <c r="Q443" s="365"/>
      <c r="R443" s="365"/>
      <c r="S443" s="365"/>
      <c r="T443" s="365"/>
      <c r="U443" s="365"/>
      <c r="V443" s="365"/>
      <c r="W443" s="365"/>
      <c r="X443" s="365"/>
      <c r="Y443" s="365"/>
      <c r="Z443" s="365"/>
    </row>
    <row r="444" ht="13.5" customHeight="1">
      <c r="A444" s="380"/>
      <c r="B444" s="483"/>
      <c r="C444" s="483"/>
      <c r="D444" s="365"/>
      <c r="E444" s="365"/>
      <c r="F444" s="365"/>
      <c r="G444" s="365"/>
      <c r="H444" s="365"/>
      <c r="I444" s="365"/>
      <c r="J444" s="365"/>
      <c r="K444" s="365"/>
      <c r="L444" s="365"/>
      <c r="M444" s="365"/>
      <c r="N444" s="365"/>
      <c r="O444" s="365"/>
      <c r="P444" s="365"/>
      <c r="Q444" s="365"/>
      <c r="R444" s="365"/>
      <c r="S444" s="365"/>
      <c r="T444" s="365"/>
      <c r="U444" s="365"/>
      <c r="V444" s="365"/>
      <c r="W444" s="365"/>
      <c r="X444" s="365"/>
      <c r="Y444" s="365"/>
      <c r="Z444" s="365"/>
    </row>
    <row r="445" ht="13.5" customHeight="1">
      <c r="A445" s="380"/>
      <c r="B445" s="483"/>
      <c r="C445" s="483"/>
      <c r="D445" s="365"/>
      <c r="E445" s="365"/>
      <c r="F445" s="365"/>
      <c r="G445" s="365"/>
      <c r="H445" s="365"/>
      <c r="I445" s="365"/>
      <c r="J445" s="365"/>
      <c r="K445" s="365"/>
      <c r="L445" s="365"/>
      <c r="M445" s="365"/>
      <c r="N445" s="365"/>
      <c r="O445" s="365"/>
      <c r="P445" s="365"/>
      <c r="Q445" s="365"/>
      <c r="R445" s="365"/>
      <c r="S445" s="365"/>
      <c r="T445" s="365"/>
      <c r="U445" s="365"/>
      <c r="V445" s="365"/>
      <c r="W445" s="365"/>
      <c r="X445" s="365"/>
      <c r="Y445" s="365"/>
      <c r="Z445" s="365"/>
    </row>
    <row r="446" ht="13.5" customHeight="1">
      <c r="A446" s="380"/>
      <c r="B446" s="483"/>
      <c r="C446" s="483"/>
      <c r="D446" s="365"/>
      <c r="E446" s="365"/>
      <c r="F446" s="365"/>
      <c r="G446" s="365"/>
      <c r="H446" s="365"/>
      <c r="I446" s="365"/>
      <c r="J446" s="365"/>
      <c r="K446" s="365"/>
      <c r="L446" s="365"/>
      <c r="M446" s="365"/>
      <c r="N446" s="365"/>
      <c r="O446" s="365"/>
      <c r="P446" s="365"/>
      <c r="Q446" s="365"/>
      <c r="R446" s="365"/>
      <c r="S446" s="365"/>
      <c r="T446" s="365"/>
      <c r="U446" s="365"/>
      <c r="V446" s="365"/>
      <c r="W446" s="365"/>
      <c r="X446" s="365"/>
      <c r="Y446" s="365"/>
      <c r="Z446" s="365"/>
    </row>
    <row r="447" ht="13.5" customHeight="1">
      <c r="A447" s="380"/>
      <c r="B447" s="483"/>
      <c r="C447" s="483"/>
      <c r="D447" s="365"/>
      <c r="E447" s="365"/>
      <c r="F447" s="365"/>
      <c r="G447" s="365"/>
      <c r="H447" s="365"/>
      <c r="I447" s="365"/>
      <c r="J447" s="365"/>
      <c r="K447" s="365"/>
      <c r="L447" s="365"/>
      <c r="M447" s="365"/>
      <c r="N447" s="365"/>
      <c r="O447" s="365"/>
      <c r="P447" s="365"/>
      <c r="Q447" s="365"/>
      <c r="R447" s="365"/>
      <c r="S447" s="365"/>
      <c r="T447" s="365"/>
      <c r="U447" s="365"/>
      <c r="V447" s="365"/>
      <c r="W447" s="365"/>
      <c r="X447" s="365"/>
      <c r="Y447" s="365"/>
      <c r="Z447" s="365"/>
    </row>
    <row r="448" ht="13.5" customHeight="1">
      <c r="A448" s="380"/>
      <c r="B448" s="483"/>
      <c r="C448" s="483"/>
      <c r="D448" s="365"/>
      <c r="E448" s="365"/>
      <c r="F448" s="365"/>
      <c r="G448" s="365"/>
      <c r="H448" s="365"/>
      <c r="I448" s="365"/>
      <c r="J448" s="365"/>
      <c r="K448" s="365"/>
      <c r="L448" s="365"/>
      <c r="M448" s="365"/>
      <c r="N448" s="365"/>
      <c r="O448" s="365"/>
      <c r="P448" s="365"/>
      <c r="Q448" s="365"/>
      <c r="R448" s="365"/>
      <c r="S448" s="365"/>
      <c r="T448" s="365"/>
      <c r="U448" s="365"/>
      <c r="V448" s="365"/>
      <c r="W448" s="365"/>
      <c r="X448" s="365"/>
      <c r="Y448" s="365"/>
      <c r="Z448" s="365"/>
    </row>
    <row r="449" ht="13.5" customHeight="1">
      <c r="A449" s="380"/>
      <c r="B449" s="483"/>
      <c r="C449" s="483"/>
      <c r="D449" s="365"/>
      <c r="E449" s="365"/>
      <c r="F449" s="365"/>
      <c r="G449" s="365"/>
      <c r="H449" s="365"/>
      <c r="I449" s="365"/>
      <c r="J449" s="365"/>
      <c r="K449" s="365"/>
      <c r="L449" s="365"/>
      <c r="M449" s="365"/>
      <c r="N449" s="365"/>
      <c r="O449" s="365"/>
      <c r="P449" s="365"/>
      <c r="Q449" s="365"/>
      <c r="R449" s="365"/>
      <c r="S449" s="365"/>
      <c r="T449" s="365"/>
      <c r="U449" s="365"/>
      <c r="V449" s="365"/>
      <c r="W449" s="365"/>
      <c r="X449" s="365"/>
      <c r="Y449" s="365"/>
      <c r="Z449" s="365"/>
    </row>
    <row r="450" ht="13.5" customHeight="1">
      <c r="A450" s="380"/>
      <c r="B450" s="483"/>
      <c r="C450" s="483"/>
      <c r="D450" s="365"/>
      <c r="E450" s="365"/>
      <c r="F450" s="365"/>
      <c r="G450" s="365"/>
      <c r="H450" s="365"/>
      <c r="I450" s="365"/>
      <c r="J450" s="365"/>
      <c r="K450" s="365"/>
      <c r="L450" s="365"/>
      <c r="M450" s="365"/>
      <c r="N450" s="365"/>
      <c r="O450" s="365"/>
      <c r="P450" s="365"/>
      <c r="Q450" s="365"/>
      <c r="R450" s="365"/>
      <c r="S450" s="365"/>
      <c r="T450" s="365"/>
      <c r="U450" s="365"/>
      <c r="V450" s="365"/>
      <c r="W450" s="365"/>
      <c r="X450" s="365"/>
      <c r="Y450" s="365"/>
      <c r="Z450" s="365"/>
    </row>
    <row r="451" ht="13.5" customHeight="1">
      <c r="A451" s="380"/>
      <c r="B451" s="483"/>
      <c r="C451" s="483"/>
      <c r="D451" s="365"/>
      <c r="E451" s="365"/>
      <c r="F451" s="365"/>
      <c r="G451" s="365"/>
      <c r="H451" s="365"/>
      <c r="I451" s="365"/>
      <c r="J451" s="365"/>
      <c r="K451" s="365"/>
      <c r="L451" s="365"/>
      <c r="M451" s="365"/>
      <c r="N451" s="365"/>
      <c r="O451" s="365"/>
      <c r="P451" s="365"/>
      <c r="Q451" s="365"/>
      <c r="R451" s="365"/>
      <c r="S451" s="365"/>
      <c r="T451" s="365"/>
      <c r="U451" s="365"/>
      <c r="V451" s="365"/>
      <c r="W451" s="365"/>
      <c r="X451" s="365"/>
      <c r="Y451" s="365"/>
      <c r="Z451" s="365"/>
    </row>
    <row r="452" ht="13.5" customHeight="1">
      <c r="A452" s="380"/>
      <c r="B452" s="483"/>
      <c r="C452" s="483"/>
      <c r="D452" s="365"/>
      <c r="E452" s="365"/>
      <c r="F452" s="365"/>
      <c r="G452" s="365"/>
      <c r="H452" s="365"/>
      <c r="I452" s="365"/>
      <c r="J452" s="365"/>
      <c r="K452" s="365"/>
      <c r="L452" s="365"/>
      <c r="M452" s="365"/>
      <c r="N452" s="365"/>
      <c r="O452" s="365"/>
      <c r="P452" s="365"/>
      <c r="Q452" s="365"/>
      <c r="R452" s="365"/>
      <c r="S452" s="365"/>
      <c r="T452" s="365"/>
      <c r="U452" s="365"/>
      <c r="V452" s="365"/>
      <c r="W452" s="365"/>
      <c r="X452" s="365"/>
      <c r="Y452" s="365"/>
      <c r="Z452" s="365"/>
    </row>
    <row r="453" ht="13.5" customHeight="1">
      <c r="A453" s="380"/>
      <c r="B453" s="483"/>
      <c r="C453" s="483"/>
      <c r="D453" s="365"/>
      <c r="E453" s="365"/>
      <c r="F453" s="365"/>
      <c r="G453" s="365"/>
      <c r="H453" s="365"/>
      <c r="I453" s="365"/>
      <c r="J453" s="365"/>
      <c r="K453" s="365"/>
      <c r="L453" s="365"/>
      <c r="M453" s="365"/>
      <c r="N453" s="365"/>
      <c r="O453" s="365"/>
      <c r="P453" s="365"/>
      <c r="Q453" s="365"/>
      <c r="R453" s="365"/>
      <c r="S453" s="365"/>
      <c r="T453" s="365"/>
      <c r="U453" s="365"/>
      <c r="V453" s="365"/>
      <c r="W453" s="365"/>
      <c r="X453" s="365"/>
      <c r="Y453" s="365"/>
      <c r="Z453" s="365"/>
    </row>
    <row r="454" ht="13.5" customHeight="1">
      <c r="A454" s="380"/>
      <c r="B454" s="483"/>
      <c r="C454" s="483"/>
      <c r="D454" s="365"/>
      <c r="E454" s="365"/>
      <c r="F454" s="365"/>
      <c r="G454" s="365"/>
      <c r="H454" s="365"/>
      <c r="I454" s="365"/>
      <c r="J454" s="365"/>
      <c r="K454" s="365"/>
      <c r="L454" s="365"/>
      <c r="M454" s="365"/>
      <c r="N454" s="365"/>
      <c r="O454" s="365"/>
      <c r="P454" s="365"/>
      <c r="Q454" s="365"/>
      <c r="R454" s="365"/>
      <c r="S454" s="365"/>
      <c r="T454" s="365"/>
      <c r="U454" s="365"/>
      <c r="V454" s="365"/>
      <c r="W454" s="365"/>
      <c r="X454" s="365"/>
      <c r="Y454" s="365"/>
      <c r="Z454" s="365"/>
    </row>
    <row r="455" ht="13.5" customHeight="1">
      <c r="A455" s="380"/>
      <c r="B455" s="483"/>
      <c r="C455" s="483"/>
      <c r="D455" s="365"/>
      <c r="E455" s="365"/>
      <c r="F455" s="365"/>
      <c r="G455" s="365"/>
      <c r="H455" s="365"/>
      <c r="I455" s="365"/>
      <c r="J455" s="365"/>
      <c r="K455" s="365"/>
      <c r="L455" s="365"/>
      <c r="M455" s="365"/>
      <c r="N455" s="365"/>
      <c r="O455" s="365"/>
      <c r="P455" s="365"/>
      <c r="Q455" s="365"/>
      <c r="R455" s="365"/>
      <c r="S455" s="365"/>
      <c r="T455" s="365"/>
      <c r="U455" s="365"/>
      <c r="V455" s="365"/>
      <c r="W455" s="365"/>
      <c r="X455" s="365"/>
      <c r="Y455" s="365"/>
      <c r="Z455" s="365"/>
    </row>
    <row r="456" ht="13.5" customHeight="1">
      <c r="A456" s="380"/>
      <c r="B456" s="483"/>
      <c r="C456" s="483"/>
      <c r="D456" s="365"/>
      <c r="E456" s="365"/>
      <c r="F456" s="365"/>
      <c r="G456" s="365"/>
      <c r="H456" s="365"/>
      <c r="I456" s="365"/>
      <c r="J456" s="365"/>
      <c r="K456" s="365"/>
      <c r="L456" s="365"/>
      <c r="M456" s="365"/>
      <c r="N456" s="365"/>
      <c r="O456" s="365"/>
      <c r="P456" s="365"/>
      <c r="Q456" s="365"/>
      <c r="R456" s="365"/>
      <c r="S456" s="365"/>
      <c r="T456" s="365"/>
      <c r="U456" s="365"/>
      <c r="V456" s="365"/>
      <c r="W456" s="365"/>
      <c r="X456" s="365"/>
      <c r="Y456" s="365"/>
      <c r="Z456" s="365"/>
    </row>
    <row r="457" ht="13.5" customHeight="1">
      <c r="A457" s="380"/>
      <c r="B457" s="483"/>
      <c r="C457" s="483"/>
      <c r="D457" s="365"/>
      <c r="E457" s="365"/>
      <c r="F457" s="365"/>
      <c r="G457" s="365"/>
      <c r="H457" s="365"/>
      <c r="I457" s="365"/>
      <c r="J457" s="365"/>
      <c r="K457" s="365"/>
      <c r="L457" s="365"/>
      <c r="M457" s="365"/>
      <c r="N457" s="365"/>
      <c r="O457" s="365"/>
      <c r="P457" s="365"/>
      <c r="Q457" s="365"/>
      <c r="R457" s="365"/>
      <c r="S457" s="365"/>
      <c r="T457" s="365"/>
      <c r="U457" s="365"/>
      <c r="V457" s="365"/>
      <c r="W457" s="365"/>
      <c r="X457" s="365"/>
      <c r="Y457" s="365"/>
      <c r="Z457" s="365"/>
    </row>
    <row r="458" ht="13.5" customHeight="1">
      <c r="A458" s="380"/>
      <c r="B458" s="483"/>
      <c r="C458" s="483"/>
      <c r="D458" s="365"/>
      <c r="E458" s="365"/>
      <c r="F458" s="365"/>
      <c r="G458" s="365"/>
      <c r="H458" s="365"/>
      <c r="I458" s="365"/>
      <c r="J458" s="365"/>
      <c r="K458" s="365"/>
      <c r="L458" s="365"/>
      <c r="M458" s="365"/>
      <c r="N458" s="365"/>
      <c r="O458" s="365"/>
      <c r="P458" s="365"/>
      <c r="Q458" s="365"/>
      <c r="R458" s="365"/>
      <c r="S458" s="365"/>
      <c r="T458" s="365"/>
      <c r="U458" s="365"/>
      <c r="V458" s="365"/>
      <c r="W458" s="365"/>
      <c r="X458" s="365"/>
      <c r="Y458" s="365"/>
      <c r="Z458" s="365"/>
    </row>
    <row r="459" ht="13.5" customHeight="1">
      <c r="A459" s="380"/>
      <c r="B459" s="483"/>
      <c r="C459" s="483"/>
      <c r="D459" s="365"/>
      <c r="E459" s="365"/>
      <c r="F459" s="365"/>
      <c r="G459" s="365"/>
      <c r="H459" s="365"/>
      <c r="I459" s="365"/>
      <c r="J459" s="365"/>
      <c r="K459" s="365"/>
      <c r="L459" s="365"/>
      <c r="M459" s="365"/>
      <c r="N459" s="365"/>
      <c r="O459" s="365"/>
      <c r="P459" s="365"/>
      <c r="Q459" s="365"/>
      <c r="R459" s="365"/>
      <c r="S459" s="365"/>
      <c r="T459" s="365"/>
      <c r="U459" s="365"/>
      <c r="V459" s="365"/>
      <c r="W459" s="365"/>
      <c r="X459" s="365"/>
      <c r="Y459" s="365"/>
      <c r="Z459" s="365"/>
    </row>
    <row r="460" ht="13.5" customHeight="1">
      <c r="A460" s="380"/>
      <c r="B460" s="483"/>
      <c r="C460" s="483"/>
      <c r="D460" s="365"/>
      <c r="E460" s="365"/>
      <c r="F460" s="365"/>
      <c r="G460" s="365"/>
      <c r="H460" s="365"/>
      <c r="I460" s="365"/>
      <c r="J460" s="365"/>
      <c r="K460" s="365"/>
      <c r="L460" s="365"/>
      <c r="M460" s="365"/>
      <c r="N460" s="365"/>
      <c r="O460" s="365"/>
      <c r="P460" s="365"/>
      <c r="Q460" s="365"/>
      <c r="R460" s="365"/>
      <c r="S460" s="365"/>
      <c r="T460" s="365"/>
      <c r="U460" s="365"/>
      <c r="V460" s="365"/>
      <c r="W460" s="365"/>
      <c r="X460" s="365"/>
      <c r="Y460" s="365"/>
      <c r="Z460" s="365"/>
    </row>
    <row r="461" ht="13.5" customHeight="1">
      <c r="A461" s="380"/>
      <c r="B461" s="483"/>
      <c r="C461" s="483"/>
      <c r="D461" s="365"/>
      <c r="E461" s="365"/>
      <c r="F461" s="365"/>
      <c r="G461" s="365"/>
      <c r="H461" s="365"/>
      <c r="I461" s="365"/>
      <c r="J461" s="365"/>
      <c r="K461" s="365"/>
      <c r="L461" s="365"/>
      <c r="M461" s="365"/>
      <c r="N461" s="365"/>
      <c r="O461" s="365"/>
      <c r="P461" s="365"/>
      <c r="Q461" s="365"/>
      <c r="R461" s="365"/>
      <c r="S461" s="365"/>
      <c r="T461" s="365"/>
      <c r="U461" s="365"/>
      <c r="V461" s="365"/>
      <c r="W461" s="365"/>
      <c r="X461" s="365"/>
      <c r="Y461" s="365"/>
      <c r="Z461" s="365"/>
    </row>
    <row r="462" ht="13.5" customHeight="1">
      <c r="A462" s="380"/>
      <c r="B462" s="483"/>
      <c r="C462" s="483"/>
      <c r="D462" s="365"/>
      <c r="E462" s="365"/>
      <c r="F462" s="365"/>
      <c r="G462" s="365"/>
      <c r="H462" s="365"/>
      <c r="I462" s="365"/>
      <c r="J462" s="365"/>
      <c r="K462" s="365"/>
      <c r="L462" s="365"/>
      <c r="M462" s="365"/>
      <c r="N462" s="365"/>
      <c r="O462" s="365"/>
      <c r="P462" s="365"/>
      <c r="Q462" s="365"/>
      <c r="R462" s="365"/>
      <c r="S462" s="365"/>
      <c r="T462" s="365"/>
      <c r="U462" s="365"/>
      <c r="V462" s="365"/>
      <c r="W462" s="365"/>
      <c r="X462" s="365"/>
      <c r="Y462" s="365"/>
      <c r="Z462" s="365"/>
    </row>
    <row r="463" ht="13.5" customHeight="1">
      <c r="A463" s="380"/>
      <c r="B463" s="483"/>
      <c r="C463" s="483"/>
      <c r="D463" s="365"/>
      <c r="E463" s="365"/>
      <c r="F463" s="365"/>
      <c r="G463" s="365"/>
      <c r="H463" s="365"/>
      <c r="I463" s="365"/>
      <c r="J463" s="365"/>
      <c r="K463" s="365"/>
      <c r="L463" s="365"/>
      <c r="M463" s="365"/>
      <c r="N463" s="365"/>
      <c r="O463" s="365"/>
      <c r="P463" s="365"/>
      <c r="Q463" s="365"/>
      <c r="R463" s="365"/>
      <c r="S463" s="365"/>
      <c r="T463" s="365"/>
      <c r="U463" s="365"/>
      <c r="V463" s="365"/>
      <c r="W463" s="365"/>
      <c r="X463" s="365"/>
      <c r="Y463" s="365"/>
      <c r="Z463" s="365"/>
    </row>
    <row r="464" ht="13.5" customHeight="1">
      <c r="A464" s="380"/>
      <c r="B464" s="483"/>
      <c r="C464" s="483"/>
      <c r="D464" s="365"/>
      <c r="E464" s="365"/>
      <c r="F464" s="365"/>
      <c r="G464" s="365"/>
      <c r="H464" s="365"/>
      <c r="I464" s="365"/>
      <c r="J464" s="365"/>
      <c r="K464" s="365"/>
      <c r="L464" s="365"/>
      <c r="M464" s="365"/>
      <c r="N464" s="365"/>
      <c r="O464" s="365"/>
      <c r="P464" s="365"/>
      <c r="Q464" s="365"/>
      <c r="R464" s="365"/>
      <c r="S464" s="365"/>
      <c r="T464" s="365"/>
      <c r="U464" s="365"/>
      <c r="V464" s="365"/>
      <c r="W464" s="365"/>
      <c r="X464" s="365"/>
      <c r="Y464" s="365"/>
      <c r="Z464" s="365"/>
    </row>
    <row r="465" ht="13.5" customHeight="1">
      <c r="A465" s="380"/>
      <c r="B465" s="483"/>
      <c r="C465" s="483"/>
      <c r="D465" s="365"/>
      <c r="E465" s="365"/>
      <c r="F465" s="365"/>
      <c r="G465" s="365"/>
      <c r="H465" s="365"/>
      <c r="I465" s="365"/>
      <c r="J465" s="365"/>
      <c r="K465" s="365"/>
      <c r="L465" s="365"/>
      <c r="M465" s="365"/>
      <c r="N465" s="365"/>
      <c r="O465" s="365"/>
      <c r="P465" s="365"/>
      <c r="Q465" s="365"/>
      <c r="R465" s="365"/>
      <c r="S465" s="365"/>
      <c r="T465" s="365"/>
      <c r="U465" s="365"/>
      <c r="V465" s="365"/>
      <c r="W465" s="365"/>
      <c r="X465" s="365"/>
      <c r="Y465" s="365"/>
      <c r="Z465" s="365"/>
    </row>
    <row r="466" ht="13.5" customHeight="1">
      <c r="A466" s="380"/>
      <c r="B466" s="483"/>
      <c r="C466" s="483"/>
      <c r="D466" s="365"/>
      <c r="E466" s="365"/>
      <c r="F466" s="365"/>
      <c r="G466" s="365"/>
      <c r="H466" s="365"/>
      <c r="I466" s="365"/>
      <c r="J466" s="365"/>
      <c r="K466" s="365"/>
      <c r="L466" s="365"/>
      <c r="M466" s="365"/>
      <c r="N466" s="365"/>
      <c r="O466" s="365"/>
      <c r="P466" s="365"/>
      <c r="Q466" s="365"/>
      <c r="R466" s="365"/>
      <c r="S466" s="365"/>
      <c r="T466" s="365"/>
      <c r="U466" s="365"/>
      <c r="V466" s="365"/>
      <c r="W466" s="365"/>
      <c r="X466" s="365"/>
      <c r="Y466" s="365"/>
      <c r="Z466" s="365"/>
    </row>
    <row r="467" ht="13.5" customHeight="1">
      <c r="A467" s="380"/>
      <c r="B467" s="483"/>
      <c r="C467" s="483"/>
      <c r="D467" s="365"/>
      <c r="E467" s="365"/>
      <c r="F467" s="365"/>
      <c r="G467" s="365"/>
      <c r="H467" s="365"/>
      <c r="I467" s="365"/>
      <c r="J467" s="365"/>
      <c r="K467" s="365"/>
      <c r="L467" s="365"/>
      <c r="M467" s="365"/>
      <c r="N467" s="365"/>
      <c r="O467" s="365"/>
      <c r="P467" s="365"/>
      <c r="Q467" s="365"/>
      <c r="R467" s="365"/>
      <c r="S467" s="365"/>
      <c r="T467" s="365"/>
      <c r="U467" s="365"/>
      <c r="V467" s="365"/>
      <c r="W467" s="365"/>
      <c r="X467" s="365"/>
      <c r="Y467" s="365"/>
      <c r="Z467" s="365"/>
    </row>
    <row r="468" ht="13.5" customHeight="1">
      <c r="A468" s="380"/>
      <c r="B468" s="483"/>
      <c r="C468" s="483"/>
      <c r="D468" s="365"/>
      <c r="E468" s="365"/>
      <c r="F468" s="365"/>
      <c r="G468" s="365"/>
      <c r="H468" s="365"/>
      <c r="I468" s="365"/>
      <c r="J468" s="365"/>
      <c r="K468" s="365"/>
      <c r="L468" s="365"/>
      <c r="M468" s="365"/>
      <c r="N468" s="365"/>
      <c r="O468" s="365"/>
      <c r="P468" s="365"/>
      <c r="Q468" s="365"/>
      <c r="R468" s="365"/>
      <c r="S468" s="365"/>
      <c r="T468" s="365"/>
      <c r="U468" s="365"/>
      <c r="V468" s="365"/>
      <c r="W468" s="365"/>
      <c r="X468" s="365"/>
      <c r="Y468" s="365"/>
      <c r="Z468" s="365"/>
    </row>
    <row r="469" ht="13.5" customHeight="1">
      <c r="A469" s="380"/>
      <c r="B469" s="483"/>
      <c r="C469" s="483"/>
      <c r="D469" s="365"/>
      <c r="E469" s="365"/>
      <c r="F469" s="365"/>
      <c r="G469" s="365"/>
      <c r="H469" s="365"/>
      <c r="I469" s="365"/>
      <c r="J469" s="365"/>
      <c r="K469" s="365"/>
      <c r="L469" s="365"/>
      <c r="M469" s="365"/>
      <c r="N469" s="365"/>
      <c r="O469" s="365"/>
      <c r="P469" s="365"/>
      <c r="Q469" s="365"/>
      <c r="R469" s="365"/>
      <c r="S469" s="365"/>
      <c r="T469" s="365"/>
      <c r="U469" s="365"/>
      <c r="V469" s="365"/>
      <c r="W469" s="365"/>
      <c r="X469" s="365"/>
      <c r="Y469" s="365"/>
      <c r="Z469" s="365"/>
    </row>
    <row r="470" ht="13.5" customHeight="1">
      <c r="A470" s="380"/>
      <c r="B470" s="483"/>
      <c r="C470" s="483"/>
      <c r="D470" s="365"/>
      <c r="E470" s="365"/>
      <c r="F470" s="365"/>
      <c r="G470" s="365"/>
      <c r="H470" s="365"/>
      <c r="I470" s="365"/>
      <c r="J470" s="365"/>
      <c r="K470" s="365"/>
      <c r="L470" s="365"/>
      <c r="M470" s="365"/>
      <c r="N470" s="365"/>
      <c r="O470" s="365"/>
      <c r="P470" s="365"/>
      <c r="Q470" s="365"/>
      <c r="R470" s="365"/>
      <c r="S470" s="365"/>
      <c r="T470" s="365"/>
      <c r="U470" s="365"/>
      <c r="V470" s="365"/>
      <c r="W470" s="365"/>
      <c r="X470" s="365"/>
      <c r="Y470" s="365"/>
      <c r="Z470" s="365"/>
    </row>
    <row r="471" ht="13.5" customHeight="1">
      <c r="A471" s="380"/>
      <c r="B471" s="483"/>
      <c r="C471" s="483"/>
      <c r="D471" s="365"/>
      <c r="E471" s="365"/>
      <c r="F471" s="365"/>
      <c r="G471" s="365"/>
      <c r="H471" s="365"/>
      <c r="I471" s="365"/>
      <c r="J471" s="365"/>
      <c r="K471" s="365"/>
      <c r="L471" s="365"/>
      <c r="M471" s="365"/>
      <c r="N471" s="365"/>
      <c r="O471" s="365"/>
      <c r="P471" s="365"/>
      <c r="Q471" s="365"/>
      <c r="R471" s="365"/>
      <c r="S471" s="365"/>
      <c r="T471" s="365"/>
      <c r="U471" s="365"/>
      <c r="V471" s="365"/>
      <c r="W471" s="365"/>
      <c r="X471" s="365"/>
      <c r="Y471" s="365"/>
      <c r="Z471" s="365"/>
    </row>
    <row r="472" ht="13.5" customHeight="1">
      <c r="A472" s="380"/>
      <c r="B472" s="483"/>
      <c r="C472" s="483"/>
      <c r="D472" s="365"/>
      <c r="E472" s="365"/>
      <c r="F472" s="365"/>
      <c r="G472" s="365"/>
      <c r="H472" s="365"/>
      <c r="I472" s="365"/>
      <c r="J472" s="365"/>
      <c r="K472" s="365"/>
      <c r="L472" s="365"/>
      <c r="M472" s="365"/>
      <c r="N472" s="365"/>
      <c r="O472" s="365"/>
      <c r="P472" s="365"/>
      <c r="Q472" s="365"/>
      <c r="R472" s="365"/>
      <c r="S472" s="365"/>
      <c r="T472" s="365"/>
      <c r="U472" s="365"/>
      <c r="V472" s="365"/>
      <c r="W472" s="365"/>
      <c r="X472" s="365"/>
      <c r="Y472" s="365"/>
      <c r="Z472" s="365"/>
    </row>
    <row r="473" ht="13.5" customHeight="1">
      <c r="A473" s="380"/>
      <c r="B473" s="483"/>
      <c r="C473" s="483"/>
      <c r="D473" s="365"/>
      <c r="E473" s="365"/>
      <c r="F473" s="365"/>
      <c r="G473" s="365"/>
      <c r="H473" s="365"/>
      <c r="I473" s="365"/>
      <c r="J473" s="365"/>
      <c r="K473" s="365"/>
      <c r="L473" s="365"/>
      <c r="M473" s="365"/>
      <c r="N473" s="365"/>
      <c r="O473" s="365"/>
      <c r="P473" s="365"/>
      <c r="Q473" s="365"/>
      <c r="R473" s="365"/>
      <c r="S473" s="365"/>
      <c r="T473" s="365"/>
      <c r="U473" s="365"/>
      <c r="V473" s="365"/>
      <c r="W473" s="365"/>
      <c r="X473" s="365"/>
      <c r="Y473" s="365"/>
      <c r="Z473" s="365"/>
    </row>
    <row r="474" ht="13.5" customHeight="1">
      <c r="A474" s="380"/>
      <c r="B474" s="483"/>
      <c r="C474" s="483"/>
      <c r="D474" s="365"/>
      <c r="E474" s="365"/>
      <c r="F474" s="365"/>
      <c r="G474" s="365"/>
      <c r="H474" s="365"/>
      <c r="I474" s="365"/>
      <c r="J474" s="365"/>
      <c r="K474" s="365"/>
      <c r="L474" s="365"/>
      <c r="M474" s="365"/>
      <c r="N474" s="365"/>
      <c r="O474" s="365"/>
      <c r="P474" s="365"/>
      <c r="Q474" s="365"/>
      <c r="R474" s="365"/>
      <c r="S474" s="365"/>
      <c r="T474" s="365"/>
      <c r="U474" s="365"/>
      <c r="V474" s="365"/>
      <c r="W474" s="365"/>
      <c r="X474" s="365"/>
      <c r="Y474" s="365"/>
      <c r="Z474" s="365"/>
    </row>
    <row r="475" ht="13.5" customHeight="1">
      <c r="A475" s="380"/>
      <c r="B475" s="483"/>
      <c r="C475" s="483"/>
      <c r="D475" s="365"/>
      <c r="E475" s="365"/>
      <c r="F475" s="365"/>
      <c r="G475" s="365"/>
      <c r="H475" s="365"/>
      <c r="I475" s="365"/>
      <c r="J475" s="365"/>
      <c r="K475" s="365"/>
      <c r="L475" s="365"/>
      <c r="M475" s="365"/>
      <c r="N475" s="365"/>
      <c r="O475" s="365"/>
      <c r="P475" s="365"/>
      <c r="Q475" s="365"/>
      <c r="R475" s="365"/>
      <c r="S475" s="365"/>
      <c r="T475" s="365"/>
      <c r="U475" s="365"/>
      <c r="V475" s="365"/>
      <c r="W475" s="365"/>
      <c r="X475" s="365"/>
      <c r="Y475" s="365"/>
      <c r="Z475" s="365"/>
    </row>
    <row r="476" ht="13.5" customHeight="1">
      <c r="A476" s="380"/>
      <c r="B476" s="483"/>
      <c r="C476" s="483"/>
      <c r="D476" s="365"/>
      <c r="E476" s="365"/>
      <c r="F476" s="365"/>
      <c r="G476" s="365"/>
      <c r="H476" s="365"/>
      <c r="I476" s="365"/>
      <c r="J476" s="365"/>
      <c r="K476" s="365"/>
      <c r="L476" s="365"/>
      <c r="M476" s="365"/>
      <c r="N476" s="365"/>
      <c r="O476" s="365"/>
      <c r="P476" s="365"/>
      <c r="Q476" s="365"/>
      <c r="R476" s="365"/>
      <c r="S476" s="365"/>
      <c r="T476" s="365"/>
      <c r="U476" s="365"/>
      <c r="V476" s="365"/>
      <c r="W476" s="365"/>
      <c r="X476" s="365"/>
      <c r="Y476" s="365"/>
      <c r="Z476" s="365"/>
    </row>
    <row r="477" ht="13.5" customHeight="1">
      <c r="A477" s="380"/>
      <c r="B477" s="483"/>
      <c r="C477" s="483"/>
      <c r="D477" s="365"/>
      <c r="E477" s="365"/>
      <c r="F477" s="365"/>
      <c r="G477" s="365"/>
      <c r="H477" s="365"/>
      <c r="I477" s="365"/>
      <c r="J477" s="365"/>
      <c r="K477" s="365"/>
      <c r="L477" s="365"/>
      <c r="M477" s="365"/>
      <c r="N477" s="365"/>
      <c r="O477" s="365"/>
      <c r="P477" s="365"/>
      <c r="Q477" s="365"/>
      <c r="R477" s="365"/>
      <c r="S477" s="365"/>
      <c r="T477" s="365"/>
      <c r="U477" s="365"/>
      <c r="V477" s="365"/>
      <c r="W477" s="365"/>
      <c r="X477" s="365"/>
      <c r="Y477" s="365"/>
      <c r="Z477" s="365"/>
    </row>
    <row r="478" ht="13.5" customHeight="1">
      <c r="A478" s="380"/>
      <c r="B478" s="483"/>
      <c r="C478" s="483"/>
      <c r="D478" s="365"/>
      <c r="E478" s="365"/>
      <c r="F478" s="365"/>
      <c r="G478" s="365"/>
      <c r="H478" s="365"/>
      <c r="I478" s="365"/>
      <c r="J478" s="365"/>
      <c r="K478" s="365"/>
      <c r="L478" s="365"/>
      <c r="M478" s="365"/>
      <c r="N478" s="365"/>
      <c r="O478" s="365"/>
      <c r="P478" s="365"/>
      <c r="Q478" s="365"/>
      <c r="R478" s="365"/>
      <c r="S478" s="365"/>
      <c r="T478" s="365"/>
      <c r="U478" s="365"/>
      <c r="V478" s="365"/>
      <c r="W478" s="365"/>
      <c r="X478" s="365"/>
      <c r="Y478" s="365"/>
      <c r="Z478" s="365"/>
    </row>
    <row r="479" ht="13.5" customHeight="1">
      <c r="A479" s="380"/>
      <c r="B479" s="483"/>
      <c r="C479" s="483"/>
      <c r="D479" s="365"/>
      <c r="E479" s="365"/>
      <c r="F479" s="365"/>
      <c r="G479" s="365"/>
      <c r="H479" s="365"/>
      <c r="I479" s="365"/>
      <c r="J479" s="365"/>
      <c r="K479" s="365"/>
      <c r="L479" s="365"/>
      <c r="M479" s="365"/>
      <c r="N479" s="365"/>
      <c r="O479" s="365"/>
      <c r="P479" s="365"/>
      <c r="Q479" s="365"/>
      <c r="R479" s="365"/>
      <c r="S479" s="365"/>
      <c r="T479" s="365"/>
      <c r="U479" s="365"/>
      <c r="V479" s="365"/>
      <c r="W479" s="365"/>
      <c r="X479" s="365"/>
      <c r="Y479" s="365"/>
      <c r="Z479" s="365"/>
    </row>
    <row r="480" ht="13.5" customHeight="1">
      <c r="A480" s="380"/>
      <c r="B480" s="483"/>
      <c r="C480" s="483"/>
      <c r="D480" s="365"/>
      <c r="E480" s="365"/>
      <c r="F480" s="365"/>
      <c r="G480" s="365"/>
      <c r="H480" s="365"/>
      <c r="I480" s="365"/>
      <c r="J480" s="365"/>
      <c r="K480" s="365"/>
      <c r="L480" s="365"/>
      <c r="M480" s="365"/>
      <c r="N480" s="365"/>
      <c r="O480" s="365"/>
      <c r="P480" s="365"/>
      <c r="Q480" s="365"/>
      <c r="R480" s="365"/>
      <c r="S480" s="365"/>
      <c r="T480" s="365"/>
      <c r="U480" s="365"/>
      <c r="V480" s="365"/>
      <c r="W480" s="365"/>
      <c r="X480" s="365"/>
      <c r="Y480" s="365"/>
      <c r="Z480" s="365"/>
    </row>
    <row r="481" ht="13.5" customHeight="1">
      <c r="A481" s="380"/>
      <c r="B481" s="483"/>
      <c r="C481" s="483"/>
      <c r="D481" s="365"/>
      <c r="E481" s="365"/>
      <c r="F481" s="365"/>
      <c r="G481" s="365"/>
      <c r="H481" s="365"/>
      <c r="I481" s="365"/>
      <c r="J481" s="365"/>
      <c r="K481" s="365"/>
      <c r="L481" s="365"/>
      <c r="M481" s="365"/>
      <c r="N481" s="365"/>
      <c r="O481" s="365"/>
      <c r="P481" s="365"/>
      <c r="Q481" s="365"/>
      <c r="R481" s="365"/>
      <c r="S481" s="365"/>
      <c r="T481" s="365"/>
      <c r="U481" s="365"/>
      <c r="V481" s="365"/>
      <c r="W481" s="365"/>
      <c r="X481" s="365"/>
      <c r="Y481" s="365"/>
      <c r="Z481" s="365"/>
    </row>
    <row r="482" ht="13.5" customHeight="1">
      <c r="A482" s="380"/>
      <c r="B482" s="483"/>
      <c r="C482" s="483"/>
      <c r="D482" s="365"/>
      <c r="E482" s="365"/>
      <c r="F482" s="365"/>
      <c r="G482" s="365"/>
      <c r="H482" s="365"/>
      <c r="I482" s="365"/>
      <c r="J482" s="365"/>
      <c r="K482" s="365"/>
      <c r="L482" s="365"/>
      <c r="M482" s="365"/>
      <c r="N482" s="365"/>
      <c r="O482" s="365"/>
      <c r="P482" s="365"/>
      <c r="Q482" s="365"/>
      <c r="R482" s="365"/>
      <c r="S482" s="365"/>
      <c r="T482" s="365"/>
      <c r="U482" s="365"/>
      <c r="V482" s="365"/>
      <c r="W482" s="365"/>
      <c r="X482" s="365"/>
      <c r="Y482" s="365"/>
      <c r="Z482" s="365"/>
    </row>
    <row r="483" ht="13.5" customHeight="1">
      <c r="A483" s="380"/>
      <c r="B483" s="483"/>
      <c r="C483" s="483"/>
      <c r="D483" s="365"/>
      <c r="E483" s="365"/>
      <c r="F483" s="365"/>
      <c r="G483" s="365"/>
      <c r="H483" s="365"/>
      <c r="I483" s="365"/>
      <c r="J483" s="365"/>
      <c r="K483" s="365"/>
      <c r="L483" s="365"/>
      <c r="M483" s="365"/>
      <c r="N483" s="365"/>
      <c r="O483" s="365"/>
      <c r="P483" s="365"/>
      <c r="Q483" s="365"/>
      <c r="R483" s="365"/>
      <c r="S483" s="365"/>
      <c r="T483" s="365"/>
      <c r="U483" s="365"/>
      <c r="V483" s="365"/>
      <c r="W483" s="365"/>
      <c r="X483" s="365"/>
      <c r="Y483" s="365"/>
      <c r="Z483" s="365"/>
    </row>
    <row r="484" ht="13.5" customHeight="1">
      <c r="A484" s="380"/>
      <c r="B484" s="483"/>
      <c r="C484" s="483"/>
      <c r="D484" s="365"/>
      <c r="E484" s="365"/>
      <c r="F484" s="365"/>
      <c r="G484" s="365"/>
      <c r="H484" s="365"/>
      <c r="I484" s="365"/>
      <c r="J484" s="365"/>
      <c r="K484" s="365"/>
      <c r="L484" s="365"/>
      <c r="M484" s="365"/>
      <c r="N484" s="365"/>
      <c r="O484" s="365"/>
      <c r="P484" s="365"/>
      <c r="Q484" s="365"/>
      <c r="R484" s="365"/>
      <c r="S484" s="365"/>
      <c r="T484" s="365"/>
      <c r="U484" s="365"/>
      <c r="V484" s="365"/>
      <c r="W484" s="365"/>
      <c r="X484" s="365"/>
      <c r="Y484" s="365"/>
      <c r="Z484" s="365"/>
    </row>
    <row r="485" ht="13.5" customHeight="1">
      <c r="A485" s="380"/>
      <c r="B485" s="483"/>
      <c r="C485" s="483"/>
      <c r="D485" s="365"/>
      <c r="E485" s="365"/>
      <c r="F485" s="365"/>
      <c r="G485" s="365"/>
      <c r="H485" s="365"/>
      <c r="I485" s="365"/>
      <c r="J485" s="365"/>
      <c r="K485" s="365"/>
      <c r="L485" s="365"/>
      <c r="M485" s="365"/>
      <c r="N485" s="365"/>
      <c r="O485" s="365"/>
      <c r="P485" s="365"/>
      <c r="Q485" s="365"/>
      <c r="R485" s="365"/>
      <c r="S485" s="365"/>
      <c r="T485" s="365"/>
      <c r="U485" s="365"/>
      <c r="V485" s="365"/>
      <c r="W485" s="365"/>
      <c r="X485" s="365"/>
      <c r="Y485" s="365"/>
      <c r="Z485" s="365"/>
    </row>
    <row r="486" ht="13.5" customHeight="1">
      <c r="A486" s="380"/>
      <c r="B486" s="483"/>
      <c r="C486" s="483"/>
      <c r="D486" s="365"/>
      <c r="E486" s="365"/>
      <c r="F486" s="365"/>
      <c r="G486" s="365"/>
      <c r="H486" s="365"/>
      <c r="I486" s="365"/>
      <c r="J486" s="365"/>
      <c r="K486" s="365"/>
      <c r="L486" s="365"/>
      <c r="M486" s="365"/>
      <c r="N486" s="365"/>
      <c r="O486" s="365"/>
      <c r="P486" s="365"/>
      <c r="Q486" s="365"/>
      <c r="R486" s="365"/>
      <c r="S486" s="365"/>
      <c r="T486" s="365"/>
      <c r="U486" s="365"/>
      <c r="V486" s="365"/>
      <c r="W486" s="365"/>
      <c r="X486" s="365"/>
      <c r="Y486" s="365"/>
      <c r="Z486" s="365"/>
    </row>
    <row r="487" ht="13.5" customHeight="1">
      <c r="A487" s="380"/>
      <c r="B487" s="483"/>
      <c r="C487" s="483"/>
      <c r="D487" s="365"/>
      <c r="E487" s="365"/>
      <c r="F487" s="365"/>
      <c r="G487" s="365"/>
      <c r="H487" s="365"/>
      <c r="I487" s="365"/>
      <c r="J487" s="365"/>
      <c r="K487" s="365"/>
      <c r="L487" s="365"/>
      <c r="M487" s="365"/>
      <c r="N487" s="365"/>
      <c r="O487" s="365"/>
      <c r="P487" s="365"/>
      <c r="Q487" s="365"/>
      <c r="R487" s="365"/>
      <c r="S487" s="365"/>
      <c r="T487" s="365"/>
      <c r="U487" s="365"/>
      <c r="V487" s="365"/>
      <c r="W487" s="365"/>
      <c r="X487" s="365"/>
      <c r="Y487" s="365"/>
      <c r="Z487" s="365"/>
    </row>
    <row r="488" ht="13.5" customHeight="1">
      <c r="A488" s="380"/>
      <c r="B488" s="483"/>
      <c r="C488" s="483"/>
      <c r="D488" s="365"/>
      <c r="E488" s="365"/>
      <c r="F488" s="365"/>
      <c r="G488" s="365"/>
      <c r="H488" s="365"/>
      <c r="I488" s="365"/>
      <c r="J488" s="365"/>
      <c r="K488" s="365"/>
      <c r="L488" s="365"/>
      <c r="M488" s="365"/>
      <c r="N488" s="365"/>
      <c r="O488" s="365"/>
      <c r="P488" s="365"/>
      <c r="Q488" s="365"/>
      <c r="R488" s="365"/>
      <c r="S488" s="365"/>
      <c r="T488" s="365"/>
      <c r="U488" s="365"/>
      <c r="V488" s="365"/>
      <c r="W488" s="365"/>
      <c r="X488" s="365"/>
      <c r="Y488" s="365"/>
      <c r="Z488" s="365"/>
    </row>
    <row r="489" ht="13.5" customHeight="1">
      <c r="A489" s="380"/>
      <c r="B489" s="483"/>
      <c r="C489" s="483"/>
      <c r="D489" s="365"/>
      <c r="E489" s="365"/>
      <c r="F489" s="365"/>
      <c r="G489" s="365"/>
      <c r="H489" s="365"/>
      <c r="I489" s="365"/>
      <c r="J489" s="365"/>
      <c r="K489" s="365"/>
      <c r="L489" s="365"/>
      <c r="M489" s="365"/>
      <c r="N489" s="365"/>
      <c r="O489" s="365"/>
      <c r="P489" s="365"/>
      <c r="Q489" s="365"/>
      <c r="R489" s="365"/>
      <c r="S489" s="365"/>
      <c r="T489" s="365"/>
      <c r="U489" s="365"/>
      <c r="V489" s="365"/>
      <c r="W489" s="365"/>
      <c r="X489" s="365"/>
      <c r="Y489" s="365"/>
      <c r="Z489" s="365"/>
    </row>
    <row r="490" ht="13.5" customHeight="1">
      <c r="A490" s="380"/>
      <c r="B490" s="483"/>
      <c r="C490" s="483"/>
      <c r="D490" s="365"/>
      <c r="E490" s="365"/>
      <c r="F490" s="365"/>
      <c r="G490" s="365"/>
      <c r="H490" s="365"/>
      <c r="I490" s="365"/>
      <c r="J490" s="365"/>
      <c r="K490" s="365"/>
      <c r="L490" s="365"/>
      <c r="M490" s="365"/>
      <c r="N490" s="365"/>
      <c r="O490" s="365"/>
      <c r="P490" s="365"/>
      <c r="Q490" s="365"/>
      <c r="R490" s="365"/>
      <c r="S490" s="365"/>
      <c r="T490" s="365"/>
      <c r="U490" s="365"/>
      <c r="V490" s="365"/>
      <c r="W490" s="365"/>
      <c r="X490" s="365"/>
      <c r="Y490" s="365"/>
      <c r="Z490" s="365"/>
    </row>
    <row r="491" ht="13.5" customHeight="1">
      <c r="A491" s="380"/>
      <c r="B491" s="483"/>
      <c r="C491" s="483"/>
      <c r="D491" s="365"/>
      <c r="E491" s="365"/>
      <c r="F491" s="365"/>
      <c r="G491" s="365"/>
      <c r="H491" s="365"/>
      <c r="I491" s="365"/>
      <c r="J491" s="365"/>
      <c r="K491" s="365"/>
      <c r="L491" s="365"/>
      <c r="M491" s="365"/>
      <c r="N491" s="365"/>
      <c r="O491" s="365"/>
      <c r="P491" s="365"/>
      <c r="Q491" s="365"/>
      <c r="R491" s="365"/>
      <c r="S491" s="365"/>
      <c r="T491" s="365"/>
      <c r="U491" s="365"/>
      <c r="V491" s="365"/>
      <c r="W491" s="365"/>
      <c r="X491" s="365"/>
      <c r="Y491" s="365"/>
      <c r="Z491" s="365"/>
    </row>
    <row r="492" ht="13.5" customHeight="1">
      <c r="A492" s="380"/>
      <c r="B492" s="483"/>
      <c r="C492" s="483"/>
      <c r="D492" s="365"/>
      <c r="E492" s="365"/>
      <c r="F492" s="365"/>
      <c r="G492" s="365"/>
      <c r="H492" s="365"/>
      <c r="I492" s="365"/>
      <c r="J492" s="365"/>
      <c r="K492" s="365"/>
      <c r="L492" s="365"/>
      <c r="M492" s="365"/>
      <c r="N492" s="365"/>
      <c r="O492" s="365"/>
      <c r="P492" s="365"/>
      <c r="Q492" s="365"/>
      <c r="R492" s="365"/>
      <c r="S492" s="365"/>
      <c r="T492" s="365"/>
      <c r="U492" s="365"/>
      <c r="V492" s="365"/>
      <c r="W492" s="365"/>
      <c r="X492" s="365"/>
      <c r="Y492" s="365"/>
      <c r="Z492" s="365"/>
    </row>
    <row r="493" ht="13.5" customHeight="1">
      <c r="A493" s="380"/>
      <c r="B493" s="483"/>
      <c r="C493" s="483"/>
      <c r="D493" s="365"/>
      <c r="E493" s="365"/>
      <c r="F493" s="365"/>
      <c r="G493" s="365"/>
      <c r="H493" s="365"/>
      <c r="I493" s="365"/>
      <c r="J493" s="365"/>
      <c r="K493" s="365"/>
      <c r="L493" s="365"/>
      <c r="M493" s="365"/>
      <c r="N493" s="365"/>
      <c r="O493" s="365"/>
      <c r="P493" s="365"/>
      <c r="Q493" s="365"/>
      <c r="R493" s="365"/>
      <c r="S493" s="365"/>
      <c r="T493" s="365"/>
      <c r="U493" s="365"/>
      <c r="V493" s="365"/>
      <c r="W493" s="365"/>
      <c r="X493" s="365"/>
      <c r="Y493" s="365"/>
      <c r="Z493" s="365"/>
    </row>
    <row r="494" ht="13.5" customHeight="1">
      <c r="A494" s="380"/>
      <c r="B494" s="483"/>
      <c r="C494" s="483"/>
      <c r="D494" s="365"/>
      <c r="E494" s="365"/>
      <c r="F494" s="365"/>
      <c r="G494" s="365"/>
      <c r="H494" s="365"/>
      <c r="I494" s="365"/>
      <c r="J494" s="365"/>
      <c r="K494" s="365"/>
      <c r="L494" s="365"/>
      <c r="M494" s="365"/>
      <c r="N494" s="365"/>
      <c r="O494" s="365"/>
      <c r="P494" s="365"/>
      <c r="Q494" s="365"/>
      <c r="R494" s="365"/>
      <c r="S494" s="365"/>
      <c r="T494" s="365"/>
      <c r="U494" s="365"/>
      <c r="V494" s="365"/>
      <c r="W494" s="365"/>
      <c r="X494" s="365"/>
      <c r="Y494" s="365"/>
      <c r="Z494" s="365"/>
    </row>
    <row r="495" ht="13.5" customHeight="1">
      <c r="A495" s="380"/>
      <c r="B495" s="483"/>
      <c r="C495" s="483"/>
      <c r="D495" s="365"/>
      <c r="E495" s="365"/>
      <c r="F495" s="365"/>
      <c r="G495" s="365"/>
      <c r="H495" s="365"/>
      <c r="I495" s="365"/>
      <c r="J495" s="365"/>
      <c r="K495" s="365"/>
      <c r="L495" s="365"/>
      <c r="M495" s="365"/>
      <c r="N495" s="365"/>
      <c r="O495" s="365"/>
      <c r="P495" s="365"/>
      <c r="Q495" s="365"/>
      <c r="R495" s="365"/>
      <c r="S495" s="365"/>
      <c r="T495" s="365"/>
      <c r="U495" s="365"/>
      <c r="V495" s="365"/>
      <c r="W495" s="365"/>
      <c r="X495" s="365"/>
      <c r="Y495" s="365"/>
      <c r="Z495" s="365"/>
    </row>
    <row r="496" ht="13.5" customHeight="1">
      <c r="A496" s="380"/>
      <c r="B496" s="483"/>
      <c r="C496" s="483"/>
      <c r="D496" s="365"/>
      <c r="E496" s="365"/>
      <c r="F496" s="365"/>
      <c r="G496" s="365"/>
      <c r="H496" s="365"/>
      <c r="I496" s="365"/>
      <c r="J496" s="365"/>
      <c r="K496" s="365"/>
      <c r="L496" s="365"/>
      <c r="M496" s="365"/>
      <c r="N496" s="365"/>
      <c r="O496" s="365"/>
      <c r="P496" s="365"/>
      <c r="Q496" s="365"/>
      <c r="R496" s="365"/>
      <c r="S496" s="365"/>
      <c r="T496" s="365"/>
      <c r="U496" s="365"/>
      <c r="V496" s="365"/>
      <c r="W496" s="365"/>
      <c r="X496" s="365"/>
      <c r="Y496" s="365"/>
      <c r="Z496" s="365"/>
    </row>
    <row r="497" ht="13.5" customHeight="1">
      <c r="A497" s="380"/>
      <c r="B497" s="483"/>
      <c r="C497" s="483"/>
      <c r="D497" s="365"/>
      <c r="E497" s="365"/>
      <c r="F497" s="365"/>
      <c r="G497" s="365"/>
      <c r="H497" s="365"/>
      <c r="I497" s="365"/>
      <c r="J497" s="365"/>
      <c r="K497" s="365"/>
      <c r="L497" s="365"/>
      <c r="M497" s="365"/>
      <c r="N497" s="365"/>
      <c r="O497" s="365"/>
      <c r="P497" s="365"/>
      <c r="Q497" s="365"/>
      <c r="R497" s="365"/>
      <c r="S497" s="365"/>
      <c r="T497" s="365"/>
      <c r="U497" s="365"/>
      <c r="V497" s="365"/>
      <c r="W497" s="365"/>
      <c r="X497" s="365"/>
      <c r="Y497" s="365"/>
      <c r="Z497" s="365"/>
    </row>
    <row r="498" ht="13.5" customHeight="1">
      <c r="A498" s="380"/>
      <c r="B498" s="483"/>
      <c r="C498" s="483"/>
      <c r="D498" s="365"/>
      <c r="E498" s="365"/>
      <c r="F498" s="365"/>
      <c r="G498" s="365"/>
      <c r="H498" s="365"/>
      <c r="I498" s="365"/>
      <c r="J498" s="365"/>
      <c r="K498" s="365"/>
      <c r="L498" s="365"/>
      <c r="M498" s="365"/>
      <c r="N498" s="365"/>
      <c r="O498" s="365"/>
      <c r="P498" s="365"/>
      <c r="Q498" s="365"/>
      <c r="R498" s="365"/>
      <c r="S498" s="365"/>
      <c r="T498" s="365"/>
      <c r="U498" s="365"/>
      <c r="V498" s="365"/>
      <c r="W498" s="365"/>
      <c r="X498" s="365"/>
      <c r="Y498" s="365"/>
      <c r="Z498" s="365"/>
    </row>
    <row r="499" ht="13.5" customHeight="1">
      <c r="A499" s="380"/>
      <c r="B499" s="483"/>
      <c r="C499" s="483"/>
      <c r="D499" s="365"/>
      <c r="E499" s="365"/>
      <c r="F499" s="365"/>
      <c r="G499" s="365"/>
      <c r="H499" s="365"/>
      <c r="I499" s="365"/>
      <c r="J499" s="365"/>
      <c r="K499" s="365"/>
      <c r="L499" s="365"/>
      <c r="M499" s="365"/>
      <c r="N499" s="365"/>
      <c r="O499" s="365"/>
      <c r="P499" s="365"/>
      <c r="Q499" s="365"/>
      <c r="R499" s="365"/>
      <c r="S499" s="365"/>
      <c r="T499" s="365"/>
      <c r="U499" s="365"/>
      <c r="V499" s="365"/>
      <c r="W499" s="365"/>
      <c r="X499" s="365"/>
      <c r="Y499" s="365"/>
      <c r="Z499" s="365"/>
    </row>
    <row r="500" ht="13.5" customHeight="1">
      <c r="A500" s="380"/>
      <c r="B500" s="483"/>
      <c r="C500" s="483"/>
      <c r="D500" s="365"/>
      <c r="E500" s="365"/>
      <c r="F500" s="365"/>
      <c r="G500" s="365"/>
      <c r="H500" s="365"/>
      <c r="I500" s="365"/>
      <c r="J500" s="365"/>
      <c r="K500" s="365"/>
      <c r="L500" s="365"/>
      <c r="M500" s="365"/>
      <c r="N500" s="365"/>
      <c r="O500" s="365"/>
      <c r="P500" s="365"/>
      <c r="Q500" s="365"/>
      <c r="R500" s="365"/>
      <c r="S500" s="365"/>
      <c r="T500" s="365"/>
      <c r="U500" s="365"/>
      <c r="V500" s="365"/>
      <c r="W500" s="365"/>
      <c r="X500" s="365"/>
      <c r="Y500" s="365"/>
      <c r="Z500" s="365"/>
    </row>
    <row r="501" ht="13.5" customHeight="1">
      <c r="A501" s="380"/>
      <c r="B501" s="483"/>
      <c r="C501" s="483"/>
      <c r="D501" s="365"/>
      <c r="E501" s="365"/>
      <c r="F501" s="365"/>
      <c r="G501" s="365"/>
      <c r="H501" s="365"/>
      <c r="I501" s="365"/>
      <c r="J501" s="365"/>
      <c r="K501" s="365"/>
      <c r="L501" s="365"/>
      <c r="M501" s="365"/>
      <c r="N501" s="365"/>
      <c r="O501" s="365"/>
      <c r="P501" s="365"/>
      <c r="Q501" s="365"/>
      <c r="R501" s="365"/>
      <c r="S501" s="365"/>
      <c r="T501" s="365"/>
      <c r="U501" s="365"/>
      <c r="V501" s="365"/>
      <c r="W501" s="365"/>
      <c r="X501" s="365"/>
      <c r="Y501" s="365"/>
      <c r="Z501" s="365"/>
    </row>
    <row r="502" ht="13.5" customHeight="1">
      <c r="A502" s="380"/>
      <c r="B502" s="483"/>
      <c r="C502" s="483"/>
      <c r="D502" s="365"/>
      <c r="E502" s="365"/>
      <c r="F502" s="365"/>
      <c r="G502" s="365"/>
      <c r="H502" s="365"/>
      <c r="I502" s="365"/>
      <c r="J502" s="365"/>
      <c r="K502" s="365"/>
      <c r="L502" s="365"/>
      <c r="M502" s="365"/>
      <c r="N502" s="365"/>
      <c r="O502" s="365"/>
      <c r="P502" s="365"/>
      <c r="Q502" s="365"/>
      <c r="R502" s="365"/>
      <c r="S502" s="365"/>
      <c r="T502" s="365"/>
      <c r="U502" s="365"/>
      <c r="V502" s="365"/>
      <c r="W502" s="365"/>
      <c r="X502" s="365"/>
      <c r="Y502" s="365"/>
      <c r="Z502" s="365"/>
    </row>
    <row r="503" ht="13.5" customHeight="1">
      <c r="A503" s="380"/>
      <c r="B503" s="483"/>
      <c r="C503" s="483"/>
      <c r="D503" s="365"/>
      <c r="E503" s="365"/>
      <c r="F503" s="365"/>
      <c r="G503" s="365"/>
      <c r="H503" s="365"/>
      <c r="I503" s="365"/>
      <c r="J503" s="365"/>
      <c r="K503" s="365"/>
      <c r="L503" s="365"/>
      <c r="M503" s="365"/>
      <c r="N503" s="365"/>
      <c r="O503" s="365"/>
      <c r="P503" s="365"/>
      <c r="Q503" s="365"/>
      <c r="R503" s="365"/>
      <c r="S503" s="365"/>
      <c r="T503" s="365"/>
      <c r="U503" s="365"/>
      <c r="V503" s="365"/>
      <c r="W503" s="365"/>
      <c r="X503" s="365"/>
      <c r="Y503" s="365"/>
      <c r="Z503" s="365"/>
    </row>
    <row r="504" ht="13.5" customHeight="1">
      <c r="A504" s="380"/>
      <c r="B504" s="483"/>
      <c r="C504" s="483"/>
      <c r="D504" s="365"/>
      <c r="E504" s="365"/>
      <c r="F504" s="365"/>
      <c r="G504" s="365"/>
      <c r="H504" s="365"/>
      <c r="I504" s="365"/>
      <c r="J504" s="365"/>
      <c r="K504" s="365"/>
      <c r="L504" s="365"/>
      <c r="M504" s="365"/>
      <c r="N504" s="365"/>
      <c r="O504" s="365"/>
      <c r="P504" s="365"/>
      <c r="Q504" s="365"/>
      <c r="R504" s="365"/>
      <c r="S504" s="365"/>
      <c r="T504" s="365"/>
      <c r="U504" s="365"/>
      <c r="V504" s="365"/>
      <c r="W504" s="365"/>
      <c r="X504" s="365"/>
      <c r="Y504" s="365"/>
      <c r="Z504" s="365"/>
    </row>
    <row r="505" ht="13.5" customHeight="1">
      <c r="A505" s="380"/>
      <c r="B505" s="483"/>
      <c r="C505" s="483"/>
      <c r="D505" s="365"/>
      <c r="E505" s="365"/>
      <c r="F505" s="365"/>
      <c r="G505" s="365"/>
      <c r="H505" s="365"/>
      <c r="I505" s="365"/>
      <c r="J505" s="365"/>
      <c r="K505" s="365"/>
      <c r="L505" s="365"/>
      <c r="M505" s="365"/>
      <c r="N505" s="365"/>
      <c r="O505" s="365"/>
      <c r="P505" s="365"/>
      <c r="Q505" s="365"/>
      <c r="R505" s="365"/>
      <c r="S505" s="365"/>
      <c r="T505" s="365"/>
      <c r="U505" s="365"/>
      <c r="V505" s="365"/>
      <c r="W505" s="365"/>
      <c r="X505" s="365"/>
      <c r="Y505" s="365"/>
      <c r="Z505" s="365"/>
    </row>
    <row r="506" ht="13.5" customHeight="1">
      <c r="A506" s="380"/>
      <c r="B506" s="483"/>
      <c r="C506" s="483"/>
      <c r="D506" s="365"/>
      <c r="E506" s="365"/>
      <c r="F506" s="365"/>
      <c r="G506" s="365"/>
      <c r="H506" s="365"/>
      <c r="I506" s="365"/>
      <c r="J506" s="365"/>
      <c r="K506" s="365"/>
      <c r="L506" s="365"/>
      <c r="M506" s="365"/>
      <c r="N506" s="365"/>
      <c r="O506" s="365"/>
      <c r="P506" s="365"/>
      <c r="Q506" s="365"/>
      <c r="R506" s="365"/>
      <c r="S506" s="365"/>
      <c r="T506" s="365"/>
      <c r="U506" s="365"/>
      <c r="V506" s="365"/>
      <c r="W506" s="365"/>
      <c r="X506" s="365"/>
      <c r="Y506" s="365"/>
      <c r="Z506" s="365"/>
    </row>
    <row r="507" ht="13.5" customHeight="1">
      <c r="A507" s="380"/>
      <c r="B507" s="483"/>
      <c r="C507" s="483"/>
      <c r="D507" s="365"/>
      <c r="E507" s="365"/>
      <c r="F507" s="365"/>
      <c r="G507" s="365"/>
      <c r="H507" s="365"/>
      <c r="I507" s="365"/>
      <c r="J507" s="365"/>
      <c r="K507" s="365"/>
      <c r="L507" s="365"/>
      <c r="M507" s="365"/>
      <c r="N507" s="365"/>
      <c r="O507" s="365"/>
      <c r="P507" s="365"/>
      <c r="Q507" s="365"/>
      <c r="R507" s="365"/>
      <c r="S507" s="365"/>
      <c r="T507" s="365"/>
      <c r="U507" s="365"/>
      <c r="V507" s="365"/>
      <c r="W507" s="365"/>
      <c r="X507" s="365"/>
      <c r="Y507" s="365"/>
      <c r="Z507" s="365"/>
    </row>
    <row r="508" ht="13.5" customHeight="1">
      <c r="A508" s="380"/>
      <c r="B508" s="483"/>
      <c r="C508" s="483"/>
      <c r="D508" s="365"/>
      <c r="E508" s="365"/>
      <c r="F508" s="365"/>
      <c r="G508" s="365"/>
      <c r="H508" s="365"/>
      <c r="I508" s="365"/>
      <c r="J508" s="365"/>
      <c r="K508" s="365"/>
      <c r="L508" s="365"/>
      <c r="M508" s="365"/>
      <c r="N508" s="365"/>
      <c r="O508" s="365"/>
      <c r="P508" s="365"/>
      <c r="Q508" s="365"/>
      <c r="R508" s="365"/>
      <c r="S508" s="365"/>
      <c r="T508" s="365"/>
      <c r="U508" s="365"/>
      <c r="V508" s="365"/>
      <c r="W508" s="365"/>
      <c r="X508" s="365"/>
      <c r="Y508" s="365"/>
      <c r="Z508" s="365"/>
    </row>
    <row r="509" ht="13.5" customHeight="1">
      <c r="A509" s="380"/>
      <c r="B509" s="483"/>
      <c r="C509" s="483"/>
      <c r="D509" s="365"/>
      <c r="E509" s="365"/>
      <c r="F509" s="365"/>
      <c r="G509" s="365"/>
      <c r="H509" s="365"/>
      <c r="I509" s="365"/>
      <c r="J509" s="365"/>
      <c r="K509" s="365"/>
      <c r="L509" s="365"/>
      <c r="M509" s="365"/>
      <c r="N509" s="365"/>
      <c r="O509" s="365"/>
      <c r="P509" s="365"/>
      <c r="Q509" s="365"/>
      <c r="R509" s="365"/>
      <c r="S509" s="365"/>
      <c r="T509" s="365"/>
      <c r="U509" s="365"/>
      <c r="V509" s="365"/>
      <c r="W509" s="365"/>
      <c r="X509" s="365"/>
      <c r="Y509" s="365"/>
      <c r="Z509" s="365"/>
    </row>
    <row r="510" ht="13.5" customHeight="1">
      <c r="A510" s="380"/>
      <c r="B510" s="483"/>
      <c r="C510" s="483"/>
      <c r="D510" s="365"/>
      <c r="E510" s="365"/>
      <c r="F510" s="365"/>
      <c r="G510" s="365"/>
      <c r="H510" s="365"/>
      <c r="I510" s="365"/>
      <c r="J510" s="365"/>
      <c r="K510" s="365"/>
      <c r="L510" s="365"/>
      <c r="M510" s="365"/>
      <c r="N510" s="365"/>
      <c r="O510" s="365"/>
      <c r="P510" s="365"/>
      <c r="Q510" s="365"/>
      <c r="R510" s="365"/>
      <c r="S510" s="365"/>
      <c r="T510" s="365"/>
      <c r="U510" s="365"/>
      <c r="V510" s="365"/>
      <c r="W510" s="365"/>
      <c r="X510" s="365"/>
      <c r="Y510" s="365"/>
      <c r="Z510" s="365"/>
    </row>
    <row r="511" ht="13.5" customHeight="1">
      <c r="A511" s="380"/>
      <c r="B511" s="483"/>
      <c r="C511" s="483"/>
      <c r="D511" s="365"/>
      <c r="E511" s="365"/>
      <c r="F511" s="365"/>
      <c r="G511" s="365"/>
      <c r="H511" s="365"/>
      <c r="I511" s="365"/>
      <c r="J511" s="365"/>
      <c r="K511" s="365"/>
      <c r="L511" s="365"/>
      <c r="M511" s="365"/>
      <c r="N511" s="365"/>
      <c r="O511" s="365"/>
      <c r="P511" s="365"/>
      <c r="Q511" s="365"/>
      <c r="R511" s="365"/>
      <c r="S511" s="365"/>
      <c r="T511" s="365"/>
      <c r="U511" s="365"/>
      <c r="V511" s="365"/>
      <c r="W511" s="365"/>
      <c r="X511" s="365"/>
      <c r="Y511" s="365"/>
      <c r="Z511" s="365"/>
    </row>
    <row r="512" ht="13.5" customHeight="1">
      <c r="A512" s="380"/>
      <c r="B512" s="483"/>
      <c r="C512" s="483"/>
      <c r="D512" s="365"/>
      <c r="E512" s="365"/>
      <c r="F512" s="365"/>
      <c r="G512" s="365"/>
      <c r="H512" s="365"/>
      <c r="I512" s="365"/>
      <c r="J512" s="365"/>
      <c r="K512" s="365"/>
      <c r="L512" s="365"/>
      <c r="M512" s="365"/>
      <c r="N512" s="365"/>
      <c r="O512" s="365"/>
      <c r="P512" s="365"/>
      <c r="Q512" s="365"/>
      <c r="R512" s="365"/>
      <c r="S512" s="365"/>
      <c r="T512" s="365"/>
      <c r="U512" s="365"/>
      <c r="V512" s="365"/>
      <c r="W512" s="365"/>
      <c r="X512" s="365"/>
      <c r="Y512" s="365"/>
      <c r="Z512" s="365"/>
    </row>
    <row r="513" ht="13.5" customHeight="1">
      <c r="A513" s="380"/>
      <c r="B513" s="483"/>
      <c r="C513" s="483"/>
      <c r="D513" s="365"/>
      <c r="E513" s="365"/>
      <c r="F513" s="365"/>
      <c r="G513" s="365"/>
      <c r="H513" s="365"/>
      <c r="I513" s="365"/>
      <c r="J513" s="365"/>
      <c r="K513" s="365"/>
      <c r="L513" s="365"/>
      <c r="M513" s="365"/>
      <c r="N513" s="365"/>
      <c r="O513" s="365"/>
      <c r="P513" s="365"/>
      <c r="Q513" s="365"/>
      <c r="R513" s="365"/>
      <c r="S513" s="365"/>
      <c r="T513" s="365"/>
      <c r="U513" s="365"/>
      <c r="V513" s="365"/>
      <c r="W513" s="365"/>
      <c r="X513" s="365"/>
      <c r="Y513" s="365"/>
      <c r="Z513" s="365"/>
    </row>
    <row r="514" ht="13.5" customHeight="1">
      <c r="A514" s="380"/>
      <c r="B514" s="483"/>
      <c r="C514" s="483"/>
      <c r="D514" s="365"/>
      <c r="E514" s="365"/>
      <c r="F514" s="365"/>
      <c r="G514" s="365"/>
      <c r="H514" s="365"/>
      <c r="I514" s="365"/>
      <c r="J514" s="365"/>
      <c r="K514" s="365"/>
      <c r="L514" s="365"/>
      <c r="M514" s="365"/>
      <c r="N514" s="365"/>
      <c r="O514" s="365"/>
      <c r="P514" s="365"/>
      <c r="Q514" s="365"/>
      <c r="R514" s="365"/>
      <c r="S514" s="365"/>
      <c r="T514" s="365"/>
      <c r="U514" s="365"/>
      <c r="V514" s="365"/>
      <c r="W514" s="365"/>
      <c r="X514" s="365"/>
      <c r="Y514" s="365"/>
      <c r="Z514" s="365"/>
    </row>
    <row r="515" ht="13.5" customHeight="1">
      <c r="A515" s="380"/>
      <c r="B515" s="483"/>
      <c r="C515" s="483"/>
      <c r="D515" s="365"/>
      <c r="E515" s="365"/>
      <c r="F515" s="365"/>
      <c r="G515" s="365"/>
      <c r="H515" s="365"/>
      <c r="I515" s="365"/>
      <c r="J515" s="365"/>
      <c r="K515" s="365"/>
      <c r="L515" s="365"/>
      <c r="M515" s="365"/>
      <c r="N515" s="365"/>
      <c r="O515" s="365"/>
      <c r="P515" s="365"/>
      <c r="Q515" s="365"/>
      <c r="R515" s="365"/>
      <c r="S515" s="365"/>
      <c r="T515" s="365"/>
      <c r="U515" s="365"/>
      <c r="V515" s="365"/>
      <c r="W515" s="365"/>
      <c r="X515" s="365"/>
      <c r="Y515" s="365"/>
      <c r="Z515" s="365"/>
    </row>
    <row r="516" ht="13.5" customHeight="1">
      <c r="A516" s="380"/>
      <c r="B516" s="483"/>
      <c r="C516" s="483"/>
      <c r="D516" s="365"/>
      <c r="E516" s="365"/>
      <c r="F516" s="365"/>
      <c r="G516" s="365"/>
      <c r="H516" s="365"/>
      <c r="I516" s="365"/>
      <c r="J516" s="365"/>
      <c r="K516" s="365"/>
      <c r="L516" s="365"/>
      <c r="M516" s="365"/>
      <c r="N516" s="365"/>
      <c r="O516" s="365"/>
      <c r="P516" s="365"/>
      <c r="Q516" s="365"/>
      <c r="R516" s="365"/>
      <c r="S516" s="365"/>
      <c r="T516" s="365"/>
      <c r="U516" s="365"/>
      <c r="V516" s="365"/>
      <c r="W516" s="365"/>
      <c r="X516" s="365"/>
      <c r="Y516" s="365"/>
      <c r="Z516" s="365"/>
    </row>
    <row r="517" ht="13.5" customHeight="1">
      <c r="A517" s="380"/>
      <c r="B517" s="483"/>
      <c r="C517" s="483"/>
      <c r="D517" s="365"/>
      <c r="E517" s="365"/>
      <c r="F517" s="365"/>
      <c r="G517" s="365"/>
      <c r="H517" s="365"/>
      <c r="I517" s="365"/>
      <c r="J517" s="365"/>
      <c r="K517" s="365"/>
      <c r="L517" s="365"/>
      <c r="M517" s="365"/>
      <c r="N517" s="365"/>
      <c r="O517" s="365"/>
      <c r="P517" s="365"/>
      <c r="Q517" s="365"/>
      <c r="R517" s="365"/>
      <c r="S517" s="365"/>
      <c r="T517" s="365"/>
      <c r="U517" s="365"/>
      <c r="V517" s="365"/>
      <c r="W517" s="365"/>
      <c r="X517" s="365"/>
      <c r="Y517" s="365"/>
      <c r="Z517" s="365"/>
    </row>
    <row r="518" ht="13.5" customHeight="1">
      <c r="A518" s="380"/>
      <c r="B518" s="483"/>
      <c r="C518" s="483"/>
      <c r="D518" s="365"/>
      <c r="E518" s="365"/>
      <c r="F518" s="365"/>
      <c r="G518" s="365"/>
      <c r="H518" s="365"/>
      <c r="I518" s="365"/>
      <c r="J518" s="365"/>
      <c r="K518" s="365"/>
      <c r="L518" s="365"/>
      <c r="M518" s="365"/>
      <c r="N518" s="365"/>
      <c r="O518" s="365"/>
      <c r="P518" s="365"/>
      <c r="Q518" s="365"/>
      <c r="R518" s="365"/>
      <c r="S518" s="365"/>
      <c r="T518" s="365"/>
      <c r="U518" s="365"/>
      <c r="V518" s="365"/>
      <c r="W518" s="365"/>
      <c r="X518" s="365"/>
      <c r="Y518" s="365"/>
      <c r="Z518" s="365"/>
    </row>
    <row r="519" ht="13.5" customHeight="1">
      <c r="A519" s="380"/>
      <c r="B519" s="483"/>
      <c r="C519" s="483"/>
      <c r="D519" s="365"/>
      <c r="E519" s="365"/>
      <c r="F519" s="365"/>
      <c r="G519" s="365"/>
      <c r="H519" s="365"/>
      <c r="I519" s="365"/>
      <c r="J519" s="365"/>
      <c r="K519" s="365"/>
      <c r="L519" s="365"/>
      <c r="M519" s="365"/>
      <c r="N519" s="365"/>
      <c r="O519" s="365"/>
      <c r="P519" s="365"/>
      <c r="Q519" s="365"/>
      <c r="R519" s="365"/>
      <c r="S519" s="365"/>
      <c r="T519" s="365"/>
      <c r="U519" s="365"/>
      <c r="V519" s="365"/>
      <c r="W519" s="365"/>
      <c r="X519" s="365"/>
      <c r="Y519" s="365"/>
      <c r="Z519" s="365"/>
    </row>
    <row r="520" ht="13.5" customHeight="1">
      <c r="A520" s="380"/>
      <c r="B520" s="483"/>
      <c r="C520" s="483"/>
      <c r="D520" s="365"/>
      <c r="E520" s="365"/>
      <c r="F520" s="365"/>
      <c r="G520" s="365"/>
      <c r="H520" s="365"/>
      <c r="I520" s="365"/>
      <c r="J520" s="365"/>
      <c r="K520" s="365"/>
      <c r="L520" s="365"/>
      <c r="M520" s="365"/>
      <c r="N520" s="365"/>
      <c r="O520" s="365"/>
      <c r="P520" s="365"/>
      <c r="Q520" s="365"/>
      <c r="R520" s="365"/>
      <c r="S520" s="365"/>
      <c r="T520" s="365"/>
      <c r="U520" s="365"/>
      <c r="V520" s="365"/>
      <c r="W520" s="365"/>
      <c r="X520" s="365"/>
      <c r="Y520" s="365"/>
      <c r="Z520" s="365"/>
    </row>
    <row r="521" ht="13.5" customHeight="1">
      <c r="A521" s="380"/>
      <c r="B521" s="483"/>
      <c r="C521" s="483"/>
      <c r="D521" s="365"/>
      <c r="E521" s="365"/>
      <c r="F521" s="365"/>
      <c r="G521" s="365"/>
      <c r="H521" s="365"/>
      <c r="I521" s="365"/>
      <c r="J521" s="365"/>
      <c r="K521" s="365"/>
      <c r="L521" s="365"/>
      <c r="M521" s="365"/>
      <c r="N521" s="365"/>
      <c r="O521" s="365"/>
      <c r="P521" s="365"/>
      <c r="Q521" s="365"/>
      <c r="R521" s="365"/>
      <c r="S521" s="365"/>
      <c r="T521" s="365"/>
      <c r="U521" s="365"/>
      <c r="V521" s="365"/>
      <c r="W521" s="365"/>
      <c r="X521" s="365"/>
      <c r="Y521" s="365"/>
      <c r="Z521" s="365"/>
    </row>
    <row r="522" ht="13.5" customHeight="1">
      <c r="A522" s="380"/>
      <c r="B522" s="483"/>
      <c r="C522" s="483"/>
      <c r="D522" s="365"/>
      <c r="E522" s="365"/>
      <c r="F522" s="365"/>
      <c r="G522" s="365"/>
      <c r="H522" s="365"/>
      <c r="I522" s="365"/>
      <c r="J522" s="365"/>
      <c r="K522" s="365"/>
      <c r="L522" s="365"/>
      <c r="M522" s="365"/>
      <c r="N522" s="365"/>
      <c r="O522" s="365"/>
      <c r="P522" s="365"/>
      <c r="Q522" s="365"/>
      <c r="R522" s="365"/>
      <c r="S522" s="365"/>
      <c r="T522" s="365"/>
      <c r="U522" s="365"/>
      <c r="V522" s="365"/>
      <c r="W522" s="365"/>
      <c r="X522" s="365"/>
      <c r="Y522" s="365"/>
      <c r="Z522" s="365"/>
    </row>
    <row r="523" ht="13.5" customHeight="1">
      <c r="A523" s="380"/>
      <c r="B523" s="483"/>
      <c r="C523" s="483"/>
      <c r="D523" s="365"/>
      <c r="E523" s="365"/>
      <c r="F523" s="365"/>
      <c r="G523" s="365"/>
      <c r="H523" s="365"/>
      <c r="I523" s="365"/>
      <c r="J523" s="365"/>
      <c r="K523" s="365"/>
      <c r="L523" s="365"/>
      <c r="M523" s="365"/>
      <c r="N523" s="365"/>
      <c r="O523" s="365"/>
      <c r="P523" s="365"/>
      <c r="Q523" s="365"/>
      <c r="R523" s="365"/>
      <c r="S523" s="365"/>
      <c r="T523" s="365"/>
      <c r="U523" s="365"/>
      <c r="V523" s="365"/>
      <c r="W523" s="365"/>
      <c r="X523" s="365"/>
      <c r="Y523" s="365"/>
      <c r="Z523" s="365"/>
    </row>
    <row r="524" ht="13.5" customHeight="1">
      <c r="A524" s="380"/>
      <c r="B524" s="483"/>
      <c r="C524" s="483"/>
      <c r="D524" s="365"/>
      <c r="E524" s="365"/>
      <c r="F524" s="365"/>
      <c r="G524" s="365"/>
      <c r="H524" s="365"/>
      <c r="I524" s="365"/>
      <c r="J524" s="365"/>
      <c r="K524" s="365"/>
      <c r="L524" s="365"/>
      <c r="M524" s="365"/>
      <c r="N524" s="365"/>
      <c r="O524" s="365"/>
      <c r="P524" s="365"/>
      <c r="Q524" s="365"/>
      <c r="R524" s="365"/>
      <c r="S524" s="365"/>
      <c r="T524" s="365"/>
      <c r="U524" s="365"/>
      <c r="V524" s="365"/>
      <c r="W524" s="365"/>
      <c r="X524" s="365"/>
      <c r="Y524" s="365"/>
      <c r="Z524" s="365"/>
    </row>
    <row r="525" ht="13.5" customHeight="1">
      <c r="A525" s="380"/>
      <c r="B525" s="483"/>
      <c r="C525" s="483"/>
      <c r="D525" s="365"/>
      <c r="E525" s="365"/>
      <c r="F525" s="365"/>
      <c r="G525" s="365"/>
      <c r="H525" s="365"/>
      <c r="I525" s="365"/>
      <c r="J525" s="365"/>
      <c r="K525" s="365"/>
      <c r="L525" s="365"/>
      <c r="M525" s="365"/>
      <c r="N525" s="365"/>
      <c r="O525" s="365"/>
      <c r="P525" s="365"/>
      <c r="Q525" s="365"/>
      <c r="R525" s="365"/>
      <c r="S525" s="365"/>
      <c r="T525" s="365"/>
      <c r="U525" s="365"/>
      <c r="V525" s="365"/>
      <c r="W525" s="365"/>
      <c r="X525" s="365"/>
      <c r="Y525" s="365"/>
      <c r="Z525" s="365"/>
    </row>
    <row r="526" ht="13.5" customHeight="1">
      <c r="A526" s="380"/>
      <c r="B526" s="483"/>
      <c r="C526" s="483"/>
      <c r="D526" s="365"/>
      <c r="E526" s="365"/>
      <c r="F526" s="365"/>
      <c r="G526" s="365"/>
      <c r="H526" s="365"/>
      <c r="I526" s="365"/>
      <c r="J526" s="365"/>
      <c r="K526" s="365"/>
      <c r="L526" s="365"/>
      <c r="M526" s="365"/>
      <c r="N526" s="365"/>
      <c r="O526" s="365"/>
      <c r="P526" s="365"/>
      <c r="Q526" s="365"/>
      <c r="R526" s="365"/>
      <c r="S526" s="365"/>
      <c r="T526" s="365"/>
      <c r="U526" s="365"/>
      <c r="V526" s="365"/>
      <c r="W526" s="365"/>
      <c r="X526" s="365"/>
      <c r="Y526" s="365"/>
      <c r="Z526" s="365"/>
    </row>
    <row r="527" ht="13.5" customHeight="1">
      <c r="A527" s="380"/>
      <c r="B527" s="483"/>
      <c r="C527" s="483"/>
      <c r="D527" s="365"/>
      <c r="E527" s="365"/>
      <c r="F527" s="365"/>
      <c r="G527" s="365"/>
      <c r="H527" s="365"/>
      <c r="I527" s="365"/>
      <c r="J527" s="365"/>
      <c r="K527" s="365"/>
      <c r="L527" s="365"/>
      <c r="M527" s="365"/>
      <c r="N527" s="365"/>
      <c r="O527" s="365"/>
      <c r="P527" s="365"/>
      <c r="Q527" s="365"/>
      <c r="R527" s="365"/>
      <c r="S527" s="365"/>
      <c r="T527" s="365"/>
      <c r="U527" s="365"/>
      <c r="V527" s="365"/>
      <c r="W527" s="365"/>
      <c r="X527" s="365"/>
      <c r="Y527" s="365"/>
      <c r="Z527" s="365"/>
    </row>
    <row r="528" ht="13.5" customHeight="1">
      <c r="A528" s="380"/>
      <c r="B528" s="483"/>
      <c r="C528" s="483"/>
      <c r="D528" s="365"/>
      <c r="E528" s="365"/>
      <c r="F528" s="365"/>
      <c r="G528" s="365"/>
      <c r="H528" s="365"/>
      <c r="I528" s="365"/>
      <c r="J528" s="365"/>
      <c r="K528" s="365"/>
      <c r="L528" s="365"/>
      <c r="M528" s="365"/>
      <c r="N528" s="365"/>
      <c r="O528" s="365"/>
      <c r="P528" s="365"/>
      <c r="Q528" s="365"/>
      <c r="R528" s="365"/>
      <c r="S528" s="365"/>
      <c r="T528" s="365"/>
      <c r="U528" s="365"/>
      <c r="V528" s="365"/>
      <c r="W528" s="365"/>
      <c r="X528" s="365"/>
      <c r="Y528" s="365"/>
      <c r="Z528" s="365"/>
    </row>
    <row r="529" ht="13.5" customHeight="1">
      <c r="A529" s="380"/>
      <c r="B529" s="483"/>
      <c r="C529" s="483"/>
      <c r="D529" s="365"/>
      <c r="E529" s="365"/>
      <c r="F529" s="365"/>
      <c r="G529" s="365"/>
      <c r="H529" s="365"/>
      <c r="I529" s="365"/>
      <c r="J529" s="365"/>
      <c r="K529" s="365"/>
      <c r="L529" s="365"/>
      <c r="M529" s="365"/>
      <c r="N529" s="365"/>
      <c r="O529" s="365"/>
      <c r="P529" s="365"/>
      <c r="Q529" s="365"/>
      <c r="R529" s="365"/>
      <c r="S529" s="365"/>
      <c r="T529" s="365"/>
      <c r="U529" s="365"/>
      <c r="V529" s="365"/>
      <c r="W529" s="365"/>
      <c r="X529" s="365"/>
      <c r="Y529" s="365"/>
      <c r="Z529" s="365"/>
    </row>
    <row r="530" ht="13.5" customHeight="1">
      <c r="A530" s="380"/>
      <c r="B530" s="483"/>
      <c r="C530" s="483"/>
      <c r="D530" s="365"/>
      <c r="E530" s="365"/>
      <c r="F530" s="365"/>
      <c r="G530" s="365"/>
      <c r="H530" s="365"/>
      <c r="I530" s="365"/>
      <c r="J530" s="365"/>
      <c r="K530" s="365"/>
      <c r="L530" s="365"/>
      <c r="M530" s="365"/>
      <c r="N530" s="365"/>
      <c r="O530" s="365"/>
      <c r="P530" s="365"/>
      <c r="Q530" s="365"/>
      <c r="R530" s="365"/>
      <c r="S530" s="365"/>
      <c r="T530" s="365"/>
      <c r="U530" s="365"/>
      <c r="V530" s="365"/>
      <c r="W530" s="365"/>
      <c r="X530" s="365"/>
      <c r="Y530" s="365"/>
      <c r="Z530" s="365"/>
    </row>
    <row r="531" ht="13.5" customHeight="1">
      <c r="A531" s="380"/>
      <c r="B531" s="483"/>
      <c r="C531" s="483"/>
      <c r="D531" s="365"/>
      <c r="E531" s="365"/>
      <c r="F531" s="365"/>
      <c r="G531" s="365"/>
      <c r="H531" s="365"/>
      <c r="I531" s="365"/>
      <c r="J531" s="365"/>
      <c r="K531" s="365"/>
      <c r="L531" s="365"/>
      <c r="M531" s="365"/>
      <c r="N531" s="365"/>
      <c r="O531" s="365"/>
      <c r="P531" s="365"/>
      <c r="Q531" s="365"/>
      <c r="R531" s="365"/>
      <c r="S531" s="365"/>
      <c r="T531" s="365"/>
      <c r="U531" s="365"/>
      <c r="V531" s="365"/>
      <c r="W531" s="365"/>
      <c r="X531" s="365"/>
      <c r="Y531" s="365"/>
      <c r="Z531" s="365"/>
    </row>
    <row r="532" ht="13.5" customHeight="1">
      <c r="A532" s="380"/>
      <c r="B532" s="483"/>
      <c r="C532" s="483"/>
      <c r="D532" s="365"/>
      <c r="E532" s="365"/>
      <c r="F532" s="365"/>
      <c r="G532" s="365"/>
      <c r="H532" s="365"/>
      <c r="I532" s="365"/>
      <c r="J532" s="365"/>
      <c r="K532" s="365"/>
      <c r="L532" s="365"/>
      <c r="M532" s="365"/>
      <c r="N532" s="365"/>
      <c r="O532" s="365"/>
      <c r="P532" s="365"/>
      <c r="Q532" s="365"/>
      <c r="R532" s="365"/>
      <c r="S532" s="365"/>
      <c r="T532" s="365"/>
      <c r="U532" s="365"/>
      <c r="V532" s="365"/>
      <c r="W532" s="365"/>
      <c r="X532" s="365"/>
      <c r="Y532" s="365"/>
      <c r="Z532" s="365"/>
    </row>
    <row r="533" ht="13.5" customHeight="1">
      <c r="A533" s="380"/>
      <c r="B533" s="483"/>
      <c r="C533" s="483"/>
      <c r="D533" s="365"/>
      <c r="E533" s="365"/>
      <c r="F533" s="365"/>
      <c r="G533" s="365"/>
      <c r="H533" s="365"/>
      <c r="I533" s="365"/>
      <c r="J533" s="365"/>
      <c r="K533" s="365"/>
      <c r="L533" s="365"/>
      <c r="M533" s="365"/>
      <c r="N533" s="365"/>
      <c r="O533" s="365"/>
      <c r="P533" s="365"/>
      <c r="Q533" s="365"/>
      <c r="R533" s="365"/>
      <c r="S533" s="365"/>
      <c r="T533" s="365"/>
      <c r="U533" s="365"/>
      <c r="V533" s="365"/>
      <c r="W533" s="365"/>
      <c r="X533" s="365"/>
      <c r="Y533" s="365"/>
      <c r="Z533" s="365"/>
    </row>
    <row r="534" ht="13.5" customHeight="1">
      <c r="A534" s="380"/>
      <c r="B534" s="483"/>
      <c r="C534" s="483"/>
      <c r="D534" s="365"/>
      <c r="E534" s="365"/>
      <c r="F534" s="365"/>
      <c r="G534" s="365"/>
      <c r="H534" s="365"/>
      <c r="I534" s="365"/>
      <c r="J534" s="365"/>
      <c r="K534" s="365"/>
      <c r="L534" s="365"/>
      <c r="M534" s="365"/>
      <c r="N534" s="365"/>
      <c r="O534" s="365"/>
      <c r="P534" s="365"/>
      <c r="Q534" s="365"/>
      <c r="R534" s="365"/>
      <c r="S534" s="365"/>
      <c r="T534" s="365"/>
      <c r="U534" s="365"/>
      <c r="V534" s="365"/>
      <c r="W534" s="365"/>
      <c r="X534" s="365"/>
      <c r="Y534" s="365"/>
      <c r="Z534" s="365"/>
    </row>
    <row r="535" ht="13.5" customHeight="1">
      <c r="A535" s="380"/>
      <c r="B535" s="483"/>
      <c r="C535" s="483"/>
      <c r="D535" s="365"/>
      <c r="E535" s="365"/>
      <c r="F535" s="365"/>
      <c r="G535" s="365"/>
      <c r="H535" s="365"/>
      <c r="I535" s="365"/>
      <c r="J535" s="365"/>
      <c r="K535" s="365"/>
      <c r="L535" s="365"/>
      <c r="M535" s="365"/>
      <c r="N535" s="365"/>
      <c r="O535" s="365"/>
      <c r="P535" s="365"/>
      <c r="Q535" s="365"/>
      <c r="R535" s="365"/>
      <c r="S535" s="365"/>
      <c r="T535" s="365"/>
      <c r="U535" s="365"/>
      <c r="V535" s="365"/>
      <c r="W535" s="365"/>
      <c r="X535" s="365"/>
      <c r="Y535" s="365"/>
      <c r="Z535" s="365"/>
    </row>
    <row r="536" ht="13.5" customHeight="1">
      <c r="A536" s="380"/>
      <c r="B536" s="483"/>
      <c r="C536" s="483"/>
      <c r="D536" s="365"/>
      <c r="E536" s="365"/>
      <c r="F536" s="365"/>
      <c r="G536" s="365"/>
      <c r="H536" s="365"/>
      <c r="I536" s="365"/>
      <c r="J536" s="365"/>
      <c r="K536" s="365"/>
      <c r="L536" s="365"/>
      <c r="M536" s="365"/>
      <c r="N536" s="365"/>
      <c r="O536" s="365"/>
      <c r="P536" s="365"/>
      <c r="Q536" s="365"/>
      <c r="R536" s="365"/>
      <c r="S536" s="365"/>
      <c r="T536" s="365"/>
      <c r="U536" s="365"/>
      <c r="V536" s="365"/>
      <c r="W536" s="365"/>
      <c r="X536" s="365"/>
      <c r="Y536" s="365"/>
      <c r="Z536" s="365"/>
    </row>
    <row r="537" ht="13.5" customHeight="1">
      <c r="A537" s="380"/>
      <c r="B537" s="483"/>
      <c r="C537" s="483"/>
      <c r="D537" s="365"/>
      <c r="E537" s="365"/>
      <c r="F537" s="365"/>
      <c r="G537" s="365"/>
      <c r="H537" s="365"/>
      <c r="I537" s="365"/>
      <c r="J537" s="365"/>
      <c r="K537" s="365"/>
      <c r="L537" s="365"/>
      <c r="M537" s="365"/>
      <c r="N537" s="365"/>
      <c r="O537" s="365"/>
      <c r="P537" s="365"/>
      <c r="Q537" s="365"/>
      <c r="R537" s="365"/>
      <c r="S537" s="365"/>
      <c r="T537" s="365"/>
      <c r="U537" s="365"/>
      <c r="V537" s="365"/>
      <c r="W537" s="365"/>
      <c r="X537" s="365"/>
      <c r="Y537" s="365"/>
      <c r="Z537" s="365"/>
    </row>
    <row r="538" ht="13.5" customHeight="1">
      <c r="A538" s="380"/>
      <c r="B538" s="483"/>
      <c r="C538" s="483"/>
      <c r="D538" s="365"/>
      <c r="E538" s="365"/>
      <c r="F538" s="365"/>
      <c r="G538" s="365"/>
      <c r="H538" s="365"/>
      <c r="I538" s="365"/>
      <c r="J538" s="365"/>
      <c r="K538" s="365"/>
      <c r="L538" s="365"/>
      <c r="M538" s="365"/>
      <c r="N538" s="365"/>
      <c r="O538" s="365"/>
      <c r="P538" s="365"/>
      <c r="Q538" s="365"/>
      <c r="R538" s="365"/>
      <c r="S538" s="365"/>
      <c r="T538" s="365"/>
      <c r="U538" s="365"/>
      <c r="V538" s="365"/>
      <c r="W538" s="365"/>
      <c r="X538" s="365"/>
      <c r="Y538" s="365"/>
      <c r="Z538" s="365"/>
    </row>
    <row r="539" ht="13.5" customHeight="1">
      <c r="A539" s="380"/>
      <c r="B539" s="483"/>
      <c r="C539" s="483"/>
      <c r="D539" s="365"/>
      <c r="E539" s="365"/>
      <c r="F539" s="365"/>
      <c r="G539" s="365"/>
      <c r="H539" s="365"/>
      <c r="I539" s="365"/>
      <c r="J539" s="365"/>
      <c r="K539" s="365"/>
      <c r="L539" s="365"/>
      <c r="M539" s="365"/>
      <c r="N539" s="365"/>
      <c r="O539" s="365"/>
      <c r="P539" s="365"/>
      <c r="Q539" s="365"/>
      <c r="R539" s="365"/>
      <c r="S539" s="365"/>
      <c r="T539" s="365"/>
      <c r="U539" s="365"/>
      <c r="V539" s="365"/>
      <c r="W539" s="365"/>
      <c r="X539" s="365"/>
      <c r="Y539" s="365"/>
      <c r="Z539" s="365"/>
    </row>
    <row r="540" ht="13.5" customHeight="1">
      <c r="A540" s="380"/>
      <c r="B540" s="483"/>
      <c r="C540" s="483"/>
      <c r="D540" s="365"/>
      <c r="E540" s="365"/>
      <c r="F540" s="365"/>
      <c r="G540" s="365"/>
      <c r="H540" s="365"/>
      <c r="I540" s="365"/>
      <c r="J540" s="365"/>
      <c r="K540" s="365"/>
      <c r="L540" s="365"/>
      <c r="M540" s="365"/>
      <c r="N540" s="365"/>
      <c r="O540" s="365"/>
      <c r="P540" s="365"/>
      <c r="Q540" s="365"/>
      <c r="R540" s="365"/>
      <c r="S540" s="365"/>
      <c r="T540" s="365"/>
      <c r="U540" s="365"/>
      <c r="V540" s="365"/>
      <c r="W540" s="365"/>
      <c r="X540" s="365"/>
      <c r="Y540" s="365"/>
      <c r="Z540" s="365"/>
    </row>
    <row r="541" ht="13.5" customHeight="1">
      <c r="A541" s="380"/>
      <c r="B541" s="483"/>
      <c r="C541" s="483"/>
      <c r="D541" s="365"/>
      <c r="E541" s="365"/>
      <c r="F541" s="365"/>
      <c r="G541" s="365"/>
      <c r="H541" s="365"/>
      <c r="I541" s="365"/>
      <c r="J541" s="365"/>
      <c r="K541" s="365"/>
      <c r="L541" s="365"/>
      <c r="M541" s="365"/>
      <c r="N541" s="365"/>
      <c r="O541" s="365"/>
      <c r="P541" s="365"/>
      <c r="Q541" s="365"/>
      <c r="R541" s="365"/>
      <c r="S541" s="365"/>
      <c r="T541" s="365"/>
      <c r="U541" s="365"/>
      <c r="V541" s="365"/>
      <c r="W541" s="365"/>
      <c r="X541" s="365"/>
      <c r="Y541" s="365"/>
      <c r="Z541" s="365"/>
    </row>
    <row r="542" ht="13.5" customHeight="1">
      <c r="A542" s="380"/>
      <c r="B542" s="483"/>
      <c r="C542" s="483"/>
      <c r="D542" s="365"/>
      <c r="E542" s="365"/>
      <c r="F542" s="365"/>
      <c r="G542" s="365"/>
      <c r="H542" s="365"/>
      <c r="I542" s="365"/>
      <c r="J542" s="365"/>
      <c r="K542" s="365"/>
      <c r="L542" s="365"/>
      <c r="M542" s="365"/>
      <c r="N542" s="365"/>
      <c r="O542" s="365"/>
      <c r="P542" s="365"/>
      <c r="Q542" s="365"/>
      <c r="R542" s="365"/>
      <c r="S542" s="365"/>
      <c r="T542" s="365"/>
      <c r="U542" s="365"/>
      <c r="V542" s="365"/>
      <c r="W542" s="365"/>
      <c r="X542" s="365"/>
      <c r="Y542" s="365"/>
      <c r="Z542" s="365"/>
    </row>
    <row r="543" ht="13.5" customHeight="1">
      <c r="A543" s="380"/>
      <c r="B543" s="483"/>
      <c r="C543" s="483"/>
      <c r="D543" s="365"/>
      <c r="E543" s="365"/>
      <c r="F543" s="365"/>
      <c r="G543" s="365"/>
      <c r="H543" s="365"/>
      <c r="I543" s="365"/>
      <c r="J543" s="365"/>
      <c r="K543" s="365"/>
      <c r="L543" s="365"/>
      <c r="M543" s="365"/>
      <c r="N543" s="365"/>
      <c r="O543" s="365"/>
      <c r="P543" s="365"/>
      <c r="Q543" s="365"/>
      <c r="R543" s="365"/>
      <c r="S543" s="365"/>
      <c r="T543" s="365"/>
      <c r="U543" s="365"/>
      <c r="V543" s="365"/>
      <c r="W543" s="365"/>
      <c r="X543" s="365"/>
      <c r="Y543" s="365"/>
      <c r="Z543" s="365"/>
    </row>
    <row r="544" ht="13.5" customHeight="1">
      <c r="A544" s="380"/>
      <c r="B544" s="483"/>
      <c r="C544" s="483"/>
      <c r="D544" s="365"/>
      <c r="E544" s="365"/>
      <c r="F544" s="365"/>
      <c r="G544" s="365"/>
      <c r="H544" s="365"/>
      <c r="I544" s="365"/>
      <c r="J544" s="365"/>
      <c r="K544" s="365"/>
      <c r="L544" s="365"/>
      <c r="M544" s="365"/>
      <c r="N544" s="365"/>
      <c r="O544" s="365"/>
      <c r="P544" s="365"/>
      <c r="Q544" s="365"/>
      <c r="R544" s="365"/>
      <c r="S544" s="365"/>
      <c r="T544" s="365"/>
      <c r="U544" s="365"/>
      <c r="V544" s="365"/>
      <c r="W544" s="365"/>
      <c r="X544" s="365"/>
      <c r="Y544" s="365"/>
      <c r="Z544" s="365"/>
    </row>
    <row r="545" ht="13.5" customHeight="1">
      <c r="A545" s="380"/>
      <c r="B545" s="483"/>
      <c r="C545" s="483"/>
      <c r="D545" s="365"/>
      <c r="E545" s="365"/>
      <c r="F545" s="365"/>
      <c r="G545" s="365"/>
      <c r="H545" s="365"/>
      <c r="I545" s="365"/>
      <c r="J545" s="365"/>
      <c r="K545" s="365"/>
      <c r="L545" s="365"/>
      <c r="M545" s="365"/>
      <c r="N545" s="365"/>
      <c r="O545" s="365"/>
      <c r="P545" s="365"/>
      <c r="Q545" s="365"/>
      <c r="R545" s="365"/>
      <c r="S545" s="365"/>
      <c r="T545" s="365"/>
      <c r="U545" s="365"/>
      <c r="V545" s="365"/>
      <c r="W545" s="365"/>
      <c r="X545" s="365"/>
      <c r="Y545" s="365"/>
      <c r="Z545" s="365"/>
    </row>
    <row r="546" ht="13.5" customHeight="1">
      <c r="A546" s="380"/>
      <c r="B546" s="483"/>
      <c r="C546" s="483"/>
      <c r="D546" s="365"/>
      <c r="E546" s="365"/>
      <c r="F546" s="365"/>
      <c r="G546" s="365"/>
      <c r="H546" s="365"/>
      <c r="I546" s="365"/>
      <c r="J546" s="365"/>
      <c r="K546" s="365"/>
      <c r="L546" s="365"/>
      <c r="M546" s="365"/>
      <c r="N546" s="365"/>
      <c r="O546" s="365"/>
      <c r="P546" s="365"/>
      <c r="Q546" s="365"/>
      <c r="R546" s="365"/>
      <c r="S546" s="365"/>
      <c r="T546" s="365"/>
      <c r="U546" s="365"/>
      <c r="V546" s="365"/>
      <c r="W546" s="365"/>
      <c r="X546" s="365"/>
      <c r="Y546" s="365"/>
      <c r="Z546" s="365"/>
    </row>
    <row r="547" ht="13.5" customHeight="1">
      <c r="A547" s="380"/>
      <c r="B547" s="483"/>
      <c r="C547" s="483"/>
      <c r="D547" s="365"/>
      <c r="E547" s="365"/>
      <c r="F547" s="365"/>
      <c r="G547" s="365"/>
      <c r="H547" s="365"/>
      <c r="I547" s="365"/>
      <c r="J547" s="365"/>
      <c r="K547" s="365"/>
      <c r="L547" s="365"/>
      <c r="M547" s="365"/>
      <c r="N547" s="365"/>
      <c r="O547" s="365"/>
      <c r="P547" s="365"/>
      <c r="Q547" s="365"/>
      <c r="R547" s="365"/>
      <c r="S547" s="365"/>
      <c r="T547" s="365"/>
      <c r="U547" s="365"/>
      <c r="V547" s="365"/>
      <c r="W547" s="365"/>
      <c r="X547" s="365"/>
      <c r="Y547" s="365"/>
      <c r="Z547" s="365"/>
    </row>
    <row r="548" ht="13.5" customHeight="1">
      <c r="A548" s="380"/>
      <c r="B548" s="483"/>
      <c r="C548" s="483"/>
      <c r="D548" s="365"/>
      <c r="E548" s="365"/>
      <c r="F548" s="365"/>
      <c r="G548" s="365"/>
      <c r="H548" s="365"/>
      <c r="I548" s="365"/>
      <c r="J548" s="365"/>
      <c r="K548" s="365"/>
      <c r="L548" s="365"/>
      <c r="M548" s="365"/>
      <c r="N548" s="365"/>
      <c r="O548" s="365"/>
      <c r="P548" s="365"/>
      <c r="Q548" s="365"/>
      <c r="R548" s="365"/>
      <c r="S548" s="365"/>
      <c r="T548" s="365"/>
      <c r="U548" s="365"/>
      <c r="V548" s="365"/>
      <c r="W548" s="365"/>
      <c r="X548" s="365"/>
      <c r="Y548" s="365"/>
      <c r="Z548" s="365"/>
    </row>
    <row r="549" ht="13.5" customHeight="1">
      <c r="A549" s="380"/>
      <c r="B549" s="483"/>
      <c r="C549" s="483"/>
      <c r="D549" s="365"/>
      <c r="E549" s="365"/>
      <c r="F549" s="365"/>
      <c r="G549" s="365"/>
      <c r="H549" s="365"/>
      <c r="I549" s="365"/>
      <c r="J549" s="365"/>
      <c r="K549" s="365"/>
      <c r="L549" s="365"/>
      <c r="M549" s="365"/>
      <c r="N549" s="365"/>
      <c r="O549" s="365"/>
      <c r="P549" s="365"/>
      <c r="Q549" s="365"/>
      <c r="R549" s="365"/>
      <c r="S549" s="365"/>
      <c r="T549" s="365"/>
      <c r="U549" s="365"/>
      <c r="V549" s="365"/>
      <c r="W549" s="365"/>
      <c r="X549" s="365"/>
      <c r="Y549" s="365"/>
      <c r="Z549" s="365"/>
    </row>
    <row r="550" ht="13.5" customHeight="1">
      <c r="A550" s="380"/>
      <c r="B550" s="483"/>
      <c r="C550" s="483"/>
      <c r="D550" s="365"/>
      <c r="E550" s="365"/>
      <c r="F550" s="365"/>
      <c r="G550" s="365"/>
      <c r="H550" s="365"/>
      <c r="I550" s="365"/>
      <c r="J550" s="365"/>
      <c r="K550" s="365"/>
      <c r="L550" s="365"/>
      <c r="M550" s="365"/>
      <c r="N550" s="365"/>
      <c r="O550" s="365"/>
      <c r="P550" s="365"/>
      <c r="Q550" s="365"/>
      <c r="R550" s="365"/>
      <c r="S550" s="365"/>
      <c r="T550" s="365"/>
      <c r="U550" s="365"/>
      <c r="V550" s="365"/>
      <c r="W550" s="365"/>
      <c r="X550" s="365"/>
      <c r="Y550" s="365"/>
      <c r="Z550" s="365"/>
    </row>
    <row r="551" ht="13.5" customHeight="1">
      <c r="A551" s="380"/>
      <c r="B551" s="483"/>
      <c r="C551" s="483"/>
      <c r="D551" s="365"/>
      <c r="E551" s="365"/>
      <c r="F551" s="365"/>
      <c r="G551" s="365"/>
      <c r="H551" s="365"/>
      <c r="I551" s="365"/>
      <c r="J551" s="365"/>
      <c r="K551" s="365"/>
      <c r="L551" s="365"/>
      <c r="M551" s="365"/>
      <c r="N551" s="365"/>
      <c r="O551" s="365"/>
      <c r="P551" s="365"/>
      <c r="Q551" s="365"/>
      <c r="R551" s="365"/>
      <c r="S551" s="365"/>
      <c r="T551" s="365"/>
      <c r="U551" s="365"/>
      <c r="V551" s="365"/>
      <c r="W551" s="365"/>
      <c r="X551" s="365"/>
      <c r="Y551" s="365"/>
      <c r="Z551" s="365"/>
    </row>
    <row r="552" ht="13.5" customHeight="1">
      <c r="A552" s="380"/>
      <c r="B552" s="483"/>
      <c r="C552" s="483"/>
      <c r="D552" s="365"/>
      <c r="E552" s="365"/>
      <c r="F552" s="365"/>
      <c r="G552" s="365"/>
      <c r="H552" s="365"/>
      <c r="I552" s="365"/>
      <c r="J552" s="365"/>
      <c r="K552" s="365"/>
      <c r="L552" s="365"/>
      <c r="M552" s="365"/>
      <c r="N552" s="365"/>
      <c r="O552" s="365"/>
      <c r="P552" s="365"/>
      <c r="Q552" s="365"/>
      <c r="R552" s="365"/>
      <c r="S552" s="365"/>
      <c r="T552" s="365"/>
      <c r="U552" s="365"/>
      <c r="V552" s="365"/>
      <c r="W552" s="365"/>
      <c r="X552" s="365"/>
      <c r="Y552" s="365"/>
      <c r="Z552" s="365"/>
    </row>
    <row r="553" ht="13.5" customHeight="1">
      <c r="A553" s="380"/>
      <c r="B553" s="483"/>
      <c r="C553" s="483"/>
      <c r="D553" s="365"/>
      <c r="E553" s="365"/>
      <c r="F553" s="365"/>
      <c r="G553" s="365"/>
      <c r="H553" s="365"/>
      <c r="I553" s="365"/>
      <c r="J553" s="365"/>
      <c r="K553" s="365"/>
      <c r="L553" s="365"/>
      <c r="M553" s="365"/>
      <c r="N553" s="365"/>
      <c r="O553" s="365"/>
      <c r="P553" s="365"/>
      <c r="Q553" s="365"/>
      <c r="R553" s="365"/>
      <c r="S553" s="365"/>
      <c r="T553" s="365"/>
      <c r="U553" s="365"/>
      <c r="V553" s="365"/>
      <c r="W553" s="365"/>
      <c r="X553" s="365"/>
      <c r="Y553" s="365"/>
      <c r="Z553" s="365"/>
    </row>
    <row r="554" ht="13.5" customHeight="1">
      <c r="A554" s="380"/>
      <c r="B554" s="483"/>
      <c r="C554" s="483"/>
      <c r="D554" s="365"/>
      <c r="E554" s="365"/>
      <c r="F554" s="365"/>
      <c r="G554" s="365"/>
      <c r="H554" s="365"/>
      <c r="I554" s="365"/>
      <c r="J554" s="365"/>
      <c r="K554" s="365"/>
      <c r="L554" s="365"/>
      <c r="M554" s="365"/>
      <c r="N554" s="365"/>
      <c r="O554" s="365"/>
      <c r="P554" s="365"/>
      <c r="Q554" s="365"/>
      <c r="R554" s="365"/>
      <c r="S554" s="365"/>
      <c r="T554" s="365"/>
      <c r="U554" s="365"/>
      <c r="V554" s="365"/>
      <c r="W554" s="365"/>
      <c r="X554" s="365"/>
      <c r="Y554" s="365"/>
      <c r="Z554" s="365"/>
    </row>
    <row r="555" ht="13.5" customHeight="1">
      <c r="A555" s="380"/>
      <c r="B555" s="483"/>
      <c r="C555" s="483"/>
      <c r="D555" s="365"/>
      <c r="E555" s="365"/>
      <c r="F555" s="365"/>
      <c r="G555" s="365"/>
      <c r="H555" s="365"/>
      <c r="I555" s="365"/>
      <c r="J555" s="365"/>
      <c r="K555" s="365"/>
      <c r="L555" s="365"/>
      <c r="M555" s="365"/>
      <c r="N555" s="365"/>
      <c r="O555" s="365"/>
      <c r="P555" s="365"/>
      <c r="Q555" s="365"/>
      <c r="R555" s="365"/>
      <c r="S555" s="365"/>
      <c r="T555" s="365"/>
      <c r="U555" s="365"/>
      <c r="V555" s="365"/>
      <c r="W555" s="365"/>
      <c r="X555" s="365"/>
      <c r="Y555" s="365"/>
      <c r="Z555" s="365"/>
    </row>
    <row r="556" ht="13.5" customHeight="1">
      <c r="A556" s="380"/>
      <c r="B556" s="483"/>
      <c r="C556" s="483"/>
      <c r="D556" s="365"/>
      <c r="E556" s="365"/>
      <c r="F556" s="365"/>
      <c r="G556" s="365"/>
      <c r="H556" s="365"/>
      <c r="I556" s="365"/>
      <c r="J556" s="365"/>
      <c r="K556" s="365"/>
      <c r="L556" s="365"/>
      <c r="M556" s="365"/>
      <c r="N556" s="365"/>
      <c r="O556" s="365"/>
      <c r="P556" s="365"/>
      <c r="Q556" s="365"/>
      <c r="R556" s="365"/>
      <c r="S556" s="365"/>
      <c r="T556" s="365"/>
      <c r="U556" s="365"/>
      <c r="V556" s="365"/>
      <c r="W556" s="365"/>
      <c r="X556" s="365"/>
      <c r="Y556" s="365"/>
      <c r="Z556" s="365"/>
    </row>
    <row r="557" ht="13.5" customHeight="1">
      <c r="A557" s="380"/>
      <c r="B557" s="483"/>
      <c r="C557" s="483"/>
      <c r="D557" s="365"/>
      <c r="E557" s="365"/>
      <c r="F557" s="365"/>
      <c r="G557" s="365"/>
      <c r="H557" s="365"/>
      <c r="I557" s="365"/>
      <c r="J557" s="365"/>
      <c r="K557" s="365"/>
      <c r="L557" s="365"/>
      <c r="M557" s="365"/>
      <c r="N557" s="365"/>
      <c r="O557" s="365"/>
      <c r="P557" s="365"/>
      <c r="Q557" s="365"/>
      <c r="R557" s="365"/>
      <c r="S557" s="365"/>
      <c r="T557" s="365"/>
      <c r="U557" s="365"/>
      <c r="V557" s="365"/>
      <c r="W557" s="365"/>
      <c r="X557" s="365"/>
      <c r="Y557" s="365"/>
      <c r="Z557" s="365"/>
    </row>
    <row r="558" ht="13.5" customHeight="1">
      <c r="A558" s="380"/>
      <c r="B558" s="483"/>
      <c r="C558" s="483"/>
      <c r="D558" s="365"/>
      <c r="E558" s="365"/>
      <c r="F558" s="365"/>
      <c r="G558" s="365"/>
      <c r="H558" s="365"/>
      <c r="I558" s="365"/>
      <c r="J558" s="365"/>
      <c r="K558" s="365"/>
      <c r="L558" s="365"/>
      <c r="M558" s="365"/>
      <c r="N558" s="365"/>
      <c r="O558" s="365"/>
      <c r="P558" s="365"/>
      <c r="Q558" s="365"/>
      <c r="R558" s="365"/>
      <c r="S558" s="365"/>
      <c r="T558" s="365"/>
      <c r="U558" s="365"/>
      <c r="V558" s="365"/>
      <c r="W558" s="365"/>
      <c r="X558" s="365"/>
      <c r="Y558" s="365"/>
      <c r="Z558" s="365"/>
    </row>
    <row r="559" ht="13.5" customHeight="1">
      <c r="A559" s="380"/>
      <c r="B559" s="483"/>
      <c r="C559" s="483"/>
      <c r="D559" s="365"/>
      <c r="E559" s="365"/>
      <c r="F559" s="365"/>
      <c r="G559" s="365"/>
      <c r="H559" s="365"/>
      <c r="I559" s="365"/>
      <c r="J559" s="365"/>
      <c r="K559" s="365"/>
      <c r="L559" s="365"/>
      <c r="M559" s="365"/>
      <c r="N559" s="365"/>
      <c r="O559" s="365"/>
      <c r="P559" s="365"/>
      <c r="Q559" s="365"/>
      <c r="R559" s="365"/>
      <c r="S559" s="365"/>
      <c r="T559" s="365"/>
      <c r="U559" s="365"/>
      <c r="V559" s="365"/>
      <c r="W559" s="365"/>
      <c r="X559" s="365"/>
      <c r="Y559" s="365"/>
      <c r="Z559" s="365"/>
    </row>
    <row r="560" ht="13.5" customHeight="1">
      <c r="A560" s="380"/>
      <c r="B560" s="483"/>
      <c r="C560" s="483"/>
      <c r="D560" s="365"/>
      <c r="E560" s="365"/>
      <c r="F560" s="365"/>
      <c r="G560" s="365"/>
      <c r="H560" s="365"/>
      <c r="I560" s="365"/>
      <c r="J560" s="365"/>
      <c r="K560" s="365"/>
      <c r="L560" s="365"/>
      <c r="M560" s="365"/>
      <c r="N560" s="365"/>
      <c r="O560" s="365"/>
      <c r="P560" s="365"/>
      <c r="Q560" s="365"/>
      <c r="R560" s="365"/>
      <c r="S560" s="365"/>
      <c r="T560" s="365"/>
      <c r="U560" s="365"/>
      <c r="V560" s="365"/>
      <c r="W560" s="365"/>
      <c r="X560" s="365"/>
      <c r="Y560" s="365"/>
      <c r="Z560" s="365"/>
    </row>
    <row r="561" ht="13.5" customHeight="1">
      <c r="A561" s="380"/>
      <c r="B561" s="483"/>
      <c r="C561" s="483"/>
      <c r="D561" s="365"/>
      <c r="E561" s="365"/>
      <c r="F561" s="365"/>
      <c r="G561" s="365"/>
      <c r="H561" s="365"/>
      <c r="I561" s="365"/>
      <c r="J561" s="365"/>
      <c r="K561" s="365"/>
      <c r="L561" s="365"/>
      <c r="M561" s="365"/>
      <c r="N561" s="365"/>
      <c r="O561" s="365"/>
      <c r="P561" s="365"/>
      <c r="Q561" s="365"/>
      <c r="R561" s="365"/>
      <c r="S561" s="365"/>
      <c r="T561" s="365"/>
      <c r="U561" s="365"/>
      <c r="V561" s="365"/>
      <c r="W561" s="365"/>
      <c r="X561" s="365"/>
      <c r="Y561" s="365"/>
      <c r="Z561" s="365"/>
    </row>
    <row r="562" ht="13.5" customHeight="1">
      <c r="A562" s="380"/>
      <c r="B562" s="483"/>
      <c r="C562" s="483"/>
      <c r="D562" s="365"/>
      <c r="E562" s="365"/>
      <c r="F562" s="365"/>
      <c r="G562" s="365"/>
      <c r="H562" s="365"/>
      <c r="I562" s="365"/>
      <c r="J562" s="365"/>
      <c r="K562" s="365"/>
      <c r="L562" s="365"/>
      <c r="M562" s="365"/>
      <c r="N562" s="365"/>
      <c r="O562" s="365"/>
      <c r="P562" s="365"/>
      <c r="Q562" s="365"/>
      <c r="R562" s="365"/>
      <c r="S562" s="365"/>
      <c r="T562" s="365"/>
      <c r="U562" s="365"/>
      <c r="V562" s="365"/>
      <c r="W562" s="365"/>
      <c r="X562" s="365"/>
      <c r="Y562" s="365"/>
      <c r="Z562" s="365"/>
    </row>
    <row r="563" ht="13.5" customHeight="1">
      <c r="A563" s="380"/>
      <c r="B563" s="483"/>
      <c r="C563" s="483"/>
      <c r="D563" s="365"/>
      <c r="E563" s="365"/>
      <c r="F563" s="365"/>
      <c r="G563" s="365"/>
      <c r="H563" s="365"/>
      <c r="I563" s="365"/>
      <c r="J563" s="365"/>
      <c r="K563" s="365"/>
      <c r="L563" s="365"/>
      <c r="M563" s="365"/>
      <c r="N563" s="365"/>
      <c r="O563" s="365"/>
      <c r="P563" s="365"/>
      <c r="Q563" s="365"/>
      <c r="R563" s="365"/>
      <c r="S563" s="365"/>
      <c r="T563" s="365"/>
      <c r="U563" s="365"/>
      <c r="V563" s="365"/>
      <c r="W563" s="365"/>
      <c r="X563" s="365"/>
      <c r="Y563" s="365"/>
      <c r="Z563" s="365"/>
    </row>
    <row r="564" ht="13.5" customHeight="1">
      <c r="A564" s="380"/>
      <c r="B564" s="483"/>
      <c r="C564" s="483"/>
      <c r="D564" s="365"/>
      <c r="E564" s="365"/>
      <c r="F564" s="365"/>
      <c r="G564" s="365"/>
      <c r="H564" s="365"/>
      <c r="I564" s="365"/>
      <c r="J564" s="365"/>
      <c r="K564" s="365"/>
      <c r="L564" s="365"/>
      <c r="M564" s="365"/>
      <c r="N564" s="365"/>
      <c r="O564" s="365"/>
      <c r="P564" s="365"/>
      <c r="Q564" s="365"/>
      <c r="R564" s="365"/>
      <c r="S564" s="365"/>
      <c r="T564" s="365"/>
      <c r="U564" s="365"/>
      <c r="V564" s="365"/>
      <c r="W564" s="365"/>
      <c r="X564" s="365"/>
      <c r="Y564" s="365"/>
      <c r="Z564" s="365"/>
    </row>
    <row r="565" ht="13.5" customHeight="1">
      <c r="A565" s="380"/>
      <c r="B565" s="483"/>
      <c r="C565" s="483"/>
      <c r="D565" s="365"/>
      <c r="E565" s="365"/>
      <c r="F565" s="365"/>
      <c r="G565" s="365"/>
      <c r="H565" s="365"/>
      <c r="I565" s="365"/>
      <c r="J565" s="365"/>
      <c r="K565" s="365"/>
      <c r="L565" s="365"/>
      <c r="M565" s="365"/>
      <c r="N565" s="365"/>
      <c r="O565" s="365"/>
      <c r="P565" s="365"/>
      <c r="Q565" s="365"/>
      <c r="R565" s="365"/>
      <c r="S565" s="365"/>
      <c r="T565" s="365"/>
      <c r="U565" s="365"/>
      <c r="V565" s="365"/>
      <c r="W565" s="365"/>
      <c r="X565" s="365"/>
      <c r="Y565" s="365"/>
      <c r="Z565" s="365"/>
    </row>
    <row r="566" ht="13.5" customHeight="1">
      <c r="A566" s="380"/>
      <c r="B566" s="483"/>
      <c r="C566" s="483"/>
      <c r="D566" s="365"/>
      <c r="E566" s="365"/>
      <c r="F566" s="365"/>
      <c r="G566" s="365"/>
      <c r="H566" s="365"/>
      <c r="I566" s="365"/>
      <c r="J566" s="365"/>
      <c r="K566" s="365"/>
      <c r="L566" s="365"/>
      <c r="M566" s="365"/>
      <c r="N566" s="365"/>
      <c r="O566" s="365"/>
      <c r="P566" s="365"/>
      <c r="Q566" s="365"/>
      <c r="R566" s="365"/>
      <c r="S566" s="365"/>
      <c r="T566" s="365"/>
      <c r="U566" s="365"/>
      <c r="V566" s="365"/>
      <c r="W566" s="365"/>
      <c r="X566" s="365"/>
      <c r="Y566" s="365"/>
      <c r="Z566" s="365"/>
    </row>
    <row r="567" ht="13.5" customHeight="1">
      <c r="A567" s="380"/>
      <c r="B567" s="483"/>
      <c r="C567" s="483"/>
      <c r="D567" s="365"/>
      <c r="E567" s="365"/>
      <c r="F567" s="365"/>
      <c r="G567" s="365"/>
      <c r="H567" s="365"/>
      <c r="I567" s="365"/>
      <c r="J567" s="365"/>
      <c r="K567" s="365"/>
      <c r="L567" s="365"/>
      <c r="M567" s="365"/>
      <c r="N567" s="365"/>
      <c r="O567" s="365"/>
      <c r="P567" s="365"/>
      <c r="Q567" s="365"/>
      <c r="R567" s="365"/>
      <c r="S567" s="365"/>
      <c r="T567" s="365"/>
      <c r="U567" s="365"/>
      <c r="V567" s="365"/>
      <c r="W567" s="365"/>
      <c r="X567" s="365"/>
      <c r="Y567" s="365"/>
      <c r="Z567" s="365"/>
    </row>
    <row r="568" ht="13.5" customHeight="1">
      <c r="A568" s="380"/>
      <c r="B568" s="483"/>
      <c r="C568" s="483"/>
      <c r="D568" s="365"/>
      <c r="E568" s="365"/>
      <c r="F568" s="365"/>
      <c r="G568" s="365"/>
      <c r="H568" s="365"/>
      <c r="I568" s="365"/>
      <c r="J568" s="365"/>
      <c r="K568" s="365"/>
      <c r="L568" s="365"/>
      <c r="M568" s="365"/>
      <c r="N568" s="365"/>
      <c r="O568" s="365"/>
      <c r="P568" s="365"/>
      <c r="Q568" s="365"/>
      <c r="R568" s="365"/>
      <c r="S568" s="365"/>
      <c r="T568" s="365"/>
      <c r="U568" s="365"/>
      <c r="V568" s="365"/>
      <c r="W568" s="365"/>
      <c r="X568" s="365"/>
      <c r="Y568" s="365"/>
      <c r="Z568" s="365"/>
    </row>
    <row r="569" ht="13.5" customHeight="1">
      <c r="A569" s="380"/>
      <c r="B569" s="483"/>
      <c r="C569" s="483"/>
      <c r="D569" s="365"/>
      <c r="E569" s="365"/>
      <c r="F569" s="365"/>
      <c r="G569" s="365"/>
      <c r="H569" s="365"/>
      <c r="I569" s="365"/>
      <c r="J569" s="365"/>
      <c r="K569" s="365"/>
      <c r="L569" s="365"/>
      <c r="M569" s="365"/>
      <c r="N569" s="365"/>
      <c r="O569" s="365"/>
      <c r="P569" s="365"/>
      <c r="Q569" s="365"/>
      <c r="R569" s="365"/>
      <c r="S569" s="365"/>
      <c r="T569" s="365"/>
      <c r="U569" s="365"/>
      <c r="V569" s="365"/>
      <c r="W569" s="365"/>
      <c r="X569" s="365"/>
      <c r="Y569" s="365"/>
      <c r="Z569" s="365"/>
    </row>
    <row r="570" ht="13.5" customHeight="1">
      <c r="A570" s="380"/>
      <c r="B570" s="483"/>
      <c r="C570" s="483"/>
      <c r="D570" s="365"/>
      <c r="E570" s="365"/>
      <c r="F570" s="365"/>
      <c r="G570" s="365"/>
      <c r="H570" s="365"/>
      <c r="I570" s="365"/>
      <c r="J570" s="365"/>
      <c r="K570" s="365"/>
      <c r="L570" s="365"/>
      <c r="M570" s="365"/>
      <c r="N570" s="365"/>
      <c r="O570" s="365"/>
      <c r="P570" s="365"/>
      <c r="Q570" s="365"/>
      <c r="R570" s="365"/>
      <c r="S570" s="365"/>
      <c r="T570" s="365"/>
      <c r="U570" s="365"/>
      <c r="V570" s="365"/>
      <c r="W570" s="365"/>
      <c r="X570" s="365"/>
      <c r="Y570" s="365"/>
      <c r="Z570" s="365"/>
    </row>
    <row r="571" ht="13.5" customHeight="1">
      <c r="A571" s="380"/>
      <c r="B571" s="483"/>
      <c r="C571" s="483"/>
      <c r="D571" s="365"/>
      <c r="E571" s="365"/>
      <c r="F571" s="365"/>
      <c r="G571" s="365"/>
      <c r="H571" s="365"/>
      <c r="I571" s="365"/>
      <c r="J571" s="365"/>
      <c r="K571" s="365"/>
      <c r="L571" s="365"/>
      <c r="M571" s="365"/>
      <c r="N571" s="365"/>
      <c r="O571" s="365"/>
      <c r="P571" s="365"/>
      <c r="Q571" s="365"/>
      <c r="R571" s="365"/>
      <c r="S571" s="365"/>
      <c r="T571" s="365"/>
      <c r="U571" s="365"/>
      <c r="V571" s="365"/>
      <c r="W571" s="365"/>
      <c r="X571" s="365"/>
      <c r="Y571" s="365"/>
      <c r="Z571" s="365"/>
    </row>
    <row r="572" ht="13.5" customHeight="1">
      <c r="A572" s="380"/>
      <c r="B572" s="483"/>
      <c r="C572" s="483"/>
      <c r="D572" s="365"/>
      <c r="E572" s="365"/>
      <c r="F572" s="365"/>
      <c r="G572" s="365"/>
      <c r="H572" s="365"/>
      <c r="I572" s="365"/>
      <c r="J572" s="365"/>
      <c r="K572" s="365"/>
      <c r="L572" s="365"/>
      <c r="M572" s="365"/>
      <c r="N572" s="365"/>
      <c r="O572" s="365"/>
      <c r="P572" s="365"/>
      <c r="Q572" s="365"/>
      <c r="R572" s="365"/>
      <c r="S572" s="365"/>
      <c r="T572" s="365"/>
      <c r="U572" s="365"/>
      <c r="V572" s="365"/>
      <c r="W572" s="365"/>
      <c r="X572" s="365"/>
      <c r="Y572" s="365"/>
      <c r="Z572" s="365"/>
    </row>
    <row r="573" ht="13.5" customHeight="1">
      <c r="A573" s="380"/>
      <c r="B573" s="483"/>
      <c r="C573" s="483"/>
      <c r="D573" s="365"/>
      <c r="E573" s="365"/>
      <c r="F573" s="365"/>
      <c r="G573" s="365"/>
      <c r="H573" s="365"/>
      <c r="I573" s="365"/>
      <c r="J573" s="365"/>
      <c r="K573" s="365"/>
      <c r="L573" s="365"/>
      <c r="M573" s="365"/>
      <c r="N573" s="365"/>
      <c r="O573" s="365"/>
      <c r="P573" s="365"/>
      <c r="Q573" s="365"/>
      <c r="R573" s="365"/>
      <c r="S573" s="365"/>
      <c r="T573" s="365"/>
      <c r="U573" s="365"/>
      <c r="V573" s="365"/>
      <c r="W573" s="365"/>
      <c r="X573" s="365"/>
      <c r="Y573" s="365"/>
      <c r="Z573" s="365"/>
    </row>
    <row r="574" ht="13.5" customHeight="1">
      <c r="A574" s="380"/>
      <c r="B574" s="483"/>
      <c r="C574" s="483"/>
      <c r="D574" s="365"/>
      <c r="E574" s="365"/>
      <c r="F574" s="365"/>
      <c r="G574" s="365"/>
      <c r="H574" s="365"/>
      <c r="I574" s="365"/>
      <c r="J574" s="365"/>
      <c r="K574" s="365"/>
      <c r="L574" s="365"/>
      <c r="M574" s="365"/>
      <c r="N574" s="365"/>
      <c r="O574" s="365"/>
      <c r="P574" s="365"/>
      <c r="Q574" s="365"/>
      <c r="R574" s="365"/>
      <c r="S574" s="365"/>
      <c r="T574" s="365"/>
      <c r="U574" s="365"/>
      <c r="V574" s="365"/>
      <c r="W574" s="365"/>
      <c r="X574" s="365"/>
      <c r="Y574" s="365"/>
      <c r="Z574" s="365"/>
    </row>
    <row r="575" ht="13.5" customHeight="1">
      <c r="A575" s="380"/>
      <c r="B575" s="483"/>
      <c r="C575" s="483"/>
      <c r="D575" s="365"/>
      <c r="E575" s="365"/>
      <c r="F575" s="365"/>
      <c r="G575" s="365"/>
      <c r="H575" s="365"/>
      <c r="I575" s="365"/>
      <c r="J575" s="365"/>
      <c r="K575" s="365"/>
      <c r="L575" s="365"/>
      <c r="M575" s="365"/>
      <c r="N575" s="365"/>
      <c r="O575" s="365"/>
      <c r="P575" s="365"/>
      <c r="Q575" s="365"/>
      <c r="R575" s="365"/>
      <c r="S575" s="365"/>
      <c r="T575" s="365"/>
      <c r="U575" s="365"/>
      <c r="V575" s="365"/>
      <c r="W575" s="365"/>
      <c r="X575" s="365"/>
      <c r="Y575" s="365"/>
      <c r="Z575" s="365"/>
    </row>
    <row r="576" ht="13.5" customHeight="1">
      <c r="A576" s="380"/>
      <c r="B576" s="483"/>
      <c r="C576" s="483"/>
      <c r="D576" s="365"/>
      <c r="E576" s="365"/>
      <c r="F576" s="365"/>
      <c r="G576" s="365"/>
      <c r="H576" s="365"/>
      <c r="I576" s="365"/>
      <c r="J576" s="365"/>
      <c r="K576" s="365"/>
      <c r="L576" s="365"/>
      <c r="M576" s="365"/>
      <c r="N576" s="365"/>
      <c r="O576" s="365"/>
      <c r="P576" s="365"/>
      <c r="Q576" s="365"/>
      <c r="R576" s="365"/>
      <c r="S576" s="365"/>
      <c r="T576" s="365"/>
      <c r="U576" s="365"/>
      <c r="V576" s="365"/>
      <c r="W576" s="365"/>
      <c r="X576" s="365"/>
      <c r="Y576" s="365"/>
      <c r="Z576" s="365"/>
    </row>
    <row r="577" ht="13.5" customHeight="1">
      <c r="A577" s="380"/>
      <c r="B577" s="483"/>
      <c r="C577" s="483"/>
      <c r="D577" s="365"/>
      <c r="E577" s="365"/>
      <c r="F577" s="365"/>
      <c r="G577" s="365"/>
      <c r="H577" s="365"/>
      <c r="I577" s="365"/>
      <c r="J577" s="365"/>
      <c r="K577" s="365"/>
      <c r="L577" s="365"/>
      <c r="M577" s="365"/>
      <c r="N577" s="365"/>
      <c r="O577" s="365"/>
      <c r="P577" s="365"/>
      <c r="Q577" s="365"/>
      <c r="R577" s="365"/>
      <c r="S577" s="365"/>
      <c r="T577" s="365"/>
      <c r="U577" s="365"/>
      <c r="V577" s="365"/>
      <c r="W577" s="365"/>
      <c r="X577" s="365"/>
      <c r="Y577" s="365"/>
      <c r="Z577" s="365"/>
    </row>
    <row r="578" ht="13.5" customHeight="1">
      <c r="A578" s="380"/>
      <c r="B578" s="483"/>
      <c r="C578" s="483"/>
      <c r="D578" s="365"/>
      <c r="E578" s="365"/>
      <c r="F578" s="365"/>
      <c r="G578" s="365"/>
      <c r="H578" s="365"/>
      <c r="I578" s="365"/>
      <c r="J578" s="365"/>
      <c r="K578" s="365"/>
      <c r="L578" s="365"/>
      <c r="M578" s="365"/>
      <c r="N578" s="365"/>
      <c r="O578" s="365"/>
      <c r="P578" s="365"/>
      <c r="Q578" s="365"/>
      <c r="R578" s="365"/>
      <c r="S578" s="365"/>
      <c r="T578" s="365"/>
      <c r="U578" s="365"/>
      <c r="V578" s="365"/>
      <c r="W578" s="365"/>
      <c r="X578" s="365"/>
      <c r="Y578" s="365"/>
      <c r="Z578" s="365"/>
    </row>
    <row r="579" ht="13.5" customHeight="1">
      <c r="A579" s="380"/>
      <c r="B579" s="483"/>
      <c r="C579" s="483"/>
      <c r="D579" s="365"/>
      <c r="E579" s="365"/>
      <c r="F579" s="365"/>
      <c r="G579" s="365"/>
      <c r="H579" s="365"/>
      <c r="I579" s="365"/>
      <c r="J579" s="365"/>
      <c r="K579" s="365"/>
      <c r="L579" s="365"/>
      <c r="M579" s="365"/>
      <c r="N579" s="365"/>
      <c r="O579" s="365"/>
      <c r="P579" s="365"/>
      <c r="Q579" s="365"/>
      <c r="R579" s="365"/>
      <c r="S579" s="365"/>
      <c r="T579" s="365"/>
      <c r="U579" s="365"/>
      <c r="V579" s="365"/>
      <c r="W579" s="365"/>
      <c r="X579" s="365"/>
      <c r="Y579" s="365"/>
      <c r="Z579" s="365"/>
    </row>
    <row r="580" ht="13.5" customHeight="1">
      <c r="A580" s="380"/>
      <c r="B580" s="483"/>
      <c r="C580" s="483"/>
      <c r="D580" s="365"/>
      <c r="E580" s="365"/>
      <c r="F580" s="365"/>
      <c r="G580" s="365"/>
      <c r="H580" s="365"/>
      <c r="I580" s="365"/>
      <c r="J580" s="365"/>
      <c r="K580" s="365"/>
      <c r="L580" s="365"/>
      <c r="M580" s="365"/>
      <c r="N580" s="365"/>
      <c r="O580" s="365"/>
      <c r="P580" s="365"/>
      <c r="Q580" s="365"/>
      <c r="R580" s="365"/>
      <c r="S580" s="365"/>
      <c r="T580" s="365"/>
      <c r="U580" s="365"/>
      <c r="V580" s="365"/>
      <c r="W580" s="365"/>
      <c r="X580" s="365"/>
      <c r="Y580" s="365"/>
      <c r="Z580" s="365"/>
    </row>
    <row r="581" ht="13.5" customHeight="1">
      <c r="A581" s="380"/>
      <c r="B581" s="483"/>
      <c r="C581" s="483"/>
      <c r="D581" s="365"/>
      <c r="E581" s="365"/>
      <c r="F581" s="365"/>
      <c r="G581" s="365"/>
      <c r="H581" s="365"/>
      <c r="I581" s="365"/>
      <c r="J581" s="365"/>
      <c r="K581" s="365"/>
      <c r="L581" s="365"/>
      <c r="M581" s="365"/>
      <c r="N581" s="365"/>
      <c r="O581" s="365"/>
      <c r="P581" s="365"/>
      <c r="Q581" s="365"/>
      <c r="R581" s="365"/>
      <c r="S581" s="365"/>
      <c r="T581" s="365"/>
      <c r="U581" s="365"/>
      <c r="V581" s="365"/>
      <c r="W581" s="365"/>
      <c r="X581" s="365"/>
      <c r="Y581" s="365"/>
      <c r="Z581" s="365"/>
    </row>
    <row r="582" ht="13.5" customHeight="1">
      <c r="A582" s="380"/>
      <c r="B582" s="483"/>
      <c r="C582" s="483"/>
      <c r="D582" s="365"/>
      <c r="E582" s="365"/>
      <c r="F582" s="365"/>
      <c r="G582" s="365"/>
      <c r="H582" s="365"/>
      <c r="I582" s="365"/>
      <c r="J582" s="365"/>
      <c r="K582" s="365"/>
      <c r="L582" s="365"/>
      <c r="M582" s="365"/>
      <c r="N582" s="365"/>
      <c r="O582" s="365"/>
      <c r="P582" s="365"/>
      <c r="Q582" s="365"/>
      <c r="R582" s="365"/>
      <c r="S582" s="365"/>
      <c r="T582" s="365"/>
      <c r="U582" s="365"/>
      <c r="V582" s="365"/>
      <c r="W582" s="365"/>
      <c r="X582" s="365"/>
      <c r="Y582" s="365"/>
      <c r="Z582" s="365"/>
    </row>
    <row r="583" ht="13.5" customHeight="1">
      <c r="A583" s="380"/>
      <c r="B583" s="483"/>
      <c r="C583" s="483"/>
      <c r="D583" s="365"/>
      <c r="E583" s="365"/>
      <c r="F583" s="365"/>
      <c r="G583" s="365"/>
      <c r="H583" s="365"/>
      <c r="I583" s="365"/>
      <c r="J583" s="365"/>
      <c r="K583" s="365"/>
      <c r="L583" s="365"/>
      <c r="M583" s="365"/>
      <c r="N583" s="365"/>
      <c r="O583" s="365"/>
      <c r="P583" s="365"/>
      <c r="Q583" s="365"/>
      <c r="R583" s="365"/>
      <c r="S583" s="365"/>
      <c r="T583" s="365"/>
      <c r="U583" s="365"/>
      <c r="V583" s="365"/>
      <c r="W583" s="365"/>
      <c r="X583" s="365"/>
      <c r="Y583" s="365"/>
      <c r="Z583" s="365"/>
    </row>
    <row r="584" ht="13.5" customHeight="1">
      <c r="A584" s="380"/>
      <c r="B584" s="483"/>
      <c r="C584" s="483"/>
      <c r="D584" s="365"/>
      <c r="E584" s="365"/>
      <c r="F584" s="365"/>
      <c r="G584" s="365"/>
      <c r="H584" s="365"/>
      <c r="I584" s="365"/>
      <c r="J584" s="365"/>
      <c r="K584" s="365"/>
      <c r="L584" s="365"/>
      <c r="M584" s="365"/>
      <c r="N584" s="365"/>
      <c r="O584" s="365"/>
      <c r="P584" s="365"/>
      <c r="Q584" s="365"/>
      <c r="R584" s="365"/>
      <c r="S584" s="365"/>
      <c r="T584" s="365"/>
      <c r="U584" s="365"/>
      <c r="V584" s="365"/>
      <c r="W584" s="365"/>
      <c r="X584" s="365"/>
      <c r="Y584" s="365"/>
      <c r="Z584" s="365"/>
    </row>
    <row r="585" ht="13.5" customHeight="1">
      <c r="A585" s="380"/>
      <c r="B585" s="483"/>
      <c r="C585" s="483"/>
      <c r="D585" s="365"/>
      <c r="E585" s="365"/>
      <c r="F585" s="365"/>
      <c r="G585" s="365"/>
      <c r="H585" s="365"/>
      <c r="I585" s="365"/>
      <c r="J585" s="365"/>
      <c r="K585" s="365"/>
      <c r="L585" s="365"/>
      <c r="M585" s="365"/>
      <c r="N585" s="365"/>
      <c r="O585" s="365"/>
      <c r="P585" s="365"/>
      <c r="Q585" s="365"/>
      <c r="R585" s="365"/>
      <c r="S585" s="365"/>
      <c r="T585" s="365"/>
      <c r="U585" s="365"/>
      <c r="V585" s="365"/>
      <c r="W585" s="365"/>
      <c r="X585" s="365"/>
      <c r="Y585" s="365"/>
      <c r="Z585" s="365"/>
    </row>
    <row r="586" ht="13.5" customHeight="1">
      <c r="A586" s="380"/>
      <c r="B586" s="483"/>
      <c r="C586" s="483"/>
      <c r="D586" s="365"/>
      <c r="E586" s="365"/>
      <c r="F586" s="365"/>
      <c r="G586" s="365"/>
      <c r="H586" s="365"/>
      <c r="I586" s="365"/>
      <c r="J586" s="365"/>
      <c r="K586" s="365"/>
      <c r="L586" s="365"/>
      <c r="M586" s="365"/>
      <c r="N586" s="365"/>
      <c r="O586" s="365"/>
      <c r="P586" s="365"/>
      <c r="Q586" s="365"/>
      <c r="R586" s="365"/>
      <c r="S586" s="365"/>
      <c r="T586" s="365"/>
      <c r="U586" s="365"/>
      <c r="V586" s="365"/>
      <c r="W586" s="365"/>
      <c r="X586" s="365"/>
      <c r="Y586" s="365"/>
      <c r="Z586" s="365"/>
    </row>
    <row r="587" ht="13.5" customHeight="1">
      <c r="A587" s="380"/>
      <c r="B587" s="483"/>
      <c r="C587" s="483"/>
      <c r="D587" s="365"/>
      <c r="E587" s="365"/>
      <c r="F587" s="365"/>
      <c r="G587" s="365"/>
      <c r="H587" s="365"/>
      <c r="I587" s="365"/>
      <c r="J587" s="365"/>
      <c r="K587" s="365"/>
      <c r="L587" s="365"/>
      <c r="M587" s="365"/>
      <c r="N587" s="365"/>
      <c r="O587" s="365"/>
      <c r="P587" s="365"/>
      <c r="Q587" s="365"/>
      <c r="R587" s="365"/>
      <c r="S587" s="365"/>
      <c r="T587" s="365"/>
      <c r="U587" s="365"/>
      <c r="V587" s="365"/>
      <c r="W587" s="365"/>
      <c r="X587" s="365"/>
      <c r="Y587" s="365"/>
      <c r="Z587" s="365"/>
    </row>
    <row r="588" ht="13.5" customHeight="1">
      <c r="A588" s="380"/>
      <c r="B588" s="483"/>
      <c r="C588" s="483"/>
      <c r="D588" s="365"/>
      <c r="E588" s="365"/>
      <c r="F588" s="365"/>
      <c r="G588" s="365"/>
      <c r="H588" s="365"/>
      <c r="I588" s="365"/>
      <c r="J588" s="365"/>
      <c r="K588" s="365"/>
      <c r="L588" s="365"/>
      <c r="M588" s="365"/>
      <c r="N588" s="365"/>
      <c r="O588" s="365"/>
      <c r="P588" s="365"/>
      <c r="Q588" s="365"/>
      <c r="R588" s="365"/>
      <c r="S588" s="365"/>
      <c r="T588" s="365"/>
      <c r="U588" s="365"/>
      <c r="V588" s="365"/>
      <c r="W588" s="365"/>
      <c r="X588" s="365"/>
      <c r="Y588" s="365"/>
      <c r="Z588" s="365"/>
    </row>
    <row r="589" ht="13.5" customHeight="1">
      <c r="A589" s="380"/>
      <c r="B589" s="483"/>
      <c r="C589" s="483"/>
      <c r="D589" s="365"/>
      <c r="E589" s="365"/>
      <c r="F589" s="365"/>
      <c r="G589" s="365"/>
      <c r="H589" s="365"/>
      <c r="I589" s="365"/>
      <c r="J589" s="365"/>
      <c r="K589" s="365"/>
      <c r="L589" s="365"/>
      <c r="M589" s="365"/>
      <c r="N589" s="365"/>
      <c r="O589" s="365"/>
      <c r="P589" s="365"/>
      <c r="Q589" s="365"/>
      <c r="R589" s="365"/>
      <c r="S589" s="365"/>
      <c r="T589" s="365"/>
      <c r="U589" s="365"/>
      <c r="V589" s="365"/>
      <c r="W589" s="365"/>
      <c r="X589" s="365"/>
      <c r="Y589" s="365"/>
      <c r="Z589" s="365"/>
    </row>
    <row r="590" ht="13.5" customHeight="1">
      <c r="A590" s="380"/>
      <c r="B590" s="483"/>
      <c r="C590" s="483"/>
      <c r="D590" s="365"/>
      <c r="E590" s="365"/>
      <c r="F590" s="365"/>
      <c r="G590" s="365"/>
      <c r="H590" s="365"/>
      <c r="I590" s="365"/>
      <c r="J590" s="365"/>
      <c r="K590" s="365"/>
      <c r="L590" s="365"/>
      <c r="M590" s="365"/>
      <c r="N590" s="365"/>
      <c r="O590" s="365"/>
      <c r="P590" s="365"/>
      <c r="Q590" s="365"/>
      <c r="R590" s="365"/>
      <c r="S590" s="365"/>
      <c r="T590" s="365"/>
      <c r="U590" s="365"/>
      <c r="V590" s="365"/>
      <c r="W590" s="365"/>
      <c r="X590" s="365"/>
      <c r="Y590" s="365"/>
      <c r="Z590" s="365"/>
    </row>
    <row r="591" ht="13.5" customHeight="1">
      <c r="A591" s="380"/>
      <c r="B591" s="483"/>
      <c r="C591" s="483"/>
      <c r="D591" s="365"/>
      <c r="E591" s="365"/>
      <c r="F591" s="365"/>
      <c r="G591" s="365"/>
      <c r="H591" s="365"/>
      <c r="I591" s="365"/>
      <c r="J591" s="365"/>
      <c r="K591" s="365"/>
      <c r="L591" s="365"/>
      <c r="M591" s="365"/>
      <c r="N591" s="365"/>
      <c r="O591" s="365"/>
      <c r="P591" s="365"/>
      <c r="Q591" s="365"/>
      <c r="R591" s="365"/>
      <c r="S591" s="365"/>
      <c r="T591" s="365"/>
      <c r="U591" s="365"/>
      <c r="V591" s="365"/>
      <c r="W591" s="365"/>
      <c r="X591" s="365"/>
      <c r="Y591" s="365"/>
      <c r="Z591" s="365"/>
    </row>
    <row r="592" ht="13.5" customHeight="1">
      <c r="A592" s="380"/>
      <c r="B592" s="483"/>
      <c r="C592" s="483"/>
      <c r="D592" s="365"/>
      <c r="E592" s="365"/>
      <c r="F592" s="365"/>
      <c r="G592" s="365"/>
      <c r="H592" s="365"/>
      <c r="I592" s="365"/>
      <c r="J592" s="365"/>
      <c r="K592" s="365"/>
      <c r="L592" s="365"/>
      <c r="M592" s="365"/>
      <c r="N592" s="365"/>
      <c r="O592" s="365"/>
      <c r="P592" s="365"/>
      <c r="Q592" s="365"/>
      <c r="R592" s="365"/>
      <c r="S592" s="365"/>
      <c r="T592" s="365"/>
      <c r="U592" s="365"/>
      <c r="V592" s="365"/>
      <c r="W592" s="365"/>
      <c r="X592" s="365"/>
      <c r="Y592" s="365"/>
      <c r="Z592" s="365"/>
    </row>
    <row r="593" ht="13.5" customHeight="1">
      <c r="A593" s="380"/>
      <c r="B593" s="483"/>
      <c r="C593" s="483"/>
      <c r="D593" s="365"/>
      <c r="E593" s="365"/>
      <c r="F593" s="365"/>
      <c r="G593" s="365"/>
      <c r="H593" s="365"/>
      <c r="I593" s="365"/>
      <c r="J593" s="365"/>
      <c r="K593" s="365"/>
      <c r="L593" s="365"/>
      <c r="M593" s="365"/>
      <c r="N593" s="365"/>
      <c r="O593" s="365"/>
      <c r="P593" s="365"/>
      <c r="Q593" s="365"/>
      <c r="R593" s="365"/>
      <c r="S593" s="365"/>
      <c r="T593" s="365"/>
      <c r="U593" s="365"/>
      <c r="V593" s="365"/>
      <c r="W593" s="365"/>
      <c r="X593" s="365"/>
      <c r="Y593" s="365"/>
      <c r="Z593" s="365"/>
    </row>
    <row r="594" ht="13.5" customHeight="1">
      <c r="A594" s="380"/>
      <c r="B594" s="483"/>
      <c r="C594" s="483"/>
      <c r="D594" s="365"/>
      <c r="E594" s="365"/>
      <c r="F594" s="365"/>
      <c r="G594" s="365"/>
      <c r="H594" s="365"/>
      <c r="I594" s="365"/>
      <c r="J594" s="365"/>
      <c r="K594" s="365"/>
      <c r="L594" s="365"/>
      <c r="M594" s="365"/>
      <c r="N594" s="365"/>
      <c r="O594" s="365"/>
      <c r="P594" s="365"/>
      <c r="Q594" s="365"/>
      <c r="R594" s="365"/>
      <c r="S594" s="365"/>
      <c r="T594" s="365"/>
      <c r="U594" s="365"/>
      <c r="V594" s="365"/>
      <c r="W594" s="365"/>
      <c r="X594" s="365"/>
      <c r="Y594" s="365"/>
      <c r="Z594" s="365"/>
    </row>
    <row r="595" ht="13.5" customHeight="1">
      <c r="A595" s="380"/>
      <c r="B595" s="483"/>
      <c r="C595" s="483"/>
      <c r="D595" s="365"/>
      <c r="E595" s="365"/>
      <c r="F595" s="365"/>
      <c r="G595" s="365"/>
      <c r="H595" s="365"/>
      <c r="I595" s="365"/>
      <c r="J595" s="365"/>
      <c r="K595" s="365"/>
      <c r="L595" s="365"/>
      <c r="M595" s="365"/>
      <c r="N595" s="365"/>
      <c r="O595" s="365"/>
      <c r="P595" s="365"/>
      <c r="Q595" s="365"/>
      <c r="R595" s="365"/>
      <c r="S595" s="365"/>
      <c r="T595" s="365"/>
      <c r="U595" s="365"/>
      <c r="V595" s="365"/>
      <c r="W595" s="365"/>
      <c r="X595" s="365"/>
      <c r="Y595" s="365"/>
      <c r="Z595" s="365"/>
    </row>
    <row r="596" ht="13.5" customHeight="1">
      <c r="A596" s="380"/>
      <c r="B596" s="483"/>
      <c r="C596" s="483"/>
      <c r="D596" s="365"/>
      <c r="E596" s="365"/>
      <c r="F596" s="365"/>
      <c r="G596" s="365"/>
      <c r="H596" s="365"/>
      <c r="I596" s="365"/>
      <c r="J596" s="365"/>
      <c r="K596" s="365"/>
      <c r="L596" s="365"/>
      <c r="M596" s="365"/>
      <c r="N596" s="365"/>
      <c r="O596" s="365"/>
      <c r="P596" s="365"/>
      <c r="Q596" s="365"/>
      <c r="R596" s="365"/>
      <c r="S596" s="365"/>
      <c r="T596" s="365"/>
      <c r="U596" s="365"/>
      <c r="V596" s="365"/>
      <c r="W596" s="365"/>
      <c r="X596" s="365"/>
      <c r="Y596" s="365"/>
      <c r="Z596" s="365"/>
    </row>
    <row r="597" ht="13.5" customHeight="1">
      <c r="A597" s="380"/>
      <c r="B597" s="483"/>
      <c r="C597" s="483"/>
      <c r="D597" s="365"/>
      <c r="E597" s="365"/>
      <c r="F597" s="365"/>
      <c r="G597" s="365"/>
      <c r="H597" s="365"/>
      <c r="I597" s="365"/>
      <c r="J597" s="365"/>
      <c r="K597" s="365"/>
      <c r="L597" s="365"/>
      <c r="M597" s="365"/>
      <c r="N597" s="365"/>
      <c r="O597" s="365"/>
      <c r="P597" s="365"/>
      <c r="Q597" s="365"/>
      <c r="R597" s="365"/>
      <c r="S597" s="365"/>
      <c r="T597" s="365"/>
      <c r="U597" s="365"/>
      <c r="V597" s="365"/>
      <c r="W597" s="365"/>
      <c r="X597" s="365"/>
      <c r="Y597" s="365"/>
      <c r="Z597" s="365"/>
    </row>
    <row r="598" ht="13.5" customHeight="1">
      <c r="A598" s="380"/>
      <c r="B598" s="483"/>
      <c r="C598" s="483"/>
      <c r="D598" s="365"/>
      <c r="E598" s="365"/>
      <c r="F598" s="365"/>
      <c r="G598" s="365"/>
      <c r="H598" s="365"/>
      <c r="I598" s="365"/>
      <c r="J598" s="365"/>
      <c r="K598" s="365"/>
      <c r="L598" s="365"/>
      <c r="M598" s="365"/>
      <c r="N598" s="365"/>
      <c r="O598" s="365"/>
      <c r="P598" s="365"/>
      <c r="Q598" s="365"/>
      <c r="R598" s="365"/>
      <c r="S598" s="365"/>
      <c r="T598" s="365"/>
      <c r="U598" s="365"/>
      <c r="V598" s="365"/>
      <c r="W598" s="365"/>
      <c r="X598" s="365"/>
      <c r="Y598" s="365"/>
      <c r="Z598" s="365"/>
    </row>
    <row r="599" ht="13.5" customHeight="1">
      <c r="A599" s="380"/>
      <c r="B599" s="483"/>
      <c r="C599" s="483"/>
      <c r="D599" s="365"/>
      <c r="E599" s="365"/>
      <c r="F599" s="365"/>
      <c r="G599" s="365"/>
      <c r="H599" s="365"/>
      <c r="I599" s="365"/>
      <c r="J599" s="365"/>
      <c r="K599" s="365"/>
      <c r="L599" s="365"/>
      <c r="M599" s="365"/>
      <c r="N599" s="365"/>
      <c r="O599" s="365"/>
      <c r="P599" s="365"/>
      <c r="Q599" s="365"/>
      <c r="R599" s="365"/>
      <c r="S599" s="365"/>
      <c r="T599" s="365"/>
      <c r="U599" s="365"/>
      <c r="V599" s="365"/>
      <c r="W599" s="365"/>
      <c r="X599" s="365"/>
      <c r="Y599" s="365"/>
      <c r="Z599" s="365"/>
    </row>
    <row r="600" ht="13.5" customHeight="1">
      <c r="A600" s="380"/>
      <c r="B600" s="483"/>
      <c r="C600" s="483"/>
      <c r="D600" s="365"/>
      <c r="E600" s="365"/>
      <c r="F600" s="365"/>
      <c r="G600" s="365"/>
      <c r="H600" s="365"/>
      <c r="I600" s="365"/>
      <c r="J600" s="365"/>
      <c r="K600" s="365"/>
      <c r="L600" s="365"/>
      <c r="M600" s="365"/>
      <c r="N600" s="365"/>
      <c r="O600" s="365"/>
      <c r="P600" s="365"/>
      <c r="Q600" s="365"/>
      <c r="R600" s="365"/>
      <c r="S600" s="365"/>
      <c r="T600" s="365"/>
      <c r="U600" s="365"/>
      <c r="V600" s="365"/>
      <c r="W600" s="365"/>
      <c r="X600" s="365"/>
      <c r="Y600" s="365"/>
      <c r="Z600" s="365"/>
    </row>
    <row r="601" ht="13.5" customHeight="1">
      <c r="A601" s="380"/>
      <c r="B601" s="483"/>
      <c r="C601" s="483"/>
      <c r="D601" s="365"/>
      <c r="E601" s="365"/>
      <c r="F601" s="365"/>
      <c r="G601" s="365"/>
      <c r="H601" s="365"/>
      <c r="I601" s="365"/>
      <c r="J601" s="365"/>
      <c r="K601" s="365"/>
      <c r="L601" s="365"/>
      <c r="M601" s="365"/>
      <c r="N601" s="365"/>
      <c r="O601" s="365"/>
      <c r="P601" s="365"/>
      <c r="Q601" s="365"/>
      <c r="R601" s="365"/>
      <c r="S601" s="365"/>
      <c r="T601" s="365"/>
      <c r="U601" s="365"/>
      <c r="V601" s="365"/>
      <c r="W601" s="365"/>
      <c r="X601" s="365"/>
      <c r="Y601" s="365"/>
      <c r="Z601" s="365"/>
    </row>
    <row r="602" ht="13.5" customHeight="1">
      <c r="A602" s="380"/>
      <c r="B602" s="483"/>
      <c r="C602" s="483"/>
      <c r="D602" s="365"/>
      <c r="E602" s="365"/>
      <c r="F602" s="365"/>
      <c r="G602" s="365"/>
      <c r="H602" s="365"/>
      <c r="I602" s="365"/>
      <c r="J602" s="365"/>
      <c r="K602" s="365"/>
      <c r="L602" s="365"/>
      <c r="M602" s="365"/>
      <c r="N602" s="365"/>
      <c r="O602" s="365"/>
      <c r="P602" s="365"/>
      <c r="Q602" s="365"/>
      <c r="R602" s="365"/>
      <c r="S602" s="365"/>
      <c r="T602" s="365"/>
      <c r="U602" s="365"/>
      <c r="V602" s="365"/>
      <c r="W602" s="365"/>
      <c r="X602" s="365"/>
      <c r="Y602" s="365"/>
      <c r="Z602" s="365"/>
    </row>
    <row r="603" ht="13.5" customHeight="1">
      <c r="A603" s="380"/>
      <c r="B603" s="483"/>
      <c r="C603" s="483"/>
      <c r="D603" s="365"/>
      <c r="E603" s="365"/>
      <c r="F603" s="365"/>
      <c r="G603" s="365"/>
      <c r="H603" s="365"/>
      <c r="I603" s="365"/>
      <c r="J603" s="365"/>
      <c r="K603" s="365"/>
      <c r="L603" s="365"/>
      <c r="M603" s="365"/>
      <c r="N603" s="365"/>
      <c r="O603" s="365"/>
      <c r="P603" s="365"/>
      <c r="Q603" s="365"/>
      <c r="R603" s="365"/>
      <c r="S603" s="365"/>
      <c r="T603" s="365"/>
      <c r="U603" s="365"/>
      <c r="V603" s="365"/>
      <c r="W603" s="365"/>
      <c r="X603" s="365"/>
      <c r="Y603" s="365"/>
      <c r="Z603" s="365"/>
    </row>
    <row r="604" ht="13.5" customHeight="1">
      <c r="A604" s="380"/>
      <c r="B604" s="483"/>
      <c r="C604" s="483"/>
      <c r="D604" s="365"/>
      <c r="E604" s="365"/>
      <c r="F604" s="365"/>
      <c r="G604" s="365"/>
      <c r="H604" s="365"/>
      <c r="I604" s="365"/>
      <c r="J604" s="365"/>
      <c r="K604" s="365"/>
      <c r="L604" s="365"/>
      <c r="M604" s="365"/>
      <c r="N604" s="365"/>
      <c r="O604" s="365"/>
      <c r="P604" s="365"/>
      <c r="Q604" s="365"/>
      <c r="R604" s="365"/>
      <c r="S604" s="365"/>
      <c r="T604" s="365"/>
      <c r="U604" s="365"/>
      <c r="V604" s="365"/>
      <c r="W604" s="365"/>
      <c r="X604" s="365"/>
      <c r="Y604" s="365"/>
      <c r="Z604" s="365"/>
    </row>
    <row r="605" ht="13.5" customHeight="1">
      <c r="A605" s="380"/>
      <c r="B605" s="483"/>
      <c r="C605" s="483"/>
      <c r="D605" s="365"/>
      <c r="E605" s="365"/>
      <c r="F605" s="365"/>
      <c r="G605" s="365"/>
      <c r="H605" s="365"/>
      <c r="I605" s="365"/>
      <c r="J605" s="365"/>
      <c r="K605" s="365"/>
      <c r="L605" s="365"/>
      <c r="M605" s="365"/>
      <c r="N605" s="365"/>
      <c r="O605" s="365"/>
      <c r="P605" s="365"/>
      <c r="Q605" s="365"/>
      <c r="R605" s="365"/>
      <c r="S605" s="365"/>
      <c r="T605" s="365"/>
      <c r="U605" s="365"/>
      <c r="V605" s="365"/>
      <c r="W605" s="365"/>
      <c r="X605" s="365"/>
      <c r="Y605" s="365"/>
      <c r="Z605" s="365"/>
    </row>
    <row r="606" ht="13.5" customHeight="1">
      <c r="A606" s="380"/>
      <c r="B606" s="483"/>
      <c r="C606" s="483"/>
      <c r="D606" s="365"/>
      <c r="E606" s="365"/>
      <c r="F606" s="365"/>
      <c r="G606" s="365"/>
      <c r="H606" s="365"/>
      <c r="I606" s="365"/>
      <c r="J606" s="365"/>
      <c r="K606" s="365"/>
      <c r="L606" s="365"/>
      <c r="M606" s="365"/>
      <c r="N606" s="365"/>
      <c r="O606" s="365"/>
      <c r="P606" s="365"/>
      <c r="Q606" s="365"/>
      <c r="R606" s="365"/>
      <c r="S606" s="365"/>
      <c r="T606" s="365"/>
      <c r="U606" s="365"/>
      <c r="V606" s="365"/>
      <c r="W606" s="365"/>
      <c r="X606" s="365"/>
      <c r="Y606" s="365"/>
      <c r="Z606" s="365"/>
    </row>
    <row r="607" ht="13.5" customHeight="1">
      <c r="A607" s="380"/>
      <c r="B607" s="483"/>
      <c r="C607" s="483"/>
      <c r="D607" s="365"/>
      <c r="E607" s="365"/>
      <c r="F607" s="365"/>
      <c r="G607" s="365"/>
      <c r="H607" s="365"/>
      <c r="I607" s="365"/>
      <c r="J607" s="365"/>
      <c r="K607" s="365"/>
      <c r="L607" s="365"/>
      <c r="M607" s="365"/>
      <c r="N607" s="365"/>
      <c r="O607" s="365"/>
      <c r="P607" s="365"/>
      <c r="Q607" s="365"/>
      <c r="R607" s="365"/>
      <c r="S607" s="365"/>
      <c r="T607" s="365"/>
      <c r="U607" s="365"/>
      <c r="V607" s="365"/>
      <c r="W607" s="365"/>
      <c r="X607" s="365"/>
      <c r="Y607" s="365"/>
      <c r="Z607" s="365"/>
    </row>
    <row r="608" ht="13.5" customHeight="1">
      <c r="A608" s="380"/>
      <c r="B608" s="483"/>
      <c r="C608" s="483"/>
      <c r="D608" s="365"/>
      <c r="E608" s="365"/>
      <c r="F608" s="365"/>
      <c r="G608" s="365"/>
      <c r="H608" s="365"/>
      <c r="I608" s="365"/>
      <c r="J608" s="365"/>
      <c r="K608" s="365"/>
      <c r="L608" s="365"/>
      <c r="M608" s="365"/>
      <c r="N608" s="365"/>
      <c r="O608" s="365"/>
      <c r="P608" s="365"/>
      <c r="Q608" s="365"/>
      <c r="R608" s="365"/>
      <c r="S608" s="365"/>
      <c r="T608" s="365"/>
      <c r="U608" s="365"/>
      <c r="V608" s="365"/>
      <c r="W608" s="365"/>
      <c r="X608" s="365"/>
      <c r="Y608" s="365"/>
      <c r="Z608" s="365"/>
    </row>
    <row r="609" ht="13.5" customHeight="1">
      <c r="A609" s="380"/>
      <c r="B609" s="483"/>
      <c r="C609" s="483"/>
      <c r="D609" s="365"/>
      <c r="E609" s="365"/>
      <c r="F609" s="365"/>
      <c r="G609" s="365"/>
      <c r="H609" s="365"/>
      <c r="I609" s="365"/>
      <c r="J609" s="365"/>
      <c r="K609" s="365"/>
      <c r="L609" s="365"/>
      <c r="M609" s="365"/>
      <c r="N609" s="365"/>
      <c r="O609" s="365"/>
      <c r="P609" s="365"/>
      <c r="Q609" s="365"/>
      <c r="R609" s="365"/>
      <c r="S609" s="365"/>
      <c r="T609" s="365"/>
      <c r="U609" s="365"/>
      <c r="V609" s="365"/>
      <c r="W609" s="365"/>
      <c r="X609" s="365"/>
      <c r="Y609" s="365"/>
      <c r="Z609" s="365"/>
    </row>
    <row r="610" ht="13.5" customHeight="1">
      <c r="A610" s="380"/>
      <c r="B610" s="483"/>
      <c r="C610" s="483"/>
      <c r="D610" s="365"/>
      <c r="E610" s="365"/>
      <c r="F610" s="365"/>
      <c r="G610" s="365"/>
      <c r="H610" s="365"/>
      <c r="I610" s="365"/>
      <c r="J610" s="365"/>
      <c r="K610" s="365"/>
      <c r="L610" s="365"/>
      <c r="M610" s="365"/>
      <c r="N610" s="365"/>
      <c r="O610" s="365"/>
      <c r="P610" s="365"/>
      <c r="Q610" s="365"/>
      <c r="R610" s="365"/>
      <c r="S610" s="365"/>
      <c r="T610" s="365"/>
      <c r="U610" s="365"/>
      <c r="V610" s="365"/>
      <c r="W610" s="365"/>
      <c r="X610" s="365"/>
      <c r="Y610" s="365"/>
      <c r="Z610" s="365"/>
    </row>
    <row r="611" ht="13.5" customHeight="1">
      <c r="A611" s="380"/>
      <c r="B611" s="483"/>
      <c r="C611" s="483"/>
      <c r="D611" s="365"/>
      <c r="E611" s="365"/>
      <c r="F611" s="365"/>
      <c r="G611" s="365"/>
      <c r="H611" s="365"/>
      <c r="I611" s="365"/>
      <c r="J611" s="365"/>
      <c r="K611" s="365"/>
      <c r="L611" s="365"/>
      <c r="M611" s="365"/>
      <c r="N611" s="365"/>
      <c r="O611" s="365"/>
      <c r="P611" s="365"/>
      <c r="Q611" s="365"/>
      <c r="R611" s="365"/>
      <c r="S611" s="365"/>
      <c r="T611" s="365"/>
      <c r="U611" s="365"/>
      <c r="V611" s="365"/>
      <c r="W611" s="365"/>
      <c r="X611" s="365"/>
      <c r="Y611" s="365"/>
      <c r="Z611" s="365"/>
    </row>
    <row r="612" ht="13.5" customHeight="1">
      <c r="A612" s="380"/>
      <c r="B612" s="483"/>
      <c r="C612" s="483"/>
      <c r="D612" s="365"/>
      <c r="E612" s="365"/>
      <c r="F612" s="365"/>
      <c r="G612" s="365"/>
      <c r="H612" s="365"/>
      <c r="I612" s="365"/>
      <c r="J612" s="365"/>
      <c r="K612" s="365"/>
      <c r="L612" s="365"/>
      <c r="M612" s="365"/>
      <c r="N612" s="365"/>
      <c r="O612" s="365"/>
      <c r="P612" s="365"/>
      <c r="Q612" s="365"/>
      <c r="R612" s="365"/>
      <c r="S612" s="365"/>
      <c r="T612" s="365"/>
      <c r="U612" s="365"/>
      <c r="V612" s="365"/>
      <c r="W612" s="365"/>
      <c r="X612" s="365"/>
      <c r="Y612" s="365"/>
      <c r="Z612" s="365"/>
    </row>
    <row r="613" ht="13.5" customHeight="1">
      <c r="A613" s="380"/>
      <c r="B613" s="483"/>
      <c r="C613" s="483"/>
      <c r="D613" s="365"/>
      <c r="E613" s="365"/>
      <c r="F613" s="365"/>
      <c r="G613" s="365"/>
      <c r="H613" s="365"/>
      <c r="I613" s="365"/>
      <c r="J613" s="365"/>
      <c r="K613" s="365"/>
      <c r="L613" s="365"/>
      <c r="M613" s="365"/>
      <c r="N613" s="365"/>
      <c r="O613" s="365"/>
      <c r="P613" s="365"/>
      <c r="Q613" s="365"/>
      <c r="R613" s="365"/>
      <c r="S613" s="365"/>
      <c r="T613" s="365"/>
      <c r="U613" s="365"/>
      <c r="V613" s="365"/>
      <c r="W613" s="365"/>
      <c r="X613" s="365"/>
      <c r="Y613" s="365"/>
      <c r="Z613" s="365"/>
    </row>
    <row r="614" ht="13.5" customHeight="1">
      <c r="A614" s="380"/>
      <c r="B614" s="483"/>
      <c r="C614" s="483"/>
      <c r="D614" s="365"/>
      <c r="E614" s="365"/>
      <c r="F614" s="365"/>
      <c r="G614" s="365"/>
      <c r="H614" s="365"/>
      <c r="I614" s="365"/>
      <c r="J614" s="365"/>
      <c r="K614" s="365"/>
      <c r="L614" s="365"/>
      <c r="M614" s="365"/>
      <c r="N614" s="365"/>
      <c r="O614" s="365"/>
      <c r="P614" s="365"/>
      <c r="Q614" s="365"/>
      <c r="R614" s="365"/>
      <c r="S614" s="365"/>
      <c r="T614" s="365"/>
      <c r="U614" s="365"/>
      <c r="V614" s="365"/>
      <c r="W614" s="365"/>
      <c r="X614" s="365"/>
      <c r="Y614" s="365"/>
      <c r="Z614" s="365"/>
    </row>
    <row r="615" ht="13.5" customHeight="1">
      <c r="A615" s="380"/>
      <c r="B615" s="483"/>
      <c r="C615" s="483"/>
      <c r="D615" s="365"/>
      <c r="E615" s="365"/>
      <c r="F615" s="365"/>
      <c r="G615" s="365"/>
      <c r="H615" s="365"/>
      <c r="I615" s="365"/>
      <c r="J615" s="365"/>
      <c r="K615" s="365"/>
      <c r="L615" s="365"/>
      <c r="M615" s="365"/>
      <c r="N615" s="365"/>
      <c r="O615" s="365"/>
      <c r="P615" s="365"/>
      <c r="Q615" s="365"/>
      <c r="R615" s="365"/>
      <c r="S615" s="365"/>
      <c r="T615" s="365"/>
      <c r="U615" s="365"/>
      <c r="V615" s="365"/>
      <c r="W615" s="365"/>
      <c r="X615" s="365"/>
      <c r="Y615" s="365"/>
      <c r="Z615" s="365"/>
    </row>
    <row r="616" ht="13.5" customHeight="1">
      <c r="A616" s="380"/>
      <c r="B616" s="483"/>
      <c r="C616" s="483"/>
      <c r="D616" s="365"/>
      <c r="E616" s="365"/>
      <c r="F616" s="365"/>
      <c r="G616" s="365"/>
      <c r="H616" s="365"/>
      <c r="I616" s="365"/>
      <c r="J616" s="365"/>
      <c r="K616" s="365"/>
      <c r="L616" s="365"/>
      <c r="M616" s="365"/>
      <c r="N616" s="365"/>
      <c r="O616" s="365"/>
      <c r="P616" s="365"/>
      <c r="Q616" s="365"/>
      <c r="R616" s="365"/>
      <c r="S616" s="365"/>
      <c r="T616" s="365"/>
      <c r="U616" s="365"/>
      <c r="V616" s="365"/>
      <c r="W616" s="365"/>
      <c r="X616" s="365"/>
      <c r="Y616" s="365"/>
      <c r="Z616" s="365"/>
    </row>
    <row r="617" ht="13.5" customHeight="1">
      <c r="A617" s="380"/>
      <c r="B617" s="483"/>
      <c r="C617" s="483"/>
      <c r="D617" s="365"/>
      <c r="E617" s="365"/>
      <c r="F617" s="365"/>
      <c r="G617" s="365"/>
      <c r="H617" s="365"/>
      <c r="I617" s="365"/>
      <c r="J617" s="365"/>
      <c r="K617" s="365"/>
      <c r="L617" s="365"/>
      <c r="M617" s="365"/>
      <c r="N617" s="365"/>
      <c r="O617" s="365"/>
      <c r="P617" s="365"/>
      <c r="Q617" s="365"/>
      <c r="R617" s="365"/>
      <c r="S617" s="365"/>
      <c r="T617" s="365"/>
      <c r="U617" s="365"/>
      <c r="V617" s="365"/>
      <c r="W617" s="365"/>
      <c r="X617" s="365"/>
      <c r="Y617" s="365"/>
      <c r="Z617" s="365"/>
    </row>
    <row r="618" ht="13.5" customHeight="1">
      <c r="A618" s="380"/>
      <c r="B618" s="483"/>
      <c r="C618" s="483"/>
      <c r="D618" s="365"/>
      <c r="E618" s="365"/>
      <c r="F618" s="365"/>
      <c r="G618" s="365"/>
      <c r="H618" s="365"/>
      <c r="I618" s="365"/>
      <c r="J618" s="365"/>
      <c r="K618" s="365"/>
      <c r="L618" s="365"/>
      <c r="M618" s="365"/>
      <c r="N618" s="365"/>
      <c r="O618" s="365"/>
      <c r="P618" s="365"/>
      <c r="Q618" s="365"/>
      <c r="R618" s="365"/>
      <c r="S618" s="365"/>
      <c r="T618" s="365"/>
      <c r="U618" s="365"/>
      <c r="V618" s="365"/>
      <c r="W618" s="365"/>
      <c r="X618" s="365"/>
      <c r="Y618" s="365"/>
      <c r="Z618" s="365"/>
    </row>
    <row r="619" ht="13.5" customHeight="1">
      <c r="A619" s="380"/>
      <c r="B619" s="483"/>
      <c r="C619" s="483"/>
      <c r="D619" s="365"/>
      <c r="E619" s="365"/>
      <c r="F619" s="365"/>
      <c r="G619" s="365"/>
      <c r="H619" s="365"/>
      <c r="I619" s="365"/>
      <c r="J619" s="365"/>
      <c r="K619" s="365"/>
      <c r="L619" s="365"/>
      <c r="M619" s="365"/>
      <c r="N619" s="365"/>
      <c r="O619" s="365"/>
      <c r="P619" s="365"/>
      <c r="Q619" s="365"/>
      <c r="R619" s="365"/>
      <c r="S619" s="365"/>
      <c r="T619" s="365"/>
      <c r="U619" s="365"/>
      <c r="V619" s="365"/>
      <c r="W619" s="365"/>
      <c r="X619" s="365"/>
      <c r="Y619" s="365"/>
      <c r="Z619" s="365"/>
    </row>
    <row r="620" ht="13.5" customHeight="1">
      <c r="A620" s="380"/>
      <c r="B620" s="483"/>
      <c r="C620" s="483"/>
      <c r="D620" s="365"/>
      <c r="E620" s="365"/>
      <c r="F620" s="365"/>
      <c r="G620" s="365"/>
      <c r="H620" s="365"/>
      <c r="I620" s="365"/>
      <c r="J620" s="365"/>
      <c r="K620" s="365"/>
      <c r="L620" s="365"/>
      <c r="M620" s="365"/>
      <c r="N620" s="365"/>
      <c r="O620" s="365"/>
      <c r="P620" s="365"/>
      <c r="Q620" s="365"/>
      <c r="R620" s="365"/>
      <c r="S620" s="365"/>
      <c r="T620" s="365"/>
      <c r="U620" s="365"/>
      <c r="V620" s="365"/>
      <c r="W620" s="365"/>
      <c r="X620" s="365"/>
      <c r="Y620" s="365"/>
      <c r="Z620" s="365"/>
    </row>
    <row r="621" ht="13.5" customHeight="1">
      <c r="A621" s="380"/>
      <c r="B621" s="483"/>
      <c r="C621" s="483"/>
      <c r="D621" s="365"/>
      <c r="E621" s="365"/>
      <c r="F621" s="365"/>
      <c r="G621" s="365"/>
      <c r="H621" s="365"/>
      <c r="I621" s="365"/>
      <c r="J621" s="365"/>
      <c r="K621" s="365"/>
      <c r="L621" s="365"/>
      <c r="M621" s="365"/>
      <c r="N621" s="365"/>
      <c r="O621" s="365"/>
      <c r="P621" s="365"/>
      <c r="Q621" s="365"/>
      <c r="R621" s="365"/>
      <c r="S621" s="365"/>
      <c r="T621" s="365"/>
      <c r="U621" s="365"/>
      <c r="V621" s="365"/>
      <c r="W621" s="365"/>
      <c r="X621" s="365"/>
      <c r="Y621" s="365"/>
      <c r="Z621" s="365"/>
    </row>
    <row r="622" ht="13.5" customHeight="1">
      <c r="A622" s="380"/>
      <c r="B622" s="483"/>
      <c r="C622" s="483"/>
      <c r="D622" s="365"/>
      <c r="E622" s="365"/>
      <c r="F622" s="365"/>
      <c r="G622" s="365"/>
      <c r="H622" s="365"/>
      <c r="I622" s="365"/>
      <c r="J622" s="365"/>
      <c r="K622" s="365"/>
      <c r="L622" s="365"/>
      <c r="M622" s="365"/>
      <c r="N622" s="365"/>
      <c r="O622" s="365"/>
      <c r="P622" s="365"/>
      <c r="Q622" s="365"/>
      <c r="R622" s="365"/>
      <c r="S622" s="365"/>
      <c r="T622" s="365"/>
      <c r="U622" s="365"/>
      <c r="V622" s="365"/>
      <c r="W622" s="365"/>
      <c r="X622" s="365"/>
      <c r="Y622" s="365"/>
      <c r="Z622" s="365"/>
    </row>
    <row r="623" ht="13.5" customHeight="1">
      <c r="A623" s="380"/>
      <c r="B623" s="483"/>
      <c r="C623" s="483"/>
      <c r="D623" s="365"/>
      <c r="E623" s="365"/>
      <c r="F623" s="365"/>
      <c r="G623" s="365"/>
      <c r="H623" s="365"/>
      <c r="I623" s="365"/>
      <c r="J623" s="365"/>
      <c r="K623" s="365"/>
      <c r="L623" s="365"/>
      <c r="M623" s="365"/>
      <c r="N623" s="365"/>
      <c r="O623" s="365"/>
      <c r="P623" s="365"/>
      <c r="Q623" s="365"/>
      <c r="R623" s="365"/>
      <c r="S623" s="365"/>
      <c r="T623" s="365"/>
      <c r="U623" s="365"/>
      <c r="V623" s="365"/>
      <c r="W623" s="365"/>
      <c r="X623" s="365"/>
      <c r="Y623" s="365"/>
      <c r="Z623" s="365"/>
    </row>
    <row r="624" ht="13.5" customHeight="1">
      <c r="A624" s="380"/>
      <c r="B624" s="483"/>
      <c r="C624" s="483"/>
      <c r="D624" s="365"/>
      <c r="E624" s="365"/>
      <c r="F624" s="365"/>
      <c r="G624" s="365"/>
      <c r="H624" s="365"/>
      <c r="I624" s="365"/>
      <c r="J624" s="365"/>
      <c r="K624" s="365"/>
      <c r="L624" s="365"/>
      <c r="M624" s="365"/>
      <c r="N624" s="365"/>
      <c r="O624" s="365"/>
      <c r="P624" s="365"/>
      <c r="Q624" s="365"/>
      <c r="R624" s="365"/>
      <c r="S624" s="365"/>
      <c r="T624" s="365"/>
      <c r="U624" s="365"/>
      <c r="V624" s="365"/>
      <c r="W624" s="365"/>
      <c r="X624" s="365"/>
      <c r="Y624" s="365"/>
      <c r="Z624" s="365"/>
    </row>
    <row r="625" ht="13.5" customHeight="1">
      <c r="A625" s="380"/>
      <c r="B625" s="483"/>
      <c r="C625" s="483"/>
      <c r="D625" s="365"/>
      <c r="E625" s="365"/>
      <c r="F625" s="365"/>
      <c r="G625" s="365"/>
      <c r="H625" s="365"/>
      <c r="I625" s="365"/>
      <c r="J625" s="365"/>
      <c r="K625" s="365"/>
      <c r="L625" s="365"/>
      <c r="M625" s="365"/>
      <c r="N625" s="365"/>
      <c r="O625" s="365"/>
      <c r="P625" s="365"/>
      <c r="Q625" s="365"/>
      <c r="R625" s="365"/>
      <c r="S625" s="365"/>
      <c r="T625" s="365"/>
      <c r="U625" s="365"/>
      <c r="V625" s="365"/>
      <c r="W625" s="365"/>
      <c r="X625" s="365"/>
      <c r="Y625" s="365"/>
      <c r="Z625" s="365"/>
    </row>
    <row r="626" ht="13.5" customHeight="1">
      <c r="A626" s="380"/>
      <c r="B626" s="483"/>
      <c r="C626" s="483"/>
      <c r="D626" s="365"/>
      <c r="E626" s="365"/>
      <c r="F626" s="365"/>
      <c r="G626" s="365"/>
      <c r="H626" s="365"/>
      <c r="I626" s="365"/>
      <c r="J626" s="365"/>
      <c r="K626" s="365"/>
      <c r="L626" s="365"/>
      <c r="M626" s="365"/>
      <c r="N626" s="365"/>
      <c r="O626" s="365"/>
      <c r="P626" s="365"/>
      <c r="Q626" s="365"/>
      <c r="R626" s="365"/>
      <c r="S626" s="365"/>
      <c r="T626" s="365"/>
      <c r="U626" s="365"/>
      <c r="V626" s="365"/>
      <c r="W626" s="365"/>
      <c r="X626" s="365"/>
      <c r="Y626" s="365"/>
      <c r="Z626" s="365"/>
    </row>
    <row r="627" ht="13.5" customHeight="1">
      <c r="A627" s="380"/>
      <c r="B627" s="483"/>
      <c r="C627" s="483"/>
      <c r="D627" s="365"/>
      <c r="E627" s="365"/>
      <c r="F627" s="365"/>
      <c r="G627" s="365"/>
      <c r="H627" s="365"/>
      <c r="I627" s="365"/>
      <c r="J627" s="365"/>
      <c r="K627" s="365"/>
      <c r="L627" s="365"/>
      <c r="M627" s="365"/>
      <c r="N627" s="365"/>
      <c r="O627" s="365"/>
      <c r="P627" s="365"/>
      <c r="Q627" s="365"/>
      <c r="R627" s="365"/>
      <c r="S627" s="365"/>
      <c r="T627" s="365"/>
      <c r="U627" s="365"/>
      <c r="V627" s="365"/>
      <c r="W627" s="365"/>
      <c r="X627" s="365"/>
      <c r="Y627" s="365"/>
      <c r="Z627" s="365"/>
    </row>
    <row r="628" ht="13.5" customHeight="1">
      <c r="A628" s="380"/>
      <c r="B628" s="483"/>
      <c r="C628" s="483"/>
      <c r="D628" s="365"/>
      <c r="E628" s="365"/>
      <c r="F628" s="365"/>
      <c r="G628" s="365"/>
      <c r="H628" s="365"/>
      <c r="I628" s="365"/>
      <c r="J628" s="365"/>
      <c r="K628" s="365"/>
      <c r="L628" s="365"/>
      <c r="M628" s="365"/>
      <c r="N628" s="365"/>
      <c r="O628" s="365"/>
      <c r="P628" s="365"/>
      <c r="Q628" s="365"/>
      <c r="R628" s="365"/>
      <c r="S628" s="365"/>
      <c r="T628" s="365"/>
      <c r="U628" s="365"/>
      <c r="V628" s="365"/>
      <c r="W628" s="365"/>
      <c r="X628" s="365"/>
      <c r="Y628" s="365"/>
      <c r="Z628" s="365"/>
    </row>
    <row r="629" ht="13.5" customHeight="1">
      <c r="A629" s="380"/>
      <c r="B629" s="483"/>
      <c r="C629" s="483"/>
      <c r="D629" s="365"/>
      <c r="E629" s="365"/>
      <c r="F629" s="365"/>
      <c r="G629" s="365"/>
      <c r="H629" s="365"/>
      <c r="I629" s="365"/>
      <c r="J629" s="365"/>
      <c r="K629" s="365"/>
      <c r="L629" s="365"/>
      <c r="M629" s="365"/>
      <c r="N629" s="365"/>
      <c r="O629" s="365"/>
      <c r="P629" s="365"/>
      <c r="Q629" s="365"/>
      <c r="R629" s="365"/>
      <c r="S629" s="365"/>
      <c r="T629" s="365"/>
      <c r="U629" s="365"/>
      <c r="V629" s="365"/>
      <c r="W629" s="365"/>
      <c r="X629" s="365"/>
      <c r="Y629" s="365"/>
      <c r="Z629" s="365"/>
    </row>
    <row r="630" ht="13.5" customHeight="1">
      <c r="A630" s="380"/>
      <c r="B630" s="483"/>
      <c r="C630" s="483"/>
      <c r="D630" s="365"/>
      <c r="E630" s="365"/>
      <c r="F630" s="365"/>
      <c r="G630" s="365"/>
      <c r="H630" s="365"/>
      <c r="I630" s="365"/>
      <c r="J630" s="365"/>
      <c r="K630" s="365"/>
      <c r="L630" s="365"/>
      <c r="M630" s="365"/>
      <c r="N630" s="365"/>
      <c r="O630" s="365"/>
      <c r="P630" s="365"/>
      <c r="Q630" s="365"/>
      <c r="R630" s="365"/>
      <c r="S630" s="365"/>
      <c r="T630" s="365"/>
      <c r="U630" s="365"/>
      <c r="V630" s="365"/>
      <c r="W630" s="365"/>
      <c r="X630" s="365"/>
      <c r="Y630" s="365"/>
      <c r="Z630" s="365"/>
    </row>
    <row r="631" ht="13.5" customHeight="1">
      <c r="A631" s="380"/>
      <c r="B631" s="483"/>
      <c r="C631" s="483"/>
      <c r="D631" s="365"/>
      <c r="E631" s="365"/>
      <c r="F631" s="365"/>
      <c r="G631" s="365"/>
      <c r="H631" s="365"/>
      <c r="I631" s="365"/>
      <c r="J631" s="365"/>
      <c r="K631" s="365"/>
      <c r="L631" s="365"/>
      <c r="M631" s="365"/>
      <c r="N631" s="365"/>
      <c r="O631" s="365"/>
      <c r="P631" s="365"/>
      <c r="Q631" s="365"/>
      <c r="R631" s="365"/>
      <c r="S631" s="365"/>
      <c r="T631" s="365"/>
      <c r="U631" s="365"/>
      <c r="V631" s="365"/>
      <c r="W631" s="365"/>
      <c r="X631" s="365"/>
      <c r="Y631" s="365"/>
      <c r="Z631" s="365"/>
    </row>
    <row r="632" ht="13.5" customHeight="1">
      <c r="A632" s="380"/>
      <c r="B632" s="483"/>
      <c r="C632" s="483"/>
      <c r="D632" s="365"/>
      <c r="E632" s="365"/>
      <c r="F632" s="365"/>
      <c r="G632" s="365"/>
      <c r="H632" s="365"/>
      <c r="I632" s="365"/>
      <c r="J632" s="365"/>
      <c r="K632" s="365"/>
      <c r="L632" s="365"/>
      <c r="M632" s="365"/>
      <c r="N632" s="365"/>
      <c r="O632" s="365"/>
      <c r="P632" s="365"/>
      <c r="Q632" s="365"/>
      <c r="R632" s="365"/>
      <c r="S632" s="365"/>
      <c r="T632" s="365"/>
      <c r="U632" s="365"/>
      <c r="V632" s="365"/>
      <c r="W632" s="365"/>
      <c r="X632" s="365"/>
      <c r="Y632" s="365"/>
      <c r="Z632" s="365"/>
    </row>
    <row r="633" ht="13.5" customHeight="1">
      <c r="A633" s="380"/>
      <c r="B633" s="483"/>
      <c r="C633" s="483"/>
      <c r="D633" s="365"/>
      <c r="E633" s="365"/>
      <c r="F633" s="365"/>
      <c r="G633" s="365"/>
      <c r="H633" s="365"/>
      <c r="I633" s="365"/>
      <c r="J633" s="365"/>
      <c r="K633" s="365"/>
      <c r="L633" s="365"/>
      <c r="M633" s="365"/>
      <c r="N633" s="365"/>
      <c r="O633" s="365"/>
      <c r="P633" s="365"/>
      <c r="Q633" s="365"/>
      <c r="R633" s="365"/>
      <c r="S633" s="365"/>
      <c r="T633" s="365"/>
      <c r="U633" s="365"/>
      <c r="V633" s="365"/>
      <c r="W633" s="365"/>
      <c r="X633" s="365"/>
      <c r="Y633" s="365"/>
      <c r="Z633" s="365"/>
    </row>
    <row r="634" ht="13.5" customHeight="1">
      <c r="A634" s="380"/>
      <c r="B634" s="483"/>
      <c r="C634" s="483"/>
      <c r="D634" s="365"/>
      <c r="E634" s="365"/>
      <c r="F634" s="365"/>
      <c r="G634" s="365"/>
      <c r="H634" s="365"/>
      <c r="I634" s="365"/>
      <c r="J634" s="365"/>
      <c r="K634" s="365"/>
      <c r="L634" s="365"/>
      <c r="M634" s="365"/>
      <c r="N634" s="365"/>
      <c r="O634" s="365"/>
      <c r="P634" s="365"/>
      <c r="Q634" s="365"/>
      <c r="R634" s="365"/>
      <c r="S634" s="365"/>
      <c r="T634" s="365"/>
      <c r="U634" s="365"/>
      <c r="V634" s="365"/>
      <c r="W634" s="365"/>
      <c r="X634" s="365"/>
      <c r="Y634" s="365"/>
      <c r="Z634" s="365"/>
    </row>
    <row r="635" ht="13.5" customHeight="1">
      <c r="A635" s="380"/>
      <c r="B635" s="483"/>
      <c r="C635" s="483"/>
      <c r="D635" s="365"/>
      <c r="E635" s="365"/>
      <c r="F635" s="365"/>
      <c r="G635" s="365"/>
      <c r="H635" s="365"/>
      <c r="I635" s="365"/>
      <c r="J635" s="365"/>
      <c r="K635" s="365"/>
      <c r="L635" s="365"/>
      <c r="M635" s="365"/>
      <c r="N635" s="365"/>
      <c r="O635" s="365"/>
      <c r="P635" s="365"/>
      <c r="Q635" s="365"/>
      <c r="R635" s="365"/>
      <c r="S635" s="365"/>
      <c r="T635" s="365"/>
      <c r="U635" s="365"/>
      <c r="V635" s="365"/>
      <c r="W635" s="365"/>
      <c r="X635" s="365"/>
      <c r="Y635" s="365"/>
      <c r="Z635" s="365"/>
    </row>
    <row r="636" ht="13.5" customHeight="1">
      <c r="A636" s="380"/>
      <c r="B636" s="483"/>
      <c r="C636" s="483"/>
      <c r="D636" s="365"/>
      <c r="E636" s="365"/>
      <c r="F636" s="365"/>
      <c r="G636" s="365"/>
      <c r="H636" s="365"/>
      <c r="I636" s="365"/>
      <c r="J636" s="365"/>
      <c r="K636" s="365"/>
      <c r="L636" s="365"/>
      <c r="M636" s="365"/>
      <c r="N636" s="365"/>
      <c r="O636" s="365"/>
      <c r="P636" s="365"/>
      <c r="Q636" s="365"/>
      <c r="R636" s="365"/>
      <c r="S636" s="365"/>
      <c r="T636" s="365"/>
      <c r="U636" s="365"/>
      <c r="V636" s="365"/>
      <c r="W636" s="365"/>
      <c r="X636" s="365"/>
      <c r="Y636" s="365"/>
      <c r="Z636" s="365"/>
    </row>
    <row r="637" ht="13.5" customHeight="1">
      <c r="A637" s="380"/>
      <c r="B637" s="483"/>
      <c r="C637" s="483"/>
      <c r="D637" s="365"/>
      <c r="E637" s="365"/>
      <c r="F637" s="365"/>
      <c r="G637" s="365"/>
      <c r="H637" s="365"/>
      <c r="I637" s="365"/>
      <c r="J637" s="365"/>
      <c r="K637" s="365"/>
      <c r="L637" s="365"/>
      <c r="M637" s="365"/>
      <c r="N637" s="365"/>
      <c r="O637" s="365"/>
      <c r="P637" s="365"/>
      <c r="Q637" s="365"/>
      <c r="R637" s="365"/>
      <c r="S637" s="365"/>
      <c r="T637" s="365"/>
      <c r="U637" s="365"/>
      <c r="V637" s="365"/>
      <c r="W637" s="365"/>
      <c r="X637" s="365"/>
      <c r="Y637" s="365"/>
      <c r="Z637" s="365"/>
    </row>
    <row r="638" ht="13.5" customHeight="1">
      <c r="A638" s="380"/>
      <c r="B638" s="483"/>
      <c r="C638" s="483"/>
      <c r="D638" s="365"/>
      <c r="E638" s="365"/>
      <c r="F638" s="365"/>
      <c r="G638" s="365"/>
      <c r="H638" s="365"/>
      <c r="I638" s="365"/>
      <c r="J638" s="365"/>
      <c r="K638" s="365"/>
      <c r="L638" s="365"/>
      <c r="M638" s="365"/>
      <c r="N638" s="365"/>
      <c r="O638" s="365"/>
      <c r="P638" s="365"/>
      <c r="Q638" s="365"/>
      <c r="R638" s="365"/>
      <c r="S638" s="365"/>
      <c r="T638" s="365"/>
      <c r="U638" s="365"/>
      <c r="V638" s="365"/>
      <c r="W638" s="365"/>
      <c r="X638" s="365"/>
      <c r="Y638" s="365"/>
      <c r="Z638" s="365"/>
    </row>
    <row r="639" ht="13.5" customHeight="1">
      <c r="A639" s="380"/>
      <c r="B639" s="483"/>
      <c r="C639" s="483"/>
      <c r="D639" s="365"/>
      <c r="E639" s="365"/>
      <c r="F639" s="365"/>
      <c r="G639" s="365"/>
      <c r="H639" s="365"/>
      <c r="I639" s="365"/>
      <c r="J639" s="365"/>
      <c r="K639" s="365"/>
      <c r="L639" s="365"/>
      <c r="M639" s="365"/>
      <c r="N639" s="365"/>
      <c r="O639" s="365"/>
      <c r="P639" s="365"/>
      <c r="Q639" s="365"/>
      <c r="R639" s="365"/>
      <c r="S639" s="365"/>
      <c r="T639" s="365"/>
      <c r="U639" s="365"/>
      <c r="V639" s="365"/>
      <c r="W639" s="365"/>
      <c r="X639" s="365"/>
      <c r="Y639" s="365"/>
      <c r="Z639" s="365"/>
    </row>
    <row r="640" ht="13.5" customHeight="1">
      <c r="A640" s="380"/>
      <c r="B640" s="483"/>
      <c r="C640" s="483"/>
      <c r="D640" s="365"/>
      <c r="E640" s="365"/>
      <c r="F640" s="365"/>
      <c r="G640" s="365"/>
      <c r="H640" s="365"/>
      <c r="I640" s="365"/>
      <c r="J640" s="365"/>
      <c r="K640" s="365"/>
      <c r="L640" s="365"/>
      <c r="M640" s="365"/>
      <c r="N640" s="365"/>
      <c r="O640" s="365"/>
      <c r="P640" s="365"/>
      <c r="Q640" s="365"/>
      <c r="R640" s="365"/>
      <c r="S640" s="365"/>
      <c r="T640" s="365"/>
      <c r="U640" s="365"/>
      <c r="V640" s="365"/>
      <c r="W640" s="365"/>
      <c r="X640" s="365"/>
      <c r="Y640" s="365"/>
      <c r="Z640" s="365"/>
    </row>
    <row r="641" ht="13.5" customHeight="1">
      <c r="A641" s="380"/>
      <c r="B641" s="483"/>
      <c r="C641" s="483"/>
      <c r="D641" s="365"/>
      <c r="E641" s="365"/>
      <c r="F641" s="365"/>
      <c r="G641" s="365"/>
      <c r="H641" s="365"/>
      <c r="I641" s="365"/>
      <c r="J641" s="365"/>
      <c r="K641" s="365"/>
      <c r="L641" s="365"/>
      <c r="M641" s="365"/>
      <c r="N641" s="365"/>
      <c r="O641" s="365"/>
      <c r="P641" s="365"/>
      <c r="Q641" s="365"/>
      <c r="R641" s="365"/>
      <c r="S641" s="365"/>
      <c r="T641" s="365"/>
      <c r="U641" s="365"/>
      <c r="V641" s="365"/>
      <c r="W641" s="365"/>
      <c r="X641" s="365"/>
      <c r="Y641" s="365"/>
      <c r="Z641" s="365"/>
    </row>
    <row r="642" ht="13.5" customHeight="1">
      <c r="A642" s="380"/>
      <c r="B642" s="483"/>
      <c r="C642" s="483"/>
      <c r="D642" s="365"/>
      <c r="E642" s="365"/>
      <c r="F642" s="365"/>
      <c r="G642" s="365"/>
      <c r="H642" s="365"/>
      <c r="I642" s="365"/>
      <c r="J642" s="365"/>
      <c r="K642" s="365"/>
      <c r="L642" s="365"/>
      <c r="M642" s="365"/>
      <c r="N642" s="365"/>
      <c r="O642" s="365"/>
      <c r="P642" s="365"/>
      <c r="Q642" s="365"/>
      <c r="R642" s="365"/>
      <c r="S642" s="365"/>
      <c r="T642" s="365"/>
      <c r="U642" s="365"/>
      <c r="V642" s="365"/>
      <c r="W642" s="365"/>
      <c r="X642" s="365"/>
      <c r="Y642" s="365"/>
      <c r="Z642" s="365"/>
    </row>
    <row r="643" ht="13.5" customHeight="1">
      <c r="A643" s="380"/>
      <c r="B643" s="483"/>
      <c r="C643" s="483"/>
      <c r="D643" s="365"/>
      <c r="E643" s="365"/>
      <c r="F643" s="365"/>
      <c r="G643" s="365"/>
      <c r="H643" s="365"/>
      <c r="I643" s="365"/>
      <c r="J643" s="365"/>
      <c r="K643" s="365"/>
      <c r="L643" s="365"/>
      <c r="M643" s="365"/>
      <c r="N643" s="365"/>
      <c r="O643" s="365"/>
      <c r="P643" s="365"/>
      <c r="Q643" s="365"/>
      <c r="R643" s="365"/>
      <c r="S643" s="365"/>
      <c r="T643" s="365"/>
      <c r="U643" s="365"/>
      <c r="V643" s="365"/>
      <c r="W643" s="365"/>
      <c r="X643" s="365"/>
      <c r="Y643" s="365"/>
      <c r="Z643" s="365"/>
    </row>
    <row r="644" ht="13.5" customHeight="1">
      <c r="A644" s="380"/>
      <c r="B644" s="483"/>
      <c r="C644" s="483"/>
      <c r="D644" s="365"/>
      <c r="E644" s="365"/>
      <c r="F644" s="365"/>
      <c r="G644" s="365"/>
      <c r="H644" s="365"/>
      <c r="I644" s="365"/>
      <c r="J644" s="365"/>
      <c r="K644" s="365"/>
      <c r="L644" s="365"/>
      <c r="M644" s="365"/>
      <c r="N644" s="365"/>
      <c r="O644" s="365"/>
      <c r="P644" s="365"/>
      <c r="Q644" s="365"/>
      <c r="R644" s="365"/>
      <c r="S644" s="365"/>
      <c r="T644" s="365"/>
      <c r="U644" s="365"/>
      <c r="V644" s="365"/>
      <c r="W644" s="365"/>
      <c r="X644" s="365"/>
      <c r="Y644" s="365"/>
      <c r="Z644" s="365"/>
    </row>
    <row r="645" ht="13.5" customHeight="1">
      <c r="A645" s="380"/>
      <c r="B645" s="483"/>
      <c r="C645" s="483"/>
      <c r="D645" s="365"/>
      <c r="E645" s="365"/>
      <c r="F645" s="365"/>
      <c r="G645" s="365"/>
      <c r="H645" s="365"/>
      <c r="I645" s="365"/>
      <c r="J645" s="365"/>
      <c r="K645" s="365"/>
      <c r="L645" s="365"/>
      <c r="M645" s="365"/>
      <c r="N645" s="365"/>
      <c r="O645" s="365"/>
      <c r="P645" s="365"/>
      <c r="Q645" s="365"/>
      <c r="R645" s="365"/>
      <c r="S645" s="365"/>
      <c r="T645" s="365"/>
      <c r="U645" s="365"/>
      <c r="V645" s="365"/>
      <c r="W645" s="365"/>
      <c r="X645" s="365"/>
      <c r="Y645" s="365"/>
      <c r="Z645" s="365"/>
    </row>
    <row r="646" ht="13.5" customHeight="1">
      <c r="A646" s="380"/>
      <c r="B646" s="483"/>
      <c r="C646" s="483"/>
      <c r="D646" s="365"/>
      <c r="E646" s="365"/>
      <c r="F646" s="365"/>
      <c r="G646" s="365"/>
      <c r="H646" s="365"/>
      <c r="I646" s="365"/>
      <c r="J646" s="365"/>
      <c r="K646" s="365"/>
      <c r="L646" s="365"/>
      <c r="M646" s="365"/>
      <c r="N646" s="365"/>
      <c r="O646" s="365"/>
      <c r="P646" s="365"/>
      <c r="Q646" s="365"/>
      <c r="R646" s="365"/>
      <c r="S646" s="365"/>
      <c r="T646" s="365"/>
      <c r="U646" s="365"/>
      <c r="V646" s="365"/>
      <c r="W646" s="365"/>
      <c r="X646" s="365"/>
      <c r="Y646" s="365"/>
      <c r="Z646" s="365"/>
    </row>
    <row r="647" ht="13.5" customHeight="1">
      <c r="A647" s="380"/>
      <c r="B647" s="483"/>
      <c r="C647" s="483"/>
      <c r="D647" s="365"/>
      <c r="E647" s="365"/>
      <c r="F647" s="365"/>
      <c r="G647" s="365"/>
      <c r="H647" s="365"/>
      <c r="I647" s="365"/>
      <c r="J647" s="365"/>
      <c r="K647" s="365"/>
      <c r="L647" s="365"/>
      <c r="M647" s="365"/>
      <c r="N647" s="365"/>
      <c r="O647" s="365"/>
      <c r="P647" s="365"/>
      <c r="Q647" s="365"/>
      <c r="R647" s="365"/>
      <c r="S647" s="365"/>
      <c r="T647" s="365"/>
      <c r="U647" s="365"/>
      <c r="V647" s="365"/>
      <c r="W647" s="365"/>
      <c r="X647" s="365"/>
      <c r="Y647" s="365"/>
      <c r="Z647" s="365"/>
    </row>
    <row r="648" ht="13.5" customHeight="1">
      <c r="A648" s="380"/>
      <c r="B648" s="483"/>
      <c r="C648" s="483"/>
      <c r="D648" s="365"/>
      <c r="E648" s="365"/>
      <c r="F648" s="365"/>
      <c r="G648" s="365"/>
      <c r="H648" s="365"/>
      <c r="I648" s="365"/>
      <c r="J648" s="365"/>
      <c r="K648" s="365"/>
      <c r="L648" s="365"/>
      <c r="M648" s="365"/>
      <c r="N648" s="365"/>
      <c r="O648" s="365"/>
      <c r="P648" s="365"/>
      <c r="Q648" s="365"/>
      <c r="R648" s="365"/>
      <c r="S648" s="365"/>
      <c r="T648" s="365"/>
      <c r="U648" s="365"/>
      <c r="V648" s="365"/>
      <c r="W648" s="365"/>
      <c r="X648" s="365"/>
      <c r="Y648" s="365"/>
      <c r="Z648" s="365"/>
    </row>
    <row r="649" ht="13.5" customHeight="1">
      <c r="A649" s="380"/>
      <c r="B649" s="483"/>
      <c r="C649" s="483"/>
      <c r="D649" s="365"/>
      <c r="E649" s="365"/>
      <c r="F649" s="365"/>
      <c r="G649" s="365"/>
      <c r="H649" s="365"/>
      <c r="I649" s="365"/>
      <c r="J649" s="365"/>
      <c r="K649" s="365"/>
      <c r="L649" s="365"/>
      <c r="M649" s="365"/>
      <c r="N649" s="365"/>
      <c r="O649" s="365"/>
      <c r="P649" s="365"/>
      <c r="Q649" s="365"/>
      <c r="R649" s="365"/>
      <c r="S649" s="365"/>
      <c r="T649" s="365"/>
      <c r="U649" s="365"/>
      <c r="V649" s="365"/>
      <c r="W649" s="365"/>
      <c r="X649" s="365"/>
      <c r="Y649" s="365"/>
      <c r="Z649" s="365"/>
    </row>
    <row r="650" ht="13.5" customHeight="1">
      <c r="A650" s="380"/>
      <c r="B650" s="483"/>
      <c r="C650" s="483"/>
      <c r="D650" s="365"/>
      <c r="E650" s="365"/>
      <c r="F650" s="365"/>
      <c r="G650" s="365"/>
      <c r="H650" s="365"/>
      <c r="I650" s="365"/>
      <c r="J650" s="365"/>
      <c r="K650" s="365"/>
      <c r="L650" s="365"/>
      <c r="M650" s="365"/>
      <c r="N650" s="365"/>
      <c r="O650" s="365"/>
      <c r="P650" s="365"/>
      <c r="Q650" s="365"/>
      <c r="R650" s="365"/>
      <c r="S650" s="365"/>
      <c r="T650" s="365"/>
      <c r="U650" s="365"/>
      <c r="V650" s="365"/>
      <c r="W650" s="365"/>
      <c r="X650" s="365"/>
      <c r="Y650" s="365"/>
      <c r="Z650" s="365"/>
    </row>
    <row r="651" ht="13.5" customHeight="1">
      <c r="A651" s="380"/>
      <c r="B651" s="483"/>
      <c r="C651" s="483"/>
      <c r="D651" s="365"/>
      <c r="E651" s="365"/>
      <c r="F651" s="365"/>
      <c r="G651" s="365"/>
      <c r="H651" s="365"/>
      <c r="I651" s="365"/>
      <c r="J651" s="365"/>
      <c r="K651" s="365"/>
      <c r="L651" s="365"/>
      <c r="M651" s="365"/>
      <c r="N651" s="365"/>
      <c r="O651" s="365"/>
      <c r="P651" s="365"/>
      <c r="Q651" s="365"/>
      <c r="R651" s="365"/>
      <c r="S651" s="365"/>
      <c r="T651" s="365"/>
      <c r="U651" s="365"/>
      <c r="V651" s="365"/>
      <c r="W651" s="365"/>
      <c r="X651" s="365"/>
      <c r="Y651" s="365"/>
      <c r="Z651" s="365"/>
    </row>
    <row r="652" ht="13.5" customHeight="1">
      <c r="A652" s="380"/>
      <c r="B652" s="483"/>
      <c r="C652" s="483"/>
      <c r="D652" s="365"/>
      <c r="E652" s="365"/>
      <c r="F652" s="365"/>
      <c r="G652" s="365"/>
      <c r="H652" s="365"/>
      <c r="I652" s="365"/>
      <c r="J652" s="365"/>
      <c r="K652" s="365"/>
      <c r="L652" s="365"/>
      <c r="M652" s="365"/>
      <c r="N652" s="365"/>
      <c r="O652" s="365"/>
      <c r="P652" s="365"/>
      <c r="Q652" s="365"/>
      <c r="R652" s="365"/>
      <c r="S652" s="365"/>
      <c r="T652" s="365"/>
      <c r="U652" s="365"/>
      <c r="V652" s="365"/>
      <c r="W652" s="365"/>
      <c r="X652" s="365"/>
      <c r="Y652" s="365"/>
      <c r="Z652" s="365"/>
    </row>
    <row r="653" ht="13.5" customHeight="1">
      <c r="A653" s="380"/>
      <c r="B653" s="483"/>
      <c r="C653" s="483"/>
      <c r="D653" s="365"/>
      <c r="E653" s="365"/>
      <c r="F653" s="365"/>
      <c r="G653" s="365"/>
      <c r="H653" s="365"/>
      <c r="I653" s="365"/>
      <c r="J653" s="365"/>
      <c r="K653" s="365"/>
      <c r="L653" s="365"/>
      <c r="M653" s="365"/>
      <c r="N653" s="365"/>
      <c r="O653" s="365"/>
      <c r="P653" s="365"/>
      <c r="Q653" s="365"/>
      <c r="R653" s="365"/>
      <c r="S653" s="365"/>
      <c r="T653" s="365"/>
      <c r="U653" s="365"/>
      <c r="V653" s="365"/>
      <c r="W653" s="365"/>
      <c r="X653" s="365"/>
      <c r="Y653" s="365"/>
      <c r="Z653" s="365"/>
    </row>
    <row r="654" ht="13.5" customHeight="1">
      <c r="A654" s="380"/>
      <c r="B654" s="483"/>
      <c r="C654" s="483"/>
      <c r="D654" s="365"/>
      <c r="E654" s="365"/>
      <c r="F654" s="365"/>
      <c r="G654" s="365"/>
      <c r="H654" s="365"/>
      <c r="I654" s="365"/>
      <c r="J654" s="365"/>
      <c r="K654" s="365"/>
      <c r="L654" s="365"/>
      <c r="M654" s="365"/>
      <c r="N654" s="365"/>
      <c r="O654" s="365"/>
      <c r="P654" s="365"/>
      <c r="Q654" s="365"/>
      <c r="R654" s="365"/>
      <c r="S654" s="365"/>
      <c r="T654" s="365"/>
      <c r="U654" s="365"/>
      <c r="V654" s="365"/>
      <c r="W654" s="365"/>
      <c r="X654" s="365"/>
      <c r="Y654" s="365"/>
      <c r="Z654" s="365"/>
    </row>
    <row r="655" ht="13.5" customHeight="1">
      <c r="A655" s="380"/>
      <c r="B655" s="483"/>
      <c r="C655" s="483"/>
      <c r="D655" s="365"/>
      <c r="E655" s="365"/>
      <c r="F655" s="365"/>
      <c r="G655" s="365"/>
      <c r="H655" s="365"/>
      <c r="I655" s="365"/>
      <c r="J655" s="365"/>
      <c r="K655" s="365"/>
      <c r="L655" s="365"/>
      <c r="M655" s="365"/>
      <c r="N655" s="365"/>
      <c r="O655" s="365"/>
      <c r="P655" s="365"/>
      <c r="Q655" s="365"/>
      <c r="R655" s="365"/>
      <c r="S655" s="365"/>
      <c r="T655" s="365"/>
      <c r="U655" s="365"/>
      <c r="V655" s="365"/>
      <c r="W655" s="365"/>
      <c r="X655" s="365"/>
      <c r="Y655" s="365"/>
      <c r="Z655" s="365"/>
    </row>
    <row r="656" ht="13.5" customHeight="1">
      <c r="A656" s="380"/>
      <c r="B656" s="483"/>
      <c r="C656" s="483"/>
      <c r="D656" s="365"/>
      <c r="E656" s="365"/>
      <c r="F656" s="365"/>
      <c r="G656" s="365"/>
      <c r="H656" s="365"/>
      <c r="I656" s="365"/>
      <c r="J656" s="365"/>
      <c r="K656" s="365"/>
      <c r="L656" s="365"/>
      <c r="M656" s="365"/>
      <c r="N656" s="365"/>
      <c r="O656" s="365"/>
      <c r="P656" s="365"/>
      <c r="Q656" s="365"/>
      <c r="R656" s="365"/>
      <c r="S656" s="365"/>
      <c r="T656" s="365"/>
      <c r="U656" s="365"/>
      <c r="V656" s="365"/>
      <c r="W656" s="365"/>
      <c r="X656" s="365"/>
      <c r="Y656" s="365"/>
      <c r="Z656" s="365"/>
    </row>
    <row r="657" ht="13.5" customHeight="1">
      <c r="A657" s="380"/>
      <c r="B657" s="483"/>
      <c r="C657" s="483"/>
      <c r="D657" s="365"/>
      <c r="E657" s="365"/>
      <c r="F657" s="365"/>
      <c r="G657" s="365"/>
      <c r="H657" s="365"/>
      <c r="I657" s="365"/>
      <c r="J657" s="365"/>
      <c r="K657" s="365"/>
      <c r="L657" s="365"/>
      <c r="M657" s="365"/>
      <c r="N657" s="365"/>
      <c r="O657" s="365"/>
      <c r="P657" s="365"/>
      <c r="Q657" s="365"/>
      <c r="R657" s="365"/>
      <c r="S657" s="365"/>
      <c r="T657" s="365"/>
      <c r="U657" s="365"/>
      <c r="V657" s="365"/>
      <c r="W657" s="365"/>
      <c r="X657" s="365"/>
      <c r="Y657" s="365"/>
      <c r="Z657" s="365"/>
    </row>
    <row r="658" ht="13.5" customHeight="1">
      <c r="A658" s="380"/>
      <c r="B658" s="483"/>
      <c r="C658" s="483"/>
      <c r="D658" s="365"/>
      <c r="E658" s="365"/>
      <c r="F658" s="365"/>
      <c r="G658" s="365"/>
      <c r="H658" s="365"/>
      <c r="I658" s="365"/>
      <c r="J658" s="365"/>
      <c r="K658" s="365"/>
      <c r="L658" s="365"/>
      <c r="M658" s="365"/>
      <c r="N658" s="365"/>
      <c r="O658" s="365"/>
      <c r="P658" s="365"/>
      <c r="Q658" s="365"/>
      <c r="R658" s="365"/>
      <c r="S658" s="365"/>
      <c r="T658" s="365"/>
      <c r="U658" s="365"/>
      <c r="V658" s="365"/>
      <c r="W658" s="365"/>
      <c r="X658" s="365"/>
      <c r="Y658" s="365"/>
      <c r="Z658" s="365"/>
    </row>
    <row r="659" ht="13.5" customHeight="1">
      <c r="A659" s="380"/>
      <c r="B659" s="483"/>
      <c r="C659" s="483"/>
      <c r="D659" s="365"/>
      <c r="E659" s="365"/>
      <c r="F659" s="365"/>
      <c r="G659" s="365"/>
      <c r="H659" s="365"/>
      <c r="I659" s="365"/>
      <c r="J659" s="365"/>
      <c r="K659" s="365"/>
      <c r="L659" s="365"/>
      <c r="M659" s="365"/>
      <c r="N659" s="365"/>
      <c r="O659" s="365"/>
      <c r="P659" s="365"/>
      <c r="Q659" s="365"/>
      <c r="R659" s="365"/>
      <c r="S659" s="365"/>
      <c r="T659" s="365"/>
      <c r="U659" s="365"/>
      <c r="V659" s="365"/>
      <c r="W659" s="365"/>
      <c r="X659" s="365"/>
      <c r="Y659" s="365"/>
      <c r="Z659" s="365"/>
    </row>
    <row r="660" ht="13.5" customHeight="1">
      <c r="A660" s="380"/>
      <c r="B660" s="483"/>
      <c r="C660" s="483"/>
      <c r="D660" s="365"/>
      <c r="E660" s="365"/>
      <c r="F660" s="365"/>
      <c r="G660" s="365"/>
      <c r="H660" s="365"/>
      <c r="I660" s="365"/>
      <c r="J660" s="365"/>
      <c r="K660" s="365"/>
      <c r="L660" s="365"/>
      <c r="M660" s="365"/>
      <c r="N660" s="365"/>
      <c r="O660" s="365"/>
      <c r="P660" s="365"/>
      <c r="Q660" s="365"/>
      <c r="R660" s="365"/>
      <c r="S660" s="365"/>
      <c r="T660" s="365"/>
      <c r="U660" s="365"/>
      <c r="V660" s="365"/>
      <c r="W660" s="365"/>
      <c r="X660" s="365"/>
      <c r="Y660" s="365"/>
      <c r="Z660" s="365"/>
    </row>
    <row r="661" ht="13.5" customHeight="1">
      <c r="A661" s="380"/>
      <c r="B661" s="483"/>
      <c r="C661" s="483"/>
      <c r="D661" s="365"/>
      <c r="E661" s="365"/>
      <c r="F661" s="365"/>
      <c r="G661" s="365"/>
      <c r="H661" s="365"/>
      <c r="I661" s="365"/>
      <c r="J661" s="365"/>
      <c r="K661" s="365"/>
      <c r="L661" s="365"/>
      <c r="M661" s="365"/>
      <c r="N661" s="365"/>
      <c r="O661" s="365"/>
      <c r="P661" s="365"/>
      <c r="Q661" s="365"/>
      <c r="R661" s="365"/>
      <c r="S661" s="365"/>
      <c r="T661" s="365"/>
      <c r="U661" s="365"/>
      <c r="V661" s="365"/>
      <c r="W661" s="365"/>
      <c r="X661" s="365"/>
      <c r="Y661" s="365"/>
      <c r="Z661" s="365"/>
    </row>
    <row r="662" ht="13.5" customHeight="1">
      <c r="A662" s="380"/>
      <c r="B662" s="483"/>
      <c r="C662" s="483"/>
      <c r="D662" s="365"/>
      <c r="E662" s="365"/>
      <c r="F662" s="365"/>
      <c r="G662" s="365"/>
      <c r="H662" s="365"/>
      <c r="I662" s="365"/>
      <c r="J662" s="365"/>
      <c r="K662" s="365"/>
      <c r="L662" s="365"/>
      <c r="M662" s="365"/>
      <c r="N662" s="365"/>
      <c r="O662" s="365"/>
      <c r="P662" s="365"/>
      <c r="Q662" s="365"/>
      <c r="R662" s="365"/>
      <c r="S662" s="365"/>
      <c r="T662" s="365"/>
      <c r="U662" s="365"/>
      <c r="V662" s="365"/>
      <c r="W662" s="365"/>
      <c r="X662" s="365"/>
      <c r="Y662" s="365"/>
      <c r="Z662" s="365"/>
    </row>
    <row r="663" ht="13.5" customHeight="1">
      <c r="A663" s="380"/>
      <c r="B663" s="483"/>
      <c r="C663" s="483"/>
      <c r="D663" s="365"/>
      <c r="E663" s="365"/>
      <c r="F663" s="365"/>
      <c r="G663" s="365"/>
      <c r="H663" s="365"/>
      <c r="I663" s="365"/>
      <c r="J663" s="365"/>
      <c r="K663" s="365"/>
      <c r="L663" s="365"/>
      <c r="M663" s="365"/>
      <c r="N663" s="365"/>
      <c r="O663" s="365"/>
      <c r="P663" s="365"/>
      <c r="Q663" s="365"/>
      <c r="R663" s="365"/>
      <c r="S663" s="365"/>
      <c r="T663" s="365"/>
      <c r="U663" s="365"/>
      <c r="V663" s="365"/>
      <c r="W663" s="365"/>
      <c r="X663" s="365"/>
      <c r="Y663" s="365"/>
      <c r="Z663" s="365"/>
    </row>
    <row r="664" ht="13.5" customHeight="1">
      <c r="A664" s="380"/>
      <c r="B664" s="483"/>
      <c r="C664" s="483"/>
      <c r="D664" s="365"/>
      <c r="E664" s="365"/>
      <c r="F664" s="365"/>
      <c r="G664" s="365"/>
      <c r="H664" s="365"/>
      <c r="I664" s="365"/>
      <c r="J664" s="365"/>
      <c r="K664" s="365"/>
      <c r="L664" s="365"/>
      <c r="M664" s="365"/>
      <c r="N664" s="365"/>
      <c r="O664" s="365"/>
      <c r="P664" s="365"/>
      <c r="Q664" s="365"/>
      <c r="R664" s="365"/>
      <c r="S664" s="365"/>
      <c r="T664" s="365"/>
      <c r="U664" s="365"/>
      <c r="V664" s="365"/>
      <c r="W664" s="365"/>
      <c r="X664" s="365"/>
      <c r="Y664" s="365"/>
      <c r="Z664" s="365"/>
    </row>
    <row r="665" ht="13.5" customHeight="1">
      <c r="A665" s="380"/>
      <c r="B665" s="483"/>
      <c r="C665" s="483"/>
      <c r="D665" s="365"/>
      <c r="E665" s="365"/>
      <c r="F665" s="365"/>
      <c r="G665" s="365"/>
      <c r="H665" s="365"/>
      <c r="I665" s="365"/>
      <c r="J665" s="365"/>
      <c r="K665" s="365"/>
      <c r="L665" s="365"/>
      <c r="M665" s="365"/>
      <c r="N665" s="365"/>
      <c r="O665" s="365"/>
      <c r="P665" s="365"/>
      <c r="Q665" s="365"/>
      <c r="R665" s="365"/>
      <c r="S665" s="365"/>
      <c r="T665" s="365"/>
      <c r="U665" s="365"/>
      <c r="V665" s="365"/>
      <c r="W665" s="365"/>
      <c r="X665" s="365"/>
      <c r="Y665" s="365"/>
      <c r="Z665" s="365"/>
    </row>
    <row r="666" ht="13.5" customHeight="1">
      <c r="A666" s="380"/>
      <c r="B666" s="483"/>
      <c r="C666" s="483"/>
      <c r="D666" s="365"/>
      <c r="E666" s="365"/>
      <c r="F666" s="365"/>
      <c r="G666" s="365"/>
      <c r="H666" s="365"/>
      <c r="I666" s="365"/>
      <c r="J666" s="365"/>
      <c r="K666" s="365"/>
      <c r="L666" s="365"/>
      <c r="M666" s="365"/>
      <c r="N666" s="365"/>
      <c r="O666" s="365"/>
      <c r="P666" s="365"/>
      <c r="Q666" s="365"/>
      <c r="R666" s="365"/>
      <c r="S666" s="365"/>
      <c r="T666" s="365"/>
      <c r="U666" s="365"/>
      <c r="V666" s="365"/>
      <c r="W666" s="365"/>
      <c r="X666" s="365"/>
      <c r="Y666" s="365"/>
      <c r="Z666" s="365"/>
    </row>
    <row r="667" ht="13.5" customHeight="1">
      <c r="A667" s="380"/>
      <c r="B667" s="483"/>
      <c r="C667" s="483"/>
      <c r="D667" s="365"/>
      <c r="E667" s="365"/>
      <c r="F667" s="365"/>
      <c r="G667" s="365"/>
      <c r="H667" s="365"/>
      <c r="I667" s="365"/>
      <c r="J667" s="365"/>
      <c r="K667" s="365"/>
      <c r="L667" s="365"/>
      <c r="M667" s="365"/>
      <c r="N667" s="365"/>
      <c r="O667" s="365"/>
      <c r="P667" s="365"/>
      <c r="Q667" s="365"/>
      <c r="R667" s="365"/>
      <c r="S667" s="365"/>
      <c r="T667" s="365"/>
      <c r="U667" s="365"/>
      <c r="V667" s="365"/>
      <c r="W667" s="365"/>
      <c r="X667" s="365"/>
      <c r="Y667" s="365"/>
      <c r="Z667" s="365"/>
    </row>
    <row r="668" ht="13.5" customHeight="1">
      <c r="A668" s="380"/>
      <c r="B668" s="483"/>
      <c r="C668" s="483"/>
      <c r="D668" s="365"/>
      <c r="E668" s="365"/>
      <c r="F668" s="365"/>
      <c r="G668" s="365"/>
      <c r="H668" s="365"/>
      <c r="I668" s="365"/>
      <c r="J668" s="365"/>
      <c r="K668" s="365"/>
      <c r="L668" s="365"/>
      <c r="M668" s="365"/>
      <c r="N668" s="365"/>
      <c r="O668" s="365"/>
      <c r="P668" s="365"/>
      <c r="Q668" s="365"/>
      <c r="R668" s="365"/>
      <c r="S668" s="365"/>
      <c r="T668" s="365"/>
      <c r="U668" s="365"/>
      <c r="V668" s="365"/>
      <c r="W668" s="365"/>
      <c r="X668" s="365"/>
      <c r="Y668" s="365"/>
      <c r="Z668" s="365"/>
    </row>
    <row r="669" ht="13.5" customHeight="1">
      <c r="A669" s="380"/>
      <c r="B669" s="483"/>
      <c r="C669" s="483"/>
      <c r="D669" s="365"/>
      <c r="E669" s="365"/>
      <c r="F669" s="365"/>
      <c r="G669" s="365"/>
      <c r="H669" s="365"/>
      <c r="I669" s="365"/>
      <c r="J669" s="365"/>
      <c r="K669" s="365"/>
      <c r="L669" s="365"/>
      <c r="M669" s="365"/>
      <c r="N669" s="365"/>
      <c r="O669" s="365"/>
      <c r="P669" s="365"/>
      <c r="Q669" s="365"/>
      <c r="R669" s="365"/>
      <c r="S669" s="365"/>
      <c r="T669" s="365"/>
      <c r="U669" s="365"/>
      <c r="V669" s="365"/>
      <c r="W669" s="365"/>
      <c r="X669" s="365"/>
      <c r="Y669" s="365"/>
      <c r="Z669" s="365"/>
    </row>
    <row r="670" ht="13.5" customHeight="1">
      <c r="A670" s="380"/>
      <c r="B670" s="483"/>
      <c r="C670" s="483"/>
      <c r="D670" s="365"/>
      <c r="E670" s="365"/>
      <c r="F670" s="365"/>
      <c r="G670" s="365"/>
      <c r="H670" s="365"/>
      <c r="I670" s="365"/>
      <c r="J670" s="365"/>
      <c r="K670" s="365"/>
      <c r="L670" s="365"/>
      <c r="M670" s="365"/>
      <c r="N670" s="365"/>
      <c r="O670" s="365"/>
      <c r="P670" s="365"/>
      <c r="Q670" s="365"/>
      <c r="R670" s="365"/>
      <c r="S670" s="365"/>
      <c r="T670" s="365"/>
      <c r="U670" s="365"/>
      <c r="V670" s="365"/>
      <c r="W670" s="365"/>
      <c r="X670" s="365"/>
      <c r="Y670" s="365"/>
      <c r="Z670" s="365"/>
    </row>
    <row r="671" ht="13.5" customHeight="1">
      <c r="A671" s="380"/>
      <c r="B671" s="483"/>
      <c r="C671" s="483"/>
      <c r="D671" s="365"/>
      <c r="E671" s="365"/>
      <c r="F671" s="365"/>
      <c r="G671" s="365"/>
      <c r="H671" s="365"/>
      <c r="I671" s="365"/>
      <c r="J671" s="365"/>
      <c r="K671" s="365"/>
      <c r="L671" s="365"/>
      <c r="M671" s="365"/>
      <c r="N671" s="365"/>
      <c r="O671" s="365"/>
      <c r="P671" s="365"/>
      <c r="Q671" s="365"/>
      <c r="R671" s="365"/>
      <c r="S671" s="365"/>
      <c r="T671" s="365"/>
      <c r="U671" s="365"/>
      <c r="V671" s="365"/>
      <c r="W671" s="365"/>
      <c r="X671" s="365"/>
      <c r="Y671" s="365"/>
      <c r="Z671" s="365"/>
    </row>
    <row r="672" ht="13.5" customHeight="1">
      <c r="A672" s="380"/>
      <c r="B672" s="483"/>
      <c r="C672" s="483"/>
      <c r="D672" s="365"/>
      <c r="E672" s="365"/>
      <c r="F672" s="365"/>
      <c r="G672" s="365"/>
      <c r="H672" s="365"/>
      <c r="I672" s="365"/>
      <c r="J672" s="365"/>
      <c r="K672" s="365"/>
      <c r="L672" s="365"/>
      <c r="M672" s="365"/>
      <c r="N672" s="365"/>
      <c r="O672" s="365"/>
      <c r="P672" s="365"/>
      <c r="Q672" s="365"/>
      <c r="R672" s="365"/>
      <c r="S672" s="365"/>
      <c r="T672" s="365"/>
      <c r="U672" s="365"/>
      <c r="V672" s="365"/>
      <c r="W672" s="365"/>
      <c r="X672" s="365"/>
      <c r="Y672" s="365"/>
      <c r="Z672" s="365"/>
    </row>
    <row r="673" ht="13.5" customHeight="1">
      <c r="A673" s="380"/>
      <c r="B673" s="483"/>
      <c r="C673" s="483"/>
      <c r="D673" s="365"/>
      <c r="E673" s="365"/>
      <c r="F673" s="365"/>
      <c r="G673" s="365"/>
      <c r="H673" s="365"/>
      <c r="I673" s="365"/>
      <c r="J673" s="365"/>
      <c r="K673" s="365"/>
      <c r="L673" s="365"/>
      <c r="M673" s="365"/>
      <c r="N673" s="365"/>
      <c r="O673" s="365"/>
      <c r="P673" s="365"/>
      <c r="Q673" s="365"/>
      <c r="R673" s="365"/>
      <c r="S673" s="365"/>
      <c r="T673" s="365"/>
      <c r="U673" s="365"/>
      <c r="V673" s="365"/>
      <c r="W673" s="365"/>
      <c r="X673" s="365"/>
      <c r="Y673" s="365"/>
      <c r="Z673" s="365"/>
    </row>
    <row r="674" ht="13.5" customHeight="1">
      <c r="A674" s="380"/>
      <c r="B674" s="483"/>
      <c r="C674" s="483"/>
      <c r="D674" s="365"/>
      <c r="E674" s="365"/>
      <c r="F674" s="365"/>
      <c r="G674" s="365"/>
      <c r="H674" s="365"/>
      <c r="I674" s="365"/>
      <c r="J674" s="365"/>
      <c r="K674" s="365"/>
      <c r="L674" s="365"/>
      <c r="M674" s="365"/>
      <c r="N674" s="365"/>
      <c r="O674" s="365"/>
      <c r="P674" s="365"/>
      <c r="Q674" s="365"/>
      <c r="R674" s="365"/>
      <c r="S674" s="365"/>
      <c r="T674" s="365"/>
      <c r="U674" s="365"/>
      <c r="V674" s="365"/>
      <c r="W674" s="365"/>
      <c r="X674" s="365"/>
      <c r="Y674" s="365"/>
      <c r="Z674" s="365"/>
    </row>
    <row r="675" ht="13.5" customHeight="1">
      <c r="A675" s="380"/>
      <c r="B675" s="483"/>
      <c r="C675" s="483"/>
      <c r="D675" s="365"/>
      <c r="E675" s="365"/>
      <c r="F675" s="365"/>
      <c r="G675" s="365"/>
      <c r="H675" s="365"/>
      <c r="I675" s="365"/>
      <c r="J675" s="365"/>
      <c r="K675" s="365"/>
      <c r="L675" s="365"/>
      <c r="M675" s="365"/>
      <c r="N675" s="365"/>
      <c r="O675" s="365"/>
      <c r="P675" s="365"/>
      <c r="Q675" s="365"/>
      <c r="R675" s="365"/>
      <c r="S675" s="365"/>
      <c r="T675" s="365"/>
      <c r="U675" s="365"/>
      <c r="V675" s="365"/>
      <c r="W675" s="365"/>
      <c r="X675" s="365"/>
      <c r="Y675" s="365"/>
      <c r="Z675" s="365"/>
    </row>
    <row r="676" ht="13.5" customHeight="1">
      <c r="A676" s="380"/>
      <c r="B676" s="483"/>
      <c r="C676" s="483"/>
      <c r="D676" s="365"/>
      <c r="E676" s="365"/>
      <c r="F676" s="365"/>
      <c r="G676" s="365"/>
      <c r="H676" s="365"/>
      <c r="I676" s="365"/>
      <c r="J676" s="365"/>
      <c r="K676" s="365"/>
      <c r="L676" s="365"/>
      <c r="M676" s="365"/>
      <c r="N676" s="365"/>
      <c r="O676" s="365"/>
      <c r="P676" s="365"/>
      <c r="Q676" s="365"/>
      <c r="R676" s="365"/>
      <c r="S676" s="365"/>
      <c r="T676" s="365"/>
      <c r="U676" s="365"/>
      <c r="V676" s="365"/>
      <c r="W676" s="365"/>
      <c r="X676" s="365"/>
      <c r="Y676" s="365"/>
      <c r="Z676" s="365"/>
    </row>
    <row r="677" ht="13.5" customHeight="1">
      <c r="A677" s="380"/>
      <c r="B677" s="483"/>
      <c r="C677" s="483"/>
      <c r="D677" s="365"/>
      <c r="E677" s="365"/>
      <c r="F677" s="365"/>
      <c r="G677" s="365"/>
      <c r="H677" s="365"/>
      <c r="I677" s="365"/>
      <c r="J677" s="365"/>
      <c r="K677" s="365"/>
      <c r="L677" s="365"/>
      <c r="M677" s="365"/>
      <c r="N677" s="365"/>
      <c r="O677" s="365"/>
      <c r="P677" s="365"/>
      <c r="Q677" s="365"/>
      <c r="R677" s="365"/>
      <c r="S677" s="365"/>
      <c r="T677" s="365"/>
      <c r="U677" s="365"/>
      <c r="V677" s="365"/>
      <c r="W677" s="365"/>
      <c r="X677" s="365"/>
      <c r="Y677" s="365"/>
      <c r="Z677" s="365"/>
    </row>
    <row r="678" ht="13.5" customHeight="1">
      <c r="A678" s="380"/>
      <c r="B678" s="483"/>
      <c r="C678" s="483"/>
      <c r="D678" s="365"/>
      <c r="E678" s="365"/>
      <c r="F678" s="365"/>
      <c r="G678" s="365"/>
      <c r="H678" s="365"/>
      <c r="I678" s="365"/>
      <c r="J678" s="365"/>
      <c r="K678" s="365"/>
      <c r="L678" s="365"/>
      <c r="M678" s="365"/>
      <c r="N678" s="365"/>
      <c r="O678" s="365"/>
      <c r="P678" s="365"/>
      <c r="Q678" s="365"/>
      <c r="R678" s="365"/>
      <c r="S678" s="365"/>
      <c r="T678" s="365"/>
      <c r="U678" s="365"/>
      <c r="V678" s="365"/>
      <c r="W678" s="365"/>
      <c r="X678" s="365"/>
      <c r="Y678" s="365"/>
      <c r="Z678" s="365"/>
    </row>
    <row r="679" ht="13.5" customHeight="1">
      <c r="A679" s="380"/>
      <c r="B679" s="483"/>
      <c r="C679" s="483"/>
      <c r="D679" s="365"/>
      <c r="E679" s="365"/>
      <c r="F679" s="365"/>
      <c r="G679" s="365"/>
      <c r="H679" s="365"/>
      <c r="I679" s="365"/>
      <c r="J679" s="365"/>
      <c r="K679" s="365"/>
      <c r="L679" s="365"/>
      <c r="M679" s="365"/>
      <c r="N679" s="365"/>
      <c r="O679" s="365"/>
      <c r="P679" s="365"/>
      <c r="Q679" s="365"/>
      <c r="R679" s="365"/>
      <c r="S679" s="365"/>
      <c r="T679" s="365"/>
      <c r="U679" s="365"/>
      <c r="V679" s="365"/>
      <c r="W679" s="365"/>
      <c r="X679" s="365"/>
      <c r="Y679" s="365"/>
      <c r="Z679" s="365"/>
    </row>
    <row r="680" ht="13.5" customHeight="1">
      <c r="A680" s="380"/>
      <c r="B680" s="483"/>
      <c r="C680" s="483"/>
      <c r="D680" s="365"/>
      <c r="E680" s="365"/>
      <c r="F680" s="365"/>
      <c r="G680" s="365"/>
      <c r="H680" s="365"/>
      <c r="I680" s="365"/>
      <c r="J680" s="365"/>
      <c r="K680" s="365"/>
      <c r="L680" s="365"/>
      <c r="M680" s="365"/>
      <c r="N680" s="365"/>
      <c r="O680" s="365"/>
      <c r="P680" s="365"/>
      <c r="Q680" s="365"/>
      <c r="R680" s="365"/>
      <c r="S680" s="365"/>
      <c r="T680" s="365"/>
      <c r="U680" s="365"/>
      <c r="V680" s="365"/>
      <c r="W680" s="365"/>
      <c r="X680" s="365"/>
      <c r="Y680" s="365"/>
      <c r="Z680" s="365"/>
    </row>
    <row r="681" ht="13.5" customHeight="1">
      <c r="A681" s="380"/>
      <c r="B681" s="483"/>
      <c r="C681" s="483"/>
      <c r="D681" s="365"/>
      <c r="E681" s="365"/>
      <c r="F681" s="365"/>
      <c r="G681" s="365"/>
      <c r="H681" s="365"/>
      <c r="I681" s="365"/>
      <c r="J681" s="365"/>
      <c r="K681" s="365"/>
      <c r="L681" s="365"/>
      <c r="M681" s="365"/>
      <c r="N681" s="365"/>
      <c r="O681" s="365"/>
      <c r="P681" s="365"/>
      <c r="Q681" s="365"/>
      <c r="R681" s="365"/>
      <c r="S681" s="365"/>
      <c r="T681" s="365"/>
      <c r="U681" s="365"/>
      <c r="V681" s="365"/>
      <c r="W681" s="365"/>
      <c r="X681" s="365"/>
      <c r="Y681" s="365"/>
      <c r="Z681" s="365"/>
    </row>
    <row r="682" ht="13.5" customHeight="1">
      <c r="A682" s="380"/>
      <c r="B682" s="483"/>
      <c r="C682" s="483"/>
      <c r="D682" s="365"/>
      <c r="E682" s="365"/>
      <c r="F682" s="365"/>
      <c r="G682" s="365"/>
      <c r="H682" s="365"/>
      <c r="I682" s="365"/>
      <c r="J682" s="365"/>
      <c r="K682" s="365"/>
      <c r="L682" s="365"/>
      <c r="M682" s="365"/>
      <c r="N682" s="365"/>
      <c r="O682" s="365"/>
      <c r="P682" s="365"/>
      <c r="Q682" s="365"/>
      <c r="R682" s="365"/>
      <c r="S682" s="365"/>
      <c r="T682" s="365"/>
      <c r="U682" s="365"/>
      <c r="V682" s="365"/>
      <c r="W682" s="365"/>
      <c r="X682" s="365"/>
      <c r="Y682" s="365"/>
      <c r="Z682" s="365"/>
    </row>
    <row r="683" ht="13.5" customHeight="1">
      <c r="A683" s="380"/>
      <c r="B683" s="483"/>
      <c r="C683" s="483"/>
      <c r="D683" s="365"/>
      <c r="E683" s="365"/>
      <c r="F683" s="365"/>
      <c r="G683" s="365"/>
      <c r="H683" s="365"/>
      <c r="I683" s="365"/>
      <c r="J683" s="365"/>
      <c r="K683" s="365"/>
      <c r="L683" s="365"/>
      <c r="M683" s="365"/>
      <c r="N683" s="365"/>
      <c r="O683" s="365"/>
      <c r="P683" s="365"/>
      <c r="Q683" s="365"/>
      <c r="R683" s="365"/>
      <c r="S683" s="365"/>
      <c r="T683" s="365"/>
      <c r="U683" s="365"/>
      <c r="V683" s="365"/>
      <c r="W683" s="365"/>
      <c r="X683" s="365"/>
      <c r="Y683" s="365"/>
      <c r="Z683" s="365"/>
    </row>
    <row r="684" ht="13.5" customHeight="1">
      <c r="A684" s="380"/>
      <c r="B684" s="483"/>
      <c r="C684" s="483"/>
      <c r="D684" s="365"/>
      <c r="E684" s="365"/>
      <c r="F684" s="365"/>
      <c r="G684" s="365"/>
      <c r="H684" s="365"/>
      <c r="I684" s="365"/>
      <c r="J684" s="365"/>
      <c r="K684" s="365"/>
      <c r="L684" s="365"/>
      <c r="M684" s="365"/>
      <c r="N684" s="365"/>
      <c r="O684" s="365"/>
      <c r="P684" s="365"/>
      <c r="Q684" s="365"/>
      <c r="R684" s="365"/>
      <c r="S684" s="365"/>
      <c r="T684" s="365"/>
      <c r="U684" s="365"/>
      <c r="V684" s="365"/>
      <c r="W684" s="365"/>
      <c r="X684" s="365"/>
      <c r="Y684" s="365"/>
      <c r="Z684" s="365"/>
    </row>
    <row r="685" ht="13.5" customHeight="1">
      <c r="A685" s="380"/>
      <c r="B685" s="483"/>
      <c r="C685" s="483"/>
      <c r="D685" s="365"/>
      <c r="E685" s="365"/>
      <c r="F685" s="365"/>
      <c r="G685" s="365"/>
      <c r="H685" s="365"/>
      <c r="I685" s="365"/>
      <c r="J685" s="365"/>
      <c r="K685" s="365"/>
      <c r="L685" s="365"/>
      <c r="M685" s="365"/>
      <c r="N685" s="365"/>
      <c r="O685" s="365"/>
      <c r="P685" s="365"/>
      <c r="Q685" s="365"/>
      <c r="R685" s="365"/>
      <c r="S685" s="365"/>
      <c r="T685" s="365"/>
      <c r="U685" s="365"/>
      <c r="V685" s="365"/>
      <c r="W685" s="365"/>
      <c r="X685" s="365"/>
      <c r="Y685" s="365"/>
      <c r="Z685" s="365"/>
    </row>
    <row r="686" ht="13.5" customHeight="1">
      <c r="A686" s="380"/>
      <c r="B686" s="483"/>
      <c r="C686" s="483"/>
      <c r="D686" s="365"/>
      <c r="E686" s="365"/>
      <c r="F686" s="365"/>
      <c r="G686" s="365"/>
      <c r="H686" s="365"/>
      <c r="I686" s="365"/>
      <c r="J686" s="365"/>
      <c r="K686" s="365"/>
      <c r="L686" s="365"/>
      <c r="M686" s="365"/>
      <c r="N686" s="365"/>
      <c r="O686" s="365"/>
      <c r="P686" s="365"/>
      <c r="Q686" s="365"/>
      <c r="R686" s="365"/>
      <c r="S686" s="365"/>
      <c r="T686" s="365"/>
      <c r="U686" s="365"/>
      <c r="V686" s="365"/>
      <c r="W686" s="365"/>
      <c r="X686" s="365"/>
      <c r="Y686" s="365"/>
      <c r="Z686" s="365"/>
    </row>
    <row r="687" ht="13.5" customHeight="1">
      <c r="A687" s="380"/>
      <c r="B687" s="483"/>
      <c r="C687" s="483"/>
      <c r="D687" s="365"/>
      <c r="E687" s="365"/>
      <c r="F687" s="365"/>
      <c r="G687" s="365"/>
      <c r="H687" s="365"/>
      <c r="I687" s="365"/>
      <c r="J687" s="365"/>
      <c r="K687" s="365"/>
      <c r="L687" s="365"/>
      <c r="M687" s="365"/>
      <c r="N687" s="365"/>
      <c r="O687" s="365"/>
      <c r="P687" s="365"/>
      <c r="Q687" s="365"/>
      <c r="R687" s="365"/>
      <c r="S687" s="365"/>
      <c r="T687" s="365"/>
      <c r="U687" s="365"/>
      <c r="V687" s="365"/>
      <c r="W687" s="365"/>
      <c r="X687" s="365"/>
      <c r="Y687" s="365"/>
      <c r="Z687" s="365"/>
    </row>
    <row r="688" ht="13.5" customHeight="1">
      <c r="A688" s="380"/>
      <c r="B688" s="483"/>
      <c r="C688" s="483"/>
      <c r="D688" s="365"/>
      <c r="E688" s="365"/>
      <c r="F688" s="365"/>
      <c r="G688" s="365"/>
      <c r="H688" s="365"/>
      <c r="I688" s="365"/>
      <c r="J688" s="365"/>
      <c r="K688" s="365"/>
      <c r="L688" s="365"/>
      <c r="M688" s="365"/>
      <c r="N688" s="365"/>
      <c r="O688" s="365"/>
      <c r="P688" s="365"/>
      <c r="Q688" s="365"/>
      <c r="R688" s="365"/>
      <c r="S688" s="365"/>
      <c r="T688" s="365"/>
      <c r="U688" s="365"/>
      <c r="V688" s="365"/>
      <c r="W688" s="365"/>
      <c r="X688" s="365"/>
      <c r="Y688" s="365"/>
      <c r="Z688" s="365"/>
    </row>
    <row r="689" ht="13.5" customHeight="1">
      <c r="A689" s="380"/>
      <c r="B689" s="483"/>
      <c r="C689" s="483"/>
      <c r="D689" s="365"/>
      <c r="E689" s="365"/>
      <c r="F689" s="365"/>
      <c r="G689" s="365"/>
      <c r="H689" s="365"/>
      <c r="I689" s="365"/>
      <c r="J689" s="365"/>
      <c r="K689" s="365"/>
      <c r="L689" s="365"/>
      <c r="M689" s="365"/>
      <c r="N689" s="365"/>
      <c r="O689" s="365"/>
      <c r="P689" s="365"/>
      <c r="Q689" s="365"/>
      <c r="R689" s="365"/>
      <c r="S689" s="365"/>
      <c r="T689" s="365"/>
      <c r="U689" s="365"/>
      <c r="V689" s="365"/>
      <c r="W689" s="365"/>
      <c r="X689" s="365"/>
      <c r="Y689" s="365"/>
      <c r="Z689" s="365"/>
    </row>
    <row r="690" ht="13.5" customHeight="1">
      <c r="A690" s="380"/>
      <c r="B690" s="483"/>
      <c r="C690" s="483"/>
      <c r="D690" s="365"/>
      <c r="E690" s="365"/>
      <c r="F690" s="365"/>
      <c r="G690" s="365"/>
      <c r="H690" s="365"/>
      <c r="I690" s="365"/>
      <c r="J690" s="365"/>
      <c r="K690" s="365"/>
      <c r="L690" s="365"/>
      <c r="M690" s="365"/>
      <c r="N690" s="365"/>
      <c r="O690" s="365"/>
      <c r="P690" s="365"/>
      <c r="Q690" s="365"/>
      <c r="R690" s="365"/>
      <c r="S690" s="365"/>
      <c r="T690" s="365"/>
      <c r="U690" s="365"/>
      <c r="V690" s="365"/>
      <c r="W690" s="365"/>
      <c r="X690" s="365"/>
      <c r="Y690" s="365"/>
      <c r="Z690" s="365"/>
    </row>
    <row r="691" ht="13.5" customHeight="1">
      <c r="A691" s="380"/>
      <c r="B691" s="483"/>
      <c r="C691" s="483"/>
      <c r="D691" s="365"/>
      <c r="E691" s="365"/>
      <c r="F691" s="365"/>
      <c r="G691" s="365"/>
      <c r="H691" s="365"/>
      <c r="I691" s="365"/>
      <c r="J691" s="365"/>
      <c r="K691" s="365"/>
      <c r="L691" s="365"/>
      <c r="M691" s="365"/>
      <c r="N691" s="365"/>
      <c r="O691" s="365"/>
      <c r="P691" s="365"/>
      <c r="Q691" s="365"/>
      <c r="R691" s="365"/>
      <c r="S691" s="365"/>
      <c r="T691" s="365"/>
      <c r="U691" s="365"/>
      <c r="V691" s="365"/>
      <c r="W691" s="365"/>
      <c r="X691" s="365"/>
      <c r="Y691" s="365"/>
      <c r="Z691" s="365"/>
    </row>
    <row r="692" ht="13.5" customHeight="1">
      <c r="A692" s="380"/>
      <c r="B692" s="483"/>
      <c r="C692" s="483"/>
      <c r="D692" s="365"/>
      <c r="E692" s="365"/>
      <c r="F692" s="365"/>
      <c r="G692" s="365"/>
      <c r="H692" s="365"/>
      <c r="I692" s="365"/>
      <c r="J692" s="365"/>
      <c r="K692" s="365"/>
      <c r="L692" s="365"/>
      <c r="M692" s="365"/>
      <c r="N692" s="365"/>
      <c r="O692" s="365"/>
      <c r="P692" s="365"/>
      <c r="Q692" s="365"/>
      <c r="R692" s="365"/>
      <c r="S692" s="365"/>
      <c r="T692" s="365"/>
      <c r="U692" s="365"/>
      <c r="V692" s="365"/>
      <c r="W692" s="365"/>
      <c r="X692" s="365"/>
      <c r="Y692" s="365"/>
      <c r="Z692" s="365"/>
    </row>
    <row r="693" ht="13.5" customHeight="1">
      <c r="A693" s="380"/>
      <c r="B693" s="483"/>
      <c r="C693" s="483"/>
      <c r="D693" s="365"/>
      <c r="E693" s="365"/>
      <c r="F693" s="365"/>
      <c r="G693" s="365"/>
      <c r="H693" s="365"/>
      <c r="I693" s="365"/>
      <c r="J693" s="365"/>
      <c r="K693" s="365"/>
      <c r="L693" s="365"/>
      <c r="M693" s="365"/>
      <c r="N693" s="365"/>
      <c r="O693" s="365"/>
      <c r="P693" s="365"/>
      <c r="Q693" s="365"/>
      <c r="R693" s="365"/>
      <c r="S693" s="365"/>
      <c r="T693" s="365"/>
      <c r="U693" s="365"/>
      <c r="V693" s="365"/>
      <c r="W693" s="365"/>
      <c r="X693" s="365"/>
      <c r="Y693" s="365"/>
      <c r="Z693" s="365"/>
    </row>
    <row r="694" ht="13.5" customHeight="1">
      <c r="A694" s="380"/>
      <c r="B694" s="483"/>
      <c r="C694" s="483"/>
      <c r="D694" s="365"/>
      <c r="E694" s="365"/>
      <c r="F694" s="365"/>
      <c r="G694" s="365"/>
      <c r="H694" s="365"/>
      <c r="I694" s="365"/>
      <c r="J694" s="365"/>
      <c r="K694" s="365"/>
      <c r="L694" s="365"/>
      <c r="M694" s="365"/>
      <c r="N694" s="365"/>
      <c r="O694" s="365"/>
      <c r="P694" s="365"/>
      <c r="Q694" s="365"/>
      <c r="R694" s="365"/>
      <c r="S694" s="365"/>
      <c r="T694" s="365"/>
      <c r="U694" s="365"/>
      <c r="V694" s="365"/>
      <c r="W694" s="365"/>
      <c r="X694" s="365"/>
      <c r="Y694" s="365"/>
      <c r="Z694" s="365"/>
    </row>
    <row r="695" ht="13.5" customHeight="1">
      <c r="A695" s="380"/>
      <c r="B695" s="483"/>
      <c r="C695" s="483"/>
      <c r="D695" s="365"/>
      <c r="E695" s="365"/>
      <c r="F695" s="365"/>
      <c r="G695" s="365"/>
      <c r="H695" s="365"/>
      <c r="I695" s="365"/>
      <c r="J695" s="365"/>
      <c r="K695" s="365"/>
      <c r="L695" s="365"/>
      <c r="M695" s="365"/>
      <c r="N695" s="365"/>
      <c r="O695" s="365"/>
      <c r="P695" s="365"/>
      <c r="Q695" s="365"/>
      <c r="R695" s="365"/>
      <c r="S695" s="365"/>
      <c r="T695" s="365"/>
      <c r="U695" s="365"/>
      <c r="V695" s="365"/>
      <c r="W695" s="365"/>
      <c r="X695" s="365"/>
      <c r="Y695" s="365"/>
      <c r="Z695" s="365"/>
    </row>
    <row r="696" ht="13.5" customHeight="1">
      <c r="A696" s="380"/>
      <c r="B696" s="483"/>
      <c r="C696" s="483"/>
      <c r="D696" s="365"/>
      <c r="E696" s="365"/>
      <c r="F696" s="365"/>
      <c r="G696" s="365"/>
      <c r="H696" s="365"/>
      <c r="I696" s="365"/>
      <c r="J696" s="365"/>
      <c r="K696" s="365"/>
      <c r="L696" s="365"/>
      <c r="M696" s="365"/>
      <c r="N696" s="365"/>
      <c r="O696" s="365"/>
      <c r="P696" s="365"/>
      <c r="Q696" s="365"/>
      <c r="R696" s="365"/>
      <c r="S696" s="365"/>
      <c r="T696" s="365"/>
      <c r="U696" s="365"/>
      <c r="V696" s="365"/>
      <c r="W696" s="365"/>
      <c r="X696" s="365"/>
      <c r="Y696" s="365"/>
      <c r="Z696" s="365"/>
    </row>
    <row r="697" ht="13.5" customHeight="1">
      <c r="A697" s="380"/>
      <c r="B697" s="483"/>
      <c r="C697" s="483"/>
      <c r="D697" s="365"/>
      <c r="E697" s="365"/>
      <c r="F697" s="365"/>
      <c r="G697" s="365"/>
      <c r="H697" s="365"/>
      <c r="I697" s="365"/>
      <c r="J697" s="365"/>
      <c r="K697" s="365"/>
      <c r="L697" s="365"/>
      <c r="M697" s="365"/>
      <c r="N697" s="365"/>
      <c r="O697" s="365"/>
      <c r="P697" s="365"/>
      <c r="Q697" s="365"/>
      <c r="R697" s="365"/>
      <c r="S697" s="365"/>
      <c r="T697" s="365"/>
      <c r="U697" s="365"/>
      <c r="V697" s="365"/>
      <c r="W697" s="365"/>
      <c r="X697" s="365"/>
      <c r="Y697" s="365"/>
      <c r="Z697" s="365"/>
    </row>
    <row r="698" ht="13.5" customHeight="1">
      <c r="A698" s="380"/>
      <c r="B698" s="483"/>
      <c r="C698" s="483"/>
      <c r="D698" s="365"/>
      <c r="E698" s="365"/>
      <c r="F698" s="365"/>
      <c r="G698" s="365"/>
      <c r="H698" s="365"/>
      <c r="I698" s="365"/>
      <c r="J698" s="365"/>
      <c r="K698" s="365"/>
      <c r="L698" s="365"/>
      <c r="M698" s="365"/>
      <c r="N698" s="365"/>
      <c r="O698" s="365"/>
      <c r="P698" s="365"/>
      <c r="Q698" s="365"/>
      <c r="R698" s="365"/>
      <c r="S698" s="365"/>
      <c r="T698" s="365"/>
      <c r="U698" s="365"/>
      <c r="V698" s="365"/>
      <c r="W698" s="365"/>
      <c r="X698" s="365"/>
      <c r="Y698" s="365"/>
      <c r="Z698" s="365"/>
    </row>
    <row r="699" ht="13.5" customHeight="1">
      <c r="A699" s="380"/>
      <c r="B699" s="483"/>
      <c r="C699" s="483"/>
      <c r="D699" s="365"/>
      <c r="E699" s="365"/>
      <c r="F699" s="365"/>
      <c r="G699" s="365"/>
      <c r="H699" s="365"/>
      <c r="I699" s="365"/>
      <c r="J699" s="365"/>
      <c r="K699" s="365"/>
      <c r="L699" s="365"/>
      <c r="M699" s="365"/>
      <c r="N699" s="365"/>
      <c r="O699" s="365"/>
      <c r="P699" s="365"/>
      <c r="Q699" s="365"/>
      <c r="R699" s="365"/>
      <c r="S699" s="365"/>
      <c r="T699" s="365"/>
      <c r="U699" s="365"/>
      <c r="V699" s="365"/>
      <c r="W699" s="365"/>
      <c r="X699" s="365"/>
      <c r="Y699" s="365"/>
      <c r="Z699" s="365"/>
    </row>
    <row r="700" ht="13.5" customHeight="1">
      <c r="A700" s="380"/>
      <c r="B700" s="483"/>
      <c r="C700" s="483"/>
      <c r="D700" s="365"/>
      <c r="E700" s="365"/>
      <c r="F700" s="365"/>
      <c r="G700" s="365"/>
      <c r="H700" s="365"/>
      <c r="I700" s="365"/>
      <c r="J700" s="365"/>
      <c r="K700" s="365"/>
      <c r="L700" s="365"/>
      <c r="M700" s="365"/>
      <c r="N700" s="365"/>
      <c r="O700" s="365"/>
      <c r="P700" s="365"/>
      <c r="Q700" s="365"/>
      <c r="R700" s="365"/>
      <c r="S700" s="365"/>
      <c r="T700" s="365"/>
      <c r="U700" s="365"/>
      <c r="V700" s="365"/>
      <c r="W700" s="365"/>
      <c r="X700" s="365"/>
      <c r="Y700" s="365"/>
      <c r="Z700" s="365"/>
    </row>
    <row r="701" ht="13.5" customHeight="1">
      <c r="A701" s="380"/>
      <c r="B701" s="483"/>
      <c r="C701" s="483"/>
      <c r="D701" s="365"/>
      <c r="E701" s="365"/>
      <c r="F701" s="365"/>
      <c r="G701" s="365"/>
      <c r="H701" s="365"/>
      <c r="I701" s="365"/>
      <c r="J701" s="365"/>
      <c r="K701" s="365"/>
      <c r="L701" s="365"/>
      <c r="M701" s="365"/>
      <c r="N701" s="365"/>
      <c r="O701" s="365"/>
      <c r="P701" s="365"/>
      <c r="Q701" s="365"/>
      <c r="R701" s="365"/>
      <c r="S701" s="365"/>
      <c r="T701" s="365"/>
      <c r="U701" s="365"/>
      <c r="V701" s="365"/>
      <c r="W701" s="365"/>
      <c r="X701" s="365"/>
      <c r="Y701" s="365"/>
      <c r="Z701" s="365"/>
    </row>
    <row r="702" ht="13.5" customHeight="1">
      <c r="A702" s="380"/>
      <c r="B702" s="483"/>
      <c r="C702" s="483"/>
      <c r="D702" s="365"/>
      <c r="E702" s="365"/>
      <c r="F702" s="365"/>
      <c r="G702" s="365"/>
      <c r="H702" s="365"/>
      <c r="I702" s="365"/>
      <c r="J702" s="365"/>
      <c r="K702" s="365"/>
      <c r="L702" s="365"/>
      <c r="M702" s="365"/>
      <c r="N702" s="365"/>
      <c r="O702" s="365"/>
      <c r="P702" s="365"/>
      <c r="Q702" s="365"/>
      <c r="R702" s="365"/>
      <c r="S702" s="365"/>
      <c r="T702" s="365"/>
      <c r="U702" s="365"/>
      <c r="V702" s="365"/>
      <c r="W702" s="365"/>
      <c r="X702" s="365"/>
      <c r="Y702" s="365"/>
      <c r="Z702" s="365"/>
    </row>
    <row r="703" ht="13.5" customHeight="1">
      <c r="A703" s="380"/>
      <c r="B703" s="483"/>
      <c r="C703" s="483"/>
      <c r="D703" s="365"/>
      <c r="E703" s="365"/>
      <c r="F703" s="365"/>
      <c r="G703" s="365"/>
      <c r="H703" s="365"/>
      <c r="I703" s="365"/>
      <c r="J703" s="365"/>
      <c r="K703" s="365"/>
      <c r="L703" s="365"/>
      <c r="M703" s="365"/>
      <c r="N703" s="365"/>
      <c r="O703" s="365"/>
      <c r="P703" s="365"/>
      <c r="Q703" s="365"/>
      <c r="R703" s="365"/>
      <c r="S703" s="365"/>
      <c r="T703" s="365"/>
      <c r="U703" s="365"/>
      <c r="V703" s="365"/>
      <c r="W703" s="365"/>
      <c r="X703" s="365"/>
      <c r="Y703" s="365"/>
      <c r="Z703" s="365"/>
    </row>
    <row r="704" ht="13.5" customHeight="1">
      <c r="A704" s="380"/>
      <c r="B704" s="483"/>
      <c r="C704" s="483"/>
      <c r="D704" s="365"/>
      <c r="E704" s="365"/>
      <c r="F704" s="365"/>
      <c r="G704" s="365"/>
      <c r="H704" s="365"/>
      <c r="I704" s="365"/>
      <c r="J704" s="365"/>
      <c r="K704" s="365"/>
      <c r="L704" s="365"/>
      <c r="M704" s="365"/>
      <c r="N704" s="365"/>
      <c r="O704" s="365"/>
      <c r="P704" s="365"/>
      <c r="Q704" s="365"/>
      <c r="R704" s="365"/>
      <c r="S704" s="365"/>
      <c r="T704" s="365"/>
      <c r="U704" s="365"/>
      <c r="V704" s="365"/>
      <c r="W704" s="365"/>
      <c r="X704" s="365"/>
      <c r="Y704" s="365"/>
      <c r="Z704" s="365"/>
    </row>
    <row r="705" ht="13.5" customHeight="1">
      <c r="A705" s="380"/>
      <c r="B705" s="483"/>
      <c r="C705" s="483"/>
      <c r="D705" s="365"/>
      <c r="E705" s="365"/>
      <c r="F705" s="365"/>
      <c r="G705" s="365"/>
      <c r="H705" s="365"/>
      <c r="I705" s="365"/>
      <c r="J705" s="365"/>
      <c r="K705" s="365"/>
      <c r="L705" s="365"/>
      <c r="M705" s="365"/>
      <c r="N705" s="365"/>
      <c r="O705" s="365"/>
      <c r="P705" s="365"/>
      <c r="Q705" s="365"/>
      <c r="R705" s="365"/>
      <c r="S705" s="365"/>
      <c r="T705" s="365"/>
      <c r="U705" s="365"/>
      <c r="V705" s="365"/>
      <c r="W705" s="365"/>
      <c r="X705" s="365"/>
      <c r="Y705" s="365"/>
      <c r="Z705" s="365"/>
    </row>
    <row r="706" ht="13.5" customHeight="1">
      <c r="A706" s="380"/>
      <c r="B706" s="483"/>
      <c r="C706" s="483"/>
      <c r="D706" s="365"/>
      <c r="E706" s="365"/>
      <c r="F706" s="365"/>
      <c r="G706" s="365"/>
      <c r="H706" s="365"/>
      <c r="I706" s="365"/>
      <c r="J706" s="365"/>
      <c r="K706" s="365"/>
      <c r="L706" s="365"/>
      <c r="M706" s="365"/>
      <c r="N706" s="365"/>
      <c r="O706" s="365"/>
      <c r="P706" s="365"/>
      <c r="Q706" s="365"/>
      <c r="R706" s="365"/>
      <c r="S706" s="365"/>
      <c r="T706" s="365"/>
      <c r="U706" s="365"/>
      <c r="V706" s="365"/>
      <c r="W706" s="365"/>
      <c r="X706" s="365"/>
      <c r="Y706" s="365"/>
      <c r="Z706" s="365"/>
    </row>
    <row r="707" ht="13.5" customHeight="1">
      <c r="A707" s="380"/>
      <c r="B707" s="483"/>
      <c r="C707" s="483"/>
      <c r="D707" s="365"/>
      <c r="E707" s="365"/>
      <c r="F707" s="365"/>
      <c r="G707" s="365"/>
      <c r="H707" s="365"/>
      <c r="I707" s="365"/>
      <c r="J707" s="365"/>
      <c r="K707" s="365"/>
      <c r="L707" s="365"/>
      <c r="M707" s="365"/>
      <c r="N707" s="365"/>
      <c r="O707" s="365"/>
      <c r="P707" s="365"/>
      <c r="Q707" s="365"/>
      <c r="R707" s="365"/>
      <c r="S707" s="365"/>
      <c r="T707" s="365"/>
      <c r="U707" s="365"/>
      <c r="V707" s="365"/>
      <c r="W707" s="365"/>
      <c r="X707" s="365"/>
      <c r="Y707" s="365"/>
      <c r="Z707" s="365"/>
    </row>
    <row r="708" ht="13.5" customHeight="1">
      <c r="A708" s="380"/>
      <c r="B708" s="483"/>
      <c r="C708" s="483"/>
      <c r="D708" s="365"/>
      <c r="E708" s="365"/>
      <c r="F708" s="365"/>
      <c r="G708" s="365"/>
      <c r="H708" s="365"/>
      <c r="I708" s="365"/>
      <c r="J708" s="365"/>
      <c r="K708" s="365"/>
      <c r="L708" s="365"/>
      <c r="M708" s="365"/>
      <c r="N708" s="365"/>
      <c r="O708" s="365"/>
      <c r="P708" s="365"/>
      <c r="Q708" s="365"/>
      <c r="R708" s="365"/>
      <c r="S708" s="365"/>
      <c r="T708" s="365"/>
      <c r="U708" s="365"/>
      <c r="V708" s="365"/>
      <c r="W708" s="365"/>
      <c r="X708" s="365"/>
      <c r="Y708" s="365"/>
      <c r="Z708" s="365"/>
    </row>
    <row r="709" ht="13.5" customHeight="1">
      <c r="A709" s="380"/>
      <c r="B709" s="483"/>
      <c r="C709" s="483"/>
      <c r="D709" s="365"/>
      <c r="E709" s="365"/>
      <c r="F709" s="365"/>
      <c r="G709" s="365"/>
      <c r="H709" s="365"/>
      <c r="I709" s="365"/>
      <c r="J709" s="365"/>
      <c r="K709" s="365"/>
      <c r="L709" s="365"/>
      <c r="M709" s="365"/>
      <c r="N709" s="365"/>
      <c r="O709" s="365"/>
      <c r="P709" s="365"/>
      <c r="Q709" s="365"/>
      <c r="R709" s="365"/>
      <c r="S709" s="365"/>
      <c r="T709" s="365"/>
      <c r="U709" s="365"/>
      <c r="V709" s="365"/>
      <c r="W709" s="365"/>
      <c r="X709" s="365"/>
      <c r="Y709" s="365"/>
      <c r="Z709" s="365"/>
    </row>
    <row r="710" ht="13.5" customHeight="1">
      <c r="A710" s="380"/>
      <c r="B710" s="483"/>
      <c r="C710" s="483"/>
      <c r="D710" s="365"/>
      <c r="E710" s="365"/>
      <c r="F710" s="365"/>
      <c r="G710" s="365"/>
      <c r="H710" s="365"/>
      <c r="I710" s="365"/>
      <c r="J710" s="365"/>
      <c r="K710" s="365"/>
      <c r="L710" s="365"/>
      <c r="M710" s="365"/>
      <c r="N710" s="365"/>
      <c r="O710" s="365"/>
      <c r="P710" s="365"/>
      <c r="Q710" s="365"/>
      <c r="R710" s="365"/>
      <c r="S710" s="365"/>
      <c r="T710" s="365"/>
      <c r="U710" s="365"/>
      <c r="V710" s="365"/>
      <c r="W710" s="365"/>
      <c r="X710" s="365"/>
      <c r="Y710" s="365"/>
      <c r="Z710" s="365"/>
    </row>
    <row r="711" ht="13.5" customHeight="1">
      <c r="A711" s="380"/>
      <c r="B711" s="483"/>
      <c r="C711" s="483"/>
      <c r="D711" s="365"/>
      <c r="E711" s="365"/>
      <c r="F711" s="365"/>
      <c r="G711" s="365"/>
      <c r="H711" s="365"/>
      <c r="I711" s="365"/>
      <c r="J711" s="365"/>
      <c r="K711" s="365"/>
      <c r="L711" s="365"/>
      <c r="M711" s="365"/>
      <c r="N711" s="365"/>
      <c r="O711" s="365"/>
      <c r="P711" s="365"/>
      <c r="Q711" s="365"/>
      <c r="R711" s="365"/>
      <c r="S711" s="365"/>
      <c r="T711" s="365"/>
      <c r="U711" s="365"/>
      <c r="V711" s="365"/>
      <c r="W711" s="365"/>
      <c r="X711" s="365"/>
      <c r="Y711" s="365"/>
      <c r="Z711" s="365"/>
    </row>
    <row r="712" ht="13.5" customHeight="1">
      <c r="A712" s="380"/>
      <c r="B712" s="483"/>
      <c r="C712" s="483"/>
      <c r="D712" s="365"/>
      <c r="E712" s="365"/>
      <c r="F712" s="365"/>
      <c r="G712" s="365"/>
      <c r="H712" s="365"/>
      <c r="I712" s="365"/>
      <c r="J712" s="365"/>
      <c r="K712" s="365"/>
      <c r="L712" s="365"/>
      <c r="M712" s="365"/>
      <c r="N712" s="365"/>
      <c r="O712" s="365"/>
      <c r="P712" s="365"/>
      <c r="Q712" s="365"/>
      <c r="R712" s="365"/>
      <c r="S712" s="365"/>
      <c r="T712" s="365"/>
      <c r="U712" s="365"/>
      <c r="V712" s="365"/>
      <c r="W712" s="365"/>
      <c r="X712" s="365"/>
      <c r="Y712" s="365"/>
      <c r="Z712" s="365"/>
    </row>
    <row r="713" ht="13.5" customHeight="1">
      <c r="A713" s="380"/>
      <c r="B713" s="483"/>
      <c r="C713" s="483"/>
      <c r="D713" s="365"/>
      <c r="E713" s="365"/>
      <c r="F713" s="365"/>
      <c r="G713" s="365"/>
      <c r="H713" s="365"/>
      <c r="I713" s="365"/>
      <c r="J713" s="365"/>
      <c r="K713" s="365"/>
      <c r="L713" s="365"/>
      <c r="M713" s="365"/>
      <c r="N713" s="365"/>
      <c r="O713" s="365"/>
      <c r="P713" s="365"/>
      <c r="Q713" s="365"/>
      <c r="R713" s="365"/>
      <c r="S713" s="365"/>
      <c r="T713" s="365"/>
      <c r="U713" s="365"/>
      <c r="V713" s="365"/>
      <c r="W713" s="365"/>
      <c r="X713" s="365"/>
      <c r="Y713" s="365"/>
      <c r="Z713" s="365"/>
    </row>
    <row r="714" ht="13.5" customHeight="1">
      <c r="A714" s="380"/>
      <c r="B714" s="483"/>
      <c r="C714" s="483"/>
      <c r="D714" s="365"/>
      <c r="E714" s="365"/>
      <c r="F714" s="365"/>
      <c r="G714" s="365"/>
      <c r="H714" s="365"/>
      <c r="I714" s="365"/>
      <c r="J714" s="365"/>
      <c r="K714" s="365"/>
      <c r="L714" s="365"/>
      <c r="M714" s="365"/>
      <c r="N714" s="365"/>
      <c r="O714" s="365"/>
      <c r="P714" s="365"/>
      <c r="Q714" s="365"/>
      <c r="R714" s="365"/>
      <c r="S714" s="365"/>
      <c r="T714" s="365"/>
      <c r="U714" s="365"/>
      <c r="V714" s="365"/>
      <c r="W714" s="365"/>
      <c r="X714" s="365"/>
      <c r="Y714" s="365"/>
      <c r="Z714" s="365"/>
    </row>
    <row r="715" ht="13.5" customHeight="1">
      <c r="A715" s="380"/>
      <c r="B715" s="483"/>
      <c r="C715" s="483"/>
      <c r="D715" s="365"/>
      <c r="E715" s="365"/>
      <c r="F715" s="365"/>
      <c r="G715" s="365"/>
      <c r="H715" s="365"/>
      <c r="I715" s="365"/>
      <c r="J715" s="365"/>
      <c r="K715" s="365"/>
      <c r="L715" s="365"/>
      <c r="M715" s="365"/>
      <c r="N715" s="365"/>
      <c r="O715" s="365"/>
      <c r="P715" s="365"/>
      <c r="Q715" s="365"/>
      <c r="R715" s="365"/>
      <c r="S715" s="365"/>
      <c r="T715" s="365"/>
      <c r="U715" s="365"/>
      <c r="V715" s="365"/>
      <c r="W715" s="365"/>
      <c r="X715" s="365"/>
      <c r="Y715" s="365"/>
      <c r="Z715" s="365"/>
    </row>
    <row r="716" ht="13.5" customHeight="1">
      <c r="A716" s="380"/>
      <c r="B716" s="483"/>
      <c r="C716" s="483"/>
      <c r="D716" s="365"/>
      <c r="E716" s="365"/>
      <c r="F716" s="365"/>
      <c r="G716" s="365"/>
      <c r="H716" s="365"/>
      <c r="I716" s="365"/>
      <c r="J716" s="365"/>
      <c r="K716" s="365"/>
      <c r="L716" s="365"/>
      <c r="M716" s="365"/>
      <c r="N716" s="365"/>
      <c r="O716" s="365"/>
      <c r="P716" s="365"/>
      <c r="Q716" s="365"/>
      <c r="R716" s="365"/>
      <c r="S716" s="365"/>
      <c r="T716" s="365"/>
      <c r="U716" s="365"/>
      <c r="V716" s="365"/>
      <c r="W716" s="365"/>
      <c r="X716" s="365"/>
      <c r="Y716" s="365"/>
      <c r="Z716" s="365"/>
    </row>
    <row r="717" ht="13.5" customHeight="1">
      <c r="A717" s="380"/>
      <c r="B717" s="483"/>
      <c r="C717" s="483"/>
      <c r="D717" s="365"/>
      <c r="E717" s="365"/>
      <c r="F717" s="365"/>
      <c r="G717" s="365"/>
      <c r="H717" s="365"/>
      <c r="I717" s="365"/>
      <c r="J717" s="365"/>
      <c r="K717" s="365"/>
      <c r="L717" s="365"/>
      <c r="M717" s="365"/>
      <c r="N717" s="365"/>
      <c r="O717" s="365"/>
      <c r="P717" s="365"/>
      <c r="Q717" s="365"/>
      <c r="R717" s="365"/>
      <c r="S717" s="365"/>
      <c r="T717" s="365"/>
      <c r="U717" s="365"/>
      <c r="V717" s="365"/>
      <c r="W717" s="365"/>
      <c r="X717" s="365"/>
      <c r="Y717" s="365"/>
      <c r="Z717" s="365"/>
    </row>
    <row r="718" ht="13.5" customHeight="1">
      <c r="A718" s="380"/>
      <c r="B718" s="483"/>
      <c r="C718" s="483"/>
      <c r="D718" s="365"/>
      <c r="E718" s="365"/>
      <c r="F718" s="365"/>
      <c r="G718" s="365"/>
      <c r="H718" s="365"/>
      <c r="I718" s="365"/>
      <c r="J718" s="365"/>
      <c r="K718" s="365"/>
      <c r="L718" s="365"/>
      <c r="M718" s="365"/>
      <c r="N718" s="365"/>
      <c r="O718" s="365"/>
      <c r="P718" s="365"/>
      <c r="Q718" s="365"/>
      <c r="R718" s="365"/>
      <c r="S718" s="365"/>
      <c r="T718" s="365"/>
      <c r="U718" s="365"/>
      <c r="V718" s="365"/>
      <c r="W718" s="365"/>
      <c r="X718" s="365"/>
      <c r="Y718" s="365"/>
      <c r="Z718" s="365"/>
    </row>
    <row r="719" ht="13.5" customHeight="1">
      <c r="A719" s="380"/>
      <c r="B719" s="483"/>
      <c r="C719" s="483"/>
      <c r="D719" s="365"/>
      <c r="E719" s="365"/>
      <c r="F719" s="365"/>
      <c r="G719" s="365"/>
      <c r="H719" s="365"/>
      <c r="I719" s="365"/>
      <c r="J719" s="365"/>
      <c r="K719" s="365"/>
      <c r="L719" s="365"/>
      <c r="M719" s="365"/>
      <c r="N719" s="365"/>
      <c r="O719" s="365"/>
      <c r="P719" s="365"/>
      <c r="Q719" s="365"/>
      <c r="R719" s="365"/>
      <c r="S719" s="365"/>
      <c r="T719" s="365"/>
      <c r="U719" s="365"/>
      <c r="V719" s="365"/>
      <c r="W719" s="365"/>
      <c r="X719" s="365"/>
      <c r="Y719" s="365"/>
      <c r="Z719" s="365"/>
    </row>
    <row r="720" ht="13.5" customHeight="1">
      <c r="A720" s="380"/>
      <c r="B720" s="483"/>
      <c r="C720" s="483"/>
      <c r="D720" s="365"/>
      <c r="E720" s="365"/>
      <c r="F720" s="365"/>
      <c r="G720" s="365"/>
      <c r="H720" s="365"/>
      <c r="I720" s="365"/>
      <c r="J720" s="365"/>
      <c r="K720" s="365"/>
      <c r="L720" s="365"/>
      <c r="M720" s="365"/>
      <c r="N720" s="365"/>
      <c r="O720" s="365"/>
      <c r="P720" s="365"/>
      <c r="Q720" s="365"/>
      <c r="R720" s="365"/>
      <c r="S720" s="365"/>
      <c r="T720" s="365"/>
      <c r="U720" s="365"/>
      <c r="V720" s="365"/>
      <c r="W720" s="365"/>
      <c r="X720" s="365"/>
      <c r="Y720" s="365"/>
      <c r="Z720" s="365"/>
    </row>
    <row r="721" ht="13.5" customHeight="1">
      <c r="A721" s="380"/>
      <c r="B721" s="483"/>
      <c r="C721" s="483"/>
      <c r="D721" s="365"/>
      <c r="E721" s="365"/>
      <c r="F721" s="365"/>
      <c r="G721" s="365"/>
      <c r="H721" s="365"/>
      <c r="I721" s="365"/>
      <c r="J721" s="365"/>
      <c r="K721" s="365"/>
      <c r="L721" s="365"/>
      <c r="M721" s="365"/>
      <c r="N721" s="365"/>
      <c r="O721" s="365"/>
      <c r="P721" s="365"/>
      <c r="Q721" s="365"/>
      <c r="R721" s="365"/>
      <c r="S721" s="365"/>
      <c r="T721" s="365"/>
      <c r="U721" s="365"/>
      <c r="V721" s="365"/>
      <c r="W721" s="365"/>
      <c r="X721" s="365"/>
      <c r="Y721" s="365"/>
      <c r="Z721" s="365"/>
    </row>
    <row r="722" ht="13.5" customHeight="1">
      <c r="A722" s="380"/>
      <c r="B722" s="483"/>
      <c r="C722" s="483"/>
      <c r="D722" s="365"/>
      <c r="E722" s="365"/>
      <c r="F722" s="365"/>
      <c r="G722" s="365"/>
      <c r="H722" s="365"/>
      <c r="I722" s="365"/>
      <c r="J722" s="365"/>
      <c r="K722" s="365"/>
      <c r="L722" s="365"/>
      <c r="M722" s="365"/>
      <c r="N722" s="365"/>
      <c r="O722" s="365"/>
      <c r="P722" s="365"/>
      <c r="Q722" s="365"/>
      <c r="R722" s="365"/>
      <c r="S722" s="365"/>
      <c r="T722" s="365"/>
      <c r="U722" s="365"/>
      <c r="V722" s="365"/>
      <c r="W722" s="365"/>
      <c r="X722" s="365"/>
      <c r="Y722" s="365"/>
      <c r="Z722" s="365"/>
    </row>
    <row r="723" ht="13.5" customHeight="1">
      <c r="A723" s="380"/>
      <c r="B723" s="483"/>
      <c r="C723" s="483"/>
      <c r="D723" s="365"/>
      <c r="E723" s="365"/>
      <c r="F723" s="365"/>
      <c r="G723" s="365"/>
      <c r="H723" s="365"/>
      <c r="I723" s="365"/>
      <c r="J723" s="365"/>
      <c r="K723" s="365"/>
      <c r="L723" s="365"/>
      <c r="M723" s="365"/>
      <c r="N723" s="365"/>
      <c r="O723" s="365"/>
      <c r="P723" s="365"/>
      <c r="Q723" s="365"/>
      <c r="R723" s="365"/>
      <c r="S723" s="365"/>
      <c r="T723" s="365"/>
      <c r="U723" s="365"/>
      <c r="V723" s="365"/>
      <c r="W723" s="365"/>
      <c r="X723" s="365"/>
      <c r="Y723" s="365"/>
      <c r="Z723" s="365"/>
    </row>
    <row r="724" ht="13.5" customHeight="1">
      <c r="A724" s="380"/>
      <c r="B724" s="483"/>
      <c r="C724" s="483"/>
      <c r="D724" s="365"/>
      <c r="E724" s="365"/>
      <c r="F724" s="365"/>
      <c r="G724" s="365"/>
      <c r="H724" s="365"/>
      <c r="I724" s="365"/>
      <c r="J724" s="365"/>
      <c r="K724" s="365"/>
      <c r="L724" s="365"/>
      <c r="M724" s="365"/>
      <c r="N724" s="365"/>
      <c r="O724" s="365"/>
      <c r="P724" s="365"/>
      <c r="Q724" s="365"/>
      <c r="R724" s="365"/>
      <c r="S724" s="365"/>
      <c r="T724" s="365"/>
      <c r="U724" s="365"/>
      <c r="V724" s="365"/>
      <c r="W724" s="365"/>
      <c r="X724" s="365"/>
      <c r="Y724" s="365"/>
      <c r="Z724" s="365"/>
    </row>
    <row r="725" ht="13.5" customHeight="1">
      <c r="A725" s="380"/>
      <c r="B725" s="483"/>
      <c r="C725" s="483"/>
      <c r="D725" s="365"/>
      <c r="E725" s="365"/>
      <c r="F725" s="365"/>
      <c r="G725" s="365"/>
      <c r="H725" s="365"/>
      <c r="I725" s="365"/>
      <c r="J725" s="365"/>
      <c r="K725" s="365"/>
      <c r="L725" s="365"/>
      <c r="M725" s="365"/>
      <c r="N725" s="365"/>
      <c r="O725" s="365"/>
      <c r="P725" s="365"/>
      <c r="Q725" s="365"/>
      <c r="R725" s="365"/>
      <c r="S725" s="365"/>
      <c r="T725" s="365"/>
      <c r="U725" s="365"/>
      <c r="V725" s="365"/>
      <c r="W725" s="365"/>
      <c r="X725" s="365"/>
      <c r="Y725" s="365"/>
      <c r="Z725" s="365"/>
    </row>
    <row r="726" ht="13.5" customHeight="1">
      <c r="A726" s="380"/>
      <c r="B726" s="483"/>
      <c r="C726" s="483"/>
      <c r="D726" s="365"/>
      <c r="E726" s="365"/>
      <c r="F726" s="365"/>
      <c r="G726" s="365"/>
      <c r="H726" s="365"/>
      <c r="I726" s="365"/>
      <c r="J726" s="365"/>
      <c r="K726" s="365"/>
      <c r="L726" s="365"/>
      <c r="M726" s="365"/>
      <c r="N726" s="365"/>
      <c r="O726" s="365"/>
      <c r="P726" s="365"/>
      <c r="Q726" s="365"/>
      <c r="R726" s="365"/>
      <c r="S726" s="365"/>
      <c r="T726" s="365"/>
      <c r="U726" s="365"/>
      <c r="V726" s="365"/>
      <c r="W726" s="365"/>
      <c r="X726" s="365"/>
      <c r="Y726" s="365"/>
      <c r="Z726" s="365"/>
    </row>
    <row r="727" ht="13.5" customHeight="1">
      <c r="A727" s="380"/>
      <c r="B727" s="483"/>
      <c r="C727" s="483"/>
      <c r="D727" s="365"/>
      <c r="E727" s="365"/>
      <c r="F727" s="365"/>
      <c r="G727" s="365"/>
      <c r="H727" s="365"/>
      <c r="I727" s="365"/>
      <c r="J727" s="365"/>
      <c r="K727" s="365"/>
      <c r="L727" s="365"/>
      <c r="M727" s="365"/>
      <c r="N727" s="365"/>
      <c r="O727" s="365"/>
      <c r="P727" s="365"/>
      <c r="Q727" s="365"/>
      <c r="R727" s="365"/>
      <c r="S727" s="365"/>
      <c r="T727" s="365"/>
      <c r="U727" s="365"/>
      <c r="V727" s="365"/>
      <c r="W727" s="365"/>
      <c r="X727" s="365"/>
      <c r="Y727" s="365"/>
      <c r="Z727" s="365"/>
    </row>
    <row r="728" ht="13.5" customHeight="1">
      <c r="A728" s="380"/>
      <c r="B728" s="483"/>
      <c r="C728" s="483"/>
      <c r="D728" s="365"/>
      <c r="E728" s="365"/>
      <c r="F728" s="365"/>
      <c r="G728" s="365"/>
      <c r="H728" s="365"/>
      <c r="I728" s="365"/>
      <c r="J728" s="365"/>
      <c r="K728" s="365"/>
      <c r="L728" s="365"/>
      <c r="M728" s="365"/>
      <c r="N728" s="365"/>
      <c r="O728" s="365"/>
      <c r="P728" s="365"/>
      <c r="Q728" s="365"/>
      <c r="R728" s="365"/>
      <c r="S728" s="365"/>
      <c r="T728" s="365"/>
      <c r="U728" s="365"/>
      <c r="V728" s="365"/>
      <c r="W728" s="365"/>
      <c r="X728" s="365"/>
      <c r="Y728" s="365"/>
      <c r="Z728" s="365"/>
    </row>
    <row r="729" ht="13.5" customHeight="1">
      <c r="A729" s="380"/>
      <c r="B729" s="483"/>
      <c r="C729" s="483"/>
      <c r="D729" s="365"/>
      <c r="E729" s="365"/>
      <c r="F729" s="365"/>
      <c r="G729" s="365"/>
      <c r="H729" s="365"/>
      <c r="I729" s="365"/>
      <c r="J729" s="365"/>
      <c r="K729" s="365"/>
      <c r="L729" s="365"/>
      <c r="M729" s="365"/>
      <c r="N729" s="365"/>
      <c r="O729" s="365"/>
      <c r="P729" s="365"/>
      <c r="Q729" s="365"/>
      <c r="R729" s="365"/>
      <c r="S729" s="365"/>
      <c r="T729" s="365"/>
      <c r="U729" s="365"/>
      <c r="V729" s="365"/>
      <c r="W729" s="365"/>
      <c r="X729" s="365"/>
      <c r="Y729" s="365"/>
      <c r="Z729" s="365"/>
    </row>
    <row r="730" ht="13.5" customHeight="1">
      <c r="A730" s="380"/>
      <c r="B730" s="483"/>
      <c r="C730" s="483"/>
      <c r="D730" s="365"/>
      <c r="E730" s="365"/>
      <c r="F730" s="365"/>
      <c r="G730" s="365"/>
      <c r="H730" s="365"/>
      <c r="I730" s="365"/>
      <c r="J730" s="365"/>
      <c r="K730" s="365"/>
      <c r="L730" s="365"/>
      <c r="M730" s="365"/>
      <c r="N730" s="365"/>
      <c r="O730" s="365"/>
      <c r="P730" s="365"/>
      <c r="Q730" s="365"/>
      <c r="R730" s="365"/>
      <c r="S730" s="365"/>
      <c r="T730" s="365"/>
      <c r="U730" s="365"/>
      <c r="V730" s="365"/>
      <c r="W730" s="365"/>
      <c r="X730" s="365"/>
      <c r="Y730" s="365"/>
      <c r="Z730" s="365"/>
    </row>
    <row r="731" ht="13.5" customHeight="1">
      <c r="A731" s="380"/>
      <c r="B731" s="483"/>
      <c r="C731" s="483"/>
      <c r="D731" s="365"/>
      <c r="E731" s="365"/>
      <c r="F731" s="365"/>
      <c r="G731" s="365"/>
      <c r="H731" s="365"/>
      <c r="I731" s="365"/>
      <c r="J731" s="365"/>
      <c r="K731" s="365"/>
      <c r="L731" s="365"/>
      <c r="M731" s="365"/>
      <c r="N731" s="365"/>
      <c r="O731" s="365"/>
      <c r="P731" s="365"/>
      <c r="Q731" s="365"/>
      <c r="R731" s="365"/>
      <c r="S731" s="365"/>
      <c r="T731" s="365"/>
      <c r="U731" s="365"/>
      <c r="V731" s="365"/>
      <c r="W731" s="365"/>
      <c r="X731" s="365"/>
      <c r="Y731" s="365"/>
      <c r="Z731" s="365"/>
    </row>
    <row r="732" ht="13.5" customHeight="1">
      <c r="A732" s="380"/>
      <c r="B732" s="483"/>
      <c r="C732" s="483"/>
      <c r="D732" s="365"/>
      <c r="E732" s="365"/>
      <c r="F732" s="365"/>
      <c r="G732" s="365"/>
      <c r="H732" s="365"/>
      <c r="I732" s="365"/>
      <c r="J732" s="365"/>
      <c r="K732" s="365"/>
      <c r="L732" s="365"/>
      <c r="M732" s="365"/>
      <c r="N732" s="365"/>
      <c r="O732" s="365"/>
      <c r="P732" s="365"/>
      <c r="Q732" s="365"/>
      <c r="R732" s="365"/>
      <c r="S732" s="365"/>
      <c r="T732" s="365"/>
      <c r="U732" s="365"/>
      <c r="V732" s="365"/>
      <c r="W732" s="365"/>
      <c r="X732" s="365"/>
      <c r="Y732" s="365"/>
      <c r="Z732" s="365"/>
    </row>
    <row r="733" ht="13.5" customHeight="1">
      <c r="A733" s="380"/>
      <c r="B733" s="483"/>
      <c r="C733" s="483"/>
      <c r="D733" s="365"/>
      <c r="E733" s="365"/>
      <c r="F733" s="365"/>
      <c r="G733" s="365"/>
      <c r="H733" s="365"/>
      <c r="I733" s="365"/>
      <c r="J733" s="365"/>
      <c r="K733" s="365"/>
      <c r="L733" s="365"/>
      <c r="M733" s="365"/>
      <c r="N733" s="365"/>
      <c r="O733" s="365"/>
      <c r="P733" s="365"/>
      <c r="Q733" s="365"/>
      <c r="R733" s="365"/>
      <c r="S733" s="365"/>
      <c r="T733" s="365"/>
      <c r="U733" s="365"/>
      <c r="V733" s="365"/>
      <c r="W733" s="365"/>
      <c r="X733" s="365"/>
      <c r="Y733" s="365"/>
      <c r="Z733" s="365"/>
    </row>
    <row r="734" ht="13.5" customHeight="1">
      <c r="A734" s="380"/>
      <c r="B734" s="483"/>
      <c r="C734" s="483"/>
      <c r="D734" s="365"/>
      <c r="E734" s="365"/>
      <c r="F734" s="365"/>
      <c r="G734" s="365"/>
      <c r="H734" s="365"/>
      <c r="I734" s="365"/>
      <c r="J734" s="365"/>
      <c r="K734" s="365"/>
      <c r="L734" s="365"/>
      <c r="M734" s="365"/>
      <c r="N734" s="365"/>
      <c r="O734" s="365"/>
      <c r="P734" s="365"/>
      <c r="Q734" s="365"/>
      <c r="R734" s="365"/>
      <c r="S734" s="365"/>
      <c r="T734" s="365"/>
      <c r="U734" s="365"/>
      <c r="V734" s="365"/>
      <c r="W734" s="365"/>
      <c r="X734" s="365"/>
      <c r="Y734" s="365"/>
      <c r="Z734" s="365"/>
    </row>
    <row r="735" ht="13.5" customHeight="1">
      <c r="A735" s="380"/>
      <c r="B735" s="483"/>
      <c r="C735" s="483"/>
      <c r="D735" s="365"/>
      <c r="E735" s="365"/>
      <c r="F735" s="365"/>
      <c r="G735" s="365"/>
      <c r="H735" s="365"/>
      <c r="I735" s="365"/>
      <c r="J735" s="365"/>
      <c r="K735" s="365"/>
      <c r="L735" s="365"/>
      <c r="M735" s="365"/>
      <c r="N735" s="365"/>
      <c r="O735" s="365"/>
      <c r="P735" s="365"/>
      <c r="Q735" s="365"/>
      <c r="R735" s="365"/>
      <c r="S735" s="365"/>
      <c r="T735" s="365"/>
      <c r="U735" s="365"/>
      <c r="V735" s="365"/>
      <c r="W735" s="365"/>
      <c r="X735" s="365"/>
      <c r="Y735" s="365"/>
      <c r="Z735" s="365"/>
    </row>
    <row r="736" ht="13.5" customHeight="1">
      <c r="A736" s="380"/>
      <c r="B736" s="483"/>
      <c r="C736" s="483"/>
      <c r="D736" s="365"/>
      <c r="E736" s="365"/>
      <c r="F736" s="365"/>
      <c r="G736" s="365"/>
      <c r="H736" s="365"/>
      <c r="I736" s="365"/>
      <c r="J736" s="365"/>
      <c r="K736" s="365"/>
      <c r="L736" s="365"/>
      <c r="M736" s="365"/>
      <c r="N736" s="365"/>
      <c r="O736" s="365"/>
      <c r="P736" s="365"/>
      <c r="Q736" s="365"/>
      <c r="R736" s="365"/>
      <c r="S736" s="365"/>
      <c r="T736" s="365"/>
      <c r="U736" s="365"/>
      <c r="V736" s="365"/>
      <c r="W736" s="365"/>
      <c r="X736" s="365"/>
      <c r="Y736" s="365"/>
      <c r="Z736" s="365"/>
    </row>
    <row r="737" ht="13.5" customHeight="1">
      <c r="A737" s="380"/>
      <c r="B737" s="483"/>
      <c r="C737" s="483"/>
      <c r="D737" s="365"/>
      <c r="E737" s="365"/>
      <c r="F737" s="365"/>
      <c r="G737" s="365"/>
      <c r="H737" s="365"/>
      <c r="I737" s="365"/>
      <c r="J737" s="365"/>
      <c r="K737" s="365"/>
      <c r="L737" s="365"/>
      <c r="M737" s="365"/>
      <c r="N737" s="365"/>
      <c r="O737" s="365"/>
      <c r="P737" s="365"/>
      <c r="Q737" s="365"/>
      <c r="R737" s="365"/>
      <c r="S737" s="365"/>
      <c r="T737" s="365"/>
      <c r="U737" s="365"/>
      <c r="V737" s="365"/>
      <c r="W737" s="365"/>
      <c r="X737" s="365"/>
      <c r="Y737" s="365"/>
      <c r="Z737" s="365"/>
    </row>
    <row r="738" ht="13.5" customHeight="1">
      <c r="A738" s="380"/>
      <c r="B738" s="483"/>
      <c r="C738" s="483"/>
      <c r="D738" s="365"/>
      <c r="E738" s="365"/>
      <c r="F738" s="365"/>
      <c r="G738" s="365"/>
      <c r="H738" s="365"/>
      <c r="I738" s="365"/>
      <c r="J738" s="365"/>
      <c r="K738" s="365"/>
      <c r="L738" s="365"/>
      <c r="M738" s="365"/>
      <c r="N738" s="365"/>
      <c r="O738" s="365"/>
      <c r="P738" s="365"/>
      <c r="Q738" s="365"/>
      <c r="R738" s="365"/>
      <c r="S738" s="365"/>
      <c r="T738" s="365"/>
      <c r="U738" s="365"/>
      <c r="V738" s="365"/>
      <c r="W738" s="365"/>
      <c r="X738" s="365"/>
      <c r="Y738" s="365"/>
      <c r="Z738" s="365"/>
    </row>
    <row r="739" ht="13.5" customHeight="1">
      <c r="A739" s="380"/>
      <c r="B739" s="483"/>
      <c r="C739" s="483"/>
      <c r="D739" s="365"/>
      <c r="E739" s="365"/>
      <c r="F739" s="365"/>
      <c r="G739" s="365"/>
      <c r="H739" s="365"/>
      <c r="I739" s="365"/>
      <c r="J739" s="365"/>
      <c r="K739" s="365"/>
      <c r="L739" s="365"/>
      <c r="M739" s="365"/>
      <c r="N739" s="365"/>
      <c r="O739" s="365"/>
      <c r="P739" s="365"/>
      <c r="Q739" s="365"/>
      <c r="R739" s="365"/>
      <c r="S739" s="365"/>
      <c r="T739" s="365"/>
      <c r="U739" s="365"/>
      <c r="V739" s="365"/>
      <c r="W739" s="365"/>
      <c r="X739" s="365"/>
      <c r="Y739" s="365"/>
      <c r="Z739" s="365"/>
    </row>
    <row r="740" ht="13.5" customHeight="1">
      <c r="A740" s="380"/>
      <c r="B740" s="483"/>
      <c r="C740" s="483"/>
      <c r="D740" s="365"/>
      <c r="E740" s="365"/>
      <c r="F740" s="365"/>
      <c r="G740" s="365"/>
      <c r="H740" s="365"/>
      <c r="I740" s="365"/>
      <c r="J740" s="365"/>
      <c r="K740" s="365"/>
      <c r="L740" s="365"/>
      <c r="M740" s="365"/>
      <c r="N740" s="365"/>
      <c r="O740" s="365"/>
      <c r="P740" s="365"/>
      <c r="Q740" s="365"/>
      <c r="R740" s="365"/>
      <c r="S740" s="365"/>
      <c r="T740" s="365"/>
      <c r="U740" s="365"/>
      <c r="V740" s="365"/>
      <c r="W740" s="365"/>
      <c r="X740" s="365"/>
      <c r="Y740" s="365"/>
      <c r="Z740" s="365"/>
    </row>
    <row r="741" ht="13.5" customHeight="1">
      <c r="A741" s="380"/>
      <c r="B741" s="483"/>
      <c r="C741" s="483"/>
      <c r="D741" s="365"/>
      <c r="E741" s="365"/>
      <c r="F741" s="365"/>
      <c r="G741" s="365"/>
      <c r="H741" s="365"/>
      <c r="I741" s="365"/>
      <c r="J741" s="365"/>
      <c r="K741" s="365"/>
      <c r="L741" s="365"/>
      <c r="M741" s="365"/>
      <c r="N741" s="365"/>
      <c r="O741" s="365"/>
      <c r="P741" s="365"/>
      <c r="Q741" s="365"/>
      <c r="R741" s="365"/>
      <c r="S741" s="365"/>
      <c r="T741" s="365"/>
      <c r="U741" s="365"/>
      <c r="V741" s="365"/>
      <c r="W741" s="365"/>
      <c r="X741" s="365"/>
      <c r="Y741" s="365"/>
      <c r="Z741" s="365"/>
    </row>
    <row r="742" ht="13.5" customHeight="1">
      <c r="A742" s="380"/>
      <c r="B742" s="483"/>
      <c r="C742" s="483"/>
      <c r="D742" s="365"/>
      <c r="E742" s="365"/>
      <c r="F742" s="365"/>
      <c r="G742" s="365"/>
      <c r="H742" s="365"/>
      <c r="I742" s="365"/>
      <c r="J742" s="365"/>
      <c r="K742" s="365"/>
      <c r="L742" s="365"/>
      <c r="M742" s="365"/>
      <c r="N742" s="365"/>
      <c r="O742" s="365"/>
      <c r="P742" s="365"/>
      <c r="Q742" s="365"/>
      <c r="R742" s="365"/>
      <c r="S742" s="365"/>
      <c r="T742" s="365"/>
      <c r="U742" s="365"/>
      <c r="V742" s="365"/>
      <c r="W742" s="365"/>
      <c r="X742" s="365"/>
      <c r="Y742" s="365"/>
      <c r="Z742" s="365"/>
    </row>
    <row r="743" ht="13.5" customHeight="1">
      <c r="A743" s="380"/>
      <c r="B743" s="483"/>
      <c r="C743" s="483"/>
      <c r="D743" s="365"/>
      <c r="E743" s="365"/>
      <c r="F743" s="365"/>
      <c r="G743" s="365"/>
      <c r="H743" s="365"/>
      <c r="I743" s="365"/>
      <c r="J743" s="365"/>
      <c r="K743" s="365"/>
      <c r="L743" s="365"/>
      <c r="M743" s="365"/>
      <c r="N743" s="365"/>
      <c r="O743" s="365"/>
      <c r="P743" s="365"/>
      <c r="Q743" s="365"/>
      <c r="R743" s="365"/>
      <c r="S743" s="365"/>
      <c r="T743" s="365"/>
      <c r="U743" s="365"/>
      <c r="V743" s="365"/>
      <c r="W743" s="365"/>
      <c r="X743" s="365"/>
      <c r="Y743" s="365"/>
      <c r="Z743" s="365"/>
    </row>
    <row r="744" ht="13.5" customHeight="1">
      <c r="A744" s="380"/>
      <c r="B744" s="483"/>
      <c r="C744" s="483"/>
      <c r="D744" s="365"/>
      <c r="E744" s="365"/>
      <c r="F744" s="365"/>
      <c r="G744" s="365"/>
      <c r="H744" s="365"/>
      <c r="I744" s="365"/>
      <c r="J744" s="365"/>
      <c r="K744" s="365"/>
      <c r="L744" s="365"/>
      <c r="M744" s="365"/>
      <c r="N744" s="365"/>
      <c r="O744" s="365"/>
      <c r="P744" s="365"/>
      <c r="Q744" s="365"/>
      <c r="R744" s="365"/>
      <c r="S744" s="365"/>
      <c r="T744" s="365"/>
      <c r="U744" s="365"/>
      <c r="V744" s="365"/>
      <c r="W744" s="365"/>
      <c r="X744" s="365"/>
      <c r="Y744" s="365"/>
      <c r="Z744" s="365"/>
    </row>
    <row r="745" ht="13.5" customHeight="1">
      <c r="A745" s="380"/>
      <c r="B745" s="483"/>
      <c r="C745" s="483"/>
      <c r="D745" s="365"/>
      <c r="E745" s="365"/>
      <c r="F745" s="365"/>
      <c r="G745" s="365"/>
      <c r="H745" s="365"/>
      <c r="I745" s="365"/>
      <c r="J745" s="365"/>
      <c r="K745" s="365"/>
      <c r="L745" s="365"/>
      <c r="M745" s="365"/>
      <c r="N745" s="365"/>
      <c r="O745" s="365"/>
      <c r="P745" s="365"/>
      <c r="Q745" s="365"/>
      <c r="R745" s="365"/>
      <c r="S745" s="365"/>
      <c r="T745" s="365"/>
      <c r="U745" s="365"/>
      <c r="V745" s="365"/>
      <c r="W745" s="365"/>
      <c r="X745" s="365"/>
      <c r="Y745" s="365"/>
      <c r="Z745" s="365"/>
    </row>
    <row r="746" ht="13.5" customHeight="1">
      <c r="A746" s="380"/>
      <c r="B746" s="483"/>
      <c r="C746" s="483"/>
      <c r="D746" s="365"/>
      <c r="E746" s="365"/>
      <c r="F746" s="365"/>
      <c r="G746" s="365"/>
      <c r="H746" s="365"/>
      <c r="I746" s="365"/>
      <c r="J746" s="365"/>
      <c r="K746" s="365"/>
      <c r="L746" s="365"/>
      <c r="M746" s="365"/>
      <c r="N746" s="365"/>
      <c r="O746" s="365"/>
      <c r="P746" s="365"/>
      <c r="Q746" s="365"/>
      <c r="R746" s="365"/>
      <c r="S746" s="365"/>
      <c r="T746" s="365"/>
      <c r="U746" s="365"/>
      <c r="V746" s="365"/>
      <c r="W746" s="365"/>
      <c r="X746" s="365"/>
      <c r="Y746" s="365"/>
      <c r="Z746" s="365"/>
    </row>
    <row r="747" ht="13.5" customHeight="1">
      <c r="A747" s="380"/>
      <c r="B747" s="483"/>
      <c r="C747" s="483"/>
      <c r="D747" s="365"/>
      <c r="E747" s="365"/>
      <c r="F747" s="365"/>
      <c r="G747" s="365"/>
      <c r="H747" s="365"/>
      <c r="I747" s="365"/>
      <c r="J747" s="365"/>
      <c r="K747" s="365"/>
      <c r="L747" s="365"/>
      <c r="M747" s="365"/>
      <c r="N747" s="365"/>
      <c r="O747" s="365"/>
      <c r="P747" s="365"/>
      <c r="Q747" s="365"/>
      <c r="R747" s="365"/>
      <c r="S747" s="365"/>
      <c r="T747" s="365"/>
      <c r="U747" s="365"/>
      <c r="V747" s="365"/>
      <c r="W747" s="365"/>
      <c r="X747" s="365"/>
      <c r="Y747" s="365"/>
      <c r="Z747" s="365"/>
    </row>
    <row r="748" ht="13.5" customHeight="1">
      <c r="A748" s="380"/>
      <c r="B748" s="483"/>
      <c r="C748" s="483"/>
      <c r="D748" s="365"/>
      <c r="E748" s="365"/>
      <c r="F748" s="365"/>
      <c r="G748" s="365"/>
      <c r="H748" s="365"/>
      <c r="I748" s="365"/>
      <c r="J748" s="365"/>
      <c r="K748" s="365"/>
      <c r="L748" s="365"/>
      <c r="M748" s="365"/>
      <c r="N748" s="365"/>
      <c r="O748" s="365"/>
      <c r="P748" s="365"/>
      <c r="Q748" s="365"/>
      <c r="R748" s="365"/>
      <c r="S748" s="365"/>
      <c r="T748" s="365"/>
      <c r="U748" s="365"/>
      <c r="V748" s="365"/>
      <c r="W748" s="365"/>
      <c r="X748" s="365"/>
      <c r="Y748" s="365"/>
      <c r="Z748" s="365"/>
    </row>
    <row r="749" ht="13.5" customHeight="1">
      <c r="A749" s="380"/>
      <c r="B749" s="483"/>
      <c r="C749" s="483"/>
      <c r="D749" s="365"/>
      <c r="E749" s="365"/>
      <c r="F749" s="365"/>
      <c r="G749" s="365"/>
      <c r="H749" s="365"/>
      <c r="I749" s="365"/>
      <c r="J749" s="365"/>
      <c r="K749" s="365"/>
      <c r="L749" s="365"/>
      <c r="M749" s="365"/>
      <c r="N749" s="365"/>
      <c r="O749" s="365"/>
      <c r="P749" s="365"/>
      <c r="Q749" s="365"/>
      <c r="R749" s="365"/>
      <c r="S749" s="365"/>
      <c r="T749" s="365"/>
      <c r="U749" s="365"/>
      <c r="V749" s="365"/>
      <c r="W749" s="365"/>
      <c r="X749" s="365"/>
      <c r="Y749" s="365"/>
      <c r="Z749" s="365"/>
    </row>
    <row r="750" ht="13.5" customHeight="1">
      <c r="A750" s="380"/>
      <c r="B750" s="483"/>
      <c r="C750" s="483"/>
      <c r="D750" s="365"/>
      <c r="E750" s="365"/>
      <c r="F750" s="365"/>
      <c r="G750" s="365"/>
      <c r="H750" s="365"/>
      <c r="I750" s="365"/>
      <c r="J750" s="365"/>
      <c r="K750" s="365"/>
      <c r="L750" s="365"/>
      <c r="M750" s="365"/>
      <c r="N750" s="365"/>
      <c r="O750" s="365"/>
      <c r="P750" s="365"/>
      <c r="Q750" s="365"/>
      <c r="R750" s="365"/>
      <c r="S750" s="365"/>
      <c r="T750" s="365"/>
      <c r="U750" s="365"/>
      <c r="V750" s="365"/>
      <c r="W750" s="365"/>
      <c r="X750" s="365"/>
      <c r="Y750" s="365"/>
      <c r="Z750" s="365"/>
    </row>
    <row r="751" ht="13.5" customHeight="1">
      <c r="A751" s="380"/>
      <c r="B751" s="483"/>
      <c r="C751" s="483"/>
      <c r="D751" s="365"/>
      <c r="E751" s="365"/>
      <c r="F751" s="365"/>
      <c r="G751" s="365"/>
      <c r="H751" s="365"/>
      <c r="I751" s="365"/>
      <c r="J751" s="365"/>
      <c r="K751" s="365"/>
      <c r="L751" s="365"/>
      <c r="M751" s="365"/>
      <c r="N751" s="365"/>
      <c r="O751" s="365"/>
      <c r="P751" s="365"/>
      <c r="Q751" s="365"/>
      <c r="R751" s="365"/>
      <c r="S751" s="365"/>
      <c r="T751" s="365"/>
      <c r="U751" s="365"/>
      <c r="V751" s="365"/>
      <c r="W751" s="365"/>
      <c r="X751" s="365"/>
      <c r="Y751" s="365"/>
      <c r="Z751" s="365"/>
    </row>
    <row r="752" ht="13.5" customHeight="1">
      <c r="A752" s="380"/>
      <c r="B752" s="483"/>
      <c r="C752" s="483"/>
      <c r="D752" s="365"/>
      <c r="E752" s="365"/>
      <c r="F752" s="365"/>
      <c r="G752" s="365"/>
      <c r="H752" s="365"/>
      <c r="I752" s="365"/>
      <c r="J752" s="365"/>
      <c r="K752" s="365"/>
      <c r="L752" s="365"/>
      <c r="M752" s="365"/>
      <c r="N752" s="365"/>
      <c r="O752" s="365"/>
      <c r="P752" s="365"/>
      <c r="Q752" s="365"/>
      <c r="R752" s="365"/>
      <c r="S752" s="365"/>
      <c r="T752" s="365"/>
      <c r="U752" s="365"/>
      <c r="V752" s="365"/>
      <c r="W752" s="365"/>
      <c r="X752" s="365"/>
      <c r="Y752" s="365"/>
      <c r="Z752" s="365"/>
    </row>
    <row r="753" ht="13.5" customHeight="1">
      <c r="A753" s="380"/>
      <c r="B753" s="483"/>
      <c r="C753" s="483"/>
      <c r="D753" s="365"/>
      <c r="E753" s="365"/>
      <c r="F753" s="365"/>
      <c r="G753" s="365"/>
      <c r="H753" s="365"/>
      <c r="I753" s="365"/>
      <c r="J753" s="365"/>
      <c r="K753" s="365"/>
      <c r="L753" s="365"/>
      <c r="M753" s="365"/>
      <c r="N753" s="365"/>
      <c r="O753" s="365"/>
      <c r="P753" s="365"/>
      <c r="Q753" s="365"/>
      <c r="R753" s="365"/>
      <c r="S753" s="365"/>
      <c r="T753" s="365"/>
      <c r="U753" s="365"/>
      <c r="V753" s="365"/>
      <c r="W753" s="365"/>
      <c r="X753" s="365"/>
      <c r="Y753" s="365"/>
      <c r="Z753" s="365"/>
    </row>
    <row r="754" ht="13.5" customHeight="1">
      <c r="A754" s="380"/>
      <c r="B754" s="483"/>
      <c r="C754" s="483"/>
      <c r="D754" s="365"/>
      <c r="E754" s="365"/>
      <c r="F754" s="365"/>
      <c r="G754" s="365"/>
      <c r="H754" s="365"/>
      <c r="I754" s="365"/>
      <c r="J754" s="365"/>
      <c r="K754" s="365"/>
      <c r="L754" s="365"/>
      <c r="M754" s="365"/>
      <c r="N754" s="365"/>
      <c r="O754" s="365"/>
      <c r="P754" s="365"/>
      <c r="Q754" s="365"/>
      <c r="R754" s="365"/>
      <c r="S754" s="365"/>
      <c r="T754" s="365"/>
      <c r="U754" s="365"/>
      <c r="V754" s="365"/>
      <c r="W754" s="365"/>
      <c r="X754" s="365"/>
      <c r="Y754" s="365"/>
      <c r="Z754" s="365"/>
    </row>
    <row r="755" ht="13.5" customHeight="1">
      <c r="A755" s="380"/>
      <c r="B755" s="483"/>
      <c r="C755" s="483"/>
      <c r="D755" s="365"/>
      <c r="E755" s="365"/>
      <c r="F755" s="365"/>
      <c r="G755" s="365"/>
      <c r="H755" s="365"/>
      <c r="I755" s="365"/>
      <c r="J755" s="365"/>
      <c r="K755" s="365"/>
      <c r="L755" s="365"/>
      <c r="M755" s="365"/>
      <c r="N755" s="365"/>
      <c r="O755" s="365"/>
      <c r="P755" s="365"/>
      <c r="Q755" s="365"/>
      <c r="R755" s="365"/>
      <c r="S755" s="365"/>
      <c r="T755" s="365"/>
      <c r="U755" s="365"/>
      <c r="V755" s="365"/>
      <c r="W755" s="365"/>
      <c r="X755" s="365"/>
      <c r="Y755" s="365"/>
      <c r="Z755" s="365"/>
    </row>
    <row r="756" ht="13.5" customHeight="1">
      <c r="A756" s="380"/>
      <c r="B756" s="483"/>
      <c r="C756" s="483"/>
      <c r="D756" s="365"/>
      <c r="E756" s="365"/>
      <c r="F756" s="365"/>
      <c r="G756" s="365"/>
      <c r="H756" s="365"/>
      <c r="I756" s="365"/>
      <c r="J756" s="365"/>
      <c r="K756" s="365"/>
      <c r="L756" s="365"/>
      <c r="M756" s="365"/>
      <c r="N756" s="365"/>
      <c r="O756" s="365"/>
      <c r="P756" s="365"/>
      <c r="Q756" s="365"/>
      <c r="R756" s="365"/>
      <c r="S756" s="365"/>
      <c r="T756" s="365"/>
      <c r="U756" s="365"/>
      <c r="V756" s="365"/>
      <c r="W756" s="365"/>
      <c r="X756" s="365"/>
      <c r="Y756" s="365"/>
      <c r="Z756" s="365"/>
    </row>
    <row r="757" ht="13.5" customHeight="1">
      <c r="A757" s="380"/>
      <c r="B757" s="483"/>
      <c r="C757" s="483"/>
      <c r="D757" s="365"/>
      <c r="E757" s="365"/>
      <c r="F757" s="365"/>
      <c r="G757" s="365"/>
      <c r="H757" s="365"/>
      <c r="I757" s="365"/>
      <c r="J757" s="365"/>
      <c r="K757" s="365"/>
      <c r="L757" s="365"/>
      <c r="M757" s="365"/>
      <c r="N757" s="365"/>
      <c r="O757" s="365"/>
      <c r="P757" s="365"/>
      <c r="Q757" s="365"/>
      <c r="R757" s="365"/>
      <c r="S757" s="365"/>
      <c r="T757" s="365"/>
      <c r="U757" s="365"/>
      <c r="V757" s="365"/>
      <c r="W757" s="365"/>
      <c r="X757" s="365"/>
      <c r="Y757" s="365"/>
      <c r="Z757" s="365"/>
    </row>
    <row r="758" ht="13.5" customHeight="1">
      <c r="A758" s="380"/>
      <c r="B758" s="483"/>
      <c r="C758" s="483"/>
      <c r="D758" s="365"/>
      <c r="E758" s="365"/>
      <c r="F758" s="365"/>
      <c r="G758" s="365"/>
      <c r="H758" s="365"/>
      <c r="I758" s="365"/>
      <c r="J758" s="365"/>
      <c r="K758" s="365"/>
      <c r="L758" s="365"/>
      <c r="M758" s="365"/>
      <c r="N758" s="365"/>
      <c r="O758" s="365"/>
      <c r="P758" s="365"/>
      <c r="Q758" s="365"/>
      <c r="R758" s="365"/>
      <c r="S758" s="365"/>
      <c r="T758" s="365"/>
      <c r="U758" s="365"/>
      <c r="V758" s="365"/>
      <c r="W758" s="365"/>
      <c r="X758" s="365"/>
      <c r="Y758" s="365"/>
      <c r="Z758" s="365"/>
    </row>
    <row r="759" ht="13.5" customHeight="1">
      <c r="A759" s="380"/>
      <c r="B759" s="483"/>
      <c r="C759" s="483"/>
      <c r="D759" s="365"/>
      <c r="E759" s="365"/>
      <c r="F759" s="365"/>
      <c r="G759" s="365"/>
      <c r="H759" s="365"/>
      <c r="I759" s="365"/>
      <c r="J759" s="365"/>
      <c r="K759" s="365"/>
      <c r="L759" s="365"/>
      <c r="M759" s="365"/>
      <c r="N759" s="365"/>
      <c r="O759" s="365"/>
      <c r="P759" s="365"/>
      <c r="Q759" s="365"/>
      <c r="R759" s="365"/>
      <c r="S759" s="365"/>
      <c r="T759" s="365"/>
      <c r="U759" s="365"/>
      <c r="V759" s="365"/>
      <c r="W759" s="365"/>
      <c r="X759" s="365"/>
      <c r="Y759" s="365"/>
      <c r="Z759" s="365"/>
    </row>
    <row r="760" ht="13.5" customHeight="1">
      <c r="A760" s="380"/>
      <c r="B760" s="483"/>
      <c r="C760" s="483"/>
      <c r="D760" s="365"/>
      <c r="E760" s="365"/>
      <c r="F760" s="365"/>
      <c r="G760" s="365"/>
      <c r="H760" s="365"/>
      <c r="I760" s="365"/>
      <c r="J760" s="365"/>
      <c r="K760" s="365"/>
      <c r="L760" s="365"/>
      <c r="M760" s="365"/>
      <c r="N760" s="365"/>
      <c r="O760" s="365"/>
      <c r="P760" s="365"/>
      <c r="Q760" s="365"/>
      <c r="R760" s="365"/>
      <c r="S760" s="365"/>
      <c r="T760" s="365"/>
      <c r="U760" s="365"/>
      <c r="V760" s="365"/>
      <c r="W760" s="365"/>
      <c r="X760" s="365"/>
      <c r="Y760" s="365"/>
      <c r="Z760" s="365"/>
    </row>
    <row r="761" ht="13.5" customHeight="1">
      <c r="A761" s="380"/>
      <c r="B761" s="483"/>
      <c r="C761" s="483"/>
      <c r="D761" s="365"/>
      <c r="E761" s="365"/>
      <c r="F761" s="365"/>
      <c r="G761" s="365"/>
      <c r="H761" s="365"/>
      <c r="I761" s="365"/>
      <c r="J761" s="365"/>
      <c r="K761" s="365"/>
      <c r="L761" s="365"/>
      <c r="M761" s="365"/>
      <c r="N761" s="365"/>
      <c r="O761" s="365"/>
      <c r="P761" s="365"/>
      <c r="Q761" s="365"/>
      <c r="R761" s="365"/>
      <c r="S761" s="365"/>
      <c r="T761" s="365"/>
      <c r="U761" s="365"/>
      <c r="V761" s="365"/>
      <c r="W761" s="365"/>
      <c r="X761" s="365"/>
      <c r="Y761" s="365"/>
      <c r="Z761" s="365"/>
    </row>
    <row r="762" ht="13.5" customHeight="1">
      <c r="A762" s="380"/>
      <c r="B762" s="483"/>
      <c r="C762" s="483"/>
      <c r="D762" s="365"/>
      <c r="E762" s="365"/>
      <c r="F762" s="365"/>
      <c r="G762" s="365"/>
      <c r="H762" s="365"/>
      <c r="I762" s="365"/>
      <c r="J762" s="365"/>
      <c r="K762" s="365"/>
      <c r="L762" s="365"/>
      <c r="M762" s="365"/>
      <c r="N762" s="365"/>
      <c r="O762" s="365"/>
      <c r="P762" s="365"/>
      <c r="Q762" s="365"/>
      <c r="R762" s="365"/>
      <c r="S762" s="365"/>
      <c r="T762" s="365"/>
      <c r="U762" s="365"/>
      <c r="V762" s="365"/>
      <c r="W762" s="365"/>
      <c r="X762" s="365"/>
      <c r="Y762" s="365"/>
      <c r="Z762" s="365"/>
    </row>
    <row r="763" ht="13.5" customHeight="1">
      <c r="A763" s="380"/>
      <c r="B763" s="483"/>
      <c r="C763" s="483"/>
      <c r="D763" s="365"/>
      <c r="E763" s="365"/>
      <c r="F763" s="365"/>
      <c r="G763" s="365"/>
      <c r="H763" s="365"/>
      <c r="I763" s="365"/>
      <c r="J763" s="365"/>
      <c r="K763" s="365"/>
      <c r="L763" s="365"/>
      <c r="M763" s="365"/>
      <c r="N763" s="365"/>
      <c r="O763" s="365"/>
      <c r="P763" s="365"/>
      <c r="Q763" s="365"/>
      <c r="R763" s="365"/>
      <c r="S763" s="365"/>
      <c r="T763" s="365"/>
      <c r="U763" s="365"/>
      <c r="V763" s="365"/>
      <c r="W763" s="365"/>
      <c r="X763" s="365"/>
      <c r="Y763" s="365"/>
      <c r="Z763" s="365"/>
    </row>
    <row r="764" ht="13.5" customHeight="1">
      <c r="A764" s="380"/>
      <c r="B764" s="483"/>
      <c r="C764" s="483"/>
      <c r="D764" s="365"/>
      <c r="E764" s="365"/>
      <c r="F764" s="365"/>
      <c r="G764" s="365"/>
      <c r="H764" s="365"/>
      <c r="I764" s="365"/>
      <c r="J764" s="365"/>
      <c r="K764" s="365"/>
      <c r="L764" s="365"/>
      <c r="M764" s="365"/>
      <c r="N764" s="365"/>
      <c r="O764" s="365"/>
      <c r="P764" s="365"/>
      <c r="Q764" s="365"/>
      <c r="R764" s="365"/>
      <c r="S764" s="365"/>
      <c r="T764" s="365"/>
      <c r="U764" s="365"/>
      <c r="V764" s="365"/>
      <c r="W764" s="365"/>
      <c r="X764" s="365"/>
      <c r="Y764" s="365"/>
      <c r="Z764" s="365"/>
    </row>
    <row r="765" ht="13.5" customHeight="1">
      <c r="A765" s="380"/>
      <c r="B765" s="483"/>
      <c r="C765" s="483"/>
      <c r="D765" s="365"/>
      <c r="E765" s="365"/>
      <c r="F765" s="365"/>
      <c r="G765" s="365"/>
      <c r="H765" s="365"/>
      <c r="I765" s="365"/>
      <c r="J765" s="365"/>
      <c r="K765" s="365"/>
      <c r="L765" s="365"/>
      <c r="M765" s="365"/>
      <c r="N765" s="365"/>
      <c r="O765" s="365"/>
      <c r="P765" s="365"/>
      <c r="Q765" s="365"/>
      <c r="R765" s="365"/>
      <c r="S765" s="365"/>
      <c r="T765" s="365"/>
      <c r="U765" s="365"/>
      <c r="V765" s="365"/>
      <c r="W765" s="365"/>
      <c r="X765" s="365"/>
      <c r="Y765" s="365"/>
      <c r="Z765" s="365"/>
    </row>
    <row r="766" ht="13.5" customHeight="1">
      <c r="A766" s="380"/>
      <c r="B766" s="483"/>
      <c r="C766" s="483"/>
      <c r="D766" s="365"/>
      <c r="E766" s="365"/>
      <c r="F766" s="365"/>
      <c r="G766" s="365"/>
      <c r="H766" s="365"/>
      <c r="I766" s="365"/>
      <c r="J766" s="365"/>
      <c r="K766" s="365"/>
      <c r="L766" s="365"/>
      <c r="M766" s="365"/>
      <c r="N766" s="365"/>
      <c r="O766" s="365"/>
      <c r="P766" s="365"/>
      <c r="Q766" s="365"/>
      <c r="R766" s="365"/>
      <c r="S766" s="365"/>
      <c r="T766" s="365"/>
      <c r="U766" s="365"/>
      <c r="V766" s="365"/>
      <c r="W766" s="365"/>
      <c r="X766" s="365"/>
      <c r="Y766" s="365"/>
      <c r="Z766" s="365"/>
    </row>
    <row r="767" ht="13.5" customHeight="1">
      <c r="A767" s="380"/>
      <c r="B767" s="483"/>
      <c r="C767" s="483"/>
      <c r="D767" s="365"/>
      <c r="E767" s="365"/>
      <c r="F767" s="365"/>
      <c r="G767" s="365"/>
      <c r="H767" s="365"/>
      <c r="I767" s="365"/>
      <c r="J767" s="365"/>
      <c r="K767" s="365"/>
      <c r="L767" s="365"/>
      <c r="M767" s="365"/>
      <c r="N767" s="365"/>
      <c r="O767" s="365"/>
      <c r="P767" s="365"/>
      <c r="Q767" s="365"/>
      <c r="R767" s="365"/>
      <c r="S767" s="365"/>
      <c r="T767" s="365"/>
      <c r="U767" s="365"/>
      <c r="V767" s="365"/>
      <c r="W767" s="365"/>
      <c r="X767" s="365"/>
      <c r="Y767" s="365"/>
      <c r="Z767" s="365"/>
    </row>
    <row r="768" ht="13.5" customHeight="1">
      <c r="A768" s="380"/>
      <c r="B768" s="483"/>
      <c r="C768" s="483"/>
      <c r="D768" s="365"/>
      <c r="E768" s="365"/>
      <c r="F768" s="365"/>
      <c r="G768" s="365"/>
      <c r="H768" s="365"/>
      <c r="I768" s="365"/>
      <c r="J768" s="365"/>
      <c r="K768" s="365"/>
      <c r="L768" s="365"/>
      <c r="M768" s="365"/>
      <c r="N768" s="365"/>
      <c r="O768" s="365"/>
      <c r="P768" s="365"/>
      <c r="Q768" s="365"/>
      <c r="R768" s="365"/>
      <c r="S768" s="365"/>
      <c r="T768" s="365"/>
      <c r="U768" s="365"/>
      <c r="V768" s="365"/>
      <c r="W768" s="365"/>
      <c r="X768" s="365"/>
      <c r="Y768" s="365"/>
      <c r="Z768" s="365"/>
    </row>
    <row r="769" ht="13.5" customHeight="1">
      <c r="A769" s="380"/>
      <c r="B769" s="483"/>
      <c r="C769" s="483"/>
      <c r="D769" s="365"/>
      <c r="E769" s="365"/>
      <c r="F769" s="365"/>
      <c r="G769" s="365"/>
      <c r="H769" s="365"/>
      <c r="I769" s="365"/>
      <c r="J769" s="365"/>
      <c r="K769" s="365"/>
      <c r="L769" s="365"/>
      <c r="M769" s="365"/>
      <c r="N769" s="365"/>
      <c r="O769" s="365"/>
      <c r="P769" s="365"/>
      <c r="Q769" s="365"/>
      <c r="R769" s="365"/>
      <c r="S769" s="365"/>
      <c r="T769" s="365"/>
      <c r="U769" s="365"/>
      <c r="V769" s="365"/>
      <c r="W769" s="365"/>
      <c r="X769" s="365"/>
      <c r="Y769" s="365"/>
      <c r="Z769" s="365"/>
    </row>
    <row r="770" ht="13.5" customHeight="1">
      <c r="A770" s="380"/>
      <c r="B770" s="483"/>
      <c r="C770" s="483"/>
      <c r="D770" s="365"/>
      <c r="E770" s="365"/>
      <c r="F770" s="365"/>
      <c r="G770" s="365"/>
      <c r="H770" s="365"/>
      <c r="I770" s="365"/>
      <c r="J770" s="365"/>
      <c r="K770" s="365"/>
      <c r="L770" s="365"/>
      <c r="M770" s="365"/>
      <c r="N770" s="365"/>
      <c r="O770" s="365"/>
      <c r="P770" s="365"/>
      <c r="Q770" s="365"/>
      <c r="R770" s="365"/>
      <c r="S770" s="365"/>
      <c r="T770" s="365"/>
      <c r="U770" s="365"/>
      <c r="V770" s="365"/>
      <c r="W770" s="365"/>
      <c r="X770" s="365"/>
      <c r="Y770" s="365"/>
      <c r="Z770" s="365"/>
    </row>
    <row r="771" ht="13.5" customHeight="1">
      <c r="A771" s="380"/>
      <c r="B771" s="483"/>
      <c r="C771" s="483"/>
      <c r="D771" s="365"/>
      <c r="E771" s="365"/>
      <c r="F771" s="365"/>
      <c r="G771" s="365"/>
      <c r="H771" s="365"/>
      <c r="I771" s="365"/>
      <c r="J771" s="365"/>
      <c r="K771" s="365"/>
      <c r="L771" s="365"/>
      <c r="M771" s="365"/>
      <c r="N771" s="365"/>
      <c r="O771" s="365"/>
      <c r="P771" s="365"/>
      <c r="Q771" s="365"/>
      <c r="R771" s="365"/>
      <c r="S771" s="365"/>
      <c r="T771" s="365"/>
      <c r="U771" s="365"/>
      <c r="V771" s="365"/>
      <c r="W771" s="365"/>
      <c r="X771" s="365"/>
      <c r="Y771" s="365"/>
      <c r="Z771" s="365"/>
    </row>
    <row r="772" ht="13.5" customHeight="1">
      <c r="A772" s="380"/>
      <c r="B772" s="483"/>
      <c r="C772" s="483"/>
      <c r="D772" s="365"/>
      <c r="E772" s="365"/>
      <c r="F772" s="365"/>
      <c r="G772" s="365"/>
      <c r="H772" s="365"/>
      <c r="I772" s="365"/>
      <c r="J772" s="365"/>
      <c r="K772" s="365"/>
      <c r="L772" s="365"/>
      <c r="M772" s="365"/>
      <c r="N772" s="365"/>
      <c r="O772" s="365"/>
      <c r="P772" s="365"/>
      <c r="Q772" s="365"/>
      <c r="R772" s="365"/>
      <c r="S772" s="365"/>
      <c r="T772" s="365"/>
      <c r="U772" s="365"/>
      <c r="V772" s="365"/>
      <c r="W772" s="365"/>
      <c r="X772" s="365"/>
      <c r="Y772" s="365"/>
      <c r="Z772" s="365"/>
    </row>
    <row r="773" ht="13.5" customHeight="1">
      <c r="A773" s="380"/>
      <c r="B773" s="483"/>
      <c r="C773" s="483"/>
      <c r="D773" s="365"/>
      <c r="E773" s="365"/>
      <c r="F773" s="365"/>
      <c r="G773" s="365"/>
      <c r="H773" s="365"/>
      <c r="I773" s="365"/>
      <c r="J773" s="365"/>
      <c r="K773" s="365"/>
      <c r="L773" s="365"/>
      <c r="M773" s="365"/>
      <c r="N773" s="365"/>
      <c r="O773" s="365"/>
      <c r="P773" s="365"/>
      <c r="Q773" s="365"/>
      <c r="R773" s="365"/>
      <c r="S773" s="365"/>
      <c r="T773" s="365"/>
      <c r="U773" s="365"/>
      <c r="V773" s="365"/>
      <c r="W773" s="365"/>
      <c r="X773" s="365"/>
      <c r="Y773" s="365"/>
      <c r="Z773" s="365"/>
    </row>
    <row r="774" ht="13.5" customHeight="1">
      <c r="A774" s="380"/>
      <c r="B774" s="483"/>
      <c r="C774" s="483"/>
      <c r="D774" s="365"/>
      <c r="E774" s="365"/>
      <c r="F774" s="365"/>
      <c r="G774" s="365"/>
      <c r="H774" s="365"/>
      <c r="I774" s="365"/>
      <c r="J774" s="365"/>
      <c r="K774" s="365"/>
      <c r="L774" s="365"/>
      <c r="M774" s="365"/>
      <c r="N774" s="365"/>
      <c r="O774" s="365"/>
      <c r="P774" s="365"/>
      <c r="Q774" s="365"/>
      <c r="R774" s="365"/>
      <c r="S774" s="365"/>
      <c r="T774" s="365"/>
      <c r="U774" s="365"/>
      <c r="V774" s="365"/>
      <c r="W774" s="365"/>
      <c r="X774" s="365"/>
      <c r="Y774" s="365"/>
      <c r="Z774" s="365"/>
    </row>
    <row r="775" ht="13.5" customHeight="1">
      <c r="A775" s="380"/>
      <c r="B775" s="483"/>
      <c r="C775" s="483"/>
      <c r="D775" s="365"/>
      <c r="E775" s="365"/>
      <c r="F775" s="365"/>
      <c r="G775" s="365"/>
      <c r="H775" s="365"/>
      <c r="I775" s="365"/>
      <c r="J775" s="365"/>
      <c r="K775" s="365"/>
      <c r="L775" s="365"/>
      <c r="M775" s="365"/>
      <c r="N775" s="365"/>
      <c r="O775" s="365"/>
      <c r="P775" s="365"/>
      <c r="Q775" s="365"/>
      <c r="R775" s="365"/>
      <c r="S775" s="365"/>
      <c r="T775" s="365"/>
      <c r="U775" s="365"/>
      <c r="V775" s="365"/>
      <c r="W775" s="365"/>
      <c r="X775" s="365"/>
      <c r="Y775" s="365"/>
      <c r="Z775" s="365"/>
    </row>
    <row r="776" ht="13.5" customHeight="1">
      <c r="A776" s="380"/>
      <c r="B776" s="483"/>
      <c r="C776" s="483"/>
      <c r="D776" s="365"/>
      <c r="E776" s="365"/>
      <c r="F776" s="365"/>
      <c r="G776" s="365"/>
      <c r="H776" s="365"/>
      <c r="I776" s="365"/>
      <c r="J776" s="365"/>
      <c r="K776" s="365"/>
      <c r="L776" s="365"/>
      <c r="M776" s="365"/>
      <c r="N776" s="365"/>
      <c r="O776" s="365"/>
      <c r="P776" s="365"/>
      <c r="Q776" s="365"/>
      <c r="R776" s="365"/>
      <c r="S776" s="365"/>
      <c r="T776" s="365"/>
      <c r="U776" s="365"/>
      <c r="V776" s="365"/>
      <c r="W776" s="365"/>
      <c r="X776" s="365"/>
      <c r="Y776" s="365"/>
      <c r="Z776" s="365"/>
    </row>
    <row r="777" ht="13.5" customHeight="1">
      <c r="A777" s="380"/>
      <c r="B777" s="483"/>
      <c r="C777" s="483"/>
      <c r="D777" s="365"/>
      <c r="E777" s="365"/>
      <c r="F777" s="365"/>
      <c r="G777" s="365"/>
      <c r="H777" s="365"/>
      <c r="I777" s="365"/>
      <c r="J777" s="365"/>
      <c r="K777" s="365"/>
      <c r="L777" s="365"/>
      <c r="M777" s="365"/>
      <c r="N777" s="365"/>
      <c r="O777" s="365"/>
      <c r="P777" s="365"/>
      <c r="Q777" s="365"/>
      <c r="R777" s="365"/>
      <c r="S777" s="365"/>
      <c r="T777" s="365"/>
      <c r="U777" s="365"/>
      <c r="V777" s="365"/>
      <c r="W777" s="365"/>
      <c r="X777" s="365"/>
      <c r="Y777" s="365"/>
      <c r="Z777" s="365"/>
    </row>
    <row r="778" ht="13.5" customHeight="1">
      <c r="A778" s="380"/>
      <c r="B778" s="483"/>
      <c r="C778" s="483"/>
      <c r="D778" s="365"/>
      <c r="E778" s="365"/>
      <c r="F778" s="365"/>
      <c r="G778" s="365"/>
      <c r="H778" s="365"/>
      <c r="I778" s="365"/>
      <c r="J778" s="365"/>
      <c r="K778" s="365"/>
      <c r="L778" s="365"/>
      <c r="M778" s="365"/>
      <c r="N778" s="365"/>
      <c r="O778" s="365"/>
      <c r="P778" s="365"/>
      <c r="Q778" s="365"/>
      <c r="R778" s="365"/>
      <c r="S778" s="365"/>
      <c r="T778" s="365"/>
      <c r="U778" s="365"/>
      <c r="V778" s="365"/>
      <c r="W778" s="365"/>
      <c r="X778" s="365"/>
      <c r="Y778" s="365"/>
      <c r="Z778" s="365"/>
    </row>
    <row r="779" ht="13.5" customHeight="1">
      <c r="A779" s="380"/>
      <c r="B779" s="483"/>
      <c r="C779" s="483"/>
      <c r="D779" s="365"/>
      <c r="E779" s="365"/>
      <c r="F779" s="365"/>
      <c r="G779" s="365"/>
      <c r="H779" s="365"/>
      <c r="I779" s="365"/>
      <c r="J779" s="365"/>
      <c r="K779" s="365"/>
      <c r="L779" s="365"/>
      <c r="M779" s="365"/>
      <c r="N779" s="365"/>
      <c r="O779" s="365"/>
      <c r="P779" s="365"/>
      <c r="Q779" s="365"/>
      <c r="R779" s="365"/>
      <c r="S779" s="365"/>
      <c r="T779" s="365"/>
      <c r="U779" s="365"/>
      <c r="V779" s="365"/>
      <c r="W779" s="365"/>
      <c r="X779" s="365"/>
      <c r="Y779" s="365"/>
      <c r="Z779" s="365"/>
    </row>
    <row r="780" ht="13.5" customHeight="1">
      <c r="A780" s="380"/>
      <c r="B780" s="483"/>
      <c r="C780" s="483"/>
      <c r="D780" s="365"/>
      <c r="E780" s="365"/>
      <c r="F780" s="365"/>
      <c r="G780" s="365"/>
      <c r="H780" s="365"/>
      <c r="I780" s="365"/>
      <c r="J780" s="365"/>
      <c r="K780" s="365"/>
      <c r="L780" s="365"/>
      <c r="M780" s="365"/>
      <c r="N780" s="365"/>
      <c r="O780" s="365"/>
      <c r="P780" s="365"/>
      <c r="Q780" s="365"/>
      <c r="R780" s="365"/>
      <c r="S780" s="365"/>
      <c r="T780" s="365"/>
      <c r="U780" s="365"/>
      <c r="V780" s="365"/>
      <c r="W780" s="365"/>
      <c r="X780" s="365"/>
      <c r="Y780" s="365"/>
      <c r="Z780" s="365"/>
    </row>
    <row r="781" ht="13.5" customHeight="1">
      <c r="A781" s="380"/>
      <c r="B781" s="483"/>
      <c r="C781" s="483"/>
      <c r="D781" s="365"/>
      <c r="E781" s="365"/>
      <c r="F781" s="365"/>
      <c r="G781" s="365"/>
      <c r="H781" s="365"/>
      <c r="I781" s="365"/>
      <c r="J781" s="365"/>
      <c r="K781" s="365"/>
      <c r="L781" s="365"/>
      <c r="M781" s="365"/>
      <c r="N781" s="365"/>
      <c r="O781" s="365"/>
      <c r="P781" s="365"/>
      <c r="Q781" s="365"/>
      <c r="R781" s="365"/>
      <c r="S781" s="365"/>
      <c r="T781" s="365"/>
      <c r="U781" s="365"/>
      <c r="V781" s="365"/>
      <c r="W781" s="365"/>
      <c r="X781" s="365"/>
      <c r="Y781" s="365"/>
      <c r="Z781" s="365"/>
    </row>
    <row r="782" ht="13.5" customHeight="1">
      <c r="A782" s="380"/>
      <c r="B782" s="483"/>
      <c r="C782" s="483"/>
      <c r="D782" s="365"/>
      <c r="E782" s="365"/>
      <c r="F782" s="365"/>
      <c r="G782" s="365"/>
      <c r="H782" s="365"/>
      <c r="I782" s="365"/>
      <c r="J782" s="365"/>
      <c r="K782" s="365"/>
      <c r="L782" s="365"/>
      <c r="M782" s="365"/>
      <c r="N782" s="365"/>
      <c r="O782" s="365"/>
      <c r="P782" s="365"/>
      <c r="Q782" s="365"/>
      <c r="R782" s="365"/>
      <c r="S782" s="365"/>
      <c r="T782" s="365"/>
      <c r="U782" s="365"/>
      <c r="V782" s="365"/>
      <c r="W782" s="365"/>
      <c r="X782" s="365"/>
      <c r="Y782" s="365"/>
      <c r="Z782" s="365"/>
    </row>
    <row r="783" ht="13.5" customHeight="1">
      <c r="A783" s="380"/>
      <c r="B783" s="483"/>
      <c r="C783" s="483"/>
      <c r="D783" s="365"/>
      <c r="E783" s="365"/>
      <c r="F783" s="365"/>
      <c r="G783" s="365"/>
      <c r="H783" s="365"/>
      <c r="I783" s="365"/>
      <c r="J783" s="365"/>
      <c r="K783" s="365"/>
      <c r="L783" s="365"/>
      <c r="M783" s="365"/>
      <c r="N783" s="365"/>
      <c r="O783" s="365"/>
      <c r="P783" s="365"/>
      <c r="Q783" s="365"/>
      <c r="R783" s="365"/>
      <c r="S783" s="365"/>
      <c r="T783" s="365"/>
      <c r="U783" s="365"/>
      <c r="V783" s="365"/>
      <c r="W783" s="365"/>
      <c r="X783" s="365"/>
      <c r="Y783" s="365"/>
      <c r="Z783" s="365"/>
    </row>
    <row r="784" ht="13.5" customHeight="1">
      <c r="A784" s="380"/>
      <c r="B784" s="483"/>
      <c r="C784" s="483"/>
      <c r="D784" s="365"/>
      <c r="E784" s="365"/>
      <c r="F784" s="365"/>
      <c r="G784" s="365"/>
      <c r="H784" s="365"/>
      <c r="I784" s="365"/>
      <c r="J784" s="365"/>
      <c r="K784" s="365"/>
      <c r="L784" s="365"/>
      <c r="M784" s="365"/>
      <c r="N784" s="365"/>
      <c r="O784" s="365"/>
      <c r="P784" s="365"/>
      <c r="Q784" s="365"/>
      <c r="R784" s="365"/>
      <c r="S784" s="365"/>
      <c r="T784" s="365"/>
      <c r="U784" s="365"/>
      <c r="V784" s="365"/>
      <c r="W784" s="365"/>
      <c r="X784" s="365"/>
      <c r="Y784" s="365"/>
      <c r="Z784" s="365"/>
    </row>
    <row r="785" ht="13.5" customHeight="1">
      <c r="A785" s="380"/>
      <c r="B785" s="483"/>
      <c r="C785" s="483"/>
      <c r="D785" s="365"/>
      <c r="E785" s="365"/>
      <c r="F785" s="365"/>
      <c r="G785" s="365"/>
      <c r="H785" s="365"/>
      <c r="I785" s="365"/>
      <c r="J785" s="365"/>
      <c r="K785" s="365"/>
      <c r="L785" s="365"/>
      <c r="M785" s="365"/>
      <c r="N785" s="365"/>
      <c r="O785" s="365"/>
      <c r="P785" s="365"/>
      <c r="Q785" s="365"/>
      <c r="R785" s="365"/>
      <c r="S785" s="365"/>
      <c r="T785" s="365"/>
      <c r="U785" s="365"/>
      <c r="V785" s="365"/>
      <c r="W785" s="365"/>
      <c r="X785" s="365"/>
      <c r="Y785" s="365"/>
      <c r="Z785" s="365"/>
    </row>
    <row r="786" ht="13.5" customHeight="1">
      <c r="A786" s="380"/>
      <c r="B786" s="483"/>
      <c r="C786" s="483"/>
      <c r="D786" s="365"/>
      <c r="E786" s="365"/>
      <c r="F786" s="365"/>
      <c r="G786" s="365"/>
      <c r="H786" s="365"/>
      <c r="I786" s="365"/>
      <c r="J786" s="365"/>
      <c r="K786" s="365"/>
      <c r="L786" s="365"/>
      <c r="M786" s="365"/>
      <c r="N786" s="365"/>
      <c r="O786" s="365"/>
      <c r="P786" s="365"/>
      <c r="Q786" s="365"/>
      <c r="R786" s="365"/>
      <c r="S786" s="365"/>
      <c r="T786" s="365"/>
      <c r="U786" s="365"/>
      <c r="V786" s="365"/>
      <c r="W786" s="365"/>
      <c r="X786" s="365"/>
      <c r="Y786" s="365"/>
      <c r="Z786" s="365"/>
    </row>
    <row r="787" ht="13.5" customHeight="1">
      <c r="A787" s="380"/>
      <c r="B787" s="483"/>
      <c r="C787" s="483"/>
      <c r="D787" s="365"/>
      <c r="E787" s="365"/>
      <c r="F787" s="365"/>
      <c r="G787" s="365"/>
      <c r="H787" s="365"/>
      <c r="I787" s="365"/>
      <c r="J787" s="365"/>
      <c r="K787" s="365"/>
      <c r="L787" s="365"/>
      <c r="M787" s="365"/>
      <c r="N787" s="365"/>
      <c r="O787" s="365"/>
      <c r="P787" s="365"/>
      <c r="Q787" s="365"/>
      <c r="R787" s="365"/>
      <c r="S787" s="365"/>
      <c r="T787" s="365"/>
      <c r="U787" s="365"/>
      <c r="V787" s="365"/>
      <c r="W787" s="365"/>
      <c r="X787" s="365"/>
      <c r="Y787" s="365"/>
      <c r="Z787" s="365"/>
    </row>
    <row r="788" ht="13.5" customHeight="1">
      <c r="A788" s="380"/>
      <c r="B788" s="483"/>
      <c r="C788" s="483"/>
      <c r="D788" s="365"/>
      <c r="E788" s="365"/>
      <c r="F788" s="365"/>
      <c r="G788" s="365"/>
      <c r="H788" s="365"/>
      <c r="I788" s="365"/>
      <c r="J788" s="365"/>
      <c r="K788" s="365"/>
      <c r="L788" s="365"/>
      <c r="M788" s="365"/>
      <c r="N788" s="365"/>
      <c r="O788" s="365"/>
      <c r="P788" s="365"/>
      <c r="Q788" s="365"/>
      <c r="R788" s="365"/>
      <c r="S788" s="365"/>
      <c r="T788" s="365"/>
      <c r="U788" s="365"/>
      <c r="V788" s="365"/>
      <c r="W788" s="365"/>
      <c r="X788" s="365"/>
      <c r="Y788" s="365"/>
      <c r="Z788" s="365"/>
    </row>
    <row r="789" ht="13.5" customHeight="1">
      <c r="A789" s="380"/>
      <c r="B789" s="483"/>
      <c r="C789" s="483"/>
      <c r="D789" s="365"/>
      <c r="E789" s="365"/>
      <c r="F789" s="365"/>
      <c r="G789" s="365"/>
      <c r="H789" s="365"/>
      <c r="I789" s="365"/>
      <c r="J789" s="365"/>
      <c r="K789" s="365"/>
      <c r="L789" s="365"/>
      <c r="M789" s="365"/>
      <c r="N789" s="365"/>
      <c r="O789" s="365"/>
      <c r="P789" s="365"/>
      <c r="Q789" s="365"/>
      <c r="R789" s="365"/>
      <c r="S789" s="365"/>
      <c r="T789" s="365"/>
      <c r="U789" s="365"/>
      <c r="V789" s="365"/>
      <c r="W789" s="365"/>
      <c r="X789" s="365"/>
      <c r="Y789" s="365"/>
      <c r="Z789" s="365"/>
    </row>
    <row r="790" ht="13.5" customHeight="1">
      <c r="A790" s="380"/>
      <c r="B790" s="483"/>
      <c r="C790" s="483"/>
      <c r="D790" s="365"/>
      <c r="E790" s="365"/>
      <c r="F790" s="365"/>
      <c r="G790" s="365"/>
      <c r="H790" s="365"/>
      <c r="I790" s="365"/>
      <c r="J790" s="365"/>
      <c r="K790" s="365"/>
      <c r="L790" s="365"/>
      <c r="M790" s="365"/>
      <c r="N790" s="365"/>
      <c r="O790" s="365"/>
      <c r="P790" s="365"/>
      <c r="Q790" s="365"/>
      <c r="R790" s="365"/>
      <c r="S790" s="365"/>
      <c r="T790" s="365"/>
      <c r="U790" s="365"/>
      <c r="V790" s="365"/>
      <c r="W790" s="365"/>
      <c r="X790" s="365"/>
      <c r="Y790" s="365"/>
      <c r="Z790" s="365"/>
    </row>
    <row r="791" ht="13.5" customHeight="1">
      <c r="A791" s="380"/>
      <c r="B791" s="483"/>
      <c r="C791" s="483"/>
      <c r="D791" s="365"/>
      <c r="E791" s="365"/>
      <c r="F791" s="365"/>
      <c r="G791" s="365"/>
      <c r="H791" s="365"/>
      <c r="I791" s="365"/>
      <c r="J791" s="365"/>
      <c r="K791" s="365"/>
      <c r="L791" s="365"/>
      <c r="M791" s="365"/>
      <c r="N791" s="365"/>
      <c r="O791" s="365"/>
      <c r="P791" s="365"/>
      <c r="Q791" s="365"/>
      <c r="R791" s="365"/>
      <c r="S791" s="365"/>
      <c r="T791" s="365"/>
      <c r="U791" s="365"/>
      <c r="V791" s="365"/>
      <c r="W791" s="365"/>
      <c r="X791" s="365"/>
      <c r="Y791" s="365"/>
      <c r="Z791" s="365"/>
    </row>
    <row r="792" ht="13.5" customHeight="1">
      <c r="A792" s="380"/>
      <c r="B792" s="483"/>
      <c r="C792" s="483"/>
      <c r="D792" s="365"/>
      <c r="E792" s="365"/>
      <c r="F792" s="365"/>
      <c r="G792" s="365"/>
      <c r="H792" s="365"/>
      <c r="I792" s="365"/>
      <c r="J792" s="365"/>
      <c r="K792" s="365"/>
      <c r="L792" s="365"/>
      <c r="M792" s="365"/>
      <c r="N792" s="365"/>
      <c r="O792" s="365"/>
      <c r="P792" s="365"/>
      <c r="Q792" s="365"/>
      <c r="R792" s="365"/>
      <c r="S792" s="365"/>
      <c r="T792" s="365"/>
      <c r="U792" s="365"/>
      <c r="V792" s="365"/>
      <c r="W792" s="365"/>
      <c r="X792" s="365"/>
      <c r="Y792" s="365"/>
      <c r="Z792" s="365"/>
    </row>
    <row r="793" ht="13.5" customHeight="1">
      <c r="A793" s="380"/>
      <c r="B793" s="483"/>
      <c r="C793" s="483"/>
      <c r="D793" s="365"/>
      <c r="E793" s="365"/>
      <c r="F793" s="365"/>
      <c r="G793" s="365"/>
      <c r="H793" s="365"/>
      <c r="I793" s="365"/>
      <c r="J793" s="365"/>
      <c r="K793" s="365"/>
      <c r="L793" s="365"/>
      <c r="M793" s="365"/>
      <c r="N793" s="365"/>
      <c r="O793" s="365"/>
      <c r="P793" s="365"/>
      <c r="Q793" s="365"/>
      <c r="R793" s="365"/>
      <c r="S793" s="365"/>
      <c r="T793" s="365"/>
      <c r="U793" s="365"/>
      <c r="V793" s="365"/>
      <c r="W793" s="365"/>
      <c r="X793" s="365"/>
      <c r="Y793" s="365"/>
      <c r="Z793" s="365"/>
    </row>
    <row r="794" ht="13.5" customHeight="1">
      <c r="A794" s="380"/>
      <c r="B794" s="483"/>
      <c r="C794" s="483"/>
      <c r="D794" s="365"/>
      <c r="E794" s="365"/>
      <c r="F794" s="365"/>
      <c r="G794" s="365"/>
      <c r="H794" s="365"/>
      <c r="I794" s="365"/>
      <c r="J794" s="365"/>
      <c r="K794" s="365"/>
      <c r="L794" s="365"/>
      <c r="M794" s="365"/>
      <c r="N794" s="365"/>
      <c r="O794" s="365"/>
      <c r="P794" s="365"/>
      <c r="Q794" s="365"/>
      <c r="R794" s="365"/>
      <c r="S794" s="365"/>
      <c r="T794" s="365"/>
      <c r="U794" s="365"/>
      <c r="V794" s="365"/>
      <c r="W794" s="365"/>
      <c r="X794" s="365"/>
      <c r="Y794" s="365"/>
      <c r="Z794" s="365"/>
    </row>
    <row r="795" ht="13.5" customHeight="1">
      <c r="A795" s="380"/>
      <c r="B795" s="483"/>
      <c r="C795" s="483"/>
      <c r="D795" s="365"/>
      <c r="E795" s="365"/>
      <c r="F795" s="365"/>
      <c r="G795" s="365"/>
      <c r="H795" s="365"/>
      <c r="I795" s="365"/>
      <c r="J795" s="365"/>
      <c r="K795" s="365"/>
      <c r="L795" s="365"/>
      <c r="M795" s="365"/>
      <c r="N795" s="365"/>
      <c r="O795" s="365"/>
      <c r="P795" s="365"/>
      <c r="Q795" s="365"/>
      <c r="R795" s="365"/>
      <c r="S795" s="365"/>
      <c r="T795" s="365"/>
      <c r="U795" s="365"/>
      <c r="V795" s="365"/>
      <c r="W795" s="365"/>
      <c r="X795" s="365"/>
      <c r="Y795" s="365"/>
      <c r="Z795" s="365"/>
    </row>
    <row r="796" ht="13.5" customHeight="1">
      <c r="A796" s="380"/>
      <c r="B796" s="483"/>
      <c r="C796" s="483"/>
      <c r="D796" s="365"/>
      <c r="E796" s="365"/>
      <c r="F796" s="365"/>
      <c r="G796" s="365"/>
      <c r="H796" s="365"/>
      <c r="I796" s="365"/>
      <c r="J796" s="365"/>
      <c r="K796" s="365"/>
      <c r="L796" s="365"/>
      <c r="M796" s="365"/>
      <c r="N796" s="365"/>
      <c r="O796" s="365"/>
      <c r="P796" s="365"/>
      <c r="Q796" s="365"/>
      <c r="R796" s="365"/>
      <c r="S796" s="365"/>
      <c r="T796" s="365"/>
      <c r="U796" s="365"/>
      <c r="V796" s="365"/>
      <c r="W796" s="365"/>
      <c r="X796" s="365"/>
      <c r="Y796" s="365"/>
      <c r="Z796" s="365"/>
    </row>
    <row r="797" ht="13.5" customHeight="1">
      <c r="A797" s="380"/>
      <c r="B797" s="483"/>
      <c r="C797" s="483"/>
      <c r="D797" s="365"/>
      <c r="E797" s="365"/>
      <c r="F797" s="365"/>
      <c r="G797" s="365"/>
      <c r="H797" s="365"/>
      <c r="I797" s="365"/>
      <c r="J797" s="365"/>
      <c r="K797" s="365"/>
      <c r="L797" s="365"/>
      <c r="M797" s="365"/>
      <c r="N797" s="365"/>
      <c r="O797" s="365"/>
      <c r="P797" s="365"/>
      <c r="Q797" s="365"/>
      <c r="R797" s="365"/>
      <c r="S797" s="365"/>
      <c r="T797" s="365"/>
      <c r="U797" s="365"/>
      <c r="V797" s="365"/>
      <c r="W797" s="365"/>
      <c r="X797" s="365"/>
      <c r="Y797" s="365"/>
      <c r="Z797" s="365"/>
    </row>
    <row r="798" ht="13.5" customHeight="1">
      <c r="A798" s="380"/>
      <c r="B798" s="483"/>
      <c r="C798" s="483"/>
      <c r="D798" s="365"/>
      <c r="E798" s="365"/>
      <c r="F798" s="365"/>
      <c r="G798" s="365"/>
      <c r="H798" s="365"/>
      <c r="I798" s="365"/>
      <c r="J798" s="365"/>
      <c r="K798" s="365"/>
      <c r="L798" s="365"/>
      <c r="M798" s="365"/>
      <c r="N798" s="365"/>
      <c r="O798" s="365"/>
      <c r="P798" s="365"/>
      <c r="Q798" s="365"/>
      <c r="R798" s="365"/>
      <c r="S798" s="365"/>
      <c r="T798" s="365"/>
      <c r="U798" s="365"/>
      <c r="V798" s="365"/>
      <c r="W798" s="365"/>
      <c r="X798" s="365"/>
      <c r="Y798" s="365"/>
      <c r="Z798" s="365"/>
    </row>
    <row r="799" ht="13.5" customHeight="1">
      <c r="A799" s="380"/>
      <c r="B799" s="483"/>
      <c r="C799" s="483"/>
      <c r="D799" s="365"/>
      <c r="E799" s="365"/>
      <c r="F799" s="365"/>
      <c r="G799" s="365"/>
      <c r="H799" s="365"/>
      <c r="I799" s="365"/>
      <c r="J799" s="365"/>
      <c r="K799" s="365"/>
      <c r="L799" s="365"/>
      <c r="M799" s="365"/>
      <c r="N799" s="365"/>
      <c r="O799" s="365"/>
      <c r="P799" s="365"/>
      <c r="Q799" s="365"/>
      <c r="R799" s="365"/>
      <c r="S799" s="365"/>
      <c r="T799" s="365"/>
      <c r="U799" s="365"/>
      <c r="V799" s="365"/>
      <c r="W799" s="365"/>
      <c r="X799" s="365"/>
      <c r="Y799" s="365"/>
      <c r="Z799" s="365"/>
    </row>
    <row r="800" ht="13.5" customHeight="1">
      <c r="A800" s="380"/>
      <c r="B800" s="483"/>
      <c r="C800" s="483"/>
      <c r="D800" s="365"/>
      <c r="E800" s="365"/>
      <c r="F800" s="365"/>
      <c r="G800" s="365"/>
      <c r="H800" s="365"/>
      <c r="I800" s="365"/>
      <c r="J800" s="365"/>
      <c r="K800" s="365"/>
      <c r="L800" s="365"/>
      <c r="M800" s="365"/>
      <c r="N800" s="365"/>
      <c r="O800" s="365"/>
      <c r="P800" s="365"/>
      <c r="Q800" s="365"/>
      <c r="R800" s="365"/>
      <c r="S800" s="365"/>
      <c r="T800" s="365"/>
      <c r="U800" s="365"/>
      <c r="V800" s="365"/>
      <c r="W800" s="365"/>
      <c r="X800" s="365"/>
      <c r="Y800" s="365"/>
      <c r="Z800" s="365"/>
    </row>
    <row r="801" ht="13.5" customHeight="1">
      <c r="A801" s="380"/>
      <c r="B801" s="483"/>
      <c r="C801" s="483"/>
      <c r="D801" s="365"/>
      <c r="E801" s="365"/>
      <c r="F801" s="365"/>
      <c r="G801" s="365"/>
      <c r="H801" s="365"/>
      <c r="I801" s="365"/>
      <c r="J801" s="365"/>
      <c r="K801" s="365"/>
      <c r="L801" s="365"/>
      <c r="M801" s="365"/>
      <c r="N801" s="365"/>
      <c r="O801" s="365"/>
      <c r="P801" s="365"/>
      <c r="Q801" s="365"/>
      <c r="R801" s="365"/>
      <c r="S801" s="365"/>
      <c r="T801" s="365"/>
      <c r="U801" s="365"/>
      <c r="V801" s="365"/>
      <c r="W801" s="365"/>
      <c r="X801" s="365"/>
      <c r="Y801" s="365"/>
      <c r="Z801" s="365"/>
    </row>
    <row r="802" ht="13.5" customHeight="1">
      <c r="A802" s="380"/>
      <c r="B802" s="483"/>
      <c r="C802" s="483"/>
      <c r="D802" s="365"/>
      <c r="E802" s="365"/>
      <c r="F802" s="365"/>
      <c r="G802" s="365"/>
      <c r="H802" s="365"/>
      <c r="I802" s="365"/>
      <c r="J802" s="365"/>
      <c r="K802" s="365"/>
      <c r="L802" s="365"/>
      <c r="M802" s="365"/>
      <c r="N802" s="365"/>
      <c r="O802" s="365"/>
      <c r="P802" s="365"/>
      <c r="Q802" s="365"/>
      <c r="R802" s="365"/>
      <c r="S802" s="365"/>
      <c r="T802" s="365"/>
      <c r="U802" s="365"/>
      <c r="V802" s="365"/>
      <c r="W802" s="365"/>
      <c r="X802" s="365"/>
      <c r="Y802" s="365"/>
      <c r="Z802" s="365"/>
    </row>
    <row r="803" ht="13.5" customHeight="1">
      <c r="A803" s="380"/>
      <c r="B803" s="483"/>
      <c r="C803" s="483"/>
      <c r="D803" s="365"/>
      <c r="E803" s="365"/>
      <c r="F803" s="365"/>
      <c r="G803" s="365"/>
      <c r="H803" s="365"/>
      <c r="I803" s="365"/>
      <c r="J803" s="365"/>
      <c r="K803" s="365"/>
      <c r="L803" s="365"/>
      <c r="M803" s="365"/>
      <c r="N803" s="365"/>
      <c r="O803" s="365"/>
      <c r="P803" s="365"/>
      <c r="Q803" s="365"/>
      <c r="R803" s="365"/>
      <c r="S803" s="365"/>
      <c r="T803" s="365"/>
      <c r="U803" s="365"/>
      <c r="V803" s="365"/>
      <c r="W803" s="365"/>
      <c r="X803" s="365"/>
      <c r="Y803" s="365"/>
      <c r="Z803" s="365"/>
    </row>
    <row r="804" ht="13.5" customHeight="1">
      <c r="A804" s="380"/>
      <c r="B804" s="483"/>
      <c r="C804" s="483"/>
      <c r="D804" s="365"/>
      <c r="E804" s="365"/>
      <c r="F804" s="365"/>
      <c r="G804" s="365"/>
      <c r="H804" s="365"/>
      <c r="I804" s="365"/>
      <c r="J804" s="365"/>
      <c r="K804" s="365"/>
      <c r="L804" s="365"/>
      <c r="M804" s="365"/>
      <c r="N804" s="365"/>
      <c r="O804" s="365"/>
      <c r="P804" s="365"/>
      <c r="Q804" s="365"/>
      <c r="R804" s="365"/>
      <c r="S804" s="365"/>
      <c r="T804" s="365"/>
      <c r="U804" s="365"/>
      <c r="V804" s="365"/>
      <c r="W804" s="365"/>
      <c r="X804" s="365"/>
      <c r="Y804" s="365"/>
      <c r="Z804" s="365"/>
    </row>
    <row r="805" ht="13.5" customHeight="1">
      <c r="A805" s="380"/>
      <c r="B805" s="483"/>
      <c r="C805" s="483"/>
      <c r="D805" s="365"/>
      <c r="E805" s="365"/>
      <c r="F805" s="365"/>
      <c r="G805" s="365"/>
      <c r="H805" s="365"/>
      <c r="I805" s="365"/>
      <c r="J805" s="365"/>
      <c r="K805" s="365"/>
      <c r="L805" s="365"/>
      <c r="M805" s="365"/>
      <c r="N805" s="365"/>
      <c r="O805" s="365"/>
      <c r="P805" s="365"/>
      <c r="Q805" s="365"/>
      <c r="R805" s="365"/>
      <c r="S805" s="365"/>
      <c r="T805" s="365"/>
      <c r="U805" s="365"/>
      <c r="V805" s="365"/>
      <c r="W805" s="365"/>
      <c r="X805" s="365"/>
      <c r="Y805" s="365"/>
      <c r="Z805" s="365"/>
    </row>
    <row r="806" ht="13.5" customHeight="1">
      <c r="A806" s="380"/>
      <c r="B806" s="483"/>
      <c r="C806" s="483"/>
      <c r="D806" s="365"/>
      <c r="E806" s="365"/>
      <c r="F806" s="365"/>
      <c r="G806" s="365"/>
      <c r="H806" s="365"/>
      <c r="I806" s="365"/>
      <c r="J806" s="365"/>
      <c r="K806" s="365"/>
      <c r="L806" s="365"/>
      <c r="M806" s="365"/>
      <c r="N806" s="365"/>
      <c r="O806" s="365"/>
      <c r="P806" s="365"/>
      <c r="Q806" s="365"/>
      <c r="R806" s="365"/>
      <c r="S806" s="365"/>
      <c r="T806" s="365"/>
      <c r="U806" s="365"/>
      <c r="V806" s="365"/>
      <c r="W806" s="365"/>
      <c r="X806" s="365"/>
      <c r="Y806" s="365"/>
      <c r="Z806" s="365"/>
    </row>
    <row r="807" ht="13.5" customHeight="1">
      <c r="A807" s="380"/>
      <c r="B807" s="483"/>
      <c r="C807" s="483"/>
      <c r="D807" s="365"/>
      <c r="E807" s="365"/>
      <c r="F807" s="365"/>
      <c r="G807" s="365"/>
      <c r="H807" s="365"/>
      <c r="I807" s="365"/>
      <c r="J807" s="365"/>
      <c r="K807" s="365"/>
      <c r="L807" s="365"/>
      <c r="M807" s="365"/>
      <c r="N807" s="365"/>
      <c r="O807" s="365"/>
      <c r="P807" s="365"/>
      <c r="Q807" s="365"/>
      <c r="R807" s="365"/>
      <c r="S807" s="365"/>
      <c r="T807" s="365"/>
      <c r="U807" s="365"/>
      <c r="V807" s="365"/>
      <c r="W807" s="365"/>
      <c r="X807" s="365"/>
      <c r="Y807" s="365"/>
      <c r="Z807" s="365"/>
    </row>
    <row r="808" ht="13.5" customHeight="1">
      <c r="A808" s="380"/>
      <c r="B808" s="483"/>
      <c r="C808" s="483"/>
      <c r="D808" s="365"/>
      <c r="E808" s="365"/>
      <c r="F808" s="365"/>
      <c r="G808" s="365"/>
      <c r="H808" s="365"/>
      <c r="I808" s="365"/>
      <c r="J808" s="365"/>
      <c r="K808" s="365"/>
      <c r="L808" s="365"/>
      <c r="M808" s="365"/>
      <c r="N808" s="365"/>
      <c r="O808" s="365"/>
      <c r="P808" s="365"/>
      <c r="Q808" s="365"/>
      <c r="R808" s="365"/>
      <c r="S808" s="365"/>
      <c r="T808" s="365"/>
      <c r="U808" s="365"/>
      <c r="V808" s="365"/>
      <c r="W808" s="365"/>
      <c r="X808" s="365"/>
      <c r="Y808" s="365"/>
      <c r="Z808" s="365"/>
    </row>
    <row r="809" ht="13.5" customHeight="1">
      <c r="A809" s="380"/>
      <c r="B809" s="483"/>
      <c r="C809" s="483"/>
      <c r="D809" s="365"/>
      <c r="E809" s="365"/>
      <c r="F809" s="365"/>
      <c r="G809" s="365"/>
      <c r="H809" s="365"/>
      <c r="I809" s="365"/>
      <c r="J809" s="365"/>
      <c r="K809" s="365"/>
      <c r="L809" s="365"/>
      <c r="M809" s="365"/>
      <c r="N809" s="365"/>
      <c r="O809" s="365"/>
      <c r="P809" s="365"/>
      <c r="Q809" s="365"/>
      <c r="R809" s="365"/>
      <c r="S809" s="365"/>
      <c r="T809" s="365"/>
      <c r="U809" s="365"/>
      <c r="V809" s="365"/>
      <c r="W809" s="365"/>
      <c r="X809" s="365"/>
      <c r="Y809" s="365"/>
      <c r="Z809" s="365"/>
    </row>
    <row r="810" ht="13.5" customHeight="1">
      <c r="A810" s="380"/>
      <c r="B810" s="483"/>
      <c r="C810" s="483"/>
      <c r="D810" s="365"/>
      <c r="E810" s="365"/>
      <c r="F810" s="365"/>
      <c r="G810" s="365"/>
      <c r="H810" s="365"/>
      <c r="I810" s="365"/>
      <c r="J810" s="365"/>
      <c r="K810" s="365"/>
      <c r="L810" s="365"/>
      <c r="M810" s="365"/>
      <c r="N810" s="365"/>
      <c r="O810" s="365"/>
      <c r="P810" s="365"/>
      <c r="Q810" s="365"/>
      <c r="R810" s="365"/>
      <c r="S810" s="365"/>
      <c r="T810" s="365"/>
      <c r="U810" s="365"/>
      <c r="V810" s="365"/>
      <c r="W810" s="365"/>
      <c r="X810" s="365"/>
      <c r="Y810" s="365"/>
      <c r="Z810" s="365"/>
    </row>
    <row r="811" ht="13.5" customHeight="1">
      <c r="A811" s="380"/>
      <c r="B811" s="483"/>
      <c r="C811" s="483"/>
      <c r="D811" s="365"/>
      <c r="E811" s="365"/>
      <c r="F811" s="365"/>
      <c r="G811" s="365"/>
      <c r="H811" s="365"/>
      <c r="I811" s="365"/>
      <c r="J811" s="365"/>
      <c r="K811" s="365"/>
      <c r="L811" s="365"/>
      <c r="M811" s="365"/>
      <c r="N811" s="365"/>
      <c r="O811" s="365"/>
      <c r="P811" s="365"/>
      <c r="Q811" s="365"/>
      <c r="R811" s="365"/>
      <c r="S811" s="365"/>
      <c r="T811" s="365"/>
      <c r="U811" s="365"/>
      <c r="V811" s="365"/>
      <c r="W811" s="365"/>
      <c r="X811" s="365"/>
      <c r="Y811" s="365"/>
      <c r="Z811" s="365"/>
    </row>
    <row r="812" ht="13.5" customHeight="1">
      <c r="A812" s="380"/>
      <c r="B812" s="483"/>
      <c r="C812" s="483"/>
      <c r="D812" s="365"/>
      <c r="E812" s="365"/>
      <c r="F812" s="365"/>
      <c r="G812" s="365"/>
      <c r="H812" s="365"/>
      <c r="I812" s="365"/>
      <c r="J812" s="365"/>
      <c r="K812" s="365"/>
      <c r="L812" s="365"/>
      <c r="M812" s="365"/>
      <c r="N812" s="365"/>
      <c r="O812" s="365"/>
      <c r="P812" s="365"/>
      <c r="Q812" s="365"/>
      <c r="R812" s="365"/>
      <c r="S812" s="365"/>
      <c r="T812" s="365"/>
      <c r="U812" s="365"/>
      <c r="V812" s="365"/>
      <c r="W812" s="365"/>
      <c r="X812" s="365"/>
      <c r="Y812" s="365"/>
      <c r="Z812" s="365"/>
    </row>
    <row r="813" ht="13.5" customHeight="1">
      <c r="A813" s="380"/>
      <c r="B813" s="483"/>
      <c r="C813" s="483"/>
      <c r="D813" s="365"/>
      <c r="E813" s="365"/>
      <c r="F813" s="365"/>
      <c r="G813" s="365"/>
      <c r="H813" s="365"/>
      <c r="I813" s="365"/>
      <c r="J813" s="365"/>
      <c r="K813" s="365"/>
      <c r="L813" s="365"/>
      <c r="M813" s="365"/>
      <c r="N813" s="365"/>
      <c r="O813" s="365"/>
      <c r="P813" s="365"/>
      <c r="Q813" s="365"/>
      <c r="R813" s="365"/>
      <c r="S813" s="365"/>
      <c r="T813" s="365"/>
      <c r="U813" s="365"/>
      <c r="V813" s="365"/>
      <c r="W813" s="365"/>
      <c r="X813" s="365"/>
      <c r="Y813" s="365"/>
      <c r="Z813" s="365"/>
    </row>
    <row r="814" ht="13.5" customHeight="1">
      <c r="A814" s="380"/>
      <c r="B814" s="483"/>
      <c r="C814" s="483"/>
      <c r="D814" s="365"/>
      <c r="E814" s="365"/>
      <c r="F814" s="365"/>
      <c r="G814" s="365"/>
      <c r="H814" s="365"/>
      <c r="I814" s="365"/>
      <c r="J814" s="365"/>
      <c r="K814" s="365"/>
      <c r="L814" s="365"/>
      <c r="M814" s="365"/>
      <c r="N814" s="365"/>
      <c r="O814" s="365"/>
      <c r="P814" s="365"/>
      <c r="Q814" s="365"/>
      <c r="R814" s="365"/>
      <c r="S814" s="365"/>
      <c r="T814" s="365"/>
      <c r="U814" s="365"/>
      <c r="V814" s="365"/>
      <c r="W814" s="365"/>
      <c r="X814" s="365"/>
      <c r="Y814" s="365"/>
      <c r="Z814" s="365"/>
    </row>
    <row r="815" ht="13.5" customHeight="1">
      <c r="A815" s="380"/>
      <c r="B815" s="483"/>
      <c r="C815" s="483"/>
      <c r="D815" s="365"/>
      <c r="E815" s="365"/>
      <c r="F815" s="365"/>
      <c r="G815" s="365"/>
      <c r="H815" s="365"/>
      <c r="I815" s="365"/>
      <c r="J815" s="365"/>
      <c r="K815" s="365"/>
      <c r="L815" s="365"/>
      <c r="M815" s="365"/>
      <c r="N815" s="365"/>
      <c r="O815" s="365"/>
      <c r="P815" s="365"/>
      <c r="Q815" s="365"/>
      <c r="R815" s="365"/>
      <c r="S815" s="365"/>
      <c r="T815" s="365"/>
      <c r="U815" s="365"/>
      <c r="V815" s="365"/>
      <c r="W815" s="365"/>
      <c r="X815" s="365"/>
      <c r="Y815" s="365"/>
      <c r="Z815" s="365"/>
    </row>
    <row r="816" ht="13.5" customHeight="1">
      <c r="A816" s="380"/>
      <c r="B816" s="483"/>
      <c r="C816" s="483"/>
      <c r="D816" s="365"/>
      <c r="E816" s="365"/>
      <c r="F816" s="365"/>
      <c r="G816" s="365"/>
      <c r="H816" s="365"/>
      <c r="I816" s="365"/>
      <c r="J816" s="365"/>
      <c r="K816" s="365"/>
      <c r="L816" s="365"/>
      <c r="M816" s="365"/>
      <c r="N816" s="365"/>
      <c r="O816" s="365"/>
      <c r="P816" s="365"/>
      <c r="Q816" s="365"/>
      <c r="R816" s="365"/>
      <c r="S816" s="365"/>
      <c r="T816" s="365"/>
      <c r="U816" s="365"/>
      <c r="V816" s="365"/>
      <c r="W816" s="365"/>
      <c r="X816" s="365"/>
      <c r="Y816" s="365"/>
      <c r="Z816" s="365"/>
    </row>
    <row r="817" ht="13.5" customHeight="1">
      <c r="A817" s="380"/>
      <c r="B817" s="483"/>
      <c r="C817" s="483"/>
      <c r="D817" s="365"/>
      <c r="E817" s="365"/>
      <c r="F817" s="365"/>
      <c r="G817" s="365"/>
      <c r="H817" s="365"/>
      <c r="I817" s="365"/>
      <c r="J817" s="365"/>
      <c r="K817" s="365"/>
      <c r="L817" s="365"/>
      <c r="M817" s="365"/>
      <c r="N817" s="365"/>
      <c r="O817" s="365"/>
      <c r="P817" s="365"/>
      <c r="Q817" s="365"/>
      <c r="R817" s="365"/>
      <c r="S817" s="365"/>
      <c r="T817" s="365"/>
      <c r="U817" s="365"/>
      <c r="V817" s="365"/>
      <c r="W817" s="365"/>
      <c r="X817" s="365"/>
      <c r="Y817" s="365"/>
      <c r="Z817" s="365"/>
    </row>
    <row r="818" ht="13.5" customHeight="1">
      <c r="A818" s="380"/>
      <c r="B818" s="483"/>
      <c r="C818" s="483"/>
      <c r="D818" s="365"/>
      <c r="E818" s="365"/>
      <c r="F818" s="365"/>
      <c r="G818" s="365"/>
      <c r="H818" s="365"/>
      <c r="I818" s="365"/>
      <c r="J818" s="365"/>
      <c r="K818" s="365"/>
      <c r="L818" s="365"/>
      <c r="M818" s="365"/>
      <c r="N818" s="365"/>
      <c r="O818" s="365"/>
      <c r="P818" s="365"/>
      <c r="Q818" s="365"/>
      <c r="R818" s="365"/>
      <c r="S818" s="365"/>
      <c r="T818" s="365"/>
      <c r="U818" s="365"/>
      <c r="V818" s="365"/>
      <c r="W818" s="365"/>
      <c r="X818" s="365"/>
      <c r="Y818" s="365"/>
      <c r="Z818" s="365"/>
    </row>
    <row r="819" ht="13.5" customHeight="1">
      <c r="A819" s="380"/>
      <c r="B819" s="483"/>
      <c r="C819" s="483"/>
      <c r="D819" s="365"/>
      <c r="E819" s="365"/>
      <c r="F819" s="365"/>
      <c r="G819" s="365"/>
      <c r="H819" s="365"/>
      <c r="I819" s="365"/>
      <c r="J819" s="365"/>
      <c r="K819" s="365"/>
      <c r="L819" s="365"/>
      <c r="M819" s="365"/>
      <c r="N819" s="365"/>
      <c r="O819" s="365"/>
      <c r="P819" s="365"/>
      <c r="Q819" s="365"/>
      <c r="R819" s="365"/>
      <c r="S819" s="365"/>
      <c r="T819" s="365"/>
      <c r="U819" s="365"/>
      <c r="V819" s="365"/>
      <c r="W819" s="365"/>
      <c r="X819" s="365"/>
      <c r="Y819" s="365"/>
      <c r="Z819" s="365"/>
    </row>
    <row r="820" ht="13.5" customHeight="1">
      <c r="A820" s="380"/>
      <c r="B820" s="483"/>
      <c r="C820" s="483"/>
      <c r="D820" s="365"/>
      <c r="E820" s="365"/>
      <c r="F820" s="365"/>
      <c r="G820" s="365"/>
      <c r="H820" s="365"/>
      <c r="I820" s="365"/>
      <c r="J820" s="365"/>
      <c r="K820" s="365"/>
      <c r="L820" s="365"/>
      <c r="M820" s="365"/>
      <c r="N820" s="365"/>
      <c r="O820" s="365"/>
      <c r="P820" s="365"/>
      <c r="Q820" s="365"/>
      <c r="R820" s="365"/>
      <c r="S820" s="365"/>
      <c r="T820" s="365"/>
      <c r="U820" s="365"/>
      <c r="V820" s="365"/>
      <c r="W820" s="365"/>
      <c r="X820" s="365"/>
      <c r="Y820" s="365"/>
      <c r="Z820" s="365"/>
    </row>
    <row r="821" ht="13.5" customHeight="1">
      <c r="A821" s="380"/>
      <c r="B821" s="483"/>
      <c r="C821" s="483"/>
      <c r="D821" s="365"/>
      <c r="E821" s="365"/>
      <c r="F821" s="365"/>
      <c r="G821" s="365"/>
      <c r="H821" s="365"/>
      <c r="I821" s="365"/>
      <c r="J821" s="365"/>
      <c r="K821" s="365"/>
      <c r="L821" s="365"/>
      <c r="M821" s="365"/>
      <c r="N821" s="365"/>
      <c r="O821" s="365"/>
      <c r="P821" s="365"/>
      <c r="Q821" s="365"/>
      <c r="R821" s="365"/>
      <c r="S821" s="365"/>
      <c r="T821" s="365"/>
      <c r="U821" s="365"/>
      <c r="V821" s="365"/>
      <c r="W821" s="365"/>
      <c r="X821" s="365"/>
      <c r="Y821" s="365"/>
      <c r="Z821" s="365"/>
    </row>
    <row r="822" ht="13.5" customHeight="1">
      <c r="A822" s="380"/>
      <c r="B822" s="483"/>
      <c r="C822" s="483"/>
      <c r="D822" s="365"/>
      <c r="E822" s="365"/>
      <c r="F822" s="365"/>
      <c r="G822" s="365"/>
      <c r="H822" s="365"/>
      <c r="I822" s="365"/>
      <c r="J822" s="365"/>
      <c r="K822" s="365"/>
      <c r="L822" s="365"/>
      <c r="M822" s="365"/>
      <c r="N822" s="365"/>
      <c r="O822" s="365"/>
      <c r="P822" s="365"/>
      <c r="Q822" s="365"/>
      <c r="R822" s="365"/>
      <c r="S822" s="365"/>
      <c r="T822" s="365"/>
      <c r="U822" s="365"/>
      <c r="V822" s="365"/>
      <c r="W822" s="365"/>
      <c r="X822" s="365"/>
      <c r="Y822" s="365"/>
      <c r="Z822" s="365"/>
    </row>
    <row r="823" ht="13.5" customHeight="1">
      <c r="A823" s="380"/>
      <c r="B823" s="483"/>
      <c r="C823" s="483"/>
      <c r="D823" s="365"/>
      <c r="E823" s="365"/>
      <c r="F823" s="365"/>
      <c r="G823" s="365"/>
      <c r="H823" s="365"/>
      <c r="I823" s="365"/>
      <c r="J823" s="365"/>
      <c r="K823" s="365"/>
      <c r="L823" s="365"/>
      <c r="M823" s="365"/>
      <c r="N823" s="365"/>
      <c r="O823" s="365"/>
      <c r="P823" s="365"/>
      <c r="Q823" s="365"/>
      <c r="R823" s="365"/>
      <c r="S823" s="365"/>
      <c r="T823" s="365"/>
      <c r="U823" s="365"/>
      <c r="V823" s="365"/>
      <c r="W823" s="365"/>
      <c r="X823" s="365"/>
      <c r="Y823" s="365"/>
      <c r="Z823" s="365"/>
    </row>
    <row r="824" ht="13.5" customHeight="1">
      <c r="A824" s="380"/>
      <c r="B824" s="483"/>
      <c r="C824" s="483"/>
      <c r="D824" s="365"/>
      <c r="E824" s="365"/>
      <c r="F824" s="365"/>
      <c r="G824" s="365"/>
      <c r="H824" s="365"/>
      <c r="I824" s="365"/>
      <c r="J824" s="365"/>
      <c r="K824" s="365"/>
      <c r="L824" s="365"/>
      <c r="M824" s="365"/>
      <c r="N824" s="365"/>
      <c r="O824" s="365"/>
      <c r="P824" s="365"/>
      <c r="Q824" s="365"/>
      <c r="R824" s="365"/>
      <c r="S824" s="365"/>
      <c r="T824" s="365"/>
      <c r="U824" s="365"/>
      <c r="V824" s="365"/>
      <c r="W824" s="365"/>
      <c r="X824" s="365"/>
      <c r="Y824" s="365"/>
      <c r="Z824" s="365"/>
    </row>
    <row r="825" ht="13.5" customHeight="1">
      <c r="A825" s="380"/>
      <c r="B825" s="483"/>
      <c r="C825" s="483"/>
      <c r="D825" s="365"/>
      <c r="E825" s="365"/>
      <c r="F825" s="365"/>
      <c r="G825" s="365"/>
      <c r="H825" s="365"/>
      <c r="I825" s="365"/>
      <c r="J825" s="365"/>
      <c r="K825" s="365"/>
      <c r="L825" s="365"/>
      <c r="M825" s="365"/>
      <c r="N825" s="365"/>
      <c r="O825" s="365"/>
      <c r="P825" s="365"/>
      <c r="Q825" s="365"/>
      <c r="R825" s="365"/>
      <c r="S825" s="365"/>
      <c r="T825" s="365"/>
      <c r="U825" s="365"/>
      <c r="V825" s="365"/>
      <c r="W825" s="365"/>
      <c r="X825" s="365"/>
      <c r="Y825" s="365"/>
      <c r="Z825" s="365"/>
    </row>
    <row r="826" ht="13.5" customHeight="1">
      <c r="A826" s="380"/>
      <c r="B826" s="483"/>
      <c r="C826" s="483"/>
      <c r="D826" s="365"/>
      <c r="E826" s="365"/>
      <c r="F826" s="365"/>
      <c r="G826" s="365"/>
      <c r="H826" s="365"/>
      <c r="I826" s="365"/>
      <c r="J826" s="365"/>
      <c r="K826" s="365"/>
      <c r="L826" s="365"/>
      <c r="M826" s="365"/>
      <c r="N826" s="365"/>
      <c r="O826" s="365"/>
      <c r="P826" s="365"/>
      <c r="Q826" s="365"/>
      <c r="R826" s="365"/>
      <c r="S826" s="365"/>
      <c r="T826" s="365"/>
      <c r="U826" s="365"/>
      <c r="V826" s="365"/>
      <c r="W826" s="365"/>
      <c r="X826" s="365"/>
      <c r="Y826" s="365"/>
      <c r="Z826" s="365"/>
    </row>
    <row r="827" ht="13.5" customHeight="1">
      <c r="A827" s="380"/>
      <c r="B827" s="483"/>
      <c r="C827" s="483"/>
      <c r="D827" s="365"/>
      <c r="E827" s="365"/>
      <c r="F827" s="365"/>
      <c r="G827" s="365"/>
      <c r="H827" s="365"/>
      <c r="I827" s="365"/>
      <c r="J827" s="365"/>
      <c r="K827" s="365"/>
      <c r="L827" s="365"/>
      <c r="M827" s="365"/>
      <c r="N827" s="365"/>
      <c r="O827" s="365"/>
      <c r="P827" s="365"/>
      <c r="Q827" s="365"/>
      <c r="R827" s="365"/>
      <c r="S827" s="365"/>
      <c r="T827" s="365"/>
      <c r="U827" s="365"/>
      <c r="V827" s="365"/>
      <c r="W827" s="365"/>
      <c r="X827" s="365"/>
      <c r="Y827" s="365"/>
      <c r="Z827" s="365"/>
    </row>
    <row r="828" ht="13.5" customHeight="1">
      <c r="A828" s="380"/>
      <c r="B828" s="483"/>
      <c r="C828" s="483"/>
      <c r="D828" s="365"/>
      <c r="E828" s="365"/>
      <c r="F828" s="365"/>
      <c r="G828" s="365"/>
      <c r="H828" s="365"/>
      <c r="I828" s="365"/>
      <c r="J828" s="365"/>
      <c r="K828" s="365"/>
      <c r="L828" s="365"/>
      <c r="M828" s="365"/>
      <c r="N828" s="365"/>
      <c r="O828" s="365"/>
      <c r="P828" s="365"/>
      <c r="Q828" s="365"/>
      <c r="R828" s="365"/>
      <c r="S828" s="365"/>
      <c r="T828" s="365"/>
      <c r="U828" s="365"/>
      <c r="V828" s="365"/>
      <c r="W828" s="365"/>
      <c r="X828" s="365"/>
      <c r="Y828" s="365"/>
      <c r="Z828" s="365"/>
    </row>
    <row r="829" ht="13.5" customHeight="1">
      <c r="A829" s="380"/>
      <c r="B829" s="483"/>
      <c r="C829" s="483"/>
      <c r="D829" s="365"/>
      <c r="E829" s="365"/>
      <c r="F829" s="365"/>
      <c r="G829" s="365"/>
      <c r="H829" s="365"/>
      <c r="I829" s="365"/>
      <c r="J829" s="365"/>
      <c r="K829" s="365"/>
      <c r="L829" s="365"/>
      <c r="M829" s="365"/>
      <c r="N829" s="365"/>
      <c r="O829" s="365"/>
      <c r="P829" s="365"/>
      <c r="Q829" s="365"/>
      <c r="R829" s="365"/>
      <c r="S829" s="365"/>
      <c r="T829" s="365"/>
      <c r="U829" s="365"/>
      <c r="V829" s="365"/>
      <c r="W829" s="365"/>
      <c r="X829" s="365"/>
      <c r="Y829" s="365"/>
      <c r="Z829" s="365"/>
    </row>
    <row r="830" ht="13.5" customHeight="1">
      <c r="A830" s="380"/>
      <c r="B830" s="483"/>
      <c r="C830" s="483"/>
      <c r="D830" s="365"/>
      <c r="E830" s="365"/>
      <c r="F830" s="365"/>
      <c r="G830" s="365"/>
      <c r="H830" s="365"/>
      <c r="I830" s="365"/>
      <c r="J830" s="365"/>
      <c r="K830" s="365"/>
      <c r="L830" s="365"/>
      <c r="M830" s="365"/>
      <c r="N830" s="365"/>
      <c r="O830" s="365"/>
      <c r="P830" s="365"/>
      <c r="Q830" s="365"/>
      <c r="R830" s="365"/>
      <c r="S830" s="365"/>
      <c r="T830" s="365"/>
      <c r="U830" s="365"/>
      <c r="V830" s="365"/>
      <c r="W830" s="365"/>
      <c r="X830" s="365"/>
      <c r="Y830" s="365"/>
      <c r="Z830" s="365"/>
    </row>
    <row r="831" ht="13.5" customHeight="1">
      <c r="A831" s="380"/>
      <c r="B831" s="483"/>
      <c r="C831" s="483"/>
      <c r="D831" s="365"/>
      <c r="E831" s="365"/>
      <c r="F831" s="365"/>
      <c r="G831" s="365"/>
      <c r="H831" s="365"/>
      <c r="I831" s="365"/>
      <c r="J831" s="365"/>
      <c r="K831" s="365"/>
      <c r="L831" s="365"/>
      <c r="M831" s="365"/>
      <c r="N831" s="365"/>
      <c r="O831" s="365"/>
      <c r="P831" s="365"/>
      <c r="Q831" s="365"/>
      <c r="R831" s="365"/>
      <c r="S831" s="365"/>
      <c r="T831" s="365"/>
      <c r="U831" s="365"/>
      <c r="V831" s="365"/>
      <c r="W831" s="365"/>
      <c r="X831" s="365"/>
      <c r="Y831" s="365"/>
      <c r="Z831" s="365"/>
    </row>
    <row r="832" ht="13.5" customHeight="1">
      <c r="A832" s="380"/>
      <c r="B832" s="483"/>
      <c r="C832" s="483"/>
      <c r="D832" s="365"/>
      <c r="E832" s="365"/>
      <c r="F832" s="365"/>
      <c r="G832" s="365"/>
      <c r="H832" s="365"/>
      <c r="I832" s="365"/>
      <c r="J832" s="365"/>
      <c r="K832" s="365"/>
      <c r="L832" s="365"/>
      <c r="M832" s="365"/>
      <c r="N832" s="365"/>
      <c r="O832" s="365"/>
      <c r="P832" s="365"/>
      <c r="Q832" s="365"/>
      <c r="R832" s="365"/>
      <c r="S832" s="365"/>
      <c r="T832" s="365"/>
      <c r="U832" s="365"/>
      <c r="V832" s="365"/>
      <c r="W832" s="365"/>
      <c r="X832" s="365"/>
      <c r="Y832" s="365"/>
      <c r="Z832" s="365"/>
    </row>
    <row r="833" ht="13.5" customHeight="1">
      <c r="A833" s="380"/>
      <c r="B833" s="483"/>
      <c r="C833" s="483"/>
      <c r="D833" s="365"/>
      <c r="E833" s="365"/>
      <c r="F833" s="365"/>
      <c r="G833" s="365"/>
      <c r="H833" s="365"/>
      <c r="I833" s="365"/>
      <c r="J833" s="365"/>
      <c r="K833" s="365"/>
      <c r="L833" s="365"/>
      <c r="M833" s="365"/>
      <c r="N833" s="365"/>
      <c r="O833" s="365"/>
      <c r="P833" s="365"/>
      <c r="Q833" s="365"/>
      <c r="R833" s="365"/>
      <c r="S833" s="365"/>
      <c r="T833" s="365"/>
      <c r="U833" s="365"/>
      <c r="V833" s="365"/>
      <c r="W833" s="365"/>
      <c r="X833" s="365"/>
      <c r="Y833" s="365"/>
      <c r="Z833" s="365"/>
    </row>
    <row r="834" ht="13.5" customHeight="1">
      <c r="A834" s="380"/>
      <c r="B834" s="483"/>
      <c r="C834" s="483"/>
      <c r="D834" s="365"/>
      <c r="E834" s="365"/>
      <c r="F834" s="365"/>
      <c r="G834" s="365"/>
      <c r="H834" s="365"/>
      <c r="I834" s="365"/>
      <c r="J834" s="365"/>
      <c r="K834" s="365"/>
      <c r="L834" s="365"/>
      <c r="M834" s="365"/>
      <c r="N834" s="365"/>
      <c r="O834" s="365"/>
      <c r="P834" s="365"/>
      <c r="Q834" s="365"/>
      <c r="R834" s="365"/>
      <c r="S834" s="365"/>
      <c r="T834" s="365"/>
      <c r="U834" s="365"/>
      <c r="V834" s="365"/>
      <c r="W834" s="365"/>
      <c r="X834" s="365"/>
      <c r="Y834" s="365"/>
      <c r="Z834" s="365"/>
    </row>
    <row r="835" ht="13.5" customHeight="1">
      <c r="A835" s="380"/>
      <c r="B835" s="483"/>
      <c r="C835" s="483"/>
      <c r="D835" s="365"/>
      <c r="E835" s="365"/>
      <c r="F835" s="365"/>
      <c r="G835" s="365"/>
      <c r="H835" s="365"/>
      <c r="I835" s="365"/>
      <c r="J835" s="365"/>
      <c r="K835" s="365"/>
      <c r="L835" s="365"/>
      <c r="M835" s="365"/>
      <c r="N835" s="365"/>
      <c r="O835" s="365"/>
      <c r="P835" s="365"/>
      <c r="Q835" s="365"/>
      <c r="R835" s="365"/>
      <c r="S835" s="365"/>
      <c r="T835" s="365"/>
      <c r="U835" s="365"/>
      <c r="V835" s="365"/>
      <c r="W835" s="365"/>
      <c r="X835" s="365"/>
      <c r="Y835" s="365"/>
      <c r="Z835" s="365"/>
    </row>
    <row r="836" ht="13.5" customHeight="1">
      <c r="A836" s="380"/>
      <c r="B836" s="483"/>
      <c r="C836" s="483"/>
      <c r="D836" s="365"/>
      <c r="E836" s="365"/>
      <c r="F836" s="365"/>
      <c r="G836" s="365"/>
      <c r="H836" s="365"/>
      <c r="I836" s="365"/>
      <c r="J836" s="365"/>
      <c r="K836" s="365"/>
      <c r="L836" s="365"/>
      <c r="M836" s="365"/>
      <c r="N836" s="365"/>
      <c r="O836" s="365"/>
      <c r="P836" s="365"/>
      <c r="Q836" s="365"/>
      <c r="R836" s="365"/>
      <c r="S836" s="365"/>
      <c r="T836" s="365"/>
      <c r="U836" s="365"/>
      <c r="V836" s="365"/>
      <c r="W836" s="365"/>
      <c r="X836" s="365"/>
      <c r="Y836" s="365"/>
      <c r="Z836" s="365"/>
    </row>
    <row r="837" ht="13.5" customHeight="1">
      <c r="A837" s="380"/>
      <c r="B837" s="483"/>
      <c r="C837" s="483"/>
      <c r="D837" s="365"/>
      <c r="E837" s="365"/>
      <c r="F837" s="365"/>
      <c r="G837" s="365"/>
      <c r="H837" s="365"/>
      <c r="I837" s="365"/>
      <c r="J837" s="365"/>
      <c r="K837" s="365"/>
      <c r="L837" s="365"/>
      <c r="M837" s="365"/>
      <c r="N837" s="365"/>
      <c r="O837" s="365"/>
      <c r="P837" s="365"/>
      <c r="Q837" s="365"/>
      <c r="R837" s="365"/>
      <c r="S837" s="365"/>
      <c r="T837" s="365"/>
      <c r="U837" s="365"/>
      <c r="V837" s="365"/>
      <c r="W837" s="365"/>
      <c r="X837" s="365"/>
      <c r="Y837" s="365"/>
      <c r="Z837" s="365"/>
    </row>
    <row r="838" ht="13.5" customHeight="1">
      <c r="A838" s="380"/>
      <c r="B838" s="483"/>
      <c r="C838" s="483"/>
      <c r="D838" s="365"/>
      <c r="E838" s="365"/>
      <c r="F838" s="365"/>
      <c r="G838" s="365"/>
      <c r="H838" s="365"/>
      <c r="I838" s="365"/>
      <c r="J838" s="365"/>
      <c r="K838" s="365"/>
      <c r="L838" s="365"/>
      <c r="M838" s="365"/>
      <c r="N838" s="365"/>
      <c r="O838" s="365"/>
      <c r="P838" s="365"/>
      <c r="Q838" s="365"/>
      <c r="R838" s="365"/>
      <c r="S838" s="365"/>
      <c r="T838" s="365"/>
      <c r="U838" s="365"/>
      <c r="V838" s="365"/>
      <c r="W838" s="365"/>
      <c r="X838" s="365"/>
      <c r="Y838" s="365"/>
      <c r="Z838" s="365"/>
    </row>
    <row r="839" ht="13.5" customHeight="1">
      <c r="A839" s="380"/>
      <c r="B839" s="483"/>
      <c r="C839" s="483"/>
      <c r="D839" s="365"/>
      <c r="E839" s="365"/>
      <c r="F839" s="365"/>
      <c r="G839" s="365"/>
      <c r="H839" s="365"/>
      <c r="I839" s="365"/>
      <c r="J839" s="365"/>
      <c r="K839" s="365"/>
      <c r="L839" s="365"/>
      <c r="M839" s="365"/>
      <c r="N839" s="365"/>
      <c r="O839" s="365"/>
      <c r="P839" s="365"/>
      <c r="Q839" s="365"/>
      <c r="R839" s="365"/>
      <c r="S839" s="365"/>
      <c r="T839" s="365"/>
      <c r="U839" s="365"/>
      <c r="V839" s="365"/>
      <c r="W839" s="365"/>
      <c r="X839" s="365"/>
      <c r="Y839" s="365"/>
      <c r="Z839" s="365"/>
    </row>
    <row r="840" ht="13.5" customHeight="1">
      <c r="A840" s="380"/>
      <c r="B840" s="483"/>
      <c r="C840" s="483"/>
      <c r="D840" s="365"/>
      <c r="E840" s="365"/>
      <c r="F840" s="365"/>
      <c r="G840" s="365"/>
      <c r="H840" s="365"/>
      <c r="I840" s="365"/>
      <c r="J840" s="365"/>
      <c r="K840" s="365"/>
      <c r="L840" s="365"/>
      <c r="M840" s="365"/>
      <c r="N840" s="365"/>
      <c r="O840" s="365"/>
      <c r="P840" s="365"/>
      <c r="Q840" s="365"/>
      <c r="R840" s="365"/>
      <c r="S840" s="365"/>
      <c r="T840" s="365"/>
      <c r="U840" s="365"/>
      <c r="V840" s="365"/>
      <c r="W840" s="365"/>
      <c r="X840" s="365"/>
      <c r="Y840" s="365"/>
      <c r="Z840" s="365"/>
    </row>
    <row r="841" ht="13.5" customHeight="1">
      <c r="A841" s="380"/>
      <c r="B841" s="483"/>
      <c r="C841" s="483"/>
      <c r="D841" s="365"/>
      <c r="E841" s="365"/>
      <c r="F841" s="365"/>
      <c r="G841" s="365"/>
      <c r="H841" s="365"/>
      <c r="I841" s="365"/>
      <c r="J841" s="365"/>
      <c r="K841" s="365"/>
      <c r="L841" s="365"/>
      <c r="M841" s="365"/>
      <c r="N841" s="365"/>
      <c r="O841" s="365"/>
      <c r="P841" s="365"/>
      <c r="Q841" s="365"/>
      <c r="R841" s="365"/>
      <c r="S841" s="365"/>
      <c r="T841" s="365"/>
      <c r="U841" s="365"/>
      <c r="V841" s="365"/>
      <c r="W841" s="365"/>
      <c r="X841" s="365"/>
      <c r="Y841" s="365"/>
      <c r="Z841" s="365"/>
    </row>
    <row r="842" ht="13.5" customHeight="1">
      <c r="A842" s="380"/>
      <c r="B842" s="483"/>
      <c r="C842" s="483"/>
      <c r="D842" s="365"/>
      <c r="E842" s="365"/>
      <c r="F842" s="365"/>
      <c r="G842" s="365"/>
      <c r="H842" s="365"/>
      <c r="I842" s="365"/>
      <c r="J842" s="365"/>
      <c r="K842" s="365"/>
      <c r="L842" s="365"/>
      <c r="M842" s="365"/>
      <c r="N842" s="365"/>
      <c r="O842" s="365"/>
      <c r="P842" s="365"/>
      <c r="Q842" s="365"/>
      <c r="R842" s="365"/>
      <c r="S842" s="365"/>
      <c r="T842" s="365"/>
      <c r="U842" s="365"/>
      <c r="V842" s="365"/>
      <c r="W842" s="365"/>
      <c r="X842" s="365"/>
      <c r="Y842" s="365"/>
      <c r="Z842" s="365"/>
    </row>
    <row r="843" ht="13.5" customHeight="1">
      <c r="A843" s="380"/>
      <c r="B843" s="483"/>
      <c r="C843" s="483"/>
      <c r="D843" s="365"/>
      <c r="E843" s="365"/>
      <c r="F843" s="365"/>
      <c r="G843" s="365"/>
      <c r="H843" s="365"/>
      <c r="I843" s="365"/>
      <c r="J843" s="365"/>
      <c r="K843" s="365"/>
      <c r="L843" s="365"/>
      <c r="M843" s="365"/>
      <c r="N843" s="365"/>
      <c r="O843" s="365"/>
      <c r="P843" s="365"/>
      <c r="Q843" s="365"/>
      <c r="R843" s="365"/>
      <c r="S843" s="365"/>
      <c r="T843" s="365"/>
      <c r="U843" s="365"/>
      <c r="V843" s="365"/>
      <c r="W843" s="365"/>
      <c r="X843" s="365"/>
      <c r="Y843" s="365"/>
      <c r="Z843" s="365"/>
    </row>
    <row r="844" ht="13.5" customHeight="1">
      <c r="A844" s="380"/>
      <c r="B844" s="483"/>
      <c r="C844" s="483"/>
      <c r="D844" s="365"/>
      <c r="E844" s="365"/>
      <c r="F844" s="365"/>
      <c r="G844" s="365"/>
      <c r="H844" s="365"/>
      <c r="I844" s="365"/>
      <c r="J844" s="365"/>
      <c r="K844" s="365"/>
      <c r="L844" s="365"/>
      <c r="M844" s="365"/>
      <c r="N844" s="365"/>
      <c r="O844" s="365"/>
      <c r="P844" s="365"/>
      <c r="Q844" s="365"/>
      <c r="R844" s="365"/>
      <c r="S844" s="365"/>
      <c r="T844" s="365"/>
      <c r="U844" s="365"/>
      <c r="V844" s="365"/>
      <c r="W844" s="365"/>
      <c r="X844" s="365"/>
      <c r="Y844" s="365"/>
      <c r="Z844" s="365"/>
    </row>
    <row r="845" ht="13.5" customHeight="1">
      <c r="A845" s="380"/>
      <c r="B845" s="483"/>
      <c r="C845" s="483"/>
      <c r="D845" s="365"/>
      <c r="E845" s="365"/>
      <c r="F845" s="365"/>
      <c r="G845" s="365"/>
      <c r="H845" s="365"/>
      <c r="I845" s="365"/>
      <c r="J845" s="365"/>
      <c r="K845" s="365"/>
      <c r="L845" s="365"/>
      <c r="M845" s="365"/>
      <c r="N845" s="365"/>
      <c r="O845" s="365"/>
      <c r="P845" s="365"/>
      <c r="Q845" s="365"/>
      <c r="R845" s="365"/>
      <c r="S845" s="365"/>
      <c r="T845" s="365"/>
      <c r="U845" s="365"/>
      <c r="V845" s="365"/>
      <c r="W845" s="365"/>
      <c r="X845" s="365"/>
      <c r="Y845" s="365"/>
      <c r="Z845" s="365"/>
    </row>
    <row r="846" ht="13.5" customHeight="1">
      <c r="A846" s="380"/>
      <c r="B846" s="483"/>
      <c r="C846" s="483"/>
      <c r="D846" s="365"/>
      <c r="E846" s="365"/>
      <c r="F846" s="365"/>
      <c r="G846" s="365"/>
      <c r="H846" s="365"/>
      <c r="I846" s="365"/>
      <c r="J846" s="365"/>
      <c r="K846" s="365"/>
      <c r="L846" s="365"/>
      <c r="M846" s="365"/>
      <c r="N846" s="365"/>
      <c r="O846" s="365"/>
      <c r="P846" s="365"/>
      <c r="Q846" s="365"/>
      <c r="R846" s="365"/>
      <c r="S846" s="365"/>
      <c r="T846" s="365"/>
      <c r="U846" s="365"/>
      <c r="V846" s="365"/>
      <c r="W846" s="365"/>
      <c r="X846" s="365"/>
      <c r="Y846" s="365"/>
      <c r="Z846" s="365"/>
    </row>
    <row r="847" ht="13.5" customHeight="1">
      <c r="A847" s="380"/>
      <c r="B847" s="483"/>
      <c r="C847" s="483"/>
      <c r="D847" s="365"/>
      <c r="E847" s="365"/>
      <c r="F847" s="365"/>
      <c r="G847" s="365"/>
      <c r="H847" s="365"/>
      <c r="I847" s="365"/>
      <c r="J847" s="365"/>
      <c r="K847" s="365"/>
      <c r="L847" s="365"/>
      <c r="M847" s="365"/>
      <c r="N847" s="365"/>
      <c r="O847" s="365"/>
      <c r="P847" s="365"/>
      <c r="Q847" s="365"/>
      <c r="R847" s="365"/>
      <c r="S847" s="365"/>
      <c r="T847" s="365"/>
      <c r="U847" s="365"/>
      <c r="V847" s="365"/>
      <c r="W847" s="365"/>
      <c r="X847" s="365"/>
      <c r="Y847" s="365"/>
      <c r="Z847" s="365"/>
    </row>
    <row r="848" ht="13.5" customHeight="1">
      <c r="A848" s="380"/>
      <c r="B848" s="483"/>
      <c r="C848" s="483"/>
      <c r="D848" s="365"/>
      <c r="E848" s="365"/>
      <c r="F848" s="365"/>
      <c r="G848" s="365"/>
      <c r="H848" s="365"/>
      <c r="I848" s="365"/>
      <c r="J848" s="365"/>
      <c r="K848" s="365"/>
      <c r="L848" s="365"/>
      <c r="M848" s="365"/>
      <c r="N848" s="365"/>
      <c r="O848" s="365"/>
      <c r="P848" s="365"/>
      <c r="Q848" s="365"/>
      <c r="R848" s="365"/>
      <c r="S848" s="365"/>
      <c r="T848" s="365"/>
      <c r="U848" s="365"/>
      <c r="V848" s="365"/>
      <c r="W848" s="365"/>
      <c r="X848" s="365"/>
      <c r="Y848" s="365"/>
      <c r="Z848" s="365"/>
    </row>
    <row r="849" ht="13.5" customHeight="1">
      <c r="A849" s="380"/>
      <c r="B849" s="483"/>
      <c r="C849" s="483"/>
      <c r="D849" s="365"/>
      <c r="E849" s="365"/>
      <c r="F849" s="365"/>
      <c r="G849" s="365"/>
      <c r="H849" s="365"/>
      <c r="I849" s="365"/>
      <c r="J849" s="365"/>
      <c r="K849" s="365"/>
      <c r="L849" s="365"/>
      <c r="M849" s="365"/>
      <c r="N849" s="365"/>
      <c r="O849" s="365"/>
      <c r="P849" s="365"/>
      <c r="Q849" s="365"/>
      <c r="R849" s="365"/>
      <c r="S849" s="365"/>
      <c r="T849" s="365"/>
      <c r="U849" s="365"/>
      <c r="V849" s="365"/>
      <c r="W849" s="365"/>
      <c r="X849" s="365"/>
      <c r="Y849" s="365"/>
      <c r="Z849" s="365"/>
    </row>
    <row r="850" ht="13.5" customHeight="1">
      <c r="A850" s="380"/>
      <c r="B850" s="483"/>
      <c r="C850" s="483"/>
      <c r="D850" s="365"/>
      <c r="E850" s="365"/>
      <c r="F850" s="365"/>
      <c r="G850" s="365"/>
      <c r="H850" s="365"/>
      <c r="I850" s="365"/>
      <c r="J850" s="365"/>
      <c r="K850" s="365"/>
      <c r="L850" s="365"/>
      <c r="M850" s="365"/>
      <c r="N850" s="365"/>
      <c r="O850" s="365"/>
      <c r="P850" s="365"/>
      <c r="Q850" s="365"/>
      <c r="R850" s="365"/>
      <c r="S850" s="365"/>
      <c r="T850" s="365"/>
      <c r="U850" s="365"/>
      <c r="V850" s="365"/>
      <c r="W850" s="365"/>
      <c r="X850" s="365"/>
      <c r="Y850" s="365"/>
      <c r="Z850" s="365"/>
    </row>
    <row r="851" ht="13.5" customHeight="1">
      <c r="A851" s="380"/>
      <c r="B851" s="483"/>
      <c r="C851" s="483"/>
      <c r="D851" s="365"/>
      <c r="E851" s="365"/>
      <c r="F851" s="365"/>
      <c r="G851" s="365"/>
      <c r="H851" s="365"/>
      <c r="I851" s="365"/>
      <c r="J851" s="365"/>
      <c r="K851" s="365"/>
      <c r="L851" s="365"/>
      <c r="M851" s="365"/>
      <c r="N851" s="365"/>
      <c r="O851" s="365"/>
      <c r="P851" s="365"/>
      <c r="Q851" s="365"/>
      <c r="R851" s="365"/>
      <c r="S851" s="365"/>
      <c r="T851" s="365"/>
      <c r="U851" s="365"/>
      <c r="V851" s="365"/>
      <c r="W851" s="365"/>
      <c r="X851" s="365"/>
      <c r="Y851" s="365"/>
      <c r="Z851" s="365"/>
    </row>
    <row r="852" ht="13.5" customHeight="1">
      <c r="A852" s="380"/>
      <c r="B852" s="483"/>
      <c r="C852" s="483"/>
      <c r="D852" s="365"/>
      <c r="E852" s="365"/>
      <c r="F852" s="365"/>
      <c r="G852" s="365"/>
      <c r="H852" s="365"/>
      <c r="I852" s="365"/>
      <c r="J852" s="365"/>
      <c r="K852" s="365"/>
      <c r="L852" s="365"/>
      <c r="M852" s="365"/>
      <c r="N852" s="365"/>
      <c r="O852" s="365"/>
      <c r="P852" s="365"/>
      <c r="Q852" s="365"/>
      <c r="R852" s="365"/>
      <c r="S852" s="365"/>
      <c r="T852" s="365"/>
      <c r="U852" s="365"/>
      <c r="V852" s="365"/>
      <c r="W852" s="365"/>
      <c r="X852" s="365"/>
      <c r="Y852" s="365"/>
      <c r="Z852" s="365"/>
    </row>
    <row r="853" ht="13.5" customHeight="1">
      <c r="A853" s="380"/>
      <c r="B853" s="483"/>
      <c r="C853" s="483"/>
      <c r="D853" s="365"/>
      <c r="E853" s="365"/>
      <c r="F853" s="365"/>
      <c r="G853" s="365"/>
      <c r="H853" s="365"/>
      <c r="I853" s="365"/>
      <c r="J853" s="365"/>
      <c r="K853" s="365"/>
      <c r="L853" s="365"/>
      <c r="M853" s="365"/>
      <c r="N853" s="365"/>
      <c r="O853" s="365"/>
      <c r="P853" s="365"/>
      <c r="Q853" s="365"/>
      <c r="R853" s="365"/>
      <c r="S853" s="365"/>
      <c r="T853" s="365"/>
      <c r="U853" s="365"/>
      <c r="V853" s="365"/>
      <c r="W853" s="365"/>
      <c r="X853" s="365"/>
      <c r="Y853" s="365"/>
      <c r="Z853" s="365"/>
    </row>
    <row r="854" ht="13.5" customHeight="1">
      <c r="A854" s="380"/>
      <c r="B854" s="483"/>
      <c r="C854" s="483"/>
      <c r="D854" s="365"/>
      <c r="E854" s="365"/>
      <c r="F854" s="365"/>
      <c r="G854" s="365"/>
      <c r="H854" s="365"/>
      <c r="I854" s="365"/>
      <c r="J854" s="365"/>
      <c r="K854" s="365"/>
      <c r="L854" s="365"/>
      <c r="M854" s="365"/>
      <c r="N854" s="365"/>
      <c r="O854" s="365"/>
      <c r="P854" s="365"/>
      <c r="Q854" s="365"/>
      <c r="R854" s="365"/>
      <c r="S854" s="365"/>
      <c r="T854" s="365"/>
      <c r="U854" s="365"/>
      <c r="V854" s="365"/>
      <c r="W854" s="365"/>
      <c r="X854" s="365"/>
      <c r="Y854" s="365"/>
      <c r="Z854" s="365"/>
    </row>
    <row r="855" ht="13.5" customHeight="1">
      <c r="A855" s="380"/>
      <c r="B855" s="483"/>
      <c r="C855" s="483"/>
      <c r="D855" s="365"/>
      <c r="E855" s="365"/>
      <c r="F855" s="365"/>
      <c r="G855" s="365"/>
      <c r="H855" s="365"/>
      <c r="I855" s="365"/>
      <c r="J855" s="365"/>
      <c r="K855" s="365"/>
      <c r="L855" s="365"/>
      <c r="M855" s="365"/>
      <c r="N855" s="365"/>
      <c r="O855" s="365"/>
      <c r="P855" s="365"/>
      <c r="Q855" s="365"/>
      <c r="R855" s="365"/>
      <c r="S855" s="365"/>
      <c r="T855" s="365"/>
      <c r="U855" s="365"/>
      <c r="V855" s="365"/>
      <c r="W855" s="365"/>
      <c r="X855" s="365"/>
      <c r="Y855" s="365"/>
      <c r="Z855" s="365"/>
    </row>
    <row r="856" ht="13.5" customHeight="1">
      <c r="A856" s="380"/>
      <c r="B856" s="483"/>
      <c r="C856" s="483"/>
      <c r="D856" s="365"/>
      <c r="E856" s="365"/>
      <c r="F856" s="365"/>
      <c r="G856" s="365"/>
      <c r="H856" s="365"/>
      <c r="I856" s="365"/>
      <c r="J856" s="365"/>
      <c r="K856" s="365"/>
      <c r="L856" s="365"/>
      <c r="M856" s="365"/>
      <c r="N856" s="365"/>
      <c r="O856" s="365"/>
      <c r="P856" s="365"/>
      <c r="Q856" s="365"/>
      <c r="R856" s="365"/>
      <c r="S856" s="365"/>
      <c r="T856" s="365"/>
      <c r="U856" s="365"/>
      <c r="V856" s="365"/>
      <c r="W856" s="365"/>
      <c r="X856" s="365"/>
      <c r="Y856" s="365"/>
      <c r="Z856" s="365"/>
    </row>
    <row r="857" ht="13.5" customHeight="1">
      <c r="A857" s="380"/>
      <c r="B857" s="483"/>
      <c r="C857" s="483"/>
      <c r="D857" s="365"/>
      <c r="E857" s="365"/>
      <c r="F857" s="365"/>
      <c r="G857" s="365"/>
      <c r="H857" s="365"/>
      <c r="I857" s="365"/>
      <c r="J857" s="365"/>
      <c r="K857" s="365"/>
      <c r="L857" s="365"/>
      <c r="M857" s="365"/>
      <c r="N857" s="365"/>
      <c r="O857" s="365"/>
      <c r="P857" s="365"/>
      <c r="Q857" s="365"/>
      <c r="R857" s="365"/>
      <c r="S857" s="365"/>
      <c r="T857" s="365"/>
      <c r="U857" s="365"/>
      <c r="V857" s="365"/>
      <c r="W857" s="365"/>
      <c r="X857" s="365"/>
      <c r="Y857" s="365"/>
      <c r="Z857" s="365"/>
    </row>
    <row r="858" ht="13.5" customHeight="1">
      <c r="A858" s="380"/>
      <c r="B858" s="483"/>
      <c r="C858" s="483"/>
      <c r="D858" s="365"/>
      <c r="E858" s="365"/>
      <c r="F858" s="365"/>
      <c r="G858" s="365"/>
      <c r="H858" s="365"/>
      <c r="I858" s="365"/>
      <c r="J858" s="365"/>
      <c r="K858" s="365"/>
      <c r="L858" s="365"/>
      <c r="M858" s="365"/>
      <c r="N858" s="365"/>
      <c r="O858" s="365"/>
      <c r="P858" s="365"/>
      <c r="Q858" s="365"/>
      <c r="R858" s="365"/>
      <c r="S858" s="365"/>
      <c r="T858" s="365"/>
      <c r="U858" s="365"/>
      <c r="V858" s="365"/>
      <c r="W858" s="365"/>
      <c r="X858" s="365"/>
      <c r="Y858" s="365"/>
      <c r="Z858" s="365"/>
    </row>
    <row r="859" ht="13.5" customHeight="1">
      <c r="A859" s="380"/>
      <c r="B859" s="483"/>
      <c r="C859" s="483"/>
      <c r="D859" s="365"/>
      <c r="E859" s="365"/>
      <c r="F859" s="365"/>
      <c r="G859" s="365"/>
      <c r="H859" s="365"/>
      <c r="I859" s="365"/>
      <c r="J859" s="365"/>
      <c r="K859" s="365"/>
      <c r="L859" s="365"/>
      <c r="M859" s="365"/>
      <c r="N859" s="365"/>
      <c r="O859" s="365"/>
      <c r="P859" s="365"/>
      <c r="Q859" s="365"/>
      <c r="R859" s="365"/>
      <c r="S859" s="365"/>
      <c r="T859" s="365"/>
      <c r="U859" s="365"/>
      <c r="V859" s="365"/>
      <c r="W859" s="365"/>
      <c r="X859" s="365"/>
      <c r="Y859" s="365"/>
      <c r="Z859" s="365"/>
    </row>
    <row r="860" ht="13.5" customHeight="1">
      <c r="A860" s="380"/>
      <c r="B860" s="483"/>
      <c r="C860" s="483"/>
      <c r="D860" s="365"/>
      <c r="E860" s="365"/>
      <c r="F860" s="365"/>
      <c r="G860" s="365"/>
      <c r="H860" s="365"/>
      <c r="I860" s="365"/>
      <c r="J860" s="365"/>
      <c r="K860" s="365"/>
      <c r="L860" s="365"/>
      <c r="M860" s="365"/>
      <c r="N860" s="365"/>
      <c r="O860" s="365"/>
      <c r="P860" s="365"/>
      <c r="Q860" s="365"/>
      <c r="R860" s="365"/>
      <c r="S860" s="365"/>
      <c r="T860" s="365"/>
      <c r="U860" s="365"/>
      <c r="V860" s="365"/>
      <c r="W860" s="365"/>
      <c r="X860" s="365"/>
      <c r="Y860" s="365"/>
      <c r="Z860" s="365"/>
    </row>
    <row r="861" ht="13.5" customHeight="1">
      <c r="A861" s="380"/>
      <c r="B861" s="483"/>
      <c r="C861" s="483"/>
      <c r="D861" s="365"/>
      <c r="E861" s="365"/>
      <c r="F861" s="365"/>
      <c r="G861" s="365"/>
      <c r="H861" s="365"/>
      <c r="I861" s="365"/>
      <c r="J861" s="365"/>
      <c r="K861" s="365"/>
      <c r="L861" s="365"/>
      <c r="M861" s="365"/>
      <c r="N861" s="365"/>
      <c r="O861" s="365"/>
      <c r="P861" s="365"/>
      <c r="Q861" s="365"/>
      <c r="R861" s="365"/>
      <c r="S861" s="365"/>
      <c r="T861" s="365"/>
      <c r="U861" s="365"/>
      <c r="V861" s="365"/>
      <c r="W861" s="365"/>
      <c r="X861" s="365"/>
      <c r="Y861" s="365"/>
      <c r="Z861" s="365"/>
    </row>
    <row r="862" ht="13.5" customHeight="1">
      <c r="A862" s="380"/>
      <c r="B862" s="483"/>
      <c r="C862" s="483"/>
      <c r="D862" s="365"/>
      <c r="E862" s="365"/>
      <c r="F862" s="365"/>
      <c r="G862" s="365"/>
      <c r="H862" s="365"/>
      <c r="I862" s="365"/>
      <c r="J862" s="365"/>
      <c r="K862" s="365"/>
      <c r="L862" s="365"/>
      <c r="M862" s="365"/>
      <c r="N862" s="365"/>
      <c r="O862" s="365"/>
      <c r="P862" s="365"/>
      <c r="Q862" s="365"/>
      <c r="R862" s="365"/>
      <c r="S862" s="365"/>
      <c r="T862" s="365"/>
      <c r="U862" s="365"/>
      <c r="V862" s="365"/>
      <c r="W862" s="365"/>
      <c r="X862" s="365"/>
      <c r="Y862" s="365"/>
      <c r="Z862" s="365"/>
    </row>
    <row r="863" ht="13.5" customHeight="1">
      <c r="A863" s="380"/>
      <c r="B863" s="483"/>
      <c r="C863" s="483"/>
      <c r="D863" s="365"/>
      <c r="E863" s="365"/>
      <c r="F863" s="365"/>
      <c r="G863" s="365"/>
      <c r="H863" s="365"/>
      <c r="I863" s="365"/>
      <c r="J863" s="365"/>
      <c r="K863" s="365"/>
      <c r="L863" s="365"/>
      <c r="M863" s="365"/>
      <c r="N863" s="365"/>
      <c r="O863" s="365"/>
      <c r="P863" s="365"/>
      <c r="Q863" s="365"/>
      <c r="R863" s="365"/>
      <c r="S863" s="365"/>
      <c r="T863" s="365"/>
      <c r="U863" s="365"/>
      <c r="V863" s="365"/>
      <c r="W863" s="365"/>
      <c r="X863" s="365"/>
      <c r="Y863" s="365"/>
      <c r="Z863" s="365"/>
    </row>
    <row r="864" ht="13.5" customHeight="1">
      <c r="A864" s="380"/>
      <c r="B864" s="483"/>
      <c r="C864" s="483"/>
      <c r="D864" s="365"/>
      <c r="E864" s="365"/>
      <c r="F864" s="365"/>
      <c r="G864" s="365"/>
      <c r="H864" s="365"/>
      <c r="I864" s="365"/>
      <c r="J864" s="365"/>
      <c r="K864" s="365"/>
      <c r="L864" s="365"/>
      <c r="M864" s="365"/>
      <c r="N864" s="365"/>
      <c r="O864" s="365"/>
      <c r="P864" s="365"/>
      <c r="Q864" s="365"/>
      <c r="R864" s="365"/>
      <c r="S864" s="365"/>
      <c r="T864" s="365"/>
      <c r="U864" s="365"/>
      <c r="V864" s="365"/>
      <c r="W864" s="365"/>
      <c r="X864" s="365"/>
      <c r="Y864" s="365"/>
      <c r="Z864" s="365"/>
    </row>
    <row r="865" ht="13.5" customHeight="1">
      <c r="A865" s="380"/>
      <c r="B865" s="483"/>
      <c r="C865" s="483"/>
      <c r="D865" s="365"/>
      <c r="E865" s="365"/>
      <c r="F865" s="365"/>
      <c r="G865" s="365"/>
      <c r="H865" s="365"/>
      <c r="I865" s="365"/>
      <c r="J865" s="365"/>
      <c r="K865" s="365"/>
      <c r="L865" s="365"/>
      <c r="M865" s="365"/>
      <c r="N865" s="365"/>
      <c r="O865" s="365"/>
      <c r="P865" s="365"/>
      <c r="Q865" s="365"/>
      <c r="R865" s="365"/>
      <c r="S865" s="365"/>
      <c r="T865" s="365"/>
      <c r="U865" s="365"/>
      <c r="V865" s="365"/>
      <c r="W865" s="365"/>
      <c r="X865" s="365"/>
      <c r="Y865" s="365"/>
      <c r="Z865" s="365"/>
    </row>
    <row r="866" ht="13.5" customHeight="1">
      <c r="A866" s="380"/>
      <c r="B866" s="483"/>
      <c r="C866" s="483"/>
      <c r="D866" s="365"/>
      <c r="E866" s="365"/>
      <c r="F866" s="365"/>
      <c r="G866" s="365"/>
      <c r="H866" s="365"/>
      <c r="I866" s="365"/>
      <c r="J866" s="365"/>
      <c r="K866" s="365"/>
      <c r="L866" s="365"/>
      <c r="M866" s="365"/>
      <c r="N866" s="365"/>
      <c r="O866" s="365"/>
      <c r="P866" s="365"/>
      <c r="Q866" s="365"/>
      <c r="R866" s="365"/>
      <c r="S866" s="365"/>
      <c r="T866" s="365"/>
      <c r="U866" s="365"/>
      <c r="V866" s="365"/>
      <c r="W866" s="365"/>
      <c r="X866" s="365"/>
      <c r="Y866" s="365"/>
      <c r="Z866" s="365"/>
    </row>
    <row r="867" ht="13.5" customHeight="1">
      <c r="A867" s="380"/>
      <c r="B867" s="483"/>
      <c r="C867" s="483"/>
      <c r="D867" s="365"/>
      <c r="E867" s="365"/>
      <c r="F867" s="365"/>
      <c r="G867" s="365"/>
      <c r="H867" s="365"/>
      <c r="I867" s="365"/>
      <c r="J867" s="365"/>
      <c r="K867" s="365"/>
      <c r="L867" s="365"/>
      <c r="M867" s="365"/>
      <c r="N867" s="365"/>
      <c r="O867" s="365"/>
      <c r="P867" s="365"/>
      <c r="Q867" s="365"/>
      <c r="R867" s="365"/>
      <c r="S867" s="365"/>
      <c r="T867" s="365"/>
      <c r="U867" s="365"/>
      <c r="V867" s="365"/>
      <c r="W867" s="365"/>
      <c r="X867" s="365"/>
      <c r="Y867" s="365"/>
      <c r="Z867" s="365"/>
    </row>
    <row r="868" ht="13.5" customHeight="1">
      <c r="A868" s="380"/>
      <c r="B868" s="483"/>
      <c r="C868" s="483"/>
      <c r="D868" s="365"/>
      <c r="E868" s="365"/>
      <c r="F868" s="365"/>
      <c r="G868" s="365"/>
      <c r="H868" s="365"/>
      <c r="I868" s="365"/>
      <c r="J868" s="365"/>
      <c r="K868" s="365"/>
      <c r="L868" s="365"/>
      <c r="M868" s="365"/>
      <c r="N868" s="365"/>
      <c r="O868" s="365"/>
      <c r="P868" s="365"/>
      <c r="Q868" s="365"/>
      <c r="R868" s="365"/>
      <c r="S868" s="365"/>
      <c r="T868" s="365"/>
      <c r="U868" s="365"/>
      <c r="V868" s="365"/>
      <c r="W868" s="365"/>
      <c r="X868" s="365"/>
      <c r="Y868" s="365"/>
      <c r="Z868" s="365"/>
    </row>
    <row r="869" ht="13.5" customHeight="1">
      <c r="A869" s="380"/>
      <c r="B869" s="483"/>
      <c r="C869" s="483"/>
      <c r="D869" s="365"/>
      <c r="E869" s="365"/>
      <c r="F869" s="365"/>
      <c r="G869" s="365"/>
      <c r="H869" s="365"/>
      <c r="I869" s="365"/>
      <c r="J869" s="365"/>
      <c r="K869" s="365"/>
      <c r="L869" s="365"/>
      <c r="M869" s="365"/>
      <c r="N869" s="365"/>
      <c r="O869" s="365"/>
      <c r="P869" s="365"/>
      <c r="Q869" s="365"/>
      <c r="R869" s="365"/>
      <c r="S869" s="365"/>
      <c r="T869" s="365"/>
      <c r="U869" s="365"/>
      <c r="V869" s="365"/>
      <c r="W869" s="365"/>
      <c r="X869" s="365"/>
      <c r="Y869" s="365"/>
      <c r="Z869" s="365"/>
    </row>
    <row r="870" ht="13.5" customHeight="1">
      <c r="A870" s="380"/>
      <c r="B870" s="483"/>
      <c r="C870" s="483"/>
      <c r="D870" s="365"/>
      <c r="E870" s="365"/>
      <c r="F870" s="365"/>
      <c r="G870" s="365"/>
      <c r="H870" s="365"/>
      <c r="I870" s="365"/>
      <c r="J870" s="365"/>
      <c r="K870" s="365"/>
      <c r="L870" s="365"/>
      <c r="M870" s="365"/>
      <c r="N870" s="365"/>
      <c r="O870" s="365"/>
      <c r="P870" s="365"/>
      <c r="Q870" s="365"/>
      <c r="R870" s="365"/>
      <c r="S870" s="365"/>
      <c r="T870" s="365"/>
      <c r="U870" s="365"/>
      <c r="V870" s="365"/>
      <c r="W870" s="365"/>
      <c r="X870" s="365"/>
      <c r="Y870" s="365"/>
      <c r="Z870" s="365"/>
    </row>
    <row r="871" ht="13.5" customHeight="1">
      <c r="A871" s="380"/>
      <c r="B871" s="483"/>
      <c r="C871" s="483"/>
      <c r="D871" s="365"/>
      <c r="E871" s="365"/>
      <c r="F871" s="365"/>
      <c r="G871" s="365"/>
      <c r="H871" s="365"/>
      <c r="I871" s="365"/>
      <c r="J871" s="365"/>
      <c r="K871" s="365"/>
      <c r="L871" s="365"/>
      <c r="M871" s="365"/>
      <c r="N871" s="365"/>
      <c r="O871" s="365"/>
      <c r="P871" s="365"/>
      <c r="Q871" s="365"/>
      <c r="R871" s="365"/>
      <c r="S871" s="365"/>
      <c r="T871" s="365"/>
      <c r="U871" s="365"/>
      <c r="V871" s="365"/>
      <c r="W871" s="365"/>
      <c r="X871" s="365"/>
      <c r="Y871" s="365"/>
      <c r="Z871" s="365"/>
    </row>
    <row r="872" ht="13.5" customHeight="1">
      <c r="A872" s="380"/>
      <c r="B872" s="483"/>
      <c r="C872" s="483"/>
      <c r="D872" s="365"/>
      <c r="E872" s="365"/>
      <c r="F872" s="365"/>
      <c r="G872" s="365"/>
      <c r="H872" s="365"/>
      <c r="I872" s="365"/>
      <c r="J872" s="365"/>
      <c r="K872" s="365"/>
      <c r="L872" s="365"/>
      <c r="M872" s="365"/>
      <c r="N872" s="365"/>
      <c r="O872" s="365"/>
      <c r="P872" s="365"/>
      <c r="Q872" s="365"/>
      <c r="R872" s="365"/>
      <c r="S872" s="365"/>
      <c r="T872" s="365"/>
      <c r="U872" s="365"/>
      <c r="V872" s="365"/>
      <c r="W872" s="365"/>
      <c r="X872" s="365"/>
      <c r="Y872" s="365"/>
      <c r="Z872" s="365"/>
    </row>
    <row r="873" ht="13.5" customHeight="1">
      <c r="A873" s="380"/>
      <c r="B873" s="483"/>
      <c r="C873" s="483"/>
      <c r="D873" s="365"/>
      <c r="E873" s="365"/>
      <c r="F873" s="365"/>
      <c r="G873" s="365"/>
      <c r="H873" s="365"/>
      <c r="I873" s="365"/>
      <c r="J873" s="365"/>
      <c r="K873" s="365"/>
      <c r="L873" s="365"/>
      <c r="M873" s="365"/>
      <c r="N873" s="365"/>
      <c r="O873" s="365"/>
      <c r="P873" s="365"/>
      <c r="Q873" s="365"/>
      <c r="R873" s="365"/>
      <c r="S873" s="365"/>
      <c r="T873" s="365"/>
      <c r="U873" s="365"/>
      <c r="V873" s="365"/>
      <c r="W873" s="365"/>
      <c r="X873" s="365"/>
      <c r="Y873" s="365"/>
      <c r="Z873" s="365"/>
    </row>
    <row r="874" ht="13.5" customHeight="1">
      <c r="A874" s="380"/>
      <c r="B874" s="483"/>
      <c r="C874" s="483"/>
      <c r="D874" s="365"/>
      <c r="E874" s="365"/>
      <c r="F874" s="365"/>
      <c r="G874" s="365"/>
      <c r="H874" s="365"/>
      <c r="I874" s="365"/>
      <c r="J874" s="365"/>
      <c r="K874" s="365"/>
      <c r="L874" s="365"/>
      <c r="M874" s="365"/>
      <c r="N874" s="365"/>
      <c r="O874" s="365"/>
      <c r="P874" s="365"/>
      <c r="Q874" s="365"/>
      <c r="R874" s="365"/>
      <c r="S874" s="365"/>
      <c r="T874" s="365"/>
      <c r="U874" s="365"/>
      <c r="V874" s="365"/>
      <c r="W874" s="365"/>
      <c r="X874" s="365"/>
      <c r="Y874" s="365"/>
      <c r="Z874" s="365"/>
    </row>
    <row r="875" ht="13.5" customHeight="1">
      <c r="A875" s="380"/>
      <c r="B875" s="483"/>
      <c r="C875" s="483"/>
      <c r="D875" s="365"/>
      <c r="E875" s="365"/>
      <c r="F875" s="365"/>
      <c r="G875" s="365"/>
      <c r="H875" s="365"/>
      <c r="I875" s="365"/>
      <c r="J875" s="365"/>
      <c r="K875" s="365"/>
      <c r="L875" s="365"/>
      <c r="M875" s="365"/>
      <c r="N875" s="365"/>
      <c r="O875" s="365"/>
      <c r="P875" s="365"/>
      <c r="Q875" s="365"/>
      <c r="R875" s="365"/>
      <c r="S875" s="365"/>
      <c r="T875" s="365"/>
      <c r="U875" s="365"/>
      <c r="V875" s="365"/>
      <c r="W875" s="365"/>
      <c r="X875" s="365"/>
      <c r="Y875" s="365"/>
      <c r="Z875" s="365"/>
    </row>
    <row r="876" ht="13.5" customHeight="1">
      <c r="A876" s="380"/>
      <c r="B876" s="483"/>
      <c r="C876" s="483"/>
      <c r="D876" s="365"/>
      <c r="E876" s="365"/>
      <c r="F876" s="365"/>
      <c r="G876" s="365"/>
      <c r="H876" s="365"/>
      <c r="I876" s="365"/>
      <c r="J876" s="365"/>
      <c r="K876" s="365"/>
      <c r="L876" s="365"/>
      <c r="M876" s="365"/>
      <c r="N876" s="365"/>
      <c r="O876" s="365"/>
      <c r="P876" s="365"/>
      <c r="Q876" s="365"/>
      <c r="R876" s="365"/>
      <c r="S876" s="365"/>
      <c r="T876" s="365"/>
      <c r="U876" s="365"/>
      <c r="V876" s="365"/>
      <c r="W876" s="365"/>
      <c r="X876" s="365"/>
      <c r="Y876" s="365"/>
      <c r="Z876" s="365"/>
    </row>
    <row r="877" ht="13.5" customHeight="1">
      <c r="A877" s="380"/>
      <c r="B877" s="483"/>
      <c r="C877" s="483"/>
      <c r="D877" s="365"/>
      <c r="E877" s="365"/>
      <c r="F877" s="365"/>
      <c r="G877" s="365"/>
      <c r="H877" s="365"/>
      <c r="I877" s="365"/>
      <c r="J877" s="365"/>
      <c r="K877" s="365"/>
      <c r="L877" s="365"/>
      <c r="M877" s="365"/>
      <c r="N877" s="365"/>
      <c r="O877" s="365"/>
      <c r="P877" s="365"/>
      <c r="Q877" s="365"/>
      <c r="R877" s="365"/>
      <c r="S877" s="365"/>
      <c r="T877" s="365"/>
      <c r="U877" s="365"/>
      <c r="V877" s="365"/>
      <c r="W877" s="365"/>
      <c r="X877" s="365"/>
      <c r="Y877" s="365"/>
      <c r="Z877" s="365"/>
    </row>
    <row r="878" ht="13.5" customHeight="1">
      <c r="A878" s="380"/>
      <c r="B878" s="483"/>
      <c r="C878" s="483"/>
      <c r="D878" s="365"/>
      <c r="E878" s="365"/>
      <c r="F878" s="365"/>
      <c r="G878" s="365"/>
      <c r="H878" s="365"/>
      <c r="I878" s="365"/>
      <c r="J878" s="365"/>
      <c r="K878" s="365"/>
      <c r="L878" s="365"/>
      <c r="M878" s="365"/>
      <c r="N878" s="365"/>
      <c r="O878" s="365"/>
      <c r="P878" s="365"/>
      <c r="Q878" s="365"/>
      <c r="R878" s="365"/>
      <c r="S878" s="365"/>
      <c r="T878" s="365"/>
      <c r="U878" s="365"/>
      <c r="V878" s="365"/>
      <c r="W878" s="365"/>
      <c r="X878" s="365"/>
      <c r="Y878" s="365"/>
      <c r="Z878" s="365"/>
    </row>
    <row r="879" ht="13.5" customHeight="1">
      <c r="A879" s="380"/>
      <c r="B879" s="483"/>
      <c r="C879" s="483"/>
      <c r="D879" s="365"/>
      <c r="E879" s="365"/>
      <c r="F879" s="365"/>
      <c r="G879" s="365"/>
      <c r="H879" s="365"/>
      <c r="I879" s="365"/>
      <c r="J879" s="365"/>
      <c r="K879" s="365"/>
      <c r="L879" s="365"/>
      <c r="M879" s="365"/>
      <c r="N879" s="365"/>
      <c r="O879" s="365"/>
      <c r="P879" s="365"/>
      <c r="Q879" s="365"/>
      <c r="R879" s="365"/>
      <c r="S879" s="365"/>
      <c r="T879" s="365"/>
      <c r="U879" s="365"/>
      <c r="V879" s="365"/>
      <c r="W879" s="365"/>
      <c r="X879" s="365"/>
      <c r="Y879" s="365"/>
      <c r="Z879" s="365"/>
    </row>
    <row r="880" ht="13.5" customHeight="1">
      <c r="A880" s="380"/>
      <c r="B880" s="483"/>
      <c r="C880" s="483"/>
      <c r="D880" s="365"/>
      <c r="E880" s="365"/>
      <c r="F880" s="365"/>
      <c r="G880" s="365"/>
      <c r="H880" s="365"/>
      <c r="I880" s="365"/>
      <c r="J880" s="365"/>
      <c r="K880" s="365"/>
      <c r="L880" s="365"/>
      <c r="M880" s="365"/>
      <c r="N880" s="365"/>
      <c r="O880" s="365"/>
      <c r="P880" s="365"/>
      <c r="Q880" s="365"/>
      <c r="R880" s="365"/>
      <c r="S880" s="365"/>
      <c r="T880" s="365"/>
      <c r="U880" s="365"/>
      <c r="V880" s="365"/>
      <c r="W880" s="365"/>
      <c r="X880" s="365"/>
      <c r="Y880" s="365"/>
      <c r="Z880" s="365"/>
    </row>
    <row r="881" ht="13.5" customHeight="1">
      <c r="A881" s="380"/>
      <c r="B881" s="483"/>
      <c r="C881" s="483"/>
      <c r="D881" s="365"/>
      <c r="E881" s="365"/>
      <c r="F881" s="365"/>
      <c r="G881" s="365"/>
      <c r="H881" s="365"/>
      <c r="I881" s="365"/>
      <c r="J881" s="365"/>
      <c r="K881" s="365"/>
      <c r="L881" s="365"/>
      <c r="M881" s="365"/>
      <c r="N881" s="365"/>
      <c r="O881" s="365"/>
      <c r="P881" s="365"/>
      <c r="Q881" s="365"/>
      <c r="R881" s="365"/>
      <c r="S881" s="365"/>
      <c r="T881" s="365"/>
      <c r="U881" s="365"/>
      <c r="V881" s="365"/>
      <c r="W881" s="365"/>
      <c r="X881" s="365"/>
      <c r="Y881" s="365"/>
      <c r="Z881" s="365"/>
    </row>
    <row r="882" ht="13.5" customHeight="1">
      <c r="A882" s="380"/>
      <c r="B882" s="483"/>
      <c r="C882" s="483"/>
      <c r="D882" s="365"/>
      <c r="E882" s="365"/>
      <c r="F882" s="365"/>
      <c r="G882" s="365"/>
      <c r="H882" s="365"/>
      <c r="I882" s="365"/>
      <c r="J882" s="365"/>
      <c r="K882" s="365"/>
      <c r="L882" s="365"/>
      <c r="M882" s="365"/>
      <c r="N882" s="365"/>
      <c r="O882" s="365"/>
      <c r="P882" s="365"/>
      <c r="Q882" s="365"/>
      <c r="R882" s="365"/>
      <c r="S882" s="365"/>
      <c r="T882" s="365"/>
      <c r="U882" s="365"/>
      <c r="V882" s="365"/>
      <c r="W882" s="365"/>
      <c r="X882" s="365"/>
      <c r="Y882" s="365"/>
      <c r="Z882" s="365"/>
    </row>
    <row r="883" ht="13.5" customHeight="1">
      <c r="A883" s="380"/>
      <c r="B883" s="483"/>
      <c r="C883" s="483"/>
      <c r="D883" s="365"/>
      <c r="E883" s="365"/>
      <c r="F883" s="365"/>
      <c r="G883" s="365"/>
      <c r="H883" s="365"/>
      <c r="I883" s="365"/>
      <c r="J883" s="365"/>
      <c r="K883" s="365"/>
      <c r="L883" s="365"/>
      <c r="M883" s="365"/>
      <c r="N883" s="365"/>
      <c r="O883" s="365"/>
      <c r="P883" s="365"/>
      <c r="Q883" s="365"/>
      <c r="R883" s="365"/>
      <c r="S883" s="365"/>
      <c r="T883" s="365"/>
      <c r="U883" s="365"/>
      <c r="V883" s="365"/>
      <c r="W883" s="365"/>
      <c r="X883" s="365"/>
      <c r="Y883" s="365"/>
      <c r="Z883" s="365"/>
    </row>
    <row r="884" ht="13.5" customHeight="1">
      <c r="A884" s="380"/>
      <c r="B884" s="483"/>
      <c r="C884" s="483"/>
      <c r="D884" s="365"/>
      <c r="E884" s="365"/>
      <c r="F884" s="365"/>
      <c r="G884" s="365"/>
      <c r="H884" s="365"/>
      <c r="I884" s="365"/>
      <c r="J884" s="365"/>
      <c r="K884" s="365"/>
      <c r="L884" s="365"/>
      <c r="M884" s="365"/>
      <c r="N884" s="365"/>
      <c r="O884" s="365"/>
      <c r="P884" s="365"/>
      <c r="Q884" s="365"/>
      <c r="R884" s="365"/>
      <c r="S884" s="365"/>
      <c r="T884" s="365"/>
      <c r="U884" s="365"/>
      <c r="V884" s="365"/>
      <c r="W884" s="365"/>
      <c r="X884" s="365"/>
      <c r="Y884" s="365"/>
      <c r="Z884" s="365"/>
    </row>
    <row r="885" ht="13.5" customHeight="1">
      <c r="A885" s="380"/>
      <c r="B885" s="483"/>
      <c r="C885" s="483"/>
      <c r="D885" s="365"/>
      <c r="E885" s="365"/>
      <c r="F885" s="365"/>
      <c r="G885" s="365"/>
      <c r="H885" s="365"/>
      <c r="I885" s="365"/>
      <c r="J885" s="365"/>
      <c r="K885" s="365"/>
      <c r="L885" s="365"/>
      <c r="M885" s="365"/>
      <c r="N885" s="365"/>
      <c r="O885" s="365"/>
      <c r="P885" s="365"/>
      <c r="Q885" s="365"/>
      <c r="R885" s="365"/>
      <c r="S885" s="365"/>
      <c r="T885" s="365"/>
      <c r="U885" s="365"/>
      <c r="V885" s="365"/>
      <c r="W885" s="365"/>
      <c r="X885" s="365"/>
      <c r="Y885" s="365"/>
      <c r="Z885" s="365"/>
    </row>
    <row r="886" ht="13.5" customHeight="1">
      <c r="A886" s="380"/>
      <c r="B886" s="483"/>
      <c r="C886" s="483"/>
      <c r="D886" s="365"/>
      <c r="E886" s="365"/>
      <c r="F886" s="365"/>
      <c r="G886" s="365"/>
      <c r="H886" s="365"/>
      <c r="I886" s="365"/>
      <c r="J886" s="365"/>
      <c r="K886" s="365"/>
      <c r="L886" s="365"/>
      <c r="M886" s="365"/>
      <c r="N886" s="365"/>
      <c r="O886" s="365"/>
      <c r="P886" s="365"/>
      <c r="Q886" s="365"/>
      <c r="R886" s="365"/>
      <c r="S886" s="365"/>
      <c r="T886" s="365"/>
      <c r="U886" s="365"/>
      <c r="V886" s="365"/>
      <c r="W886" s="365"/>
      <c r="X886" s="365"/>
      <c r="Y886" s="365"/>
      <c r="Z886" s="365"/>
    </row>
    <row r="887" ht="13.5" customHeight="1">
      <c r="A887" s="380"/>
      <c r="B887" s="483"/>
      <c r="C887" s="483"/>
      <c r="D887" s="365"/>
      <c r="E887" s="365"/>
      <c r="F887" s="365"/>
      <c r="G887" s="365"/>
      <c r="H887" s="365"/>
      <c r="I887" s="365"/>
      <c r="J887" s="365"/>
      <c r="K887" s="365"/>
      <c r="L887" s="365"/>
      <c r="M887" s="365"/>
      <c r="N887" s="365"/>
      <c r="O887" s="365"/>
      <c r="P887" s="365"/>
      <c r="Q887" s="365"/>
      <c r="R887" s="365"/>
      <c r="S887" s="365"/>
      <c r="T887" s="365"/>
      <c r="U887" s="365"/>
      <c r="V887" s="365"/>
      <c r="W887" s="365"/>
      <c r="X887" s="365"/>
      <c r="Y887" s="365"/>
      <c r="Z887" s="365"/>
    </row>
    <row r="888" ht="13.5" customHeight="1">
      <c r="A888" s="380"/>
      <c r="B888" s="483"/>
      <c r="C888" s="483"/>
      <c r="D888" s="365"/>
      <c r="E888" s="365"/>
      <c r="F888" s="365"/>
      <c r="G888" s="365"/>
      <c r="H888" s="365"/>
      <c r="I888" s="365"/>
      <c r="J888" s="365"/>
      <c r="K888" s="365"/>
      <c r="L888" s="365"/>
      <c r="M888" s="365"/>
      <c r="N888" s="365"/>
      <c r="O888" s="365"/>
      <c r="P888" s="365"/>
      <c r="Q888" s="365"/>
      <c r="R888" s="365"/>
      <c r="S888" s="365"/>
      <c r="T888" s="365"/>
      <c r="U888" s="365"/>
      <c r="V888" s="365"/>
      <c r="W888" s="365"/>
      <c r="X888" s="365"/>
      <c r="Y888" s="365"/>
      <c r="Z888" s="365"/>
    </row>
    <row r="889" ht="13.5" customHeight="1">
      <c r="A889" s="380"/>
      <c r="B889" s="483"/>
      <c r="C889" s="483"/>
      <c r="D889" s="365"/>
      <c r="E889" s="365"/>
      <c r="F889" s="365"/>
      <c r="G889" s="365"/>
      <c r="H889" s="365"/>
      <c r="I889" s="365"/>
      <c r="J889" s="365"/>
      <c r="K889" s="365"/>
      <c r="L889" s="365"/>
      <c r="M889" s="365"/>
      <c r="N889" s="365"/>
      <c r="O889" s="365"/>
      <c r="P889" s="365"/>
      <c r="Q889" s="365"/>
      <c r="R889" s="365"/>
      <c r="S889" s="365"/>
      <c r="T889" s="365"/>
      <c r="U889" s="365"/>
      <c r="V889" s="365"/>
      <c r="W889" s="365"/>
      <c r="X889" s="365"/>
      <c r="Y889" s="365"/>
      <c r="Z889" s="365"/>
    </row>
    <row r="890" ht="13.5" customHeight="1">
      <c r="A890" s="380"/>
      <c r="B890" s="483"/>
      <c r="C890" s="483"/>
      <c r="D890" s="365"/>
      <c r="E890" s="365"/>
      <c r="F890" s="365"/>
      <c r="G890" s="365"/>
      <c r="H890" s="365"/>
      <c r="I890" s="365"/>
      <c r="J890" s="365"/>
      <c r="K890" s="365"/>
      <c r="L890" s="365"/>
      <c r="M890" s="365"/>
      <c r="N890" s="365"/>
      <c r="O890" s="365"/>
      <c r="P890" s="365"/>
      <c r="Q890" s="365"/>
      <c r="R890" s="365"/>
      <c r="S890" s="365"/>
      <c r="T890" s="365"/>
      <c r="U890" s="365"/>
      <c r="V890" s="365"/>
      <c r="W890" s="365"/>
      <c r="X890" s="365"/>
      <c r="Y890" s="365"/>
      <c r="Z890" s="365"/>
    </row>
    <row r="891" ht="13.5" customHeight="1">
      <c r="A891" s="380"/>
      <c r="B891" s="483"/>
      <c r="C891" s="483"/>
      <c r="D891" s="365"/>
      <c r="E891" s="365"/>
      <c r="F891" s="365"/>
      <c r="G891" s="365"/>
      <c r="H891" s="365"/>
      <c r="I891" s="365"/>
      <c r="J891" s="365"/>
      <c r="K891" s="365"/>
      <c r="L891" s="365"/>
      <c r="M891" s="365"/>
      <c r="N891" s="365"/>
      <c r="O891" s="365"/>
      <c r="P891" s="365"/>
      <c r="Q891" s="365"/>
      <c r="R891" s="365"/>
      <c r="S891" s="365"/>
      <c r="T891" s="365"/>
      <c r="U891" s="365"/>
      <c r="V891" s="365"/>
      <c r="W891" s="365"/>
      <c r="X891" s="365"/>
      <c r="Y891" s="365"/>
      <c r="Z891" s="365"/>
    </row>
    <row r="892" ht="13.5" customHeight="1">
      <c r="A892" s="380"/>
      <c r="B892" s="483"/>
      <c r="C892" s="483"/>
      <c r="D892" s="365"/>
      <c r="E892" s="365"/>
      <c r="F892" s="365"/>
      <c r="G892" s="365"/>
      <c r="H892" s="365"/>
      <c r="I892" s="365"/>
      <c r="J892" s="365"/>
      <c r="K892" s="365"/>
      <c r="L892" s="365"/>
      <c r="M892" s="365"/>
      <c r="N892" s="365"/>
      <c r="O892" s="365"/>
      <c r="P892" s="365"/>
      <c r="Q892" s="365"/>
      <c r="R892" s="365"/>
      <c r="S892" s="365"/>
      <c r="T892" s="365"/>
      <c r="U892" s="365"/>
      <c r="V892" s="365"/>
      <c r="W892" s="365"/>
      <c r="X892" s="365"/>
      <c r="Y892" s="365"/>
      <c r="Z892" s="365"/>
    </row>
    <row r="893" ht="13.5" customHeight="1">
      <c r="A893" s="380"/>
      <c r="B893" s="483"/>
      <c r="C893" s="483"/>
      <c r="D893" s="365"/>
      <c r="E893" s="365"/>
      <c r="F893" s="365"/>
      <c r="G893" s="365"/>
      <c r="H893" s="365"/>
      <c r="I893" s="365"/>
      <c r="J893" s="365"/>
      <c r="K893" s="365"/>
      <c r="L893" s="365"/>
      <c r="M893" s="365"/>
      <c r="N893" s="365"/>
      <c r="O893" s="365"/>
      <c r="P893" s="365"/>
      <c r="Q893" s="365"/>
      <c r="R893" s="365"/>
      <c r="S893" s="365"/>
      <c r="T893" s="365"/>
      <c r="U893" s="365"/>
      <c r="V893" s="365"/>
      <c r="W893" s="365"/>
      <c r="X893" s="365"/>
      <c r="Y893" s="365"/>
      <c r="Z893" s="365"/>
    </row>
    <row r="894" ht="13.5" customHeight="1">
      <c r="A894" s="380"/>
      <c r="B894" s="483"/>
      <c r="C894" s="483"/>
      <c r="D894" s="365"/>
      <c r="E894" s="365"/>
      <c r="F894" s="365"/>
      <c r="G894" s="365"/>
      <c r="H894" s="365"/>
      <c r="I894" s="365"/>
      <c r="J894" s="365"/>
      <c r="K894" s="365"/>
      <c r="L894" s="365"/>
      <c r="M894" s="365"/>
      <c r="N894" s="365"/>
      <c r="O894" s="365"/>
      <c r="P894" s="365"/>
      <c r="Q894" s="365"/>
      <c r="R894" s="365"/>
      <c r="S894" s="365"/>
      <c r="T894" s="365"/>
      <c r="U894" s="365"/>
      <c r="V894" s="365"/>
      <c r="W894" s="365"/>
      <c r="X894" s="365"/>
      <c r="Y894" s="365"/>
      <c r="Z894" s="365"/>
    </row>
    <row r="895" ht="13.5" customHeight="1">
      <c r="A895" s="380"/>
      <c r="B895" s="483"/>
      <c r="C895" s="483"/>
      <c r="D895" s="365"/>
      <c r="E895" s="365"/>
      <c r="F895" s="365"/>
      <c r="G895" s="365"/>
      <c r="H895" s="365"/>
      <c r="I895" s="365"/>
      <c r="J895" s="365"/>
      <c r="K895" s="365"/>
      <c r="L895" s="365"/>
      <c r="M895" s="365"/>
      <c r="N895" s="365"/>
      <c r="O895" s="365"/>
      <c r="P895" s="365"/>
      <c r="Q895" s="365"/>
      <c r="R895" s="365"/>
      <c r="S895" s="365"/>
      <c r="T895" s="365"/>
      <c r="U895" s="365"/>
      <c r="V895" s="365"/>
      <c r="W895" s="365"/>
      <c r="X895" s="365"/>
      <c r="Y895" s="365"/>
      <c r="Z895" s="365"/>
    </row>
    <row r="896" ht="13.5" customHeight="1">
      <c r="A896" s="380"/>
      <c r="B896" s="483"/>
      <c r="C896" s="483"/>
      <c r="D896" s="365"/>
      <c r="E896" s="365"/>
      <c r="F896" s="365"/>
      <c r="G896" s="365"/>
      <c r="H896" s="365"/>
      <c r="I896" s="365"/>
      <c r="J896" s="365"/>
      <c r="K896" s="365"/>
      <c r="L896" s="365"/>
      <c r="M896" s="365"/>
      <c r="N896" s="365"/>
      <c r="O896" s="365"/>
      <c r="P896" s="365"/>
      <c r="Q896" s="365"/>
      <c r="R896" s="365"/>
      <c r="S896" s="365"/>
      <c r="T896" s="365"/>
      <c r="U896" s="365"/>
      <c r="V896" s="365"/>
      <c r="W896" s="365"/>
      <c r="X896" s="365"/>
      <c r="Y896" s="365"/>
      <c r="Z896" s="365"/>
    </row>
    <row r="897" ht="13.5" customHeight="1">
      <c r="A897" s="380"/>
      <c r="B897" s="483"/>
      <c r="C897" s="483"/>
      <c r="D897" s="365"/>
      <c r="E897" s="365"/>
      <c r="F897" s="365"/>
      <c r="G897" s="365"/>
      <c r="H897" s="365"/>
      <c r="I897" s="365"/>
      <c r="J897" s="365"/>
      <c r="K897" s="365"/>
      <c r="L897" s="365"/>
      <c r="M897" s="365"/>
      <c r="N897" s="365"/>
      <c r="O897" s="365"/>
      <c r="P897" s="365"/>
      <c r="Q897" s="365"/>
      <c r="R897" s="365"/>
      <c r="S897" s="365"/>
      <c r="T897" s="365"/>
      <c r="U897" s="365"/>
      <c r="V897" s="365"/>
      <c r="W897" s="365"/>
      <c r="X897" s="365"/>
      <c r="Y897" s="365"/>
      <c r="Z897" s="365"/>
    </row>
    <row r="898" ht="13.5" customHeight="1">
      <c r="A898" s="380"/>
      <c r="B898" s="483"/>
      <c r="C898" s="483"/>
      <c r="D898" s="365"/>
      <c r="E898" s="365"/>
      <c r="F898" s="365"/>
      <c r="G898" s="365"/>
      <c r="H898" s="365"/>
      <c r="I898" s="365"/>
      <c r="J898" s="365"/>
      <c r="K898" s="365"/>
      <c r="L898" s="365"/>
      <c r="M898" s="365"/>
      <c r="N898" s="365"/>
      <c r="O898" s="365"/>
      <c r="P898" s="365"/>
      <c r="Q898" s="365"/>
      <c r="R898" s="365"/>
      <c r="S898" s="365"/>
      <c r="T898" s="365"/>
      <c r="U898" s="365"/>
      <c r="V898" s="365"/>
      <c r="W898" s="365"/>
      <c r="X898" s="365"/>
      <c r="Y898" s="365"/>
      <c r="Z898" s="365"/>
    </row>
    <row r="899" ht="13.5" customHeight="1">
      <c r="A899" s="380"/>
      <c r="B899" s="483"/>
      <c r="C899" s="483"/>
      <c r="D899" s="365"/>
      <c r="E899" s="365"/>
      <c r="F899" s="365"/>
      <c r="G899" s="365"/>
      <c r="H899" s="365"/>
      <c r="I899" s="365"/>
      <c r="J899" s="365"/>
      <c r="K899" s="365"/>
      <c r="L899" s="365"/>
      <c r="M899" s="365"/>
      <c r="N899" s="365"/>
      <c r="O899" s="365"/>
      <c r="P899" s="365"/>
      <c r="Q899" s="365"/>
      <c r="R899" s="365"/>
      <c r="S899" s="365"/>
      <c r="T899" s="365"/>
      <c r="U899" s="365"/>
      <c r="V899" s="365"/>
      <c r="W899" s="365"/>
      <c r="X899" s="365"/>
      <c r="Y899" s="365"/>
      <c r="Z899" s="365"/>
    </row>
    <row r="900" ht="13.5" customHeight="1">
      <c r="A900" s="380"/>
      <c r="B900" s="483"/>
      <c r="C900" s="483"/>
      <c r="D900" s="365"/>
      <c r="E900" s="365"/>
      <c r="F900" s="365"/>
      <c r="G900" s="365"/>
      <c r="H900" s="365"/>
      <c r="I900" s="365"/>
      <c r="J900" s="365"/>
      <c r="K900" s="365"/>
      <c r="L900" s="365"/>
      <c r="M900" s="365"/>
      <c r="N900" s="365"/>
      <c r="O900" s="365"/>
      <c r="P900" s="365"/>
      <c r="Q900" s="365"/>
      <c r="R900" s="365"/>
      <c r="S900" s="365"/>
      <c r="T900" s="365"/>
      <c r="U900" s="365"/>
      <c r="V900" s="365"/>
      <c r="W900" s="365"/>
      <c r="X900" s="365"/>
      <c r="Y900" s="365"/>
      <c r="Z900" s="365"/>
    </row>
    <row r="901" ht="13.5" customHeight="1">
      <c r="A901" s="380"/>
      <c r="B901" s="483"/>
      <c r="C901" s="483"/>
      <c r="D901" s="365"/>
      <c r="E901" s="365"/>
      <c r="F901" s="365"/>
      <c r="G901" s="365"/>
      <c r="H901" s="365"/>
      <c r="I901" s="365"/>
      <c r="J901" s="365"/>
      <c r="K901" s="365"/>
      <c r="L901" s="365"/>
      <c r="M901" s="365"/>
      <c r="N901" s="365"/>
      <c r="O901" s="365"/>
      <c r="P901" s="365"/>
      <c r="Q901" s="365"/>
      <c r="R901" s="365"/>
      <c r="S901" s="365"/>
      <c r="T901" s="365"/>
      <c r="U901" s="365"/>
      <c r="V901" s="365"/>
      <c r="W901" s="365"/>
      <c r="X901" s="365"/>
      <c r="Y901" s="365"/>
      <c r="Z901" s="365"/>
    </row>
    <row r="902" ht="13.5" customHeight="1">
      <c r="A902" s="380"/>
      <c r="B902" s="483"/>
      <c r="C902" s="483"/>
      <c r="D902" s="365"/>
      <c r="E902" s="365"/>
      <c r="F902" s="365"/>
      <c r="G902" s="365"/>
      <c r="H902" s="365"/>
      <c r="I902" s="365"/>
      <c r="J902" s="365"/>
      <c r="K902" s="365"/>
      <c r="L902" s="365"/>
      <c r="M902" s="365"/>
      <c r="N902" s="365"/>
      <c r="O902" s="365"/>
      <c r="P902" s="365"/>
      <c r="Q902" s="365"/>
      <c r="R902" s="365"/>
      <c r="S902" s="365"/>
      <c r="T902" s="365"/>
      <c r="U902" s="365"/>
      <c r="V902" s="365"/>
      <c r="W902" s="365"/>
      <c r="X902" s="365"/>
      <c r="Y902" s="365"/>
      <c r="Z902" s="365"/>
    </row>
    <row r="903" ht="13.5" customHeight="1">
      <c r="A903" s="380"/>
      <c r="B903" s="483"/>
      <c r="C903" s="483"/>
      <c r="D903" s="365"/>
      <c r="E903" s="365"/>
      <c r="F903" s="365"/>
      <c r="G903" s="365"/>
      <c r="H903" s="365"/>
      <c r="I903" s="365"/>
      <c r="J903" s="365"/>
      <c r="K903" s="365"/>
      <c r="L903" s="365"/>
      <c r="M903" s="365"/>
      <c r="N903" s="365"/>
      <c r="O903" s="365"/>
      <c r="P903" s="365"/>
      <c r="Q903" s="365"/>
      <c r="R903" s="365"/>
      <c r="S903" s="365"/>
      <c r="T903" s="365"/>
      <c r="U903" s="365"/>
      <c r="V903" s="365"/>
      <c r="W903" s="365"/>
      <c r="X903" s="365"/>
      <c r="Y903" s="365"/>
      <c r="Z903" s="365"/>
    </row>
    <row r="904" ht="13.5" customHeight="1">
      <c r="A904" s="380"/>
      <c r="B904" s="483"/>
      <c r="C904" s="483"/>
      <c r="D904" s="365"/>
      <c r="E904" s="365"/>
      <c r="F904" s="365"/>
      <c r="G904" s="365"/>
      <c r="H904" s="365"/>
      <c r="I904" s="365"/>
      <c r="J904" s="365"/>
      <c r="K904" s="365"/>
      <c r="L904" s="365"/>
      <c r="M904" s="365"/>
      <c r="N904" s="365"/>
      <c r="O904" s="365"/>
      <c r="P904" s="365"/>
      <c r="Q904" s="365"/>
      <c r="R904" s="365"/>
      <c r="S904" s="365"/>
      <c r="T904" s="365"/>
      <c r="U904" s="365"/>
      <c r="V904" s="365"/>
      <c r="W904" s="365"/>
      <c r="X904" s="365"/>
      <c r="Y904" s="365"/>
      <c r="Z904" s="365"/>
    </row>
    <row r="905" ht="13.5" customHeight="1">
      <c r="A905" s="380"/>
      <c r="B905" s="483"/>
      <c r="C905" s="483"/>
      <c r="D905" s="365"/>
      <c r="E905" s="365"/>
      <c r="F905" s="365"/>
      <c r="G905" s="365"/>
      <c r="H905" s="365"/>
      <c r="I905" s="365"/>
      <c r="J905" s="365"/>
      <c r="K905" s="365"/>
      <c r="L905" s="365"/>
      <c r="M905" s="365"/>
      <c r="N905" s="365"/>
      <c r="O905" s="365"/>
      <c r="P905" s="365"/>
      <c r="Q905" s="365"/>
      <c r="R905" s="365"/>
      <c r="S905" s="365"/>
      <c r="T905" s="365"/>
      <c r="U905" s="365"/>
      <c r="V905" s="365"/>
      <c r="W905" s="365"/>
      <c r="X905" s="365"/>
      <c r="Y905" s="365"/>
      <c r="Z905" s="365"/>
    </row>
    <row r="906" ht="13.5" customHeight="1">
      <c r="A906" s="380"/>
      <c r="B906" s="483"/>
      <c r="C906" s="483"/>
      <c r="D906" s="365"/>
      <c r="E906" s="365"/>
      <c r="F906" s="365"/>
      <c r="G906" s="365"/>
      <c r="H906" s="365"/>
      <c r="I906" s="365"/>
      <c r="J906" s="365"/>
      <c r="K906" s="365"/>
      <c r="L906" s="365"/>
      <c r="M906" s="365"/>
      <c r="N906" s="365"/>
      <c r="O906" s="365"/>
      <c r="P906" s="365"/>
      <c r="Q906" s="365"/>
      <c r="R906" s="365"/>
      <c r="S906" s="365"/>
      <c r="T906" s="365"/>
      <c r="U906" s="365"/>
      <c r="V906" s="365"/>
      <c r="W906" s="365"/>
      <c r="X906" s="365"/>
      <c r="Y906" s="365"/>
      <c r="Z906" s="365"/>
    </row>
    <row r="907" ht="13.5" customHeight="1">
      <c r="A907" s="380"/>
      <c r="B907" s="483"/>
      <c r="C907" s="483"/>
      <c r="D907" s="365"/>
      <c r="E907" s="365"/>
      <c r="F907" s="365"/>
      <c r="G907" s="365"/>
      <c r="H907" s="365"/>
      <c r="I907" s="365"/>
      <c r="J907" s="365"/>
      <c r="K907" s="365"/>
      <c r="L907" s="365"/>
      <c r="M907" s="365"/>
      <c r="N907" s="365"/>
      <c r="O907" s="365"/>
      <c r="P907" s="365"/>
      <c r="Q907" s="365"/>
      <c r="R907" s="365"/>
      <c r="S907" s="365"/>
      <c r="T907" s="365"/>
      <c r="U907" s="365"/>
      <c r="V907" s="365"/>
      <c r="W907" s="365"/>
      <c r="X907" s="365"/>
      <c r="Y907" s="365"/>
      <c r="Z907" s="365"/>
    </row>
    <row r="908" ht="13.5" customHeight="1">
      <c r="A908" s="380"/>
      <c r="B908" s="483"/>
      <c r="C908" s="483"/>
      <c r="D908" s="365"/>
      <c r="E908" s="365"/>
      <c r="F908" s="365"/>
      <c r="G908" s="365"/>
      <c r="H908" s="365"/>
      <c r="I908" s="365"/>
      <c r="J908" s="365"/>
      <c r="K908" s="365"/>
      <c r="L908" s="365"/>
      <c r="M908" s="365"/>
      <c r="N908" s="365"/>
      <c r="O908" s="365"/>
      <c r="P908" s="365"/>
      <c r="Q908" s="365"/>
      <c r="R908" s="365"/>
      <c r="S908" s="365"/>
      <c r="T908" s="365"/>
      <c r="U908" s="365"/>
      <c r="V908" s="365"/>
      <c r="W908" s="365"/>
      <c r="X908" s="365"/>
      <c r="Y908" s="365"/>
      <c r="Z908" s="365"/>
    </row>
    <row r="909" ht="13.5" customHeight="1">
      <c r="A909" s="380"/>
      <c r="B909" s="483"/>
      <c r="C909" s="483"/>
      <c r="D909" s="365"/>
      <c r="E909" s="365"/>
      <c r="F909" s="365"/>
      <c r="G909" s="365"/>
      <c r="H909" s="365"/>
      <c r="I909" s="365"/>
      <c r="J909" s="365"/>
      <c r="K909" s="365"/>
      <c r="L909" s="365"/>
      <c r="M909" s="365"/>
      <c r="N909" s="365"/>
      <c r="O909" s="365"/>
      <c r="P909" s="365"/>
      <c r="Q909" s="365"/>
      <c r="R909" s="365"/>
      <c r="S909" s="365"/>
      <c r="T909" s="365"/>
      <c r="U909" s="365"/>
      <c r="V909" s="365"/>
      <c r="W909" s="365"/>
      <c r="X909" s="365"/>
      <c r="Y909" s="365"/>
      <c r="Z909" s="365"/>
    </row>
    <row r="910" ht="13.5" customHeight="1">
      <c r="A910" s="380"/>
      <c r="B910" s="483"/>
      <c r="C910" s="483"/>
      <c r="D910" s="365"/>
      <c r="E910" s="365"/>
      <c r="F910" s="365"/>
      <c r="G910" s="365"/>
      <c r="H910" s="365"/>
      <c r="I910" s="365"/>
      <c r="J910" s="365"/>
      <c r="K910" s="365"/>
      <c r="L910" s="365"/>
      <c r="M910" s="365"/>
      <c r="N910" s="365"/>
      <c r="O910" s="365"/>
      <c r="P910" s="365"/>
      <c r="Q910" s="365"/>
      <c r="R910" s="365"/>
      <c r="S910" s="365"/>
      <c r="T910" s="365"/>
      <c r="U910" s="365"/>
      <c r="V910" s="365"/>
      <c r="W910" s="365"/>
      <c r="X910" s="365"/>
      <c r="Y910" s="365"/>
      <c r="Z910" s="365"/>
    </row>
    <row r="911" ht="13.5" customHeight="1">
      <c r="A911" s="380"/>
      <c r="B911" s="483"/>
      <c r="C911" s="483"/>
      <c r="D911" s="365"/>
      <c r="E911" s="365"/>
      <c r="F911" s="365"/>
      <c r="G911" s="365"/>
      <c r="H911" s="365"/>
      <c r="I911" s="365"/>
      <c r="J911" s="365"/>
      <c r="K911" s="365"/>
      <c r="L911" s="365"/>
      <c r="M911" s="365"/>
      <c r="N911" s="365"/>
      <c r="O911" s="365"/>
      <c r="P911" s="365"/>
      <c r="Q911" s="365"/>
      <c r="R911" s="365"/>
      <c r="S911" s="365"/>
      <c r="T911" s="365"/>
      <c r="U911" s="365"/>
      <c r="V911" s="365"/>
      <c r="W911" s="365"/>
      <c r="X911" s="365"/>
      <c r="Y911" s="365"/>
      <c r="Z911" s="365"/>
    </row>
    <row r="912" ht="13.5" customHeight="1">
      <c r="A912" s="380"/>
      <c r="B912" s="483"/>
      <c r="C912" s="483"/>
      <c r="D912" s="365"/>
      <c r="E912" s="365"/>
      <c r="F912" s="365"/>
      <c r="G912" s="365"/>
      <c r="H912" s="365"/>
      <c r="I912" s="365"/>
      <c r="J912" s="365"/>
      <c r="K912" s="365"/>
      <c r="L912" s="365"/>
      <c r="M912" s="365"/>
      <c r="N912" s="365"/>
      <c r="O912" s="365"/>
      <c r="P912" s="365"/>
      <c r="Q912" s="365"/>
      <c r="R912" s="365"/>
      <c r="S912" s="365"/>
      <c r="T912" s="365"/>
      <c r="U912" s="365"/>
      <c r="V912" s="365"/>
      <c r="W912" s="365"/>
      <c r="X912" s="365"/>
      <c r="Y912" s="365"/>
      <c r="Z912" s="365"/>
    </row>
    <row r="913" ht="13.5" customHeight="1">
      <c r="A913" s="380"/>
      <c r="B913" s="483"/>
      <c r="C913" s="483"/>
      <c r="D913" s="365"/>
      <c r="E913" s="365"/>
      <c r="F913" s="365"/>
      <c r="G913" s="365"/>
      <c r="H913" s="365"/>
      <c r="I913" s="365"/>
      <c r="J913" s="365"/>
      <c r="K913" s="365"/>
      <c r="L913" s="365"/>
      <c r="M913" s="365"/>
      <c r="N913" s="365"/>
      <c r="O913" s="365"/>
      <c r="P913" s="365"/>
      <c r="Q913" s="365"/>
      <c r="R913" s="365"/>
      <c r="S913" s="365"/>
      <c r="T913" s="365"/>
      <c r="U913" s="365"/>
      <c r="V913" s="365"/>
      <c r="W913" s="365"/>
      <c r="X913" s="365"/>
      <c r="Y913" s="365"/>
      <c r="Z913" s="365"/>
    </row>
    <row r="914" ht="13.5" customHeight="1">
      <c r="A914" s="380"/>
      <c r="B914" s="483"/>
      <c r="C914" s="483"/>
      <c r="D914" s="365"/>
      <c r="E914" s="365"/>
      <c r="F914" s="365"/>
      <c r="G914" s="365"/>
      <c r="H914" s="365"/>
      <c r="I914" s="365"/>
      <c r="J914" s="365"/>
      <c r="K914" s="365"/>
      <c r="L914" s="365"/>
      <c r="M914" s="365"/>
      <c r="N914" s="365"/>
      <c r="O914" s="365"/>
      <c r="P914" s="365"/>
      <c r="Q914" s="365"/>
      <c r="R914" s="365"/>
      <c r="S914" s="365"/>
      <c r="T914" s="365"/>
      <c r="U914" s="365"/>
      <c r="V914" s="365"/>
      <c r="W914" s="365"/>
      <c r="X914" s="365"/>
      <c r="Y914" s="365"/>
      <c r="Z914" s="365"/>
    </row>
    <row r="915" ht="13.5" customHeight="1">
      <c r="A915" s="380"/>
      <c r="B915" s="483"/>
      <c r="C915" s="483"/>
      <c r="D915" s="365"/>
      <c r="E915" s="365"/>
      <c r="F915" s="365"/>
      <c r="G915" s="365"/>
      <c r="H915" s="365"/>
      <c r="I915" s="365"/>
      <c r="J915" s="365"/>
      <c r="K915" s="365"/>
      <c r="L915" s="365"/>
      <c r="M915" s="365"/>
      <c r="N915" s="365"/>
      <c r="O915" s="365"/>
      <c r="P915" s="365"/>
      <c r="Q915" s="365"/>
      <c r="R915" s="365"/>
      <c r="S915" s="365"/>
      <c r="T915" s="365"/>
      <c r="U915" s="365"/>
      <c r="V915" s="365"/>
      <c r="W915" s="365"/>
      <c r="X915" s="365"/>
      <c r="Y915" s="365"/>
      <c r="Z915" s="365"/>
    </row>
    <row r="916" ht="13.5" customHeight="1">
      <c r="A916" s="380"/>
      <c r="B916" s="483"/>
      <c r="C916" s="483"/>
      <c r="D916" s="365"/>
      <c r="E916" s="365"/>
      <c r="F916" s="365"/>
      <c r="G916" s="365"/>
      <c r="H916" s="365"/>
      <c r="I916" s="365"/>
      <c r="J916" s="365"/>
      <c r="K916" s="365"/>
      <c r="L916" s="365"/>
      <c r="M916" s="365"/>
      <c r="N916" s="365"/>
      <c r="O916" s="365"/>
      <c r="P916" s="365"/>
      <c r="Q916" s="365"/>
      <c r="R916" s="365"/>
      <c r="S916" s="365"/>
      <c r="T916" s="365"/>
      <c r="U916" s="365"/>
      <c r="V916" s="365"/>
      <c r="W916" s="365"/>
      <c r="X916" s="365"/>
      <c r="Y916" s="365"/>
      <c r="Z916" s="365"/>
    </row>
    <row r="917" ht="13.5" customHeight="1">
      <c r="A917" s="380"/>
      <c r="B917" s="483"/>
      <c r="C917" s="483"/>
      <c r="D917" s="365"/>
      <c r="E917" s="365"/>
      <c r="F917" s="365"/>
      <c r="G917" s="365"/>
      <c r="H917" s="365"/>
      <c r="I917" s="365"/>
      <c r="J917" s="365"/>
      <c r="K917" s="365"/>
      <c r="L917" s="365"/>
      <c r="M917" s="365"/>
      <c r="N917" s="365"/>
      <c r="O917" s="365"/>
      <c r="P917" s="365"/>
      <c r="Q917" s="365"/>
      <c r="R917" s="365"/>
      <c r="S917" s="365"/>
      <c r="T917" s="365"/>
      <c r="U917" s="365"/>
      <c r="V917" s="365"/>
      <c r="W917" s="365"/>
      <c r="X917" s="365"/>
      <c r="Y917" s="365"/>
      <c r="Z917" s="365"/>
    </row>
    <row r="918" ht="13.5" customHeight="1">
      <c r="A918" s="380"/>
      <c r="B918" s="483"/>
      <c r="C918" s="483"/>
      <c r="D918" s="365"/>
      <c r="E918" s="365"/>
      <c r="F918" s="365"/>
      <c r="G918" s="365"/>
      <c r="H918" s="365"/>
      <c r="I918" s="365"/>
      <c r="J918" s="365"/>
      <c r="K918" s="365"/>
      <c r="L918" s="365"/>
      <c r="M918" s="365"/>
      <c r="N918" s="365"/>
      <c r="O918" s="365"/>
      <c r="P918" s="365"/>
      <c r="Q918" s="365"/>
      <c r="R918" s="365"/>
      <c r="S918" s="365"/>
      <c r="T918" s="365"/>
      <c r="U918" s="365"/>
      <c r="V918" s="365"/>
      <c r="W918" s="365"/>
      <c r="X918" s="365"/>
      <c r="Y918" s="365"/>
      <c r="Z918" s="365"/>
    </row>
    <row r="919" ht="13.5" customHeight="1">
      <c r="A919" s="380"/>
      <c r="B919" s="483"/>
      <c r="C919" s="483"/>
      <c r="D919" s="365"/>
      <c r="E919" s="365"/>
      <c r="F919" s="365"/>
      <c r="G919" s="365"/>
      <c r="H919" s="365"/>
      <c r="I919" s="365"/>
      <c r="J919" s="365"/>
      <c r="K919" s="365"/>
      <c r="L919" s="365"/>
      <c r="M919" s="365"/>
      <c r="N919" s="365"/>
      <c r="O919" s="365"/>
      <c r="P919" s="365"/>
      <c r="Q919" s="365"/>
      <c r="R919" s="365"/>
      <c r="S919" s="365"/>
      <c r="T919" s="365"/>
      <c r="U919" s="365"/>
      <c r="V919" s="365"/>
      <c r="W919" s="365"/>
      <c r="X919" s="365"/>
      <c r="Y919" s="365"/>
      <c r="Z919" s="365"/>
    </row>
    <row r="920" ht="13.5" customHeight="1">
      <c r="A920" s="380"/>
      <c r="B920" s="483"/>
      <c r="C920" s="483"/>
      <c r="D920" s="365"/>
      <c r="E920" s="365"/>
      <c r="F920" s="365"/>
      <c r="G920" s="365"/>
      <c r="H920" s="365"/>
      <c r="I920" s="365"/>
      <c r="J920" s="365"/>
      <c r="K920" s="365"/>
      <c r="L920" s="365"/>
      <c r="M920" s="365"/>
      <c r="N920" s="365"/>
      <c r="O920" s="365"/>
      <c r="P920" s="365"/>
      <c r="Q920" s="365"/>
      <c r="R920" s="365"/>
      <c r="S920" s="365"/>
      <c r="T920" s="365"/>
      <c r="U920" s="365"/>
      <c r="V920" s="365"/>
      <c r="W920" s="365"/>
      <c r="X920" s="365"/>
      <c r="Y920" s="365"/>
      <c r="Z920" s="365"/>
    </row>
    <row r="921" ht="13.5" customHeight="1">
      <c r="A921" s="380"/>
      <c r="B921" s="483"/>
      <c r="C921" s="483"/>
      <c r="D921" s="365"/>
      <c r="E921" s="365"/>
      <c r="F921" s="365"/>
      <c r="G921" s="365"/>
      <c r="H921" s="365"/>
      <c r="I921" s="365"/>
      <c r="J921" s="365"/>
      <c r="K921" s="365"/>
      <c r="L921" s="365"/>
      <c r="M921" s="365"/>
      <c r="N921" s="365"/>
      <c r="O921" s="365"/>
      <c r="P921" s="365"/>
      <c r="Q921" s="365"/>
      <c r="R921" s="365"/>
      <c r="S921" s="365"/>
      <c r="T921" s="365"/>
      <c r="U921" s="365"/>
      <c r="V921" s="365"/>
      <c r="W921" s="365"/>
      <c r="X921" s="365"/>
      <c r="Y921" s="365"/>
      <c r="Z921" s="365"/>
    </row>
    <row r="922" ht="13.5" customHeight="1">
      <c r="A922" s="380"/>
      <c r="B922" s="483"/>
      <c r="C922" s="483"/>
      <c r="D922" s="365"/>
      <c r="E922" s="365"/>
      <c r="F922" s="365"/>
      <c r="G922" s="365"/>
      <c r="H922" s="365"/>
      <c r="I922" s="365"/>
      <c r="J922" s="365"/>
      <c r="K922" s="365"/>
      <c r="L922" s="365"/>
      <c r="M922" s="365"/>
      <c r="N922" s="365"/>
      <c r="O922" s="365"/>
      <c r="P922" s="365"/>
      <c r="Q922" s="365"/>
      <c r="R922" s="365"/>
      <c r="S922" s="365"/>
      <c r="T922" s="365"/>
      <c r="U922" s="365"/>
      <c r="V922" s="365"/>
      <c r="W922" s="365"/>
      <c r="X922" s="365"/>
      <c r="Y922" s="365"/>
      <c r="Z922" s="365"/>
    </row>
    <row r="923" ht="13.5" customHeight="1">
      <c r="A923" s="380"/>
      <c r="B923" s="483"/>
      <c r="C923" s="483"/>
      <c r="D923" s="365"/>
      <c r="E923" s="365"/>
      <c r="F923" s="365"/>
      <c r="G923" s="365"/>
      <c r="H923" s="365"/>
      <c r="I923" s="365"/>
      <c r="J923" s="365"/>
      <c r="K923" s="365"/>
      <c r="L923" s="365"/>
      <c r="M923" s="365"/>
      <c r="N923" s="365"/>
      <c r="O923" s="365"/>
      <c r="P923" s="365"/>
      <c r="Q923" s="365"/>
      <c r="R923" s="365"/>
      <c r="S923" s="365"/>
      <c r="T923" s="365"/>
      <c r="U923" s="365"/>
      <c r="V923" s="365"/>
      <c r="W923" s="365"/>
      <c r="X923" s="365"/>
      <c r="Y923" s="365"/>
      <c r="Z923" s="365"/>
    </row>
    <row r="924" ht="13.5" customHeight="1">
      <c r="A924" s="380"/>
      <c r="B924" s="483"/>
      <c r="C924" s="483"/>
      <c r="D924" s="365"/>
      <c r="E924" s="365"/>
      <c r="F924" s="365"/>
      <c r="G924" s="365"/>
      <c r="H924" s="365"/>
      <c r="I924" s="365"/>
      <c r="J924" s="365"/>
      <c r="K924" s="365"/>
      <c r="L924" s="365"/>
      <c r="M924" s="365"/>
      <c r="N924" s="365"/>
      <c r="O924" s="365"/>
      <c r="P924" s="365"/>
      <c r="Q924" s="365"/>
      <c r="R924" s="365"/>
      <c r="S924" s="365"/>
      <c r="T924" s="365"/>
      <c r="U924" s="365"/>
      <c r="V924" s="365"/>
      <c r="W924" s="365"/>
      <c r="X924" s="365"/>
      <c r="Y924" s="365"/>
      <c r="Z924" s="365"/>
    </row>
    <row r="925" ht="13.5" customHeight="1">
      <c r="A925" s="380"/>
      <c r="B925" s="483"/>
      <c r="C925" s="483"/>
      <c r="D925" s="365"/>
      <c r="E925" s="365"/>
      <c r="F925" s="365"/>
      <c r="G925" s="365"/>
      <c r="H925" s="365"/>
      <c r="I925" s="365"/>
      <c r="J925" s="365"/>
      <c r="K925" s="365"/>
      <c r="L925" s="365"/>
      <c r="M925" s="365"/>
      <c r="N925" s="365"/>
      <c r="O925" s="365"/>
      <c r="P925" s="365"/>
      <c r="Q925" s="365"/>
      <c r="R925" s="365"/>
      <c r="S925" s="365"/>
      <c r="T925" s="365"/>
      <c r="U925" s="365"/>
      <c r="V925" s="365"/>
      <c r="W925" s="365"/>
      <c r="X925" s="365"/>
      <c r="Y925" s="365"/>
      <c r="Z925" s="365"/>
    </row>
    <row r="926" ht="13.5" customHeight="1">
      <c r="A926" s="380"/>
      <c r="B926" s="483"/>
      <c r="C926" s="483"/>
      <c r="D926" s="365"/>
      <c r="E926" s="365"/>
      <c r="F926" s="365"/>
      <c r="G926" s="365"/>
      <c r="H926" s="365"/>
      <c r="I926" s="365"/>
      <c r="J926" s="365"/>
      <c r="K926" s="365"/>
      <c r="L926" s="365"/>
      <c r="M926" s="365"/>
      <c r="N926" s="365"/>
      <c r="O926" s="365"/>
      <c r="P926" s="365"/>
      <c r="Q926" s="365"/>
      <c r="R926" s="365"/>
      <c r="S926" s="365"/>
      <c r="T926" s="365"/>
      <c r="U926" s="365"/>
      <c r="V926" s="365"/>
      <c r="W926" s="365"/>
      <c r="X926" s="365"/>
      <c r="Y926" s="365"/>
      <c r="Z926" s="365"/>
    </row>
    <row r="927" ht="13.5" customHeight="1">
      <c r="A927" s="380"/>
      <c r="B927" s="483"/>
      <c r="C927" s="483"/>
      <c r="D927" s="365"/>
      <c r="E927" s="365"/>
      <c r="F927" s="365"/>
      <c r="G927" s="365"/>
      <c r="H927" s="365"/>
      <c r="I927" s="365"/>
      <c r="J927" s="365"/>
      <c r="K927" s="365"/>
      <c r="L927" s="365"/>
      <c r="M927" s="365"/>
      <c r="N927" s="365"/>
      <c r="O927" s="365"/>
      <c r="P927" s="365"/>
      <c r="Q927" s="365"/>
      <c r="R927" s="365"/>
      <c r="S927" s="365"/>
      <c r="T927" s="365"/>
      <c r="U927" s="365"/>
      <c r="V927" s="365"/>
      <c r="W927" s="365"/>
      <c r="X927" s="365"/>
      <c r="Y927" s="365"/>
      <c r="Z927" s="365"/>
    </row>
    <row r="928" ht="13.5" customHeight="1">
      <c r="A928" s="380"/>
      <c r="B928" s="483"/>
      <c r="C928" s="483"/>
      <c r="D928" s="365"/>
      <c r="E928" s="365"/>
      <c r="F928" s="365"/>
      <c r="G928" s="365"/>
      <c r="H928" s="365"/>
      <c r="I928" s="365"/>
      <c r="J928" s="365"/>
      <c r="K928" s="365"/>
      <c r="L928" s="365"/>
      <c r="M928" s="365"/>
      <c r="N928" s="365"/>
      <c r="O928" s="365"/>
      <c r="P928" s="365"/>
      <c r="Q928" s="365"/>
      <c r="R928" s="365"/>
      <c r="S928" s="365"/>
      <c r="T928" s="365"/>
      <c r="U928" s="365"/>
      <c r="V928" s="365"/>
      <c r="W928" s="365"/>
      <c r="X928" s="365"/>
      <c r="Y928" s="365"/>
      <c r="Z928" s="365"/>
    </row>
    <row r="929" ht="13.5" customHeight="1">
      <c r="A929" s="380"/>
      <c r="B929" s="483"/>
      <c r="C929" s="483"/>
      <c r="D929" s="365"/>
      <c r="E929" s="365"/>
      <c r="F929" s="365"/>
      <c r="G929" s="365"/>
      <c r="H929" s="365"/>
      <c r="I929" s="365"/>
      <c r="J929" s="365"/>
      <c r="K929" s="365"/>
      <c r="L929" s="365"/>
      <c r="M929" s="365"/>
      <c r="N929" s="365"/>
      <c r="O929" s="365"/>
      <c r="P929" s="365"/>
      <c r="Q929" s="365"/>
      <c r="R929" s="365"/>
      <c r="S929" s="365"/>
      <c r="T929" s="365"/>
      <c r="U929" s="365"/>
      <c r="V929" s="365"/>
      <c r="W929" s="365"/>
      <c r="X929" s="365"/>
      <c r="Y929" s="365"/>
      <c r="Z929" s="365"/>
    </row>
    <row r="930" ht="13.5" customHeight="1">
      <c r="A930" s="380"/>
      <c r="B930" s="483"/>
      <c r="C930" s="483"/>
      <c r="D930" s="365"/>
      <c r="E930" s="365"/>
      <c r="F930" s="365"/>
      <c r="G930" s="365"/>
      <c r="H930" s="365"/>
      <c r="I930" s="365"/>
      <c r="J930" s="365"/>
      <c r="K930" s="365"/>
      <c r="L930" s="365"/>
      <c r="M930" s="365"/>
      <c r="N930" s="365"/>
      <c r="O930" s="365"/>
      <c r="P930" s="365"/>
      <c r="Q930" s="365"/>
      <c r="R930" s="365"/>
      <c r="S930" s="365"/>
      <c r="T930" s="365"/>
      <c r="U930" s="365"/>
      <c r="V930" s="365"/>
      <c r="W930" s="365"/>
      <c r="X930" s="365"/>
      <c r="Y930" s="365"/>
      <c r="Z930" s="365"/>
    </row>
    <row r="931" ht="13.5" customHeight="1">
      <c r="A931" s="380"/>
      <c r="B931" s="483"/>
      <c r="C931" s="483"/>
      <c r="D931" s="365"/>
      <c r="E931" s="365"/>
      <c r="F931" s="365"/>
      <c r="G931" s="365"/>
      <c r="H931" s="365"/>
      <c r="I931" s="365"/>
      <c r="J931" s="365"/>
      <c r="K931" s="365"/>
      <c r="L931" s="365"/>
      <c r="M931" s="365"/>
      <c r="N931" s="365"/>
      <c r="O931" s="365"/>
      <c r="P931" s="365"/>
      <c r="Q931" s="365"/>
      <c r="R931" s="365"/>
      <c r="S931" s="365"/>
      <c r="T931" s="365"/>
      <c r="U931" s="365"/>
      <c r="V931" s="365"/>
      <c r="W931" s="365"/>
      <c r="X931" s="365"/>
      <c r="Y931" s="365"/>
      <c r="Z931" s="365"/>
    </row>
    <row r="932" ht="13.5" customHeight="1">
      <c r="A932" s="380"/>
      <c r="B932" s="483"/>
      <c r="C932" s="483"/>
      <c r="D932" s="365"/>
      <c r="E932" s="365"/>
      <c r="F932" s="365"/>
      <c r="G932" s="365"/>
      <c r="H932" s="365"/>
      <c r="I932" s="365"/>
      <c r="J932" s="365"/>
      <c r="K932" s="365"/>
      <c r="L932" s="365"/>
      <c r="M932" s="365"/>
      <c r="N932" s="365"/>
      <c r="O932" s="365"/>
      <c r="P932" s="365"/>
      <c r="Q932" s="365"/>
      <c r="R932" s="365"/>
      <c r="S932" s="365"/>
      <c r="T932" s="365"/>
      <c r="U932" s="365"/>
      <c r="V932" s="365"/>
      <c r="W932" s="365"/>
      <c r="X932" s="365"/>
      <c r="Y932" s="365"/>
      <c r="Z932" s="365"/>
    </row>
    <row r="933" ht="13.5" customHeight="1">
      <c r="A933" s="380"/>
      <c r="B933" s="483"/>
      <c r="C933" s="483"/>
      <c r="D933" s="365"/>
      <c r="E933" s="365"/>
      <c r="F933" s="365"/>
      <c r="G933" s="365"/>
      <c r="H933" s="365"/>
      <c r="I933" s="365"/>
      <c r="J933" s="365"/>
      <c r="K933" s="365"/>
      <c r="L933" s="365"/>
      <c r="M933" s="365"/>
      <c r="N933" s="365"/>
      <c r="O933" s="365"/>
      <c r="P933" s="365"/>
      <c r="Q933" s="365"/>
      <c r="R933" s="365"/>
      <c r="S933" s="365"/>
      <c r="T933" s="365"/>
      <c r="U933" s="365"/>
      <c r="V933" s="365"/>
      <c r="W933" s="365"/>
      <c r="X933" s="365"/>
      <c r="Y933" s="365"/>
      <c r="Z933" s="365"/>
    </row>
    <row r="934" ht="13.5" customHeight="1">
      <c r="A934" s="380"/>
      <c r="B934" s="483"/>
      <c r="C934" s="483"/>
      <c r="D934" s="365"/>
      <c r="E934" s="365"/>
      <c r="F934" s="365"/>
      <c r="G934" s="365"/>
      <c r="H934" s="365"/>
      <c r="I934" s="365"/>
      <c r="J934" s="365"/>
      <c r="K934" s="365"/>
      <c r="L934" s="365"/>
      <c r="M934" s="365"/>
      <c r="N934" s="365"/>
      <c r="O934" s="365"/>
      <c r="P934" s="365"/>
      <c r="Q934" s="365"/>
      <c r="R934" s="365"/>
      <c r="S934" s="365"/>
      <c r="T934" s="365"/>
      <c r="U934" s="365"/>
      <c r="V934" s="365"/>
      <c r="W934" s="365"/>
      <c r="X934" s="365"/>
      <c r="Y934" s="365"/>
      <c r="Z934" s="365"/>
    </row>
    <row r="935" ht="13.5" customHeight="1">
      <c r="A935" s="380"/>
      <c r="B935" s="483"/>
      <c r="C935" s="483"/>
      <c r="D935" s="365"/>
      <c r="E935" s="365"/>
      <c r="F935" s="365"/>
      <c r="G935" s="365"/>
      <c r="H935" s="365"/>
      <c r="I935" s="365"/>
      <c r="J935" s="365"/>
      <c r="K935" s="365"/>
      <c r="L935" s="365"/>
      <c r="M935" s="365"/>
      <c r="N935" s="365"/>
      <c r="O935" s="365"/>
      <c r="P935" s="365"/>
      <c r="Q935" s="365"/>
      <c r="R935" s="365"/>
      <c r="S935" s="365"/>
      <c r="T935" s="365"/>
      <c r="U935" s="365"/>
      <c r="V935" s="365"/>
      <c r="W935" s="365"/>
      <c r="X935" s="365"/>
      <c r="Y935" s="365"/>
      <c r="Z935" s="365"/>
    </row>
    <row r="936" ht="13.5" customHeight="1">
      <c r="A936" s="380"/>
      <c r="B936" s="483"/>
      <c r="C936" s="483"/>
      <c r="D936" s="365"/>
      <c r="E936" s="365"/>
      <c r="F936" s="365"/>
      <c r="G936" s="365"/>
      <c r="H936" s="365"/>
      <c r="I936" s="365"/>
      <c r="J936" s="365"/>
      <c r="K936" s="365"/>
      <c r="L936" s="365"/>
      <c r="M936" s="365"/>
      <c r="N936" s="365"/>
      <c r="O936" s="365"/>
      <c r="P936" s="365"/>
      <c r="Q936" s="365"/>
      <c r="R936" s="365"/>
      <c r="S936" s="365"/>
      <c r="T936" s="365"/>
      <c r="U936" s="365"/>
      <c r="V936" s="365"/>
      <c r="W936" s="365"/>
      <c r="X936" s="365"/>
      <c r="Y936" s="365"/>
      <c r="Z936" s="365"/>
    </row>
    <row r="937" ht="13.5" customHeight="1">
      <c r="A937" s="380"/>
      <c r="B937" s="483"/>
      <c r="C937" s="483"/>
      <c r="D937" s="365"/>
      <c r="E937" s="365"/>
      <c r="F937" s="365"/>
      <c r="G937" s="365"/>
      <c r="H937" s="365"/>
      <c r="I937" s="365"/>
      <c r="J937" s="365"/>
      <c r="K937" s="365"/>
      <c r="L937" s="365"/>
      <c r="M937" s="365"/>
      <c r="N937" s="365"/>
      <c r="O937" s="365"/>
      <c r="P937" s="365"/>
      <c r="Q937" s="365"/>
      <c r="R937" s="365"/>
      <c r="S937" s="365"/>
      <c r="T937" s="365"/>
      <c r="U937" s="365"/>
      <c r="V937" s="365"/>
      <c r="W937" s="365"/>
      <c r="X937" s="365"/>
      <c r="Y937" s="365"/>
      <c r="Z937" s="365"/>
    </row>
    <row r="938" ht="13.5" customHeight="1">
      <c r="A938" s="380"/>
      <c r="B938" s="483"/>
      <c r="C938" s="483"/>
      <c r="D938" s="365"/>
      <c r="E938" s="365"/>
      <c r="F938" s="365"/>
      <c r="G938" s="365"/>
      <c r="H938" s="365"/>
      <c r="I938" s="365"/>
      <c r="J938" s="365"/>
      <c r="K938" s="365"/>
      <c r="L938" s="365"/>
      <c r="M938" s="365"/>
      <c r="N938" s="365"/>
      <c r="O938" s="365"/>
      <c r="P938" s="365"/>
      <c r="Q938" s="365"/>
      <c r="R938" s="365"/>
      <c r="S938" s="365"/>
      <c r="T938" s="365"/>
      <c r="U938" s="365"/>
      <c r="V938" s="365"/>
      <c r="W938" s="365"/>
      <c r="X938" s="365"/>
      <c r="Y938" s="365"/>
      <c r="Z938" s="365"/>
    </row>
    <row r="939" ht="13.5" customHeight="1">
      <c r="A939" s="380"/>
      <c r="B939" s="483"/>
      <c r="C939" s="483"/>
      <c r="D939" s="365"/>
      <c r="E939" s="365"/>
      <c r="F939" s="365"/>
      <c r="G939" s="365"/>
      <c r="H939" s="365"/>
      <c r="I939" s="365"/>
      <c r="J939" s="365"/>
      <c r="K939" s="365"/>
      <c r="L939" s="365"/>
      <c r="M939" s="365"/>
      <c r="N939" s="365"/>
      <c r="O939" s="365"/>
      <c r="P939" s="365"/>
      <c r="Q939" s="365"/>
      <c r="R939" s="365"/>
      <c r="S939" s="365"/>
      <c r="T939" s="365"/>
      <c r="U939" s="365"/>
      <c r="V939" s="365"/>
      <c r="W939" s="365"/>
      <c r="X939" s="365"/>
      <c r="Y939" s="365"/>
      <c r="Z939" s="365"/>
    </row>
    <row r="940" ht="13.5" customHeight="1">
      <c r="A940" s="380"/>
      <c r="B940" s="483"/>
      <c r="C940" s="483"/>
      <c r="D940" s="365"/>
      <c r="E940" s="365"/>
      <c r="F940" s="365"/>
      <c r="G940" s="365"/>
      <c r="H940" s="365"/>
      <c r="I940" s="365"/>
      <c r="J940" s="365"/>
      <c r="K940" s="365"/>
      <c r="L940" s="365"/>
      <c r="M940" s="365"/>
      <c r="N940" s="365"/>
      <c r="O940" s="365"/>
      <c r="P940" s="365"/>
      <c r="Q940" s="365"/>
      <c r="R940" s="365"/>
      <c r="S940" s="365"/>
      <c r="T940" s="365"/>
      <c r="U940" s="365"/>
      <c r="V940" s="365"/>
      <c r="W940" s="365"/>
      <c r="X940" s="365"/>
      <c r="Y940" s="365"/>
      <c r="Z940" s="365"/>
    </row>
    <row r="941" ht="13.5" customHeight="1">
      <c r="A941" s="380"/>
      <c r="B941" s="483"/>
      <c r="C941" s="483"/>
      <c r="D941" s="365"/>
      <c r="E941" s="365"/>
      <c r="F941" s="365"/>
      <c r="G941" s="365"/>
      <c r="H941" s="365"/>
      <c r="I941" s="365"/>
      <c r="J941" s="365"/>
      <c r="K941" s="365"/>
      <c r="L941" s="365"/>
      <c r="M941" s="365"/>
      <c r="N941" s="365"/>
      <c r="O941" s="365"/>
      <c r="P941" s="365"/>
      <c r="Q941" s="365"/>
      <c r="R941" s="365"/>
      <c r="S941" s="365"/>
      <c r="T941" s="365"/>
      <c r="U941" s="365"/>
      <c r="V941" s="365"/>
      <c r="W941" s="365"/>
      <c r="X941" s="365"/>
      <c r="Y941" s="365"/>
      <c r="Z941" s="365"/>
    </row>
    <row r="942" ht="13.5" customHeight="1">
      <c r="A942" s="380"/>
      <c r="B942" s="483"/>
      <c r="C942" s="483"/>
      <c r="D942" s="365"/>
      <c r="E942" s="365"/>
      <c r="F942" s="365"/>
      <c r="G942" s="365"/>
      <c r="H942" s="365"/>
      <c r="I942" s="365"/>
      <c r="J942" s="365"/>
      <c r="K942" s="365"/>
      <c r="L942" s="365"/>
      <c r="M942" s="365"/>
      <c r="N942" s="365"/>
      <c r="O942" s="365"/>
      <c r="P942" s="365"/>
      <c r="Q942" s="365"/>
      <c r="R942" s="365"/>
      <c r="S942" s="365"/>
      <c r="T942" s="365"/>
      <c r="U942" s="365"/>
      <c r="V942" s="365"/>
      <c r="W942" s="365"/>
      <c r="X942" s="365"/>
      <c r="Y942" s="365"/>
      <c r="Z942" s="365"/>
    </row>
    <row r="943" ht="13.5" customHeight="1">
      <c r="A943" s="380"/>
      <c r="B943" s="483"/>
      <c r="C943" s="483"/>
      <c r="D943" s="365"/>
      <c r="E943" s="365"/>
      <c r="F943" s="365"/>
      <c r="G943" s="365"/>
      <c r="H943" s="365"/>
      <c r="I943" s="365"/>
      <c r="J943" s="365"/>
      <c r="K943" s="365"/>
      <c r="L943" s="365"/>
      <c r="M943" s="365"/>
      <c r="N943" s="365"/>
      <c r="O943" s="365"/>
      <c r="P943" s="365"/>
      <c r="Q943" s="365"/>
      <c r="R943" s="365"/>
      <c r="S943" s="365"/>
      <c r="T943" s="365"/>
      <c r="U943" s="365"/>
      <c r="V943" s="365"/>
      <c r="W943" s="365"/>
      <c r="X943" s="365"/>
      <c r="Y943" s="365"/>
      <c r="Z943" s="365"/>
    </row>
    <row r="944" ht="13.5" customHeight="1">
      <c r="A944" s="380"/>
      <c r="B944" s="483"/>
      <c r="C944" s="483"/>
      <c r="D944" s="365"/>
      <c r="E944" s="365"/>
      <c r="F944" s="365"/>
      <c r="G944" s="365"/>
      <c r="H944" s="365"/>
      <c r="I944" s="365"/>
      <c r="J944" s="365"/>
      <c r="K944" s="365"/>
      <c r="L944" s="365"/>
      <c r="M944" s="365"/>
      <c r="N944" s="365"/>
      <c r="O944" s="365"/>
      <c r="P944" s="365"/>
      <c r="Q944" s="365"/>
      <c r="R944" s="365"/>
      <c r="S944" s="365"/>
      <c r="T944" s="365"/>
      <c r="U944" s="365"/>
      <c r="V944" s="365"/>
      <c r="W944" s="365"/>
      <c r="X944" s="365"/>
      <c r="Y944" s="365"/>
      <c r="Z944" s="365"/>
    </row>
    <row r="945" ht="13.5" customHeight="1">
      <c r="A945" s="380"/>
      <c r="B945" s="483"/>
      <c r="C945" s="483"/>
      <c r="D945" s="365"/>
      <c r="E945" s="365"/>
      <c r="F945" s="365"/>
      <c r="G945" s="365"/>
      <c r="H945" s="365"/>
      <c r="I945" s="365"/>
      <c r="J945" s="365"/>
      <c r="K945" s="365"/>
      <c r="L945" s="365"/>
      <c r="M945" s="365"/>
      <c r="N945" s="365"/>
      <c r="O945" s="365"/>
      <c r="P945" s="365"/>
      <c r="Q945" s="365"/>
      <c r="R945" s="365"/>
      <c r="S945" s="365"/>
      <c r="T945" s="365"/>
      <c r="U945" s="365"/>
      <c r="V945" s="365"/>
      <c r="W945" s="365"/>
      <c r="X945" s="365"/>
      <c r="Y945" s="365"/>
      <c r="Z945" s="365"/>
    </row>
    <row r="946" ht="13.5" customHeight="1">
      <c r="A946" s="380"/>
      <c r="B946" s="483"/>
      <c r="C946" s="483"/>
      <c r="D946" s="365"/>
      <c r="E946" s="365"/>
      <c r="F946" s="365"/>
      <c r="G946" s="365"/>
      <c r="H946" s="365"/>
      <c r="I946" s="365"/>
      <c r="J946" s="365"/>
      <c r="K946" s="365"/>
      <c r="L946" s="365"/>
      <c r="M946" s="365"/>
      <c r="N946" s="365"/>
      <c r="O946" s="365"/>
      <c r="P946" s="365"/>
      <c r="Q946" s="365"/>
      <c r="R946" s="365"/>
      <c r="S946" s="365"/>
      <c r="T946" s="365"/>
      <c r="U946" s="365"/>
      <c r="V946" s="365"/>
      <c r="W946" s="365"/>
      <c r="X946" s="365"/>
      <c r="Y946" s="365"/>
      <c r="Z946" s="365"/>
    </row>
    <row r="947" ht="13.5" customHeight="1">
      <c r="A947" s="380"/>
      <c r="B947" s="483"/>
      <c r="C947" s="483"/>
      <c r="D947" s="365"/>
      <c r="E947" s="365"/>
      <c r="F947" s="365"/>
      <c r="G947" s="365"/>
      <c r="H947" s="365"/>
      <c r="I947" s="365"/>
      <c r="J947" s="365"/>
      <c r="K947" s="365"/>
      <c r="L947" s="365"/>
      <c r="M947" s="365"/>
      <c r="N947" s="365"/>
      <c r="O947" s="365"/>
      <c r="P947" s="365"/>
      <c r="Q947" s="365"/>
      <c r="R947" s="365"/>
      <c r="S947" s="365"/>
      <c r="T947" s="365"/>
      <c r="U947" s="365"/>
      <c r="V947" s="365"/>
      <c r="W947" s="365"/>
      <c r="X947" s="365"/>
      <c r="Y947" s="365"/>
      <c r="Z947" s="365"/>
    </row>
    <row r="948" ht="13.5" customHeight="1">
      <c r="A948" s="380"/>
      <c r="B948" s="483"/>
      <c r="C948" s="483"/>
      <c r="D948" s="365"/>
      <c r="E948" s="365"/>
      <c r="F948" s="365"/>
      <c r="G948" s="365"/>
      <c r="H948" s="365"/>
      <c r="I948" s="365"/>
      <c r="J948" s="365"/>
      <c r="K948" s="365"/>
      <c r="L948" s="365"/>
      <c r="M948" s="365"/>
      <c r="N948" s="365"/>
      <c r="O948" s="365"/>
      <c r="P948" s="365"/>
      <c r="Q948" s="365"/>
      <c r="R948" s="365"/>
      <c r="S948" s="365"/>
      <c r="T948" s="365"/>
      <c r="U948" s="365"/>
      <c r="V948" s="365"/>
      <c r="W948" s="365"/>
      <c r="X948" s="365"/>
      <c r="Y948" s="365"/>
      <c r="Z948" s="365"/>
    </row>
    <row r="949" ht="13.5" customHeight="1">
      <c r="A949" s="380"/>
      <c r="B949" s="483"/>
      <c r="C949" s="483"/>
      <c r="D949" s="365"/>
      <c r="E949" s="365"/>
      <c r="F949" s="365"/>
      <c r="G949" s="365"/>
      <c r="H949" s="365"/>
      <c r="I949" s="365"/>
      <c r="J949" s="365"/>
      <c r="K949" s="365"/>
      <c r="L949" s="365"/>
      <c r="M949" s="365"/>
      <c r="N949" s="365"/>
      <c r="O949" s="365"/>
      <c r="P949" s="365"/>
      <c r="Q949" s="365"/>
      <c r="R949" s="365"/>
      <c r="S949" s="365"/>
      <c r="T949" s="365"/>
      <c r="U949" s="365"/>
      <c r="V949" s="365"/>
      <c r="W949" s="365"/>
      <c r="X949" s="365"/>
      <c r="Y949" s="365"/>
      <c r="Z949" s="365"/>
    </row>
    <row r="950" ht="13.5" customHeight="1">
      <c r="A950" s="380"/>
      <c r="B950" s="483"/>
      <c r="C950" s="483"/>
      <c r="D950" s="365"/>
      <c r="E950" s="365"/>
      <c r="F950" s="365"/>
      <c r="G950" s="365"/>
      <c r="H950" s="365"/>
      <c r="I950" s="365"/>
      <c r="J950" s="365"/>
      <c r="K950" s="365"/>
      <c r="L950" s="365"/>
      <c r="M950" s="365"/>
      <c r="N950" s="365"/>
      <c r="O950" s="365"/>
      <c r="P950" s="365"/>
      <c r="Q950" s="365"/>
      <c r="R950" s="365"/>
      <c r="S950" s="365"/>
      <c r="T950" s="365"/>
      <c r="U950" s="365"/>
      <c r="V950" s="365"/>
      <c r="W950" s="365"/>
      <c r="X950" s="365"/>
      <c r="Y950" s="365"/>
      <c r="Z950" s="365"/>
    </row>
    <row r="951" ht="13.5" customHeight="1">
      <c r="A951" s="380"/>
      <c r="B951" s="483"/>
      <c r="C951" s="483"/>
      <c r="D951" s="365"/>
      <c r="E951" s="365"/>
      <c r="F951" s="365"/>
      <c r="G951" s="365"/>
      <c r="H951" s="365"/>
      <c r="I951" s="365"/>
      <c r="J951" s="365"/>
      <c r="K951" s="365"/>
      <c r="L951" s="365"/>
      <c r="M951" s="365"/>
      <c r="N951" s="365"/>
      <c r="O951" s="365"/>
      <c r="P951" s="365"/>
      <c r="Q951" s="365"/>
      <c r="R951" s="365"/>
      <c r="S951" s="365"/>
      <c r="T951" s="365"/>
      <c r="U951" s="365"/>
      <c r="V951" s="365"/>
      <c r="W951" s="365"/>
      <c r="X951" s="365"/>
      <c r="Y951" s="365"/>
      <c r="Z951" s="365"/>
    </row>
    <row r="952" ht="13.5" customHeight="1">
      <c r="A952" s="380"/>
      <c r="B952" s="483"/>
      <c r="C952" s="483"/>
      <c r="D952" s="365"/>
      <c r="E952" s="365"/>
      <c r="F952" s="365"/>
      <c r="G952" s="365"/>
      <c r="H952" s="365"/>
      <c r="I952" s="365"/>
      <c r="J952" s="365"/>
      <c r="K952" s="365"/>
      <c r="L952" s="365"/>
      <c r="M952" s="365"/>
      <c r="N952" s="365"/>
      <c r="O952" s="365"/>
      <c r="P952" s="365"/>
      <c r="Q952" s="365"/>
      <c r="R952" s="365"/>
      <c r="S952" s="365"/>
      <c r="T952" s="365"/>
      <c r="U952" s="365"/>
      <c r="V952" s="365"/>
      <c r="W952" s="365"/>
      <c r="X952" s="365"/>
      <c r="Y952" s="365"/>
      <c r="Z952" s="365"/>
    </row>
    <row r="953" ht="13.5" customHeight="1">
      <c r="A953" s="380"/>
      <c r="B953" s="483"/>
      <c r="C953" s="483"/>
      <c r="D953" s="365"/>
      <c r="E953" s="365"/>
      <c r="F953" s="365"/>
      <c r="G953" s="365"/>
      <c r="H953" s="365"/>
      <c r="I953" s="365"/>
      <c r="J953" s="365"/>
      <c r="K953" s="365"/>
      <c r="L953" s="365"/>
      <c r="M953" s="365"/>
      <c r="N953" s="365"/>
      <c r="O953" s="365"/>
      <c r="P953" s="365"/>
      <c r="Q953" s="365"/>
      <c r="R953" s="365"/>
      <c r="S953" s="365"/>
      <c r="T953" s="365"/>
      <c r="U953" s="365"/>
      <c r="V953" s="365"/>
      <c r="W953" s="365"/>
      <c r="X953" s="365"/>
      <c r="Y953" s="365"/>
      <c r="Z953" s="365"/>
    </row>
    <row r="954" ht="13.5" customHeight="1">
      <c r="A954" s="380"/>
      <c r="B954" s="483"/>
      <c r="C954" s="483"/>
      <c r="D954" s="365"/>
      <c r="E954" s="365"/>
      <c r="F954" s="365"/>
      <c r="G954" s="365"/>
      <c r="H954" s="365"/>
      <c r="I954" s="365"/>
      <c r="J954" s="365"/>
      <c r="K954" s="365"/>
      <c r="L954" s="365"/>
      <c r="M954" s="365"/>
      <c r="N954" s="365"/>
      <c r="O954" s="365"/>
      <c r="P954" s="365"/>
      <c r="Q954" s="365"/>
      <c r="R954" s="365"/>
      <c r="S954" s="365"/>
      <c r="T954" s="365"/>
      <c r="U954" s="365"/>
      <c r="V954" s="365"/>
      <c r="W954" s="365"/>
      <c r="X954" s="365"/>
      <c r="Y954" s="365"/>
      <c r="Z954" s="365"/>
    </row>
    <row r="955" ht="13.5" customHeight="1">
      <c r="A955" s="380"/>
      <c r="B955" s="483"/>
      <c r="C955" s="483"/>
      <c r="D955" s="365"/>
      <c r="E955" s="365"/>
      <c r="F955" s="365"/>
      <c r="G955" s="365"/>
      <c r="H955" s="365"/>
      <c r="I955" s="365"/>
      <c r="J955" s="365"/>
      <c r="K955" s="365"/>
      <c r="L955" s="365"/>
      <c r="M955" s="365"/>
      <c r="N955" s="365"/>
      <c r="O955" s="365"/>
      <c r="P955" s="365"/>
      <c r="Q955" s="365"/>
      <c r="R955" s="365"/>
      <c r="S955" s="365"/>
      <c r="T955" s="365"/>
      <c r="U955" s="365"/>
      <c r="V955" s="365"/>
      <c r="W955" s="365"/>
      <c r="X955" s="365"/>
      <c r="Y955" s="365"/>
      <c r="Z955" s="365"/>
    </row>
    <row r="956" ht="13.5" customHeight="1">
      <c r="A956" s="380"/>
      <c r="B956" s="483"/>
      <c r="C956" s="483"/>
      <c r="D956" s="365"/>
      <c r="E956" s="365"/>
      <c r="F956" s="365"/>
      <c r="G956" s="365"/>
      <c r="H956" s="365"/>
      <c r="I956" s="365"/>
      <c r="J956" s="365"/>
      <c r="K956" s="365"/>
      <c r="L956" s="365"/>
      <c r="M956" s="365"/>
      <c r="N956" s="365"/>
      <c r="O956" s="365"/>
      <c r="P956" s="365"/>
      <c r="Q956" s="365"/>
      <c r="R956" s="365"/>
      <c r="S956" s="365"/>
      <c r="T956" s="365"/>
      <c r="U956" s="365"/>
      <c r="V956" s="365"/>
      <c r="W956" s="365"/>
      <c r="X956" s="365"/>
      <c r="Y956" s="365"/>
      <c r="Z956" s="365"/>
    </row>
    <row r="957" ht="13.5" customHeight="1">
      <c r="A957" s="380"/>
      <c r="B957" s="483"/>
      <c r="C957" s="483"/>
      <c r="D957" s="365"/>
      <c r="E957" s="365"/>
      <c r="F957" s="365"/>
      <c r="G957" s="365"/>
      <c r="H957" s="365"/>
      <c r="I957" s="365"/>
      <c r="J957" s="365"/>
      <c r="K957" s="365"/>
      <c r="L957" s="365"/>
      <c r="M957" s="365"/>
      <c r="N957" s="365"/>
      <c r="O957" s="365"/>
      <c r="P957" s="365"/>
      <c r="Q957" s="365"/>
      <c r="R957" s="365"/>
      <c r="S957" s="365"/>
      <c r="T957" s="365"/>
      <c r="U957" s="365"/>
      <c r="V957" s="365"/>
      <c r="W957" s="365"/>
      <c r="X957" s="365"/>
      <c r="Y957" s="365"/>
      <c r="Z957" s="365"/>
    </row>
    <row r="958" ht="13.5" customHeight="1">
      <c r="A958" s="380"/>
      <c r="B958" s="483"/>
      <c r="C958" s="483"/>
      <c r="D958" s="365"/>
      <c r="E958" s="365"/>
      <c r="F958" s="365"/>
      <c r="G958" s="365"/>
      <c r="H958" s="365"/>
      <c r="I958" s="365"/>
      <c r="J958" s="365"/>
      <c r="K958" s="365"/>
      <c r="L958" s="365"/>
      <c r="M958" s="365"/>
      <c r="N958" s="365"/>
      <c r="O958" s="365"/>
      <c r="P958" s="365"/>
      <c r="Q958" s="365"/>
      <c r="R958" s="365"/>
      <c r="S958" s="365"/>
      <c r="T958" s="365"/>
      <c r="U958" s="365"/>
      <c r="V958" s="365"/>
      <c r="W958" s="365"/>
      <c r="X958" s="365"/>
      <c r="Y958" s="365"/>
      <c r="Z958" s="365"/>
    </row>
    <row r="959" ht="13.5" customHeight="1">
      <c r="A959" s="380"/>
      <c r="B959" s="483"/>
      <c r="C959" s="483"/>
      <c r="D959" s="365"/>
      <c r="E959" s="365"/>
      <c r="F959" s="365"/>
      <c r="G959" s="365"/>
      <c r="H959" s="365"/>
      <c r="I959" s="365"/>
      <c r="J959" s="365"/>
      <c r="K959" s="365"/>
      <c r="L959" s="365"/>
      <c r="M959" s="365"/>
      <c r="N959" s="365"/>
      <c r="O959" s="365"/>
      <c r="P959" s="365"/>
      <c r="Q959" s="365"/>
      <c r="R959" s="365"/>
      <c r="S959" s="365"/>
      <c r="T959" s="365"/>
      <c r="U959" s="365"/>
      <c r="V959" s="365"/>
      <c r="W959" s="365"/>
      <c r="X959" s="365"/>
      <c r="Y959" s="365"/>
      <c r="Z959" s="365"/>
    </row>
    <row r="960" ht="13.5" customHeight="1">
      <c r="A960" s="380"/>
      <c r="B960" s="483"/>
      <c r="C960" s="483"/>
      <c r="D960" s="365"/>
      <c r="E960" s="365"/>
      <c r="F960" s="365"/>
      <c r="G960" s="365"/>
      <c r="H960" s="365"/>
      <c r="I960" s="365"/>
      <c r="J960" s="365"/>
      <c r="K960" s="365"/>
      <c r="L960" s="365"/>
      <c r="M960" s="365"/>
      <c r="N960" s="365"/>
      <c r="O960" s="365"/>
      <c r="P960" s="365"/>
      <c r="Q960" s="365"/>
      <c r="R960" s="365"/>
      <c r="S960" s="365"/>
      <c r="T960" s="365"/>
      <c r="U960" s="365"/>
      <c r="V960" s="365"/>
      <c r="W960" s="365"/>
      <c r="X960" s="365"/>
      <c r="Y960" s="365"/>
      <c r="Z960" s="365"/>
    </row>
    <row r="961" ht="13.5" customHeight="1">
      <c r="A961" s="380"/>
      <c r="B961" s="483"/>
      <c r="C961" s="483"/>
      <c r="D961" s="365"/>
      <c r="E961" s="365"/>
      <c r="F961" s="365"/>
      <c r="G961" s="365"/>
      <c r="H961" s="365"/>
      <c r="I961" s="365"/>
      <c r="J961" s="365"/>
      <c r="K961" s="365"/>
      <c r="L961" s="365"/>
      <c r="M961" s="365"/>
      <c r="N961" s="365"/>
      <c r="O961" s="365"/>
      <c r="P961" s="365"/>
      <c r="Q961" s="365"/>
      <c r="R961" s="365"/>
      <c r="S961" s="365"/>
      <c r="T961" s="365"/>
      <c r="U961" s="365"/>
      <c r="V961" s="365"/>
      <c r="W961" s="365"/>
      <c r="X961" s="365"/>
      <c r="Y961" s="365"/>
      <c r="Z961" s="365"/>
    </row>
    <row r="962" ht="13.5" customHeight="1">
      <c r="A962" s="380"/>
      <c r="B962" s="483"/>
      <c r="C962" s="483"/>
      <c r="D962" s="365"/>
      <c r="E962" s="365"/>
      <c r="F962" s="365"/>
      <c r="G962" s="365"/>
      <c r="H962" s="365"/>
      <c r="I962" s="365"/>
      <c r="J962" s="365"/>
      <c r="K962" s="365"/>
      <c r="L962" s="365"/>
      <c r="M962" s="365"/>
      <c r="N962" s="365"/>
      <c r="O962" s="365"/>
      <c r="P962" s="365"/>
      <c r="Q962" s="365"/>
      <c r="R962" s="365"/>
      <c r="S962" s="365"/>
      <c r="T962" s="365"/>
      <c r="U962" s="365"/>
      <c r="V962" s="365"/>
      <c r="W962" s="365"/>
      <c r="X962" s="365"/>
      <c r="Y962" s="365"/>
      <c r="Z962" s="365"/>
    </row>
    <row r="963" ht="13.5" customHeight="1">
      <c r="A963" s="380"/>
      <c r="B963" s="483"/>
      <c r="C963" s="483"/>
      <c r="D963" s="365"/>
      <c r="E963" s="365"/>
      <c r="F963" s="365"/>
      <c r="G963" s="365"/>
      <c r="H963" s="365"/>
      <c r="I963" s="365"/>
      <c r="J963" s="365"/>
      <c r="K963" s="365"/>
      <c r="L963" s="365"/>
      <c r="M963" s="365"/>
      <c r="N963" s="365"/>
      <c r="O963" s="365"/>
      <c r="P963" s="365"/>
      <c r="Q963" s="365"/>
      <c r="R963" s="365"/>
      <c r="S963" s="365"/>
      <c r="T963" s="365"/>
      <c r="U963" s="365"/>
      <c r="V963" s="365"/>
      <c r="W963" s="365"/>
      <c r="X963" s="365"/>
      <c r="Y963" s="365"/>
      <c r="Z963" s="365"/>
    </row>
    <row r="964" ht="13.5" customHeight="1">
      <c r="A964" s="380"/>
      <c r="B964" s="483"/>
      <c r="C964" s="483"/>
      <c r="D964" s="365"/>
      <c r="E964" s="365"/>
      <c r="F964" s="365"/>
      <c r="G964" s="365"/>
      <c r="H964" s="365"/>
      <c r="I964" s="365"/>
      <c r="J964" s="365"/>
      <c r="K964" s="365"/>
      <c r="L964" s="365"/>
      <c r="M964" s="365"/>
      <c r="N964" s="365"/>
      <c r="O964" s="365"/>
      <c r="P964" s="365"/>
      <c r="Q964" s="365"/>
      <c r="R964" s="365"/>
      <c r="S964" s="365"/>
      <c r="T964" s="365"/>
      <c r="U964" s="365"/>
      <c r="V964" s="365"/>
      <c r="W964" s="365"/>
      <c r="X964" s="365"/>
      <c r="Y964" s="365"/>
      <c r="Z964" s="365"/>
    </row>
    <row r="965" ht="13.5" customHeight="1">
      <c r="A965" s="380"/>
      <c r="B965" s="483"/>
      <c r="C965" s="483"/>
      <c r="D965" s="365"/>
      <c r="E965" s="365"/>
      <c r="F965" s="365"/>
      <c r="G965" s="365"/>
      <c r="H965" s="365"/>
      <c r="I965" s="365"/>
      <c r="J965" s="365"/>
      <c r="K965" s="365"/>
      <c r="L965" s="365"/>
      <c r="M965" s="365"/>
      <c r="N965" s="365"/>
      <c r="O965" s="365"/>
      <c r="P965" s="365"/>
      <c r="Q965" s="365"/>
      <c r="R965" s="365"/>
      <c r="S965" s="365"/>
      <c r="T965" s="365"/>
      <c r="U965" s="365"/>
      <c r="V965" s="365"/>
      <c r="W965" s="365"/>
      <c r="X965" s="365"/>
      <c r="Y965" s="365"/>
      <c r="Z965" s="365"/>
    </row>
    <row r="966" ht="13.5" customHeight="1">
      <c r="A966" s="380"/>
      <c r="B966" s="483"/>
      <c r="C966" s="483"/>
      <c r="D966" s="365"/>
      <c r="E966" s="365"/>
      <c r="F966" s="365"/>
      <c r="G966" s="365"/>
      <c r="H966" s="365"/>
      <c r="I966" s="365"/>
      <c r="J966" s="365"/>
      <c r="K966" s="365"/>
      <c r="L966" s="365"/>
      <c r="M966" s="365"/>
      <c r="N966" s="365"/>
      <c r="O966" s="365"/>
      <c r="P966" s="365"/>
      <c r="Q966" s="365"/>
      <c r="R966" s="365"/>
      <c r="S966" s="365"/>
      <c r="T966" s="365"/>
      <c r="U966" s="365"/>
      <c r="V966" s="365"/>
      <c r="W966" s="365"/>
      <c r="X966" s="365"/>
      <c r="Y966" s="365"/>
      <c r="Z966" s="365"/>
    </row>
    <row r="967" ht="13.5" customHeight="1">
      <c r="A967" s="380"/>
      <c r="B967" s="483"/>
      <c r="C967" s="483"/>
      <c r="D967" s="365"/>
      <c r="E967" s="365"/>
      <c r="F967" s="365"/>
      <c r="G967" s="365"/>
      <c r="H967" s="365"/>
      <c r="I967" s="365"/>
      <c r="J967" s="365"/>
      <c r="K967" s="365"/>
      <c r="L967" s="365"/>
      <c r="M967" s="365"/>
      <c r="N967" s="365"/>
      <c r="O967" s="365"/>
      <c r="P967" s="365"/>
      <c r="Q967" s="365"/>
      <c r="R967" s="365"/>
      <c r="S967" s="365"/>
      <c r="T967" s="365"/>
      <c r="U967" s="365"/>
      <c r="V967" s="365"/>
      <c r="W967" s="365"/>
      <c r="X967" s="365"/>
      <c r="Y967" s="365"/>
      <c r="Z967" s="365"/>
    </row>
    <row r="968" ht="13.5" customHeight="1">
      <c r="A968" s="380"/>
      <c r="B968" s="483"/>
      <c r="C968" s="483"/>
      <c r="D968" s="365"/>
      <c r="E968" s="365"/>
      <c r="F968" s="365"/>
      <c r="G968" s="365"/>
      <c r="H968" s="365"/>
      <c r="I968" s="365"/>
      <c r="J968" s="365"/>
      <c r="K968" s="365"/>
      <c r="L968" s="365"/>
      <c r="M968" s="365"/>
      <c r="N968" s="365"/>
      <c r="O968" s="365"/>
      <c r="P968" s="365"/>
      <c r="Q968" s="365"/>
      <c r="R968" s="365"/>
      <c r="S968" s="365"/>
      <c r="T968" s="365"/>
      <c r="U968" s="365"/>
      <c r="V968" s="365"/>
      <c r="W968" s="365"/>
      <c r="X968" s="365"/>
      <c r="Y968" s="365"/>
      <c r="Z968" s="365"/>
    </row>
    <row r="969" ht="13.5" customHeight="1">
      <c r="A969" s="380"/>
      <c r="B969" s="483"/>
      <c r="C969" s="483"/>
      <c r="D969" s="365"/>
      <c r="E969" s="365"/>
      <c r="F969" s="365"/>
      <c r="G969" s="365"/>
      <c r="H969" s="365"/>
      <c r="I969" s="365"/>
      <c r="J969" s="365"/>
      <c r="K969" s="365"/>
      <c r="L969" s="365"/>
      <c r="M969" s="365"/>
      <c r="N969" s="365"/>
      <c r="O969" s="365"/>
      <c r="P969" s="365"/>
      <c r="Q969" s="365"/>
      <c r="R969" s="365"/>
      <c r="S969" s="365"/>
      <c r="T969" s="365"/>
      <c r="U969" s="365"/>
      <c r="V969" s="365"/>
      <c r="W969" s="365"/>
      <c r="X969" s="365"/>
      <c r="Y969" s="365"/>
      <c r="Z969" s="365"/>
    </row>
    <row r="970" ht="13.5" customHeight="1">
      <c r="A970" s="380"/>
      <c r="B970" s="483"/>
      <c r="C970" s="483"/>
      <c r="D970" s="365"/>
      <c r="E970" s="365"/>
      <c r="F970" s="365"/>
      <c r="G970" s="365"/>
      <c r="H970" s="365"/>
      <c r="I970" s="365"/>
      <c r="J970" s="365"/>
      <c r="K970" s="365"/>
      <c r="L970" s="365"/>
      <c r="M970" s="365"/>
      <c r="N970" s="365"/>
      <c r="O970" s="365"/>
      <c r="P970" s="365"/>
      <c r="Q970" s="365"/>
      <c r="R970" s="365"/>
      <c r="S970" s="365"/>
      <c r="T970" s="365"/>
      <c r="U970" s="365"/>
      <c r="V970" s="365"/>
      <c r="W970" s="365"/>
      <c r="X970" s="365"/>
      <c r="Y970" s="365"/>
      <c r="Z970" s="365"/>
    </row>
    <row r="971" ht="13.5" customHeight="1">
      <c r="A971" s="380"/>
      <c r="B971" s="483"/>
      <c r="C971" s="483"/>
      <c r="D971" s="365"/>
      <c r="E971" s="365"/>
      <c r="F971" s="365"/>
      <c r="G971" s="365"/>
      <c r="H971" s="365"/>
      <c r="I971" s="365"/>
      <c r="J971" s="365"/>
      <c r="K971" s="365"/>
      <c r="L971" s="365"/>
      <c r="M971" s="365"/>
      <c r="N971" s="365"/>
      <c r="O971" s="365"/>
      <c r="P971" s="365"/>
      <c r="Q971" s="365"/>
      <c r="R971" s="365"/>
      <c r="S971" s="365"/>
      <c r="T971" s="365"/>
      <c r="U971" s="365"/>
      <c r="V971" s="365"/>
      <c r="W971" s="365"/>
      <c r="X971" s="365"/>
      <c r="Y971" s="365"/>
      <c r="Z971" s="365"/>
    </row>
    <row r="972" ht="13.5" customHeight="1">
      <c r="A972" s="380"/>
      <c r="B972" s="483"/>
      <c r="C972" s="483"/>
      <c r="D972" s="365"/>
      <c r="E972" s="365"/>
      <c r="F972" s="365"/>
      <c r="G972" s="365"/>
      <c r="H972" s="365"/>
      <c r="I972" s="365"/>
      <c r="J972" s="365"/>
      <c r="K972" s="365"/>
      <c r="L972" s="365"/>
      <c r="M972" s="365"/>
      <c r="N972" s="365"/>
      <c r="O972" s="365"/>
      <c r="P972" s="365"/>
      <c r="Q972" s="365"/>
      <c r="R972" s="365"/>
      <c r="S972" s="365"/>
      <c r="T972" s="365"/>
      <c r="U972" s="365"/>
      <c r="V972" s="365"/>
      <c r="W972" s="365"/>
      <c r="X972" s="365"/>
      <c r="Y972" s="365"/>
      <c r="Z972" s="365"/>
    </row>
    <row r="973" ht="13.5" customHeight="1">
      <c r="A973" s="380"/>
      <c r="B973" s="483"/>
      <c r="C973" s="483"/>
      <c r="D973" s="365"/>
      <c r="E973" s="365"/>
      <c r="F973" s="365"/>
      <c r="G973" s="365"/>
      <c r="H973" s="365"/>
      <c r="I973" s="365"/>
      <c r="J973" s="365"/>
      <c r="K973" s="365"/>
      <c r="L973" s="365"/>
      <c r="M973" s="365"/>
      <c r="N973" s="365"/>
      <c r="O973" s="365"/>
      <c r="P973" s="365"/>
      <c r="Q973" s="365"/>
      <c r="R973" s="365"/>
      <c r="S973" s="365"/>
      <c r="T973" s="365"/>
      <c r="U973" s="365"/>
      <c r="V973" s="365"/>
      <c r="W973" s="365"/>
      <c r="X973" s="365"/>
      <c r="Y973" s="365"/>
      <c r="Z973" s="365"/>
    </row>
    <row r="974" ht="13.5" customHeight="1">
      <c r="A974" s="380"/>
      <c r="B974" s="483"/>
      <c r="C974" s="483"/>
      <c r="D974" s="365"/>
      <c r="E974" s="365"/>
      <c r="F974" s="365"/>
      <c r="G974" s="365"/>
      <c r="H974" s="365"/>
      <c r="I974" s="365"/>
      <c r="J974" s="365"/>
      <c r="K974" s="365"/>
      <c r="L974" s="365"/>
      <c r="M974" s="365"/>
      <c r="N974" s="365"/>
      <c r="O974" s="365"/>
      <c r="P974" s="365"/>
      <c r="Q974" s="365"/>
      <c r="R974" s="365"/>
      <c r="S974" s="365"/>
      <c r="T974" s="365"/>
      <c r="U974" s="365"/>
      <c r="V974" s="365"/>
      <c r="W974" s="365"/>
      <c r="X974" s="365"/>
      <c r="Y974" s="365"/>
      <c r="Z974" s="365"/>
    </row>
    <row r="975" ht="13.5" customHeight="1">
      <c r="A975" s="380"/>
      <c r="B975" s="483"/>
      <c r="C975" s="483"/>
      <c r="D975" s="365"/>
      <c r="E975" s="365"/>
      <c r="F975" s="365"/>
      <c r="G975" s="365"/>
      <c r="H975" s="365"/>
      <c r="I975" s="365"/>
      <c r="J975" s="365"/>
      <c r="K975" s="365"/>
      <c r="L975" s="365"/>
      <c r="M975" s="365"/>
      <c r="N975" s="365"/>
      <c r="O975" s="365"/>
      <c r="P975" s="365"/>
      <c r="Q975" s="365"/>
      <c r="R975" s="365"/>
      <c r="S975" s="365"/>
      <c r="T975" s="365"/>
      <c r="U975" s="365"/>
      <c r="V975" s="365"/>
      <c r="W975" s="365"/>
      <c r="X975" s="365"/>
      <c r="Y975" s="365"/>
      <c r="Z975" s="365"/>
    </row>
    <row r="976" ht="13.5" customHeight="1">
      <c r="A976" s="380"/>
      <c r="B976" s="483"/>
      <c r="C976" s="483"/>
      <c r="D976" s="365"/>
      <c r="E976" s="365"/>
      <c r="F976" s="365"/>
      <c r="G976" s="365"/>
      <c r="H976" s="365"/>
      <c r="I976" s="365"/>
      <c r="J976" s="365"/>
      <c r="K976" s="365"/>
      <c r="L976" s="365"/>
      <c r="M976" s="365"/>
      <c r="N976" s="365"/>
      <c r="O976" s="365"/>
      <c r="P976" s="365"/>
      <c r="Q976" s="365"/>
      <c r="R976" s="365"/>
      <c r="S976" s="365"/>
      <c r="T976" s="365"/>
      <c r="U976" s="365"/>
      <c r="V976" s="365"/>
      <c r="W976" s="365"/>
      <c r="X976" s="365"/>
      <c r="Y976" s="365"/>
      <c r="Z976" s="365"/>
    </row>
    <row r="977" ht="13.5" customHeight="1">
      <c r="A977" s="380"/>
      <c r="B977" s="483"/>
      <c r="C977" s="483"/>
      <c r="D977" s="365"/>
      <c r="E977" s="365"/>
      <c r="F977" s="365"/>
      <c r="G977" s="365"/>
      <c r="H977" s="365"/>
      <c r="I977" s="365"/>
      <c r="J977" s="365"/>
      <c r="K977" s="365"/>
      <c r="L977" s="365"/>
      <c r="M977" s="365"/>
      <c r="N977" s="365"/>
      <c r="O977" s="365"/>
      <c r="P977" s="365"/>
      <c r="Q977" s="365"/>
      <c r="R977" s="365"/>
      <c r="S977" s="365"/>
      <c r="T977" s="365"/>
      <c r="U977" s="365"/>
      <c r="V977" s="365"/>
      <c r="W977" s="365"/>
      <c r="X977" s="365"/>
      <c r="Y977" s="365"/>
      <c r="Z977" s="365"/>
    </row>
    <row r="978" ht="13.5" customHeight="1">
      <c r="A978" s="380"/>
      <c r="B978" s="483"/>
      <c r="C978" s="483"/>
      <c r="D978" s="365"/>
      <c r="E978" s="365"/>
      <c r="F978" s="365"/>
      <c r="G978" s="365"/>
      <c r="H978" s="365"/>
      <c r="I978" s="365"/>
      <c r="J978" s="365"/>
      <c r="K978" s="365"/>
      <c r="L978" s="365"/>
      <c r="M978" s="365"/>
      <c r="N978" s="365"/>
      <c r="O978" s="365"/>
      <c r="P978" s="365"/>
      <c r="Q978" s="365"/>
      <c r="R978" s="365"/>
      <c r="S978" s="365"/>
      <c r="T978" s="365"/>
      <c r="U978" s="365"/>
      <c r="V978" s="365"/>
      <c r="W978" s="365"/>
      <c r="X978" s="365"/>
      <c r="Y978" s="365"/>
      <c r="Z978" s="365"/>
    </row>
    <row r="979" ht="13.5" customHeight="1">
      <c r="A979" s="380"/>
      <c r="B979" s="483"/>
      <c r="C979" s="483"/>
      <c r="D979" s="365"/>
      <c r="E979" s="365"/>
      <c r="F979" s="365"/>
      <c r="G979" s="365"/>
      <c r="H979" s="365"/>
      <c r="I979" s="365"/>
      <c r="J979" s="365"/>
      <c r="K979" s="365"/>
      <c r="L979" s="365"/>
      <c r="M979" s="365"/>
      <c r="N979" s="365"/>
      <c r="O979" s="365"/>
      <c r="P979" s="365"/>
      <c r="Q979" s="365"/>
      <c r="R979" s="365"/>
      <c r="S979" s="365"/>
      <c r="T979" s="365"/>
      <c r="U979" s="365"/>
      <c r="V979" s="365"/>
      <c r="W979" s="365"/>
      <c r="X979" s="365"/>
      <c r="Y979" s="365"/>
      <c r="Z979" s="365"/>
    </row>
    <row r="980" ht="13.5" customHeight="1">
      <c r="A980" s="380"/>
      <c r="B980" s="483"/>
      <c r="C980" s="483"/>
      <c r="D980" s="365"/>
      <c r="E980" s="365"/>
      <c r="F980" s="365"/>
      <c r="G980" s="365"/>
      <c r="H980" s="365"/>
      <c r="I980" s="365"/>
      <c r="J980" s="365"/>
      <c r="K980" s="365"/>
      <c r="L980" s="365"/>
      <c r="M980" s="365"/>
      <c r="N980" s="365"/>
      <c r="O980" s="365"/>
      <c r="P980" s="365"/>
      <c r="Q980" s="365"/>
      <c r="R980" s="365"/>
      <c r="S980" s="365"/>
      <c r="T980" s="365"/>
      <c r="U980" s="365"/>
      <c r="V980" s="365"/>
      <c r="W980" s="365"/>
      <c r="X980" s="365"/>
      <c r="Y980" s="365"/>
      <c r="Z980" s="365"/>
    </row>
    <row r="981" ht="13.5" customHeight="1">
      <c r="A981" s="380"/>
      <c r="B981" s="483"/>
      <c r="C981" s="483"/>
      <c r="D981" s="365"/>
      <c r="E981" s="365"/>
      <c r="F981" s="365"/>
      <c r="G981" s="365"/>
      <c r="H981" s="365"/>
      <c r="I981" s="365"/>
      <c r="J981" s="365"/>
      <c r="K981" s="365"/>
      <c r="L981" s="365"/>
      <c r="M981" s="365"/>
      <c r="N981" s="365"/>
      <c r="O981" s="365"/>
      <c r="P981" s="365"/>
      <c r="Q981" s="365"/>
      <c r="R981" s="365"/>
      <c r="S981" s="365"/>
      <c r="T981" s="365"/>
      <c r="U981" s="365"/>
      <c r="V981" s="365"/>
      <c r="W981" s="365"/>
      <c r="X981" s="365"/>
      <c r="Y981" s="365"/>
      <c r="Z981" s="365"/>
    </row>
    <row r="982" ht="13.5" customHeight="1">
      <c r="A982" s="380"/>
      <c r="B982" s="483"/>
      <c r="C982" s="483"/>
      <c r="D982" s="365"/>
      <c r="E982" s="365"/>
      <c r="F982" s="365"/>
      <c r="G982" s="365"/>
      <c r="H982" s="365"/>
      <c r="I982" s="365"/>
      <c r="J982" s="365"/>
      <c r="K982" s="365"/>
      <c r="L982" s="365"/>
      <c r="M982" s="365"/>
      <c r="N982" s="365"/>
      <c r="O982" s="365"/>
      <c r="P982" s="365"/>
      <c r="Q982" s="365"/>
      <c r="R982" s="365"/>
      <c r="S982" s="365"/>
      <c r="T982" s="365"/>
      <c r="U982" s="365"/>
      <c r="V982" s="365"/>
      <c r="W982" s="365"/>
      <c r="X982" s="365"/>
      <c r="Y982" s="365"/>
      <c r="Z982" s="365"/>
    </row>
    <row r="983" ht="13.5" customHeight="1">
      <c r="A983" s="380"/>
      <c r="B983" s="483"/>
      <c r="C983" s="483"/>
      <c r="D983" s="365"/>
      <c r="E983" s="365"/>
      <c r="F983" s="365"/>
      <c r="G983" s="365"/>
      <c r="H983" s="365"/>
      <c r="I983" s="365"/>
      <c r="J983" s="365"/>
      <c r="K983" s="365"/>
      <c r="L983" s="365"/>
      <c r="M983" s="365"/>
      <c r="N983" s="365"/>
      <c r="O983" s="365"/>
      <c r="P983" s="365"/>
      <c r="Q983" s="365"/>
      <c r="R983" s="365"/>
      <c r="S983" s="365"/>
      <c r="T983" s="365"/>
      <c r="U983" s="365"/>
      <c r="V983" s="365"/>
      <c r="W983" s="365"/>
      <c r="X983" s="365"/>
      <c r="Y983" s="365"/>
      <c r="Z983" s="365"/>
    </row>
    <row r="984" ht="13.5" customHeight="1">
      <c r="A984" s="380"/>
      <c r="B984" s="483"/>
      <c r="C984" s="483"/>
      <c r="D984" s="365"/>
      <c r="E984" s="365"/>
      <c r="F984" s="365"/>
      <c r="G984" s="365"/>
      <c r="H984" s="365"/>
      <c r="I984" s="365"/>
      <c r="J984" s="365"/>
      <c r="K984" s="365"/>
      <c r="L984" s="365"/>
      <c r="M984" s="365"/>
      <c r="N984" s="365"/>
      <c r="O984" s="365"/>
      <c r="P984" s="365"/>
      <c r="Q984" s="365"/>
      <c r="R984" s="365"/>
      <c r="S984" s="365"/>
      <c r="T984" s="365"/>
      <c r="U984" s="365"/>
      <c r="V984" s="365"/>
      <c r="W984" s="365"/>
      <c r="X984" s="365"/>
      <c r="Y984" s="365"/>
      <c r="Z984" s="365"/>
    </row>
    <row r="985" ht="13.5" customHeight="1">
      <c r="A985" s="380"/>
      <c r="B985" s="483"/>
      <c r="C985" s="483"/>
      <c r="D985" s="365"/>
      <c r="E985" s="365"/>
      <c r="F985" s="365"/>
      <c r="G985" s="365"/>
      <c r="H985" s="365"/>
      <c r="I985" s="365"/>
      <c r="J985" s="365"/>
      <c r="K985" s="365"/>
      <c r="L985" s="365"/>
      <c r="M985" s="365"/>
      <c r="N985" s="365"/>
      <c r="O985" s="365"/>
      <c r="P985" s="365"/>
      <c r="Q985" s="365"/>
      <c r="R985" s="365"/>
      <c r="S985" s="365"/>
      <c r="T985" s="365"/>
      <c r="U985" s="365"/>
      <c r="V985" s="365"/>
      <c r="W985" s="365"/>
      <c r="X985" s="365"/>
      <c r="Y985" s="365"/>
      <c r="Z985" s="365"/>
    </row>
    <row r="986" ht="13.5" customHeight="1">
      <c r="A986" s="380"/>
      <c r="B986" s="483"/>
      <c r="C986" s="483"/>
      <c r="D986" s="365"/>
      <c r="E986" s="365"/>
      <c r="F986" s="365"/>
      <c r="G986" s="365"/>
      <c r="H986" s="365"/>
      <c r="I986" s="365"/>
      <c r="J986" s="365"/>
      <c r="K986" s="365"/>
      <c r="L986" s="365"/>
      <c r="M986" s="365"/>
      <c r="N986" s="365"/>
      <c r="O986" s="365"/>
      <c r="P986" s="365"/>
      <c r="Q986" s="365"/>
      <c r="R986" s="365"/>
      <c r="S986" s="365"/>
      <c r="T986" s="365"/>
      <c r="U986" s="365"/>
      <c r="V986" s="365"/>
      <c r="W986" s="365"/>
      <c r="X986" s="365"/>
      <c r="Y986" s="365"/>
      <c r="Z986" s="365"/>
    </row>
    <row r="987" ht="13.5" customHeight="1">
      <c r="A987" s="380"/>
      <c r="B987" s="483"/>
      <c r="C987" s="483"/>
      <c r="D987" s="365"/>
      <c r="E987" s="365"/>
      <c r="F987" s="365"/>
      <c r="G987" s="365"/>
      <c r="H987" s="365"/>
      <c r="I987" s="365"/>
      <c r="J987" s="365"/>
      <c r="K987" s="365"/>
      <c r="L987" s="365"/>
      <c r="M987" s="365"/>
      <c r="N987" s="365"/>
      <c r="O987" s="365"/>
      <c r="P987" s="365"/>
      <c r="Q987" s="365"/>
      <c r="R987" s="365"/>
      <c r="S987" s="365"/>
      <c r="T987" s="365"/>
      <c r="U987" s="365"/>
      <c r="V987" s="365"/>
      <c r="W987" s="365"/>
      <c r="X987" s="365"/>
      <c r="Y987" s="365"/>
      <c r="Z987" s="365"/>
    </row>
    <row r="988" ht="13.5" customHeight="1">
      <c r="A988" s="380"/>
      <c r="B988" s="483"/>
      <c r="C988" s="483"/>
      <c r="D988" s="365"/>
      <c r="E988" s="365"/>
      <c r="F988" s="365"/>
      <c r="G988" s="365"/>
      <c r="H988" s="365"/>
      <c r="I988" s="365"/>
      <c r="J988" s="365"/>
      <c r="K988" s="365"/>
      <c r="L988" s="365"/>
      <c r="M988" s="365"/>
      <c r="N988" s="365"/>
      <c r="O988" s="365"/>
      <c r="P988" s="365"/>
      <c r="Q988" s="365"/>
      <c r="R988" s="365"/>
      <c r="S988" s="365"/>
      <c r="T988" s="365"/>
      <c r="U988" s="365"/>
      <c r="V988" s="365"/>
      <c r="W988" s="365"/>
      <c r="X988" s="365"/>
      <c r="Y988" s="365"/>
      <c r="Z988" s="365"/>
    </row>
    <row r="989" ht="13.5" customHeight="1">
      <c r="A989" s="380"/>
      <c r="B989" s="483"/>
      <c r="C989" s="483"/>
      <c r="D989" s="365"/>
      <c r="E989" s="365"/>
      <c r="F989" s="365"/>
      <c r="G989" s="365"/>
      <c r="H989" s="365"/>
      <c r="I989" s="365"/>
      <c r="J989" s="365"/>
      <c r="K989" s="365"/>
      <c r="L989" s="365"/>
      <c r="M989" s="365"/>
      <c r="N989" s="365"/>
      <c r="O989" s="365"/>
      <c r="P989" s="365"/>
      <c r="Q989" s="365"/>
      <c r="R989" s="365"/>
      <c r="S989" s="365"/>
      <c r="T989" s="365"/>
      <c r="U989" s="365"/>
      <c r="V989" s="365"/>
      <c r="W989" s="365"/>
      <c r="X989" s="365"/>
      <c r="Y989" s="365"/>
      <c r="Z989" s="365"/>
    </row>
    <row r="990" ht="13.5" customHeight="1">
      <c r="A990" s="380"/>
      <c r="B990" s="483"/>
      <c r="C990" s="483"/>
      <c r="D990" s="365"/>
      <c r="E990" s="365"/>
      <c r="F990" s="365"/>
      <c r="G990" s="365"/>
      <c r="H990" s="365"/>
      <c r="I990" s="365"/>
      <c r="J990" s="365"/>
      <c r="K990" s="365"/>
      <c r="L990" s="365"/>
      <c r="M990" s="365"/>
      <c r="N990" s="365"/>
      <c r="O990" s="365"/>
      <c r="P990" s="365"/>
      <c r="Q990" s="365"/>
      <c r="R990" s="365"/>
      <c r="S990" s="365"/>
      <c r="T990" s="365"/>
      <c r="U990" s="365"/>
      <c r="V990" s="365"/>
      <c r="W990" s="365"/>
      <c r="X990" s="365"/>
      <c r="Y990" s="365"/>
      <c r="Z990" s="365"/>
    </row>
    <row r="991" ht="13.5" customHeight="1">
      <c r="A991" s="380"/>
      <c r="B991" s="483"/>
      <c r="C991" s="483"/>
      <c r="D991" s="365"/>
      <c r="E991" s="365"/>
      <c r="F991" s="365"/>
      <c r="G991" s="365"/>
      <c r="H991" s="365"/>
      <c r="I991" s="365"/>
      <c r="J991" s="365"/>
      <c r="K991" s="365"/>
      <c r="L991" s="365"/>
      <c r="M991" s="365"/>
      <c r="N991" s="365"/>
      <c r="O991" s="365"/>
      <c r="P991" s="365"/>
      <c r="Q991" s="365"/>
      <c r="R991" s="365"/>
      <c r="S991" s="365"/>
      <c r="T991" s="365"/>
      <c r="U991" s="365"/>
      <c r="V991" s="365"/>
      <c r="W991" s="365"/>
      <c r="X991" s="365"/>
      <c r="Y991" s="365"/>
      <c r="Z991" s="365"/>
    </row>
    <row r="992" ht="13.5" customHeight="1">
      <c r="A992" s="380"/>
      <c r="B992" s="483"/>
      <c r="C992" s="483"/>
      <c r="D992" s="365"/>
      <c r="E992" s="365"/>
      <c r="F992" s="365"/>
      <c r="G992" s="365"/>
      <c r="H992" s="365"/>
      <c r="I992" s="365"/>
      <c r="J992" s="365"/>
      <c r="K992" s="365"/>
      <c r="L992" s="365"/>
      <c r="M992" s="365"/>
      <c r="N992" s="365"/>
      <c r="O992" s="365"/>
      <c r="P992" s="365"/>
      <c r="Q992" s="365"/>
      <c r="R992" s="365"/>
      <c r="S992" s="365"/>
      <c r="T992" s="365"/>
      <c r="U992" s="365"/>
      <c r="V992" s="365"/>
      <c r="W992" s="365"/>
      <c r="X992" s="365"/>
      <c r="Y992" s="365"/>
      <c r="Z992" s="365"/>
    </row>
    <row r="993" ht="13.5" customHeight="1">
      <c r="A993" s="380"/>
      <c r="B993" s="483"/>
      <c r="C993" s="483"/>
      <c r="D993" s="365"/>
      <c r="E993" s="365"/>
      <c r="F993" s="365"/>
      <c r="G993" s="365"/>
      <c r="H993" s="365"/>
      <c r="I993" s="365"/>
      <c r="J993" s="365"/>
      <c r="K993" s="365"/>
      <c r="L993" s="365"/>
      <c r="M993" s="365"/>
      <c r="N993" s="365"/>
      <c r="O993" s="365"/>
      <c r="P993" s="365"/>
      <c r="Q993" s="365"/>
      <c r="R993" s="365"/>
      <c r="S993" s="365"/>
      <c r="T993" s="365"/>
      <c r="U993" s="365"/>
      <c r="V993" s="365"/>
      <c r="W993" s="365"/>
      <c r="X993" s="365"/>
      <c r="Y993" s="365"/>
      <c r="Z993" s="365"/>
    </row>
    <row r="994" ht="13.5" customHeight="1">
      <c r="A994" s="380"/>
      <c r="B994" s="483"/>
      <c r="C994" s="483"/>
      <c r="D994" s="365"/>
      <c r="E994" s="365"/>
      <c r="F994" s="365"/>
      <c r="G994" s="365"/>
      <c r="H994" s="365"/>
      <c r="I994" s="365"/>
      <c r="J994" s="365"/>
      <c r="K994" s="365"/>
      <c r="L994" s="365"/>
      <c r="M994" s="365"/>
      <c r="N994" s="365"/>
      <c r="O994" s="365"/>
      <c r="P994" s="365"/>
      <c r="Q994" s="365"/>
      <c r="R994" s="365"/>
      <c r="S994" s="365"/>
      <c r="T994" s="365"/>
      <c r="U994" s="365"/>
      <c r="V994" s="365"/>
      <c r="W994" s="365"/>
      <c r="X994" s="365"/>
      <c r="Y994" s="365"/>
      <c r="Z994" s="365"/>
    </row>
    <row r="995" ht="13.5" customHeight="1">
      <c r="A995" s="380"/>
      <c r="B995" s="483"/>
      <c r="C995" s="483"/>
      <c r="D995" s="365"/>
      <c r="E995" s="365"/>
      <c r="F995" s="365"/>
      <c r="G995" s="365"/>
      <c r="H995" s="365"/>
      <c r="I995" s="365"/>
      <c r="J995" s="365"/>
      <c r="K995" s="365"/>
      <c r="L995" s="365"/>
      <c r="M995" s="365"/>
      <c r="N995" s="365"/>
      <c r="O995" s="365"/>
      <c r="P995" s="365"/>
      <c r="Q995" s="365"/>
      <c r="R995" s="365"/>
      <c r="S995" s="365"/>
      <c r="T995" s="365"/>
      <c r="U995" s="365"/>
      <c r="V995" s="365"/>
      <c r="W995" s="365"/>
      <c r="X995" s="365"/>
      <c r="Y995" s="365"/>
      <c r="Z995" s="365"/>
    </row>
    <row r="996" ht="13.5" customHeight="1">
      <c r="A996" s="380"/>
      <c r="B996" s="483"/>
      <c r="C996" s="483"/>
      <c r="D996" s="365"/>
      <c r="E996" s="365"/>
      <c r="F996" s="365"/>
      <c r="G996" s="365"/>
      <c r="H996" s="365"/>
      <c r="I996" s="365"/>
      <c r="J996" s="365"/>
      <c r="K996" s="365"/>
      <c r="L996" s="365"/>
      <c r="M996" s="365"/>
      <c r="N996" s="365"/>
      <c r="O996" s="365"/>
      <c r="P996" s="365"/>
      <c r="Q996" s="365"/>
      <c r="R996" s="365"/>
      <c r="S996" s="365"/>
      <c r="T996" s="365"/>
      <c r="U996" s="365"/>
      <c r="V996" s="365"/>
      <c r="W996" s="365"/>
      <c r="X996" s="365"/>
      <c r="Y996" s="365"/>
      <c r="Z996" s="365"/>
    </row>
    <row r="997" ht="13.5" customHeight="1">
      <c r="A997" s="380"/>
      <c r="B997" s="483"/>
      <c r="C997" s="483"/>
      <c r="D997" s="365"/>
      <c r="E997" s="365"/>
      <c r="F997" s="365"/>
      <c r="G997" s="365"/>
      <c r="H997" s="365"/>
      <c r="I997" s="365"/>
      <c r="J997" s="365"/>
      <c r="K997" s="365"/>
      <c r="L997" s="365"/>
      <c r="M997" s="365"/>
      <c r="N997" s="365"/>
      <c r="O997" s="365"/>
      <c r="P997" s="365"/>
      <c r="Q997" s="365"/>
      <c r="R997" s="365"/>
      <c r="S997" s="365"/>
      <c r="T997" s="365"/>
      <c r="U997" s="365"/>
      <c r="V997" s="365"/>
      <c r="W997" s="365"/>
      <c r="X997" s="365"/>
      <c r="Y997" s="365"/>
      <c r="Z997" s="365"/>
    </row>
    <row r="998" ht="13.5" customHeight="1">
      <c r="A998" s="380"/>
      <c r="B998" s="483"/>
      <c r="C998" s="483"/>
      <c r="D998" s="365"/>
      <c r="E998" s="365"/>
      <c r="F998" s="365"/>
      <c r="G998" s="365"/>
      <c r="H998" s="365"/>
      <c r="I998" s="365"/>
      <c r="J998" s="365"/>
      <c r="K998" s="365"/>
      <c r="L998" s="365"/>
      <c r="M998" s="365"/>
      <c r="N998" s="365"/>
      <c r="O998" s="365"/>
      <c r="P998" s="365"/>
      <c r="Q998" s="365"/>
      <c r="R998" s="365"/>
      <c r="S998" s="365"/>
      <c r="T998" s="365"/>
      <c r="U998" s="365"/>
      <c r="V998" s="365"/>
      <c r="W998" s="365"/>
      <c r="X998" s="365"/>
      <c r="Y998" s="365"/>
      <c r="Z998" s="365"/>
    </row>
    <row r="999" ht="13.5" customHeight="1">
      <c r="A999" s="380"/>
      <c r="B999" s="483"/>
      <c r="C999" s="483"/>
      <c r="D999" s="365"/>
      <c r="E999" s="365"/>
      <c r="F999" s="365"/>
      <c r="G999" s="365"/>
      <c r="H999" s="365"/>
      <c r="I999" s="365"/>
      <c r="J999" s="365"/>
      <c r="K999" s="365"/>
      <c r="L999" s="365"/>
      <c r="M999" s="365"/>
      <c r="N999" s="365"/>
      <c r="O999" s="365"/>
      <c r="P999" s="365"/>
      <c r="Q999" s="365"/>
      <c r="R999" s="365"/>
      <c r="S999" s="365"/>
      <c r="T999" s="365"/>
      <c r="U999" s="365"/>
      <c r="V999" s="365"/>
      <c r="W999" s="365"/>
      <c r="X999" s="365"/>
      <c r="Y999" s="365"/>
      <c r="Z999" s="365"/>
    </row>
    <row r="1000" ht="13.5" customHeight="1">
      <c r="A1000" s="380"/>
      <c r="B1000" s="483"/>
      <c r="C1000" s="483"/>
      <c r="D1000" s="365"/>
      <c r="E1000" s="365"/>
      <c r="F1000" s="365"/>
      <c r="G1000" s="365"/>
      <c r="H1000" s="365"/>
      <c r="I1000" s="365"/>
      <c r="J1000" s="365"/>
      <c r="K1000" s="365"/>
      <c r="L1000" s="365"/>
      <c r="M1000" s="365"/>
      <c r="N1000" s="365"/>
      <c r="O1000" s="365"/>
      <c r="P1000" s="365"/>
      <c r="Q1000" s="365"/>
      <c r="R1000" s="365"/>
      <c r="S1000" s="365"/>
      <c r="T1000" s="365"/>
      <c r="U1000" s="365"/>
      <c r="V1000" s="365"/>
      <c r="W1000" s="365"/>
      <c r="X1000" s="365"/>
      <c r="Y1000" s="365"/>
      <c r="Z1000" s="365"/>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4.43" defaultRowHeight="15.75"/>
  <cols>
    <col customWidth="1" min="2" max="2" width="26.14"/>
    <col customWidth="1" min="3" max="3" width="11.0"/>
    <col customWidth="1" min="4" max="4" width="55.43"/>
    <col customWidth="1" min="6" max="6" width="45.57"/>
    <col customWidth="1" min="8" max="8" width="43.57"/>
  </cols>
  <sheetData>
    <row r="1">
      <c r="A1" s="488" t="s">
        <v>1214</v>
      </c>
      <c r="C1" s="489"/>
    </row>
    <row r="2">
      <c r="A2" s="490" t="s">
        <v>1221</v>
      </c>
      <c r="G2" s="490"/>
      <c r="H2" s="490"/>
      <c r="I2" s="490"/>
      <c r="J2" s="490"/>
    </row>
    <row r="3">
      <c r="A3" s="490"/>
      <c r="B3" s="490"/>
      <c r="C3" s="490"/>
      <c r="D3" s="490"/>
      <c r="E3" s="490"/>
      <c r="F3" s="490"/>
      <c r="G3" s="490"/>
      <c r="H3" s="490"/>
      <c r="I3" s="490"/>
      <c r="J3" s="490"/>
    </row>
    <row r="4">
      <c r="A4" s="491"/>
      <c r="B4" s="491"/>
      <c r="C4" s="492"/>
      <c r="D4" s="491"/>
      <c r="E4" s="491"/>
      <c r="F4" s="491"/>
      <c r="G4" s="491"/>
      <c r="H4" s="491"/>
      <c r="I4" s="491"/>
      <c r="J4" s="491"/>
    </row>
    <row r="5">
      <c r="A5" s="488" t="s">
        <v>1228</v>
      </c>
      <c r="C5" s="489"/>
    </row>
    <row r="6">
      <c r="A6" s="1" t="s">
        <v>1230</v>
      </c>
      <c r="C6" s="489"/>
    </row>
    <row r="7">
      <c r="A7" s="1" t="s">
        <v>1233</v>
      </c>
      <c r="C7" s="489"/>
    </row>
    <row r="8">
      <c r="A8" s="1" t="s">
        <v>1235</v>
      </c>
      <c r="C8" s="489"/>
    </row>
    <row r="9">
      <c r="A9" s="1" t="s">
        <v>1236</v>
      </c>
      <c r="C9" s="489"/>
    </row>
    <row r="10">
      <c r="A10" s="1" t="s">
        <v>1239</v>
      </c>
      <c r="C10" s="489"/>
    </row>
    <row r="11">
      <c r="C11" s="489"/>
    </row>
    <row r="12">
      <c r="A12" s="488" t="s">
        <v>1241</v>
      </c>
      <c r="C12" s="489"/>
    </row>
    <row r="13">
      <c r="A13" s="1" t="s">
        <v>1242</v>
      </c>
      <c r="C13" s="489"/>
    </row>
    <row r="14">
      <c r="A14" s="1" t="s">
        <v>1246</v>
      </c>
      <c r="C14" s="489"/>
    </row>
    <row r="15">
      <c r="A15" s="1" t="s">
        <v>1247</v>
      </c>
      <c r="C15" s="489"/>
    </row>
    <row r="16">
      <c r="A16" s="1" t="s">
        <v>1249</v>
      </c>
      <c r="C16" s="489"/>
    </row>
    <row r="17">
      <c r="C17" s="489"/>
    </row>
    <row r="18">
      <c r="A18" s="488" t="s">
        <v>1252</v>
      </c>
      <c r="C18" s="489"/>
    </row>
    <row r="19">
      <c r="A19" s="1" t="s">
        <v>1253</v>
      </c>
      <c r="C19" s="489"/>
    </row>
    <row r="20">
      <c r="A20" s="496" t="s">
        <v>572</v>
      </c>
      <c r="B20" s="497" t="s">
        <v>576</v>
      </c>
      <c r="C20" s="498" t="s">
        <v>1258</v>
      </c>
      <c r="D20" s="499" t="s">
        <v>214</v>
      </c>
    </row>
    <row r="21">
      <c r="A21" s="500" t="s">
        <v>1262</v>
      </c>
      <c r="B21" s="501" t="s">
        <v>1265</v>
      </c>
      <c r="C21" s="502" t="s">
        <v>1267</v>
      </c>
      <c r="D21" s="503" t="s">
        <v>1268</v>
      </c>
      <c r="G21" s="448"/>
      <c r="H21" s="448"/>
      <c r="I21" s="448"/>
    </row>
    <row r="22">
      <c r="A22" s="504"/>
      <c r="B22" s="505"/>
      <c r="C22" s="506">
        <v>45691.0</v>
      </c>
      <c r="D22" s="507" t="s">
        <v>1274</v>
      </c>
      <c r="F22" s="448"/>
      <c r="G22" s="448"/>
      <c r="H22" s="448"/>
      <c r="I22" s="448"/>
    </row>
    <row r="23">
      <c r="A23" s="508" t="s">
        <v>1276</v>
      </c>
      <c r="B23" s="509" t="s">
        <v>1279</v>
      </c>
      <c r="C23" s="510">
        <v>45660.0</v>
      </c>
      <c r="D23" s="511" t="s">
        <v>1280</v>
      </c>
      <c r="F23" s="448"/>
      <c r="G23" s="448"/>
      <c r="H23" s="448"/>
      <c r="I23" s="448"/>
    </row>
    <row r="24">
      <c r="A24" s="500" t="s">
        <v>1284</v>
      </c>
      <c r="B24" s="501" t="s">
        <v>1285</v>
      </c>
      <c r="C24" s="502" t="s">
        <v>1267</v>
      </c>
      <c r="D24" s="503" t="s">
        <v>1289</v>
      </c>
      <c r="G24" s="448"/>
      <c r="H24" s="448"/>
      <c r="I24" s="448"/>
    </row>
    <row r="25">
      <c r="A25" s="504"/>
      <c r="B25" s="505"/>
      <c r="C25" s="506">
        <v>45691.0</v>
      </c>
      <c r="D25" s="507" t="s">
        <v>1291</v>
      </c>
      <c r="F25" s="513"/>
      <c r="G25" s="448"/>
      <c r="H25" s="448"/>
      <c r="I25" s="448"/>
    </row>
    <row r="26">
      <c r="A26" s="508" t="s">
        <v>1295</v>
      </c>
      <c r="B26" s="509" t="s">
        <v>1297</v>
      </c>
      <c r="C26" s="515">
        <v>1.0</v>
      </c>
      <c r="D26" s="511" t="s">
        <v>1299</v>
      </c>
      <c r="G26" s="448"/>
      <c r="H26" s="448"/>
      <c r="I26" s="448"/>
    </row>
    <row r="27">
      <c r="A27" s="517"/>
      <c r="C27" s="510">
        <v>45691.0</v>
      </c>
      <c r="D27" s="511" t="s">
        <v>1300</v>
      </c>
      <c r="F27" s="513"/>
      <c r="G27" s="513"/>
      <c r="H27" s="513"/>
      <c r="I27" s="448"/>
    </row>
    <row r="28">
      <c r="A28" s="500" t="s">
        <v>1302</v>
      </c>
      <c r="B28" s="501" t="s">
        <v>1303</v>
      </c>
      <c r="C28" s="502">
        <v>1.0</v>
      </c>
      <c r="D28" s="518" t="s">
        <v>1304</v>
      </c>
      <c r="G28" s="513"/>
      <c r="H28" s="513"/>
      <c r="I28" s="448"/>
    </row>
    <row r="29">
      <c r="A29" s="517"/>
      <c r="C29" s="515">
        <v>2.0</v>
      </c>
      <c r="D29" s="519" t="s">
        <v>1305</v>
      </c>
      <c r="F29" s="513"/>
      <c r="G29" s="448"/>
      <c r="H29" s="448"/>
      <c r="I29" s="448"/>
    </row>
    <row r="30">
      <c r="A30" s="504"/>
      <c r="B30" s="505"/>
      <c r="C30" s="520">
        <v>3.0</v>
      </c>
      <c r="D30" s="507" t="s">
        <v>1309</v>
      </c>
      <c r="F30" s="513"/>
      <c r="G30" s="448"/>
      <c r="H30" s="448"/>
      <c r="I30" s="448"/>
    </row>
    <row r="31">
      <c r="A31" s="508" t="s">
        <v>1310</v>
      </c>
      <c r="B31" s="509" t="s">
        <v>1313</v>
      </c>
      <c r="C31" s="515">
        <v>1.0</v>
      </c>
      <c r="D31" s="511" t="s">
        <v>1315</v>
      </c>
      <c r="G31" s="448"/>
      <c r="H31" s="448"/>
      <c r="I31" s="448"/>
    </row>
    <row r="32">
      <c r="A32" s="517"/>
      <c r="C32" s="510">
        <v>45691.0</v>
      </c>
      <c r="D32" s="511" t="s">
        <v>1316</v>
      </c>
      <c r="F32" s="513"/>
      <c r="G32" s="448"/>
      <c r="H32" s="448"/>
      <c r="I32" s="448"/>
    </row>
    <row r="33">
      <c r="A33" s="500" t="s">
        <v>1318</v>
      </c>
      <c r="B33" s="501" t="s">
        <v>1320</v>
      </c>
      <c r="C33" s="502" t="s">
        <v>1267</v>
      </c>
      <c r="D33" s="503" t="s">
        <v>1321</v>
      </c>
      <c r="G33" s="448"/>
      <c r="H33" s="448"/>
      <c r="I33" s="448"/>
    </row>
    <row r="34">
      <c r="A34" s="504"/>
      <c r="B34" s="505"/>
      <c r="C34" s="506">
        <v>45691.0</v>
      </c>
      <c r="D34" s="507" t="s">
        <v>1322</v>
      </c>
      <c r="F34" s="513"/>
      <c r="G34" s="448"/>
      <c r="H34" s="448"/>
      <c r="I34" s="448"/>
    </row>
    <row r="35">
      <c r="A35" s="508" t="s">
        <v>1323</v>
      </c>
      <c r="B35" s="509" t="s">
        <v>1326</v>
      </c>
      <c r="C35" s="515" t="s">
        <v>1267</v>
      </c>
      <c r="D35" s="511" t="s">
        <v>1327</v>
      </c>
      <c r="G35" s="448"/>
      <c r="H35" s="448"/>
      <c r="I35" s="448"/>
    </row>
    <row r="36">
      <c r="A36" s="517"/>
      <c r="C36" s="510">
        <v>45691.0</v>
      </c>
      <c r="D36" s="511" t="s">
        <v>1329</v>
      </c>
      <c r="F36" s="448"/>
      <c r="G36" s="448"/>
      <c r="H36" s="448"/>
      <c r="I36" s="448"/>
    </row>
    <row r="37">
      <c r="A37" s="522" t="s">
        <v>1330</v>
      </c>
      <c r="B37" s="523" t="s">
        <v>1331</v>
      </c>
      <c r="C37" s="524">
        <v>45660.0</v>
      </c>
      <c r="D37" s="525" t="s">
        <v>1334</v>
      </c>
      <c r="F37" s="448"/>
      <c r="G37" s="448"/>
      <c r="H37" s="448"/>
      <c r="I37" s="448"/>
    </row>
    <row r="38">
      <c r="A38" s="508" t="s">
        <v>1336</v>
      </c>
      <c r="B38" s="509" t="s">
        <v>1337</v>
      </c>
      <c r="C38" s="515" t="s">
        <v>1267</v>
      </c>
      <c r="D38" s="511" t="s">
        <v>1338</v>
      </c>
      <c r="I38" s="448"/>
    </row>
    <row r="39">
      <c r="A39" s="517"/>
      <c r="C39" s="515">
        <v>2.0</v>
      </c>
      <c r="D39" s="511" t="s">
        <v>1340</v>
      </c>
      <c r="F39" s="513"/>
      <c r="G39" s="448"/>
      <c r="H39" s="448"/>
      <c r="I39" s="448"/>
    </row>
    <row r="40">
      <c r="A40" s="517"/>
      <c r="C40" s="515">
        <v>3.0</v>
      </c>
      <c r="D40" s="511" t="s">
        <v>1341</v>
      </c>
      <c r="F40" s="513"/>
      <c r="G40" s="448"/>
      <c r="H40" s="448"/>
      <c r="I40" s="448"/>
    </row>
    <row r="41">
      <c r="A41" s="500" t="s">
        <v>1342</v>
      </c>
      <c r="B41" s="501" t="s">
        <v>1345</v>
      </c>
      <c r="C41" s="526">
        <v>45659.0</v>
      </c>
      <c r="D41" s="503" t="s">
        <v>1347</v>
      </c>
      <c r="G41" s="448"/>
      <c r="H41" s="448"/>
      <c r="I41" s="448"/>
    </row>
    <row r="42">
      <c r="A42" s="504"/>
      <c r="B42" s="505"/>
      <c r="C42" s="520">
        <v>3.0</v>
      </c>
      <c r="D42" s="507" t="s">
        <v>1349</v>
      </c>
      <c r="F42" s="448"/>
      <c r="G42" s="448"/>
      <c r="H42" s="448"/>
      <c r="I42" s="448"/>
    </row>
    <row r="43">
      <c r="A43" s="508" t="s">
        <v>1351</v>
      </c>
      <c r="B43" s="509" t="s">
        <v>1353</v>
      </c>
      <c r="C43" s="510">
        <v>45660.0</v>
      </c>
      <c r="D43" s="511" t="s">
        <v>1354</v>
      </c>
      <c r="F43" s="448"/>
      <c r="G43" s="448"/>
      <c r="H43" s="448"/>
      <c r="I43" s="448"/>
    </row>
    <row r="44">
      <c r="A44" s="500" t="s">
        <v>1355</v>
      </c>
      <c r="B44" s="501" t="s">
        <v>1357</v>
      </c>
      <c r="C44" s="502" t="s">
        <v>1267</v>
      </c>
      <c r="D44" s="518" t="s">
        <v>1359</v>
      </c>
      <c r="I44" s="448"/>
    </row>
    <row r="45">
      <c r="A45" s="517"/>
      <c r="C45" s="515">
        <v>2.0</v>
      </c>
      <c r="D45" s="511" t="s">
        <v>1361</v>
      </c>
      <c r="F45" s="527"/>
      <c r="G45" s="448"/>
      <c r="H45" s="448"/>
      <c r="I45" s="448"/>
    </row>
    <row r="46">
      <c r="A46" s="504"/>
      <c r="B46" s="505"/>
      <c r="C46" s="520">
        <v>3.0</v>
      </c>
      <c r="D46" s="507" t="s">
        <v>1364</v>
      </c>
      <c r="F46" s="513"/>
      <c r="G46" s="448"/>
      <c r="H46" s="448"/>
      <c r="I46" s="448"/>
    </row>
    <row r="47">
      <c r="A47" s="508" t="s">
        <v>1366</v>
      </c>
      <c r="B47" s="509" t="s">
        <v>1367</v>
      </c>
      <c r="C47" s="515">
        <v>1.0</v>
      </c>
      <c r="D47" s="511" t="s">
        <v>1368</v>
      </c>
      <c r="G47" s="448"/>
      <c r="H47" s="448"/>
      <c r="I47" s="448"/>
    </row>
    <row r="48">
      <c r="A48" s="517"/>
      <c r="C48" s="510">
        <v>45691.0</v>
      </c>
      <c r="D48" s="511" t="s">
        <v>1371</v>
      </c>
      <c r="F48" s="513"/>
      <c r="G48" s="513"/>
      <c r="H48" s="513"/>
      <c r="I48" s="448"/>
    </row>
    <row r="49">
      <c r="A49" s="500" t="s">
        <v>1373</v>
      </c>
      <c r="B49" s="501" t="s">
        <v>1374</v>
      </c>
      <c r="C49" s="502">
        <v>1.0</v>
      </c>
      <c r="D49" s="503" t="s">
        <v>1375</v>
      </c>
      <c r="I49" s="448"/>
    </row>
    <row r="50">
      <c r="A50" s="517"/>
      <c r="C50" s="515">
        <v>2.0</v>
      </c>
      <c r="D50" s="511" t="s">
        <v>1378</v>
      </c>
      <c r="F50" s="513"/>
      <c r="G50" s="448"/>
      <c r="H50" s="448"/>
      <c r="I50" s="448"/>
    </row>
    <row r="51">
      <c r="A51" s="504"/>
      <c r="B51" s="505"/>
      <c r="C51" s="520">
        <v>3.0</v>
      </c>
      <c r="D51" s="507" t="s">
        <v>1381</v>
      </c>
      <c r="F51" s="513"/>
      <c r="G51" s="448"/>
      <c r="H51" s="448"/>
      <c r="I51" s="448"/>
    </row>
    <row r="52">
      <c r="A52" s="508" t="s">
        <v>1383</v>
      </c>
      <c r="B52" s="509" t="s">
        <v>1385</v>
      </c>
      <c r="C52" s="515" t="s">
        <v>1267</v>
      </c>
      <c r="D52" s="511" t="s">
        <v>1387</v>
      </c>
      <c r="G52" s="448"/>
      <c r="H52" s="448"/>
      <c r="I52" s="448"/>
    </row>
    <row r="53">
      <c r="A53" s="517"/>
      <c r="C53" s="510">
        <v>45691.0</v>
      </c>
      <c r="D53" s="511" t="s">
        <v>1388</v>
      </c>
      <c r="F53" s="513"/>
      <c r="G53" s="513"/>
      <c r="H53" s="513"/>
      <c r="I53" s="448"/>
    </row>
    <row r="54">
      <c r="A54" s="500" t="s">
        <v>1390</v>
      </c>
      <c r="B54" s="501" t="s">
        <v>1392</v>
      </c>
      <c r="C54" s="502">
        <v>1.0</v>
      </c>
      <c r="D54" s="518" t="s">
        <v>1394</v>
      </c>
      <c r="I54" s="448"/>
    </row>
    <row r="55">
      <c r="A55" s="517"/>
      <c r="C55" s="515">
        <v>2.0</v>
      </c>
      <c r="D55" s="519" t="s">
        <v>1395</v>
      </c>
      <c r="F55" s="513"/>
      <c r="G55" s="513"/>
      <c r="H55" s="513"/>
      <c r="I55" s="448"/>
    </row>
    <row r="56">
      <c r="A56" s="504"/>
      <c r="B56" s="505"/>
      <c r="C56" s="520">
        <v>3.0</v>
      </c>
      <c r="D56" s="507" t="s">
        <v>1400</v>
      </c>
      <c r="F56" s="513"/>
      <c r="G56" s="513"/>
      <c r="H56" s="513"/>
      <c r="I56" s="448"/>
    </row>
    <row r="57">
      <c r="A57" s="508" t="s">
        <v>1402</v>
      </c>
      <c r="B57" s="509" t="s">
        <v>1403</v>
      </c>
      <c r="C57" s="515">
        <v>1.0</v>
      </c>
      <c r="D57" s="519" t="s">
        <v>1405</v>
      </c>
      <c r="I57" s="448"/>
    </row>
    <row r="58">
      <c r="A58" s="517"/>
      <c r="C58" s="515">
        <v>2.0</v>
      </c>
      <c r="D58" s="519" t="s">
        <v>1406</v>
      </c>
      <c r="F58" s="513"/>
      <c r="G58" s="513"/>
      <c r="H58" s="513"/>
      <c r="I58" s="448"/>
    </row>
    <row r="59">
      <c r="A59" s="517"/>
      <c r="C59" s="515">
        <v>3.0</v>
      </c>
      <c r="D59" s="511" t="s">
        <v>1407</v>
      </c>
      <c r="F59" s="513"/>
      <c r="G59" s="513"/>
      <c r="H59" s="513"/>
      <c r="I59" s="448"/>
    </row>
    <row r="60">
      <c r="A60" s="500" t="s">
        <v>1408</v>
      </c>
      <c r="B60" s="501" t="s">
        <v>1409</v>
      </c>
      <c r="C60" s="502" t="s">
        <v>1267</v>
      </c>
      <c r="D60" s="503" t="s">
        <v>1410</v>
      </c>
      <c r="I60" s="448"/>
    </row>
    <row r="61">
      <c r="A61" s="517"/>
      <c r="C61" s="515">
        <v>2.0</v>
      </c>
      <c r="D61" s="511" t="s">
        <v>1411</v>
      </c>
      <c r="F61" s="448"/>
      <c r="G61" s="448"/>
      <c r="H61" s="448"/>
      <c r="I61" s="448"/>
    </row>
    <row r="62">
      <c r="A62" s="504"/>
      <c r="B62" s="505"/>
      <c r="C62" s="520">
        <v>3.0</v>
      </c>
      <c r="D62" s="507" t="s">
        <v>1412</v>
      </c>
      <c r="F62" s="448"/>
      <c r="G62" s="448"/>
      <c r="H62" s="448"/>
      <c r="I62" s="448"/>
    </row>
    <row r="63">
      <c r="A63" s="529" t="s">
        <v>1413</v>
      </c>
      <c r="B63" s="530" t="s">
        <v>1414</v>
      </c>
      <c r="C63" s="506">
        <v>45661.0</v>
      </c>
      <c r="D63" s="507" t="s">
        <v>1415</v>
      </c>
      <c r="F63" s="448"/>
      <c r="G63" s="448"/>
      <c r="H63" s="448"/>
      <c r="I63" s="448"/>
    </row>
    <row r="64">
      <c r="C64" s="489"/>
    </row>
  </sheetData>
  <mergeCells count="33">
    <mergeCell ref="A2:F2"/>
    <mergeCell ref="A21:A22"/>
    <mergeCell ref="B21:B22"/>
    <mergeCell ref="A24:A25"/>
    <mergeCell ref="B24:B25"/>
    <mergeCell ref="A26:A27"/>
    <mergeCell ref="B26:B27"/>
    <mergeCell ref="A28:A30"/>
    <mergeCell ref="B28:B30"/>
    <mergeCell ref="A31:A32"/>
    <mergeCell ref="B31:B32"/>
    <mergeCell ref="A33:A34"/>
    <mergeCell ref="B33:B34"/>
    <mergeCell ref="B35:B36"/>
    <mergeCell ref="A35:A36"/>
    <mergeCell ref="A38:A40"/>
    <mergeCell ref="B38:B40"/>
    <mergeCell ref="A41:A42"/>
    <mergeCell ref="B41:B42"/>
    <mergeCell ref="A44:A46"/>
    <mergeCell ref="B44:B46"/>
    <mergeCell ref="A54:A56"/>
    <mergeCell ref="A57:A59"/>
    <mergeCell ref="A60:A62"/>
    <mergeCell ref="B57:B59"/>
    <mergeCell ref="B60:B62"/>
    <mergeCell ref="A47:A48"/>
    <mergeCell ref="B47:B48"/>
    <mergeCell ref="A49:A51"/>
    <mergeCell ref="B49:B51"/>
    <mergeCell ref="A52:A53"/>
    <mergeCell ref="B52:B53"/>
    <mergeCell ref="B54:B5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4.43" defaultRowHeight="15.75"/>
  <cols>
    <col customWidth="1" min="3" max="3" width="76.43"/>
  </cols>
  <sheetData>
    <row r="1">
      <c r="A1" s="488" t="s">
        <v>1418</v>
      </c>
    </row>
    <row r="2">
      <c r="A2" s="1" t="s">
        <v>1419</v>
      </c>
    </row>
    <row r="3">
      <c r="A3" s="1" t="s">
        <v>1420</v>
      </c>
    </row>
    <row r="4">
      <c r="A4" s="1"/>
    </row>
    <row r="5">
      <c r="A5" s="488" t="s">
        <v>1421</v>
      </c>
    </row>
    <row r="6">
      <c r="A6" s="1" t="s">
        <v>1422</v>
      </c>
    </row>
    <row r="7">
      <c r="A7" s="1" t="s">
        <v>1423</v>
      </c>
    </row>
    <row r="8">
      <c r="A8" s="1" t="s">
        <v>1424</v>
      </c>
    </row>
    <row r="9">
      <c r="A9" s="1" t="s">
        <v>1425</v>
      </c>
    </row>
    <row r="10">
      <c r="A10" s="1" t="s">
        <v>1426</v>
      </c>
    </row>
    <row r="12">
      <c r="A12" s="532" t="s">
        <v>1428</v>
      </c>
      <c r="B12" s="533" t="s">
        <v>520</v>
      </c>
      <c r="C12" s="534" t="s">
        <v>214</v>
      </c>
    </row>
    <row r="13">
      <c r="A13" s="535" t="s">
        <v>1430</v>
      </c>
      <c r="B13" s="533" t="s">
        <v>1431</v>
      </c>
      <c r="C13" s="534" t="s">
        <v>1432</v>
      </c>
    </row>
    <row r="14">
      <c r="A14" s="517"/>
      <c r="B14" s="536" t="s">
        <v>1433</v>
      </c>
      <c r="C14" s="537" t="s">
        <v>1434</v>
      </c>
    </row>
    <row r="15">
      <c r="A15" s="517"/>
      <c r="B15" s="536" t="s">
        <v>1435</v>
      </c>
      <c r="C15" s="537" t="s">
        <v>1436</v>
      </c>
    </row>
    <row r="16">
      <c r="A16" s="517"/>
      <c r="B16" s="536" t="s">
        <v>1437</v>
      </c>
      <c r="C16" s="537" t="s">
        <v>1438</v>
      </c>
    </row>
    <row r="17">
      <c r="A17" s="535" t="s">
        <v>1439</v>
      </c>
      <c r="B17" s="533" t="s">
        <v>1440</v>
      </c>
      <c r="C17" s="534" t="s">
        <v>1441</v>
      </c>
    </row>
    <row r="18">
      <c r="A18" s="517"/>
      <c r="B18" s="536" t="s">
        <v>1442</v>
      </c>
      <c r="C18" s="537" t="s">
        <v>1443</v>
      </c>
    </row>
    <row r="19">
      <c r="A19" s="517"/>
      <c r="B19" s="536" t="s">
        <v>1444</v>
      </c>
      <c r="C19" s="537" t="s">
        <v>1436</v>
      </c>
    </row>
    <row r="20">
      <c r="A20" s="504"/>
      <c r="B20" s="538" t="s">
        <v>1445</v>
      </c>
      <c r="C20" s="539" t="s">
        <v>1446</v>
      </c>
    </row>
    <row r="21">
      <c r="A21" s="535" t="s">
        <v>1449</v>
      </c>
      <c r="B21" s="533" t="s">
        <v>1450</v>
      </c>
      <c r="C21" s="534" t="s">
        <v>1451</v>
      </c>
    </row>
    <row r="22">
      <c r="A22" s="517"/>
      <c r="B22" s="536" t="s">
        <v>1452</v>
      </c>
      <c r="C22" s="537" t="s">
        <v>1453</v>
      </c>
    </row>
    <row r="23">
      <c r="A23" s="517"/>
      <c r="B23" s="536" t="s">
        <v>1454</v>
      </c>
      <c r="C23" s="537" t="s">
        <v>1455</v>
      </c>
    </row>
    <row r="24">
      <c r="A24" s="504"/>
      <c r="B24" s="538" t="s">
        <v>1456</v>
      </c>
      <c r="C24" s="539" t="s">
        <v>1457</v>
      </c>
    </row>
    <row r="25">
      <c r="A25" s="540" t="s">
        <v>1458</v>
      </c>
      <c r="B25" s="536" t="s">
        <v>1459</v>
      </c>
      <c r="C25" s="537" t="s">
        <v>1460</v>
      </c>
    </row>
    <row r="26">
      <c r="A26" s="517"/>
      <c r="B26" s="536" t="s">
        <v>1461</v>
      </c>
      <c r="C26" s="537" t="s">
        <v>1462</v>
      </c>
    </row>
    <row r="27">
      <c r="A27" s="517"/>
      <c r="B27" s="536" t="s">
        <v>1463</v>
      </c>
      <c r="C27" s="537" t="s">
        <v>1464</v>
      </c>
    </row>
    <row r="28">
      <c r="A28" s="504"/>
      <c r="B28" s="538" t="s">
        <v>1465</v>
      </c>
      <c r="C28" s="539" t="s">
        <v>1466</v>
      </c>
    </row>
    <row r="29">
      <c r="A29" s="540" t="s">
        <v>1467</v>
      </c>
      <c r="B29" s="536" t="s">
        <v>1468</v>
      </c>
      <c r="C29" s="537" t="s">
        <v>1469</v>
      </c>
    </row>
    <row r="30">
      <c r="A30" s="517"/>
      <c r="B30" s="536" t="s">
        <v>1470</v>
      </c>
      <c r="C30" s="537" t="s">
        <v>1471</v>
      </c>
    </row>
    <row r="31">
      <c r="A31" s="517"/>
      <c r="B31" s="536" t="s">
        <v>1472</v>
      </c>
      <c r="C31" s="537" t="s">
        <v>1473</v>
      </c>
    </row>
    <row r="32">
      <c r="A32" s="504"/>
      <c r="B32" s="538" t="s">
        <v>1475</v>
      </c>
      <c r="C32" s="539" t="s">
        <v>1476</v>
      </c>
    </row>
  </sheetData>
  <mergeCells count="5">
    <mergeCell ref="A13:A16"/>
    <mergeCell ref="A17:A20"/>
    <mergeCell ref="A21:A24"/>
    <mergeCell ref="A25:A28"/>
    <mergeCell ref="A29:A3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4.43" defaultRowHeight="15.75"/>
  <cols>
    <col customWidth="1" min="4" max="4" width="12.29"/>
    <col customWidth="1" min="5" max="5" width="10.0"/>
    <col customWidth="1" min="8" max="8" width="17.14"/>
  </cols>
  <sheetData>
    <row r="1">
      <c r="A1" s="488" t="s">
        <v>1480</v>
      </c>
      <c r="B1" s="541"/>
      <c r="C1" s="541"/>
      <c r="D1" s="541"/>
      <c r="E1" s="541"/>
      <c r="F1" s="541"/>
      <c r="G1" s="541"/>
      <c r="H1" s="541"/>
      <c r="I1" s="541"/>
      <c r="J1" s="541"/>
      <c r="K1" s="541"/>
      <c r="L1" s="541"/>
      <c r="M1" s="541"/>
      <c r="N1" s="541"/>
      <c r="O1" s="541"/>
      <c r="P1" s="541"/>
      <c r="Q1" s="541"/>
      <c r="R1" s="541"/>
      <c r="S1" s="541"/>
      <c r="T1" s="541"/>
      <c r="U1" s="541"/>
      <c r="V1" s="541"/>
      <c r="W1" s="541"/>
      <c r="X1" s="541"/>
      <c r="Y1" s="541"/>
      <c r="Z1" s="541"/>
    </row>
    <row r="2">
      <c r="A2" s="542" t="s">
        <v>1481</v>
      </c>
      <c r="B2" s="541"/>
      <c r="C2" s="541"/>
      <c r="D2" s="541"/>
      <c r="E2" s="541"/>
      <c r="F2" s="541"/>
      <c r="G2" s="541"/>
      <c r="H2" s="541"/>
      <c r="I2" s="541"/>
      <c r="J2" s="541"/>
      <c r="K2" s="541"/>
      <c r="L2" s="541"/>
      <c r="M2" s="541"/>
      <c r="N2" s="541"/>
      <c r="O2" s="541"/>
      <c r="P2" s="541"/>
      <c r="Q2" s="541"/>
      <c r="R2" s="541"/>
      <c r="S2" s="541"/>
      <c r="T2" s="541"/>
      <c r="U2" s="541"/>
      <c r="V2" s="541"/>
      <c r="W2" s="541"/>
      <c r="X2" s="541"/>
      <c r="Y2" s="541"/>
      <c r="Z2" s="541"/>
    </row>
    <row r="3">
      <c r="A3" s="542" t="s">
        <v>1482</v>
      </c>
      <c r="B3" s="541"/>
      <c r="C3" s="541"/>
      <c r="D3" s="541"/>
      <c r="E3" s="541"/>
      <c r="F3" s="541"/>
      <c r="G3" s="541"/>
      <c r="H3" s="541"/>
      <c r="I3" s="541"/>
      <c r="J3" s="541"/>
      <c r="K3" s="541"/>
      <c r="L3" s="541"/>
      <c r="M3" s="541"/>
      <c r="N3" s="541"/>
      <c r="O3" s="541"/>
      <c r="P3" s="541"/>
      <c r="Q3" s="541"/>
      <c r="R3" s="541"/>
      <c r="S3" s="541"/>
      <c r="T3" s="541"/>
      <c r="U3" s="541"/>
      <c r="V3" s="541"/>
      <c r="W3" s="541"/>
      <c r="X3" s="541"/>
      <c r="Y3" s="541"/>
      <c r="Z3" s="541"/>
    </row>
    <row r="4">
      <c r="A4" s="542" t="s">
        <v>1483</v>
      </c>
      <c r="B4" s="541"/>
      <c r="C4" s="541"/>
      <c r="D4" s="541"/>
      <c r="E4" s="541"/>
      <c r="F4" s="541"/>
      <c r="G4" s="541"/>
      <c r="H4" s="541"/>
      <c r="I4" s="541"/>
      <c r="J4" s="541"/>
      <c r="K4" s="541"/>
      <c r="L4" s="541"/>
      <c r="M4" s="541"/>
      <c r="N4" s="541"/>
      <c r="O4" s="541"/>
      <c r="P4" s="541"/>
      <c r="Q4" s="541"/>
      <c r="R4" s="541"/>
      <c r="S4" s="541"/>
      <c r="T4" s="541"/>
      <c r="U4" s="541"/>
      <c r="V4" s="541"/>
      <c r="W4" s="541"/>
      <c r="X4" s="541"/>
      <c r="Y4" s="541"/>
      <c r="Z4" s="541"/>
    </row>
    <row r="5">
      <c r="A5" s="542" t="s">
        <v>1484</v>
      </c>
      <c r="B5" s="541"/>
      <c r="C5" s="541"/>
      <c r="D5" s="541"/>
      <c r="E5" s="541"/>
      <c r="F5" s="541"/>
      <c r="G5" s="541"/>
      <c r="H5" s="541"/>
      <c r="I5" s="541"/>
      <c r="J5" s="541"/>
      <c r="K5" s="541"/>
      <c r="L5" s="541"/>
      <c r="M5" s="541"/>
      <c r="N5" s="541"/>
      <c r="O5" s="541"/>
      <c r="P5" s="541"/>
      <c r="Q5" s="541"/>
      <c r="R5" s="541"/>
      <c r="S5" s="541"/>
      <c r="T5" s="541"/>
      <c r="U5" s="541"/>
      <c r="V5" s="541"/>
      <c r="W5" s="541"/>
      <c r="X5" s="541"/>
      <c r="Y5" s="541"/>
      <c r="Z5" s="541"/>
    </row>
    <row r="6">
      <c r="A6" s="542" t="s">
        <v>1487</v>
      </c>
      <c r="B6" s="541"/>
      <c r="C6" s="541"/>
      <c r="D6" s="541"/>
      <c r="E6" s="541"/>
      <c r="F6" s="541"/>
      <c r="G6" s="541"/>
      <c r="H6" s="541"/>
      <c r="I6" s="541"/>
      <c r="J6" s="541"/>
      <c r="K6" s="541"/>
      <c r="L6" s="541"/>
      <c r="M6" s="541"/>
      <c r="N6" s="541"/>
      <c r="O6" s="541"/>
      <c r="P6" s="541"/>
      <c r="Q6" s="541"/>
      <c r="R6" s="541"/>
      <c r="S6" s="541"/>
      <c r="T6" s="541"/>
      <c r="U6" s="541"/>
      <c r="V6" s="541"/>
      <c r="W6" s="541"/>
      <c r="X6" s="541"/>
      <c r="Y6" s="541"/>
      <c r="Z6" s="541"/>
    </row>
    <row r="7">
      <c r="A7" s="542" t="s">
        <v>1488</v>
      </c>
      <c r="B7" s="541"/>
      <c r="C7" s="541"/>
      <c r="D7" s="541"/>
      <c r="E7" s="541"/>
      <c r="F7" s="541"/>
      <c r="G7" s="541"/>
      <c r="H7" s="541"/>
      <c r="I7" s="541"/>
      <c r="J7" s="541"/>
      <c r="K7" s="541"/>
      <c r="L7" s="541"/>
      <c r="M7" s="541"/>
      <c r="N7" s="541"/>
      <c r="O7" s="541"/>
      <c r="P7" s="541"/>
      <c r="Q7" s="541"/>
      <c r="R7" s="541"/>
      <c r="S7" s="541"/>
      <c r="T7" s="541"/>
      <c r="U7" s="541"/>
      <c r="V7" s="541"/>
      <c r="W7" s="541"/>
      <c r="X7" s="541"/>
      <c r="Y7" s="541"/>
      <c r="Z7" s="541"/>
    </row>
    <row r="8">
      <c r="A8" s="542" t="s">
        <v>1489</v>
      </c>
      <c r="B8" s="541"/>
      <c r="C8" s="541"/>
      <c r="D8" s="541"/>
      <c r="E8" s="541"/>
      <c r="F8" s="541"/>
      <c r="G8" s="541"/>
      <c r="H8" s="541"/>
      <c r="I8" s="541"/>
      <c r="J8" s="541"/>
      <c r="K8" s="541"/>
      <c r="L8" s="541"/>
      <c r="M8" s="541"/>
      <c r="N8" s="541"/>
      <c r="O8" s="541"/>
      <c r="P8" s="541"/>
      <c r="Q8" s="541"/>
      <c r="R8" s="541"/>
      <c r="S8" s="541"/>
      <c r="T8" s="541"/>
      <c r="U8" s="541"/>
      <c r="V8" s="541"/>
      <c r="W8" s="541"/>
      <c r="X8" s="541"/>
      <c r="Y8" s="541"/>
      <c r="Z8" s="541"/>
    </row>
    <row r="9">
      <c r="A9" s="542"/>
      <c r="B9" s="541"/>
      <c r="C9" s="541"/>
      <c r="D9" s="541"/>
      <c r="E9" s="541"/>
      <c r="F9" s="541"/>
      <c r="G9" s="541"/>
      <c r="H9" s="541"/>
      <c r="I9" s="541"/>
      <c r="J9" s="541"/>
      <c r="K9" s="541"/>
      <c r="L9" s="541"/>
      <c r="M9" s="541"/>
      <c r="N9" s="541"/>
      <c r="O9" s="541"/>
      <c r="P9" s="541"/>
      <c r="Q9" s="541"/>
      <c r="R9" s="541"/>
      <c r="S9" s="541"/>
      <c r="T9" s="541"/>
      <c r="U9" s="541"/>
      <c r="V9" s="541"/>
      <c r="W9" s="541"/>
      <c r="X9" s="541"/>
      <c r="Y9" s="541"/>
      <c r="Z9" s="541"/>
    </row>
    <row r="10">
      <c r="A10" s="542" t="s">
        <v>1492</v>
      </c>
      <c r="B10" s="541"/>
      <c r="C10" s="541"/>
      <c r="D10" s="541"/>
      <c r="E10" s="541"/>
      <c r="F10" s="541"/>
      <c r="G10" s="541"/>
      <c r="H10" s="541"/>
      <c r="I10" s="541"/>
      <c r="J10" s="541"/>
      <c r="K10" s="541"/>
      <c r="L10" s="541"/>
      <c r="M10" s="541"/>
      <c r="N10" s="541"/>
      <c r="O10" s="541"/>
      <c r="P10" s="541"/>
      <c r="Q10" s="541"/>
      <c r="R10" s="541"/>
      <c r="S10" s="541"/>
      <c r="T10" s="541"/>
      <c r="U10" s="541"/>
      <c r="V10" s="541"/>
      <c r="W10" s="541"/>
      <c r="X10" s="541"/>
      <c r="Y10" s="541"/>
      <c r="Z10" s="541"/>
    </row>
    <row r="11">
      <c r="A11" s="542" t="s">
        <v>1493</v>
      </c>
      <c r="B11" s="541"/>
      <c r="C11" s="541"/>
      <c r="D11" s="541"/>
      <c r="E11" s="541"/>
      <c r="F11" s="541"/>
      <c r="G11" s="541"/>
      <c r="H11" s="541"/>
      <c r="I11" s="541"/>
      <c r="J11" s="541"/>
      <c r="K11" s="541"/>
      <c r="L11" s="541"/>
      <c r="M11" s="541"/>
      <c r="N11" s="541"/>
      <c r="O11" s="541"/>
      <c r="P11" s="541"/>
      <c r="Q11" s="541"/>
      <c r="R11" s="541"/>
      <c r="S11" s="541"/>
      <c r="T11" s="541"/>
      <c r="U11" s="541"/>
      <c r="V11" s="541"/>
      <c r="W11" s="541"/>
      <c r="X11" s="541"/>
      <c r="Y11" s="541"/>
      <c r="Z11" s="541"/>
    </row>
    <row r="12">
      <c r="A12" s="542" t="s">
        <v>1494</v>
      </c>
      <c r="B12" s="541"/>
      <c r="C12" s="541"/>
      <c r="D12" s="541"/>
      <c r="E12" s="541"/>
      <c r="F12" s="541"/>
      <c r="G12" s="541"/>
      <c r="H12" s="541"/>
      <c r="I12" s="541"/>
      <c r="J12" s="541"/>
      <c r="K12" s="541"/>
      <c r="L12" s="541"/>
      <c r="M12" s="541"/>
      <c r="N12" s="541"/>
      <c r="O12" s="541"/>
      <c r="P12" s="541"/>
      <c r="Q12" s="541"/>
      <c r="R12" s="541"/>
      <c r="S12" s="541"/>
      <c r="T12" s="541"/>
      <c r="U12" s="541"/>
      <c r="V12" s="541"/>
      <c r="W12" s="541"/>
      <c r="X12" s="541"/>
      <c r="Y12" s="541"/>
      <c r="Z12" s="541"/>
    </row>
    <row r="13">
      <c r="A13" s="542" t="s">
        <v>1496</v>
      </c>
      <c r="B13" s="541"/>
      <c r="C13" s="541"/>
      <c r="D13" s="541"/>
      <c r="E13" s="541"/>
      <c r="F13" s="541"/>
      <c r="G13" s="541"/>
      <c r="H13" s="541"/>
      <c r="I13" s="541"/>
      <c r="J13" s="541"/>
      <c r="K13" s="541"/>
      <c r="L13" s="541"/>
      <c r="M13" s="541"/>
      <c r="N13" s="541"/>
      <c r="O13" s="541"/>
      <c r="P13" s="541"/>
      <c r="Q13" s="541"/>
      <c r="R13" s="541"/>
      <c r="S13" s="541"/>
      <c r="T13" s="541"/>
      <c r="U13" s="541"/>
      <c r="V13" s="541"/>
      <c r="W13" s="541"/>
      <c r="X13" s="541"/>
      <c r="Y13" s="541"/>
      <c r="Z13" s="541"/>
    </row>
    <row r="14">
      <c r="A14" s="542" t="s">
        <v>1498</v>
      </c>
      <c r="B14" s="541"/>
      <c r="C14" s="541"/>
      <c r="D14" s="541"/>
      <c r="E14" s="541"/>
      <c r="F14" s="541"/>
      <c r="G14" s="541"/>
      <c r="H14" s="541"/>
      <c r="I14" s="541"/>
      <c r="J14" s="541"/>
      <c r="K14" s="541"/>
      <c r="L14" s="541"/>
      <c r="M14" s="541"/>
      <c r="N14" s="541"/>
      <c r="O14" s="541"/>
      <c r="P14" s="541"/>
      <c r="Q14" s="541"/>
      <c r="R14" s="541"/>
      <c r="S14" s="541"/>
      <c r="T14" s="541"/>
      <c r="U14" s="541"/>
      <c r="V14" s="541"/>
      <c r="W14" s="541"/>
      <c r="X14" s="541"/>
      <c r="Y14" s="541"/>
      <c r="Z14" s="541"/>
    </row>
    <row r="15">
      <c r="A15" s="542" t="s">
        <v>1499</v>
      </c>
      <c r="B15" s="541"/>
      <c r="C15" s="541"/>
      <c r="D15" s="541"/>
      <c r="E15" s="541"/>
      <c r="F15" s="541"/>
      <c r="G15" s="541"/>
      <c r="H15" s="541"/>
      <c r="I15" s="541"/>
      <c r="J15" s="541"/>
      <c r="K15" s="541"/>
      <c r="L15" s="541"/>
      <c r="M15" s="541"/>
      <c r="N15" s="541"/>
      <c r="O15" s="541"/>
      <c r="P15" s="541"/>
      <c r="Q15" s="541"/>
      <c r="R15" s="541"/>
      <c r="S15" s="541"/>
      <c r="T15" s="541"/>
      <c r="U15" s="541"/>
      <c r="V15" s="541"/>
      <c r="W15" s="541"/>
      <c r="X15" s="541"/>
      <c r="Y15" s="541"/>
      <c r="Z15" s="541"/>
    </row>
    <row r="16">
      <c r="A16" s="542"/>
      <c r="B16" s="541"/>
      <c r="C16" s="541"/>
      <c r="D16" s="541"/>
      <c r="E16" s="541"/>
      <c r="F16" s="541"/>
      <c r="G16" s="541"/>
      <c r="H16" s="541"/>
      <c r="I16" s="541"/>
      <c r="J16" s="541"/>
      <c r="K16" s="541"/>
      <c r="L16" s="541"/>
      <c r="M16" s="541"/>
      <c r="N16" s="541"/>
      <c r="O16" s="541"/>
      <c r="P16" s="541"/>
      <c r="Q16" s="541"/>
      <c r="R16" s="541"/>
      <c r="S16" s="541"/>
      <c r="T16" s="541"/>
      <c r="U16" s="541"/>
      <c r="V16" s="541"/>
      <c r="W16" s="541"/>
      <c r="X16" s="541"/>
      <c r="Y16" s="541"/>
      <c r="Z16" s="541"/>
    </row>
    <row r="17">
      <c r="A17" s="488" t="s">
        <v>1502</v>
      </c>
      <c r="B17" s="541"/>
      <c r="C17" s="541"/>
      <c r="D17" s="541"/>
      <c r="E17" s="541"/>
      <c r="F17" s="541"/>
      <c r="G17" s="541"/>
      <c r="H17" s="541"/>
      <c r="I17" s="541"/>
      <c r="J17" s="541"/>
      <c r="K17" s="541"/>
      <c r="L17" s="541"/>
      <c r="M17" s="541"/>
      <c r="N17" s="541"/>
      <c r="O17" s="541"/>
      <c r="P17" s="541"/>
      <c r="Q17" s="541"/>
      <c r="R17" s="541"/>
      <c r="S17" s="541"/>
      <c r="T17" s="541"/>
      <c r="U17" s="541"/>
      <c r="V17" s="541"/>
      <c r="W17" s="541"/>
      <c r="X17" s="541"/>
      <c r="Y17" s="541"/>
      <c r="Z17" s="541"/>
    </row>
    <row r="18">
      <c r="A18" s="542" t="s">
        <v>1503</v>
      </c>
      <c r="B18" s="541"/>
      <c r="C18" s="541"/>
      <c r="D18" s="541"/>
      <c r="E18" s="541"/>
      <c r="F18" s="541"/>
      <c r="G18" s="541"/>
      <c r="H18" s="541"/>
      <c r="I18" s="541"/>
      <c r="J18" s="541"/>
      <c r="K18" s="541"/>
      <c r="L18" s="541"/>
      <c r="M18" s="541"/>
      <c r="N18" s="541"/>
      <c r="O18" s="541"/>
      <c r="P18" s="541"/>
      <c r="Q18" s="541"/>
      <c r="R18" s="541"/>
      <c r="S18" s="541"/>
      <c r="T18" s="541"/>
      <c r="U18" s="541"/>
      <c r="V18" s="541"/>
      <c r="W18" s="541"/>
      <c r="X18" s="541"/>
      <c r="Y18" s="541"/>
      <c r="Z18" s="541"/>
    </row>
    <row r="19">
      <c r="A19" s="542" t="s">
        <v>1504</v>
      </c>
      <c r="B19" s="541"/>
      <c r="C19" s="541"/>
      <c r="D19" s="541"/>
      <c r="E19" s="541"/>
      <c r="F19" s="541"/>
      <c r="G19" s="541"/>
      <c r="H19" s="541"/>
      <c r="I19" s="541"/>
      <c r="J19" s="541"/>
      <c r="K19" s="541"/>
      <c r="L19" s="541"/>
      <c r="M19" s="541"/>
      <c r="N19" s="541"/>
      <c r="O19" s="541"/>
      <c r="P19" s="541"/>
      <c r="Q19" s="541"/>
      <c r="R19" s="541"/>
      <c r="S19" s="541"/>
      <c r="T19" s="541"/>
      <c r="U19" s="541"/>
      <c r="V19" s="541"/>
      <c r="W19" s="541"/>
      <c r="X19" s="541"/>
      <c r="Y19" s="541"/>
      <c r="Z19" s="541"/>
    </row>
    <row r="20">
      <c r="A20" s="542" t="s">
        <v>1505</v>
      </c>
      <c r="B20" s="541"/>
      <c r="C20" s="541"/>
      <c r="D20" s="541"/>
      <c r="E20" s="541"/>
      <c r="F20" s="541"/>
      <c r="G20" s="541"/>
      <c r="H20" s="541"/>
      <c r="I20" s="541"/>
      <c r="J20" s="541"/>
      <c r="K20" s="541"/>
      <c r="L20" s="541"/>
      <c r="M20" s="541"/>
      <c r="N20" s="541"/>
      <c r="O20" s="541"/>
      <c r="P20" s="541"/>
      <c r="Q20" s="541"/>
      <c r="R20" s="541"/>
      <c r="S20" s="541"/>
      <c r="T20" s="541"/>
      <c r="U20" s="541"/>
      <c r="V20" s="541"/>
      <c r="W20" s="541"/>
      <c r="X20" s="541"/>
      <c r="Y20" s="541"/>
      <c r="Z20" s="541"/>
    </row>
    <row r="21">
      <c r="A21" s="542" t="s">
        <v>1506</v>
      </c>
      <c r="B21" s="541"/>
      <c r="C21" s="541"/>
      <c r="D21" s="541"/>
      <c r="E21" s="541"/>
      <c r="F21" s="541"/>
      <c r="G21" s="541"/>
      <c r="H21" s="541"/>
      <c r="I21" s="541"/>
      <c r="J21" s="541"/>
      <c r="K21" s="541"/>
      <c r="L21" s="541"/>
      <c r="M21" s="541"/>
      <c r="N21" s="541"/>
      <c r="O21" s="541"/>
      <c r="P21" s="541"/>
      <c r="Q21" s="541"/>
      <c r="R21" s="541"/>
      <c r="S21" s="541"/>
      <c r="T21" s="541"/>
      <c r="U21" s="541"/>
      <c r="V21" s="541"/>
      <c r="W21" s="541"/>
      <c r="X21" s="541"/>
      <c r="Y21" s="541"/>
      <c r="Z21" s="541"/>
    </row>
    <row r="22">
      <c r="A22" s="542" t="s">
        <v>1507</v>
      </c>
      <c r="B22" s="541"/>
      <c r="C22" s="541"/>
      <c r="D22" s="541"/>
      <c r="E22" s="541"/>
      <c r="F22" s="541"/>
      <c r="G22" s="541"/>
      <c r="H22" s="541"/>
      <c r="I22" s="541"/>
      <c r="J22" s="541"/>
      <c r="K22" s="541"/>
      <c r="L22" s="541"/>
      <c r="M22" s="541"/>
      <c r="N22" s="541"/>
      <c r="O22" s="541"/>
      <c r="P22" s="541"/>
      <c r="Q22" s="541"/>
      <c r="R22" s="541"/>
      <c r="S22" s="541"/>
      <c r="T22" s="541"/>
      <c r="U22" s="541"/>
      <c r="V22" s="541"/>
      <c r="W22" s="541"/>
      <c r="X22" s="541"/>
      <c r="Y22" s="541"/>
      <c r="Z22" s="541"/>
    </row>
    <row r="23">
      <c r="A23" s="542"/>
      <c r="B23" s="541"/>
      <c r="C23" s="541"/>
      <c r="D23" s="541"/>
      <c r="E23" s="541"/>
      <c r="F23" s="541"/>
      <c r="G23" s="541"/>
      <c r="H23" s="541"/>
      <c r="I23" s="541"/>
      <c r="J23" s="541"/>
      <c r="K23" s="541"/>
      <c r="L23" s="541"/>
      <c r="M23" s="541"/>
      <c r="N23" s="541"/>
      <c r="O23" s="541"/>
      <c r="P23" s="541"/>
      <c r="Q23" s="541"/>
      <c r="R23" s="541"/>
      <c r="S23" s="541"/>
      <c r="T23" s="541"/>
      <c r="U23" s="541"/>
      <c r="V23" s="541"/>
      <c r="W23" s="541"/>
      <c r="X23" s="541"/>
      <c r="Y23" s="541"/>
      <c r="Z23" s="541"/>
    </row>
    <row r="24">
      <c r="A24" s="488" t="s">
        <v>1510</v>
      </c>
      <c r="B24" s="541"/>
      <c r="C24" s="541"/>
      <c r="D24" s="541"/>
      <c r="E24" s="541"/>
      <c r="F24" s="541"/>
      <c r="G24" s="541"/>
      <c r="H24" s="541"/>
      <c r="I24" s="541"/>
      <c r="J24" s="541"/>
      <c r="K24" s="541"/>
      <c r="L24" s="541"/>
      <c r="M24" s="541"/>
      <c r="N24" s="541"/>
      <c r="O24" s="541"/>
      <c r="P24" s="541"/>
      <c r="Q24" s="541"/>
      <c r="R24" s="541"/>
      <c r="S24" s="541"/>
      <c r="T24" s="541"/>
      <c r="U24" s="541"/>
      <c r="V24" s="541"/>
      <c r="W24" s="541"/>
      <c r="X24" s="541"/>
      <c r="Y24" s="541"/>
      <c r="Z24" s="541"/>
    </row>
    <row r="25">
      <c r="A25" s="542" t="s">
        <v>1511</v>
      </c>
      <c r="B25" s="541"/>
      <c r="C25" s="541"/>
      <c r="D25" s="541"/>
      <c r="E25" s="541"/>
      <c r="F25" s="541"/>
      <c r="G25" s="541"/>
      <c r="H25" s="541"/>
      <c r="I25" s="541"/>
      <c r="J25" s="541"/>
      <c r="K25" s="541"/>
      <c r="L25" s="541"/>
      <c r="M25" s="541"/>
      <c r="N25" s="541"/>
      <c r="O25" s="541"/>
      <c r="P25" s="541"/>
      <c r="Q25" s="541"/>
      <c r="R25" s="541"/>
      <c r="S25" s="541"/>
      <c r="T25" s="541"/>
      <c r="U25" s="541"/>
      <c r="V25" s="541"/>
      <c r="W25" s="541"/>
      <c r="X25" s="541"/>
      <c r="Y25" s="541"/>
      <c r="Z25" s="541"/>
    </row>
    <row r="26">
      <c r="A26" s="542" t="s">
        <v>1512</v>
      </c>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row>
    <row r="27">
      <c r="A27" s="542" t="s">
        <v>1513</v>
      </c>
      <c r="B27" s="541"/>
      <c r="C27" s="541"/>
      <c r="D27" s="541"/>
      <c r="E27" s="541"/>
      <c r="F27" s="541"/>
      <c r="G27" s="541"/>
      <c r="H27" s="541"/>
      <c r="I27" s="541"/>
      <c r="J27" s="541"/>
      <c r="K27" s="541"/>
      <c r="L27" s="541"/>
      <c r="M27" s="541"/>
      <c r="N27" s="541"/>
      <c r="O27" s="541"/>
      <c r="P27" s="541"/>
      <c r="Q27" s="541"/>
      <c r="R27" s="541"/>
      <c r="S27" s="541"/>
      <c r="T27" s="541"/>
      <c r="U27" s="541"/>
      <c r="V27" s="541"/>
      <c r="W27" s="541"/>
      <c r="X27" s="541"/>
      <c r="Y27" s="541"/>
      <c r="Z27" s="541"/>
    </row>
    <row r="28">
      <c r="A28" s="542" t="s">
        <v>1514</v>
      </c>
      <c r="B28" s="541"/>
      <c r="C28" s="541"/>
      <c r="D28" s="541"/>
      <c r="E28" s="541"/>
      <c r="F28" s="541"/>
      <c r="G28" s="541"/>
      <c r="H28" s="541"/>
      <c r="I28" s="541"/>
      <c r="J28" s="541"/>
      <c r="K28" s="541"/>
      <c r="L28" s="541"/>
      <c r="M28" s="541"/>
      <c r="N28" s="541"/>
      <c r="O28" s="541"/>
      <c r="P28" s="541"/>
      <c r="Q28" s="541"/>
      <c r="R28" s="541"/>
      <c r="S28" s="541"/>
      <c r="T28" s="541"/>
      <c r="U28" s="541"/>
      <c r="V28" s="541"/>
      <c r="W28" s="541"/>
      <c r="X28" s="541"/>
      <c r="Y28" s="541"/>
      <c r="Z28" s="541"/>
    </row>
    <row r="29">
      <c r="A29" s="542" t="s">
        <v>1515</v>
      </c>
      <c r="B29" s="541"/>
      <c r="C29" s="541"/>
      <c r="D29" s="541"/>
      <c r="E29" s="541"/>
      <c r="F29" s="541"/>
      <c r="G29" s="541"/>
      <c r="H29" s="541"/>
      <c r="I29" s="541"/>
      <c r="J29" s="541"/>
      <c r="K29" s="541"/>
      <c r="L29" s="541"/>
      <c r="M29" s="541"/>
      <c r="N29" s="541"/>
      <c r="O29" s="541"/>
      <c r="P29" s="541"/>
      <c r="Q29" s="541"/>
      <c r="R29" s="541"/>
      <c r="S29" s="541"/>
      <c r="T29" s="541"/>
      <c r="U29" s="541"/>
      <c r="V29" s="541"/>
      <c r="W29" s="541"/>
      <c r="X29" s="541"/>
      <c r="Y29" s="541"/>
      <c r="Z29" s="541"/>
    </row>
    <row r="30">
      <c r="A30" s="542" t="s">
        <v>1516</v>
      </c>
      <c r="B30" s="541"/>
      <c r="C30" s="541"/>
      <c r="D30" s="541"/>
      <c r="E30" s="541"/>
      <c r="F30" s="541"/>
      <c r="G30" s="541"/>
      <c r="H30" s="541"/>
      <c r="I30" s="541"/>
      <c r="J30" s="541"/>
      <c r="K30" s="541"/>
      <c r="L30" s="541"/>
      <c r="M30" s="541"/>
      <c r="N30" s="541"/>
      <c r="O30" s="541"/>
      <c r="P30" s="541"/>
      <c r="Q30" s="541"/>
      <c r="R30" s="541"/>
      <c r="S30" s="541"/>
      <c r="T30" s="541"/>
      <c r="U30" s="541"/>
      <c r="V30" s="541"/>
      <c r="W30" s="541"/>
      <c r="X30" s="541"/>
      <c r="Y30" s="541"/>
      <c r="Z30" s="541"/>
    </row>
    <row r="31">
      <c r="A31" s="542" t="s">
        <v>1517</v>
      </c>
      <c r="B31" s="541"/>
      <c r="C31" s="541"/>
      <c r="D31" s="541"/>
      <c r="E31" s="541"/>
      <c r="F31" s="541"/>
      <c r="G31" s="541"/>
      <c r="H31" s="541"/>
      <c r="I31" s="541"/>
      <c r="J31" s="541"/>
      <c r="K31" s="541"/>
      <c r="L31" s="541"/>
      <c r="M31" s="541"/>
      <c r="N31" s="541"/>
      <c r="O31" s="541"/>
      <c r="P31" s="541"/>
      <c r="Q31" s="541"/>
      <c r="R31" s="541"/>
      <c r="S31" s="541"/>
      <c r="T31" s="541"/>
      <c r="U31" s="541"/>
      <c r="V31" s="541"/>
      <c r="W31" s="541"/>
      <c r="X31" s="541"/>
      <c r="Y31" s="541"/>
      <c r="Z31" s="541"/>
    </row>
    <row r="32">
      <c r="A32" s="542" t="s">
        <v>1518</v>
      </c>
      <c r="B32" s="541"/>
      <c r="C32" s="541"/>
      <c r="D32" s="541"/>
      <c r="E32" s="541"/>
      <c r="F32" s="541"/>
      <c r="G32" s="541"/>
      <c r="H32" s="541"/>
      <c r="I32" s="541"/>
      <c r="J32" s="541"/>
      <c r="K32" s="541"/>
      <c r="L32" s="541"/>
      <c r="M32" s="541"/>
      <c r="N32" s="541"/>
      <c r="O32" s="541"/>
      <c r="P32" s="541"/>
      <c r="Q32" s="541"/>
      <c r="R32" s="541"/>
      <c r="S32" s="541"/>
      <c r="T32" s="541"/>
      <c r="U32" s="541"/>
      <c r="V32" s="541"/>
      <c r="W32" s="541"/>
      <c r="X32" s="541"/>
      <c r="Y32" s="541"/>
      <c r="Z32" s="541"/>
    </row>
    <row r="33">
      <c r="A33" s="541"/>
      <c r="B33" s="541"/>
      <c r="C33" s="541"/>
      <c r="D33" s="541"/>
      <c r="E33" s="541"/>
      <c r="F33" s="541"/>
      <c r="G33" s="541"/>
      <c r="H33" s="541"/>
      <c r="I33" s="541"/>
      <c r="J33" s="541"/>
      <c r="K33" s="541"/>
      <c r="L33" s="541"/>
      <c r="M33" s="541"/>
      <c r="N33" s="541"/>
      <c r="O33" s="541"/>
      <c r="P33" s="541"/>
      <c r="Q33" s="541"/>
      <c r="R33" s="541"/>
      <c r="S33" s="541"/>
      <c r="T33" s="541"/>
      <c r="U33" s="541"/>
      <c r="V33" s="541"/>
      <c r="W33" s="541"/>
      <c r="X33" s="541"/>
      <c r="Y33" s="541"/>
      <c r="Z33" s="541"/>
    </row>
    <row r="34">
      <c r="A34" s="488" t="s">
        <v>1519</v>
      </c>
      <c r="B34" s="541"/>
      <c r="C34" s="541"/>
      <c r="D34" s="541"/>
      <c r="E34" s="541"/>
      <c r="F34" s="541"/>
      <c r="G34" s="541"/>
      <c r="H34" s="541"/>
      <c r="I34" s="541"/>
      <c r="J34" s="541"/>
      <c r="K34" s="541"/>
      <c r="L34" s="541"/>
      <c r="M34" s="541"/>
      <c r="N34" s="541"/>
      <c r="O34" s="541"/>
      <c r="P34" s="541"/>
      <c r="Q34" s="541"/>
      <c r="R34" s="541"/>
      <c r="S34" s="541"/>
      <c r="T34" s="541"/>
      <c r="U34" s="541"/>
      <c r="V34" s="541"/>
      <c r="W34" s="541"/>
      <c r="X34" s="541"/>
      <c r="Y34" s="541"/>
      <c r="Z34" s="541"/>
    </row>
    <row r="35">
      <c r="A35" s="542" t="s">
        <v>1520</v>
      </c>
      <c r="B35" s="541"/>
      <c r="C35" s="541"/>
      <c r="D35" s="541"/>
      <c r="E35" s="541"/>
      <c r="F35" s="541"/>
      <c r="G35" s="541"/>
      <c r="H35" s="541"/>
      <c r="I35" s="541"/>
      <c r="J35" s="541"/>
      <c r="K35" s="541"/>
      <c r="L35" s="541"/>
      <c r="M35" s="541"/>
      <c r="N35" s="541"/>
      <c r="O35" s="541"/>
      <c r="P35" s="541"/>
      <c r="Q35" s="541"/>
      <c r="R35" s="541"/>
      <c r="S35" s="541"/>
      <c r="T35" s="541"/>
      <c r="U35" s="541"/>
      <c r="V35" s="541"/>
      <c r="W35" s="541"/>
      <c r="X35" s="541"/>
      <c r="Y35" s="541"/>
      <c r="Z35" s="541"/>
    </row>
    <row r="36">
      <c r="A36" s="542" t="s">
        <v>1521</v>
      </c>
      <c r="B36" s="541"/>
      <c r="C36" s="541"/>
      <c r="D36" s="541"/>
      <c r="E36" s="541"/>
      <c r="F36" s="541"/>
      <c r="G36" s="541"/>
      <c r="H36" s="541"/>
      <c r="I36" s="541"/>
      <c r="J36" s="541"/>
      <c r="K36" s="541"/>
      <c r="L36" s="541"/>
      <c r="M36" s="541"/>
      <c r="N36" s="541"/>
      <c r="O36" s="541"/>
      <c r="P36" s="541"/>
      <c r="Q36" s="541"/>
      <c r="R36" s="541"/>
      <c r="S36" s="541"/>
      <c r="T36" s="541"/>
      <c r="U36" s="541"/>
      <c r="V36" s="541"/>
      <c r="W36" s="541"/>
      <c r="X36" s="541"/>
      <c r="Y36" s="541"/>
      <c r="Z36" s="541"/>
    </row>
    <row r="37">
      <c r="A37" s="542" t="s">
        <v>1522</v>
      </c>
      <c r="B37" s="541"/>
      <c r="C37" s="541"/>
      <c r="D37" s="541"/>
      <c r="E37" s="541"/>
      <c r="F37" s="541"/>
      <c r="G37" s="541"/>
      <c r="H37" s="541"/>
      <c r="I37" s="541"/>
      <c r="J37" s="541"/>
      <c r="K37" s="541"/>
      <c r="L37" s="541"/>
      <c r="M37" s="541"/>
      <c r="N37" s="541"/>
      <c r="O37" s="541"/>
      <c r="P37" s="541"/>
      <c r="Q37" s="541"/>
      <c r="R37" s="541"/>
      <c r="S37" s="541"/>
      <c r="T37" s="541"/>
      <c r="U37" s="541"/>
      <c r="V37" s="541"/>
      <c r="W37" s="541"/>
      <c r="X37" s="541"/>
      <c r="Y37" s="541"/>
      <c r="Z37" s="541"/>
    </row>
    <row r="38">
      <c r="A38" s="541"/>
      <c r="B38" s="541"/>
      <c r="C38" s="541"/>
      <c r="D38" s="541"/>
      <c r="E38" s="541"/>
      <c r="F38" s="541"/>
      <c r="G38" s="541"/>
      <c r="H38" s="541"/>
      <c r="I38" s="541"/>
      <c r="J38" s="541"/>
      <c r="K38" s="541"/>
      <c r="L38" s="541"/>
      <c r="M38" s="541"/>
      <c r="N38" s="541"/>
      <c r="O38" s="541"/>
      <c r="P38" s="541"/>
      <c r="Q38" s="541"/>
      <c r="R38" s="541"/>
      <c r="S38" s="541"/>
      <c r="T38" s="541"/>
      <c r="U38" s="541"/>
      <c r="V38" s="541"/>
      <c r="W38" s="541"/>
      <c r="X38" s="541"/>
      <c r="Y38" s="541"/>
      <c r="Z38" s="541"/>
    </row>
    <row r="39">
      <c r="A39" s="488" t="s">
        <v>1523</v>
      </c>
      <c r="B39" s="541"/>
      <c r="C39" s="541"/>
      <c r="D39" s="541"/>
      <c r="E39" s="541"/>
      <c r="F39" s="541"/>
      <c r="G39" s="541"/>
      <c r="H39" s="541"/>
      <c r="I39" s="541"/>
      <c r="J39" s="541"/>
      <c r="K39" s="541"/>
      <c r="L39" s="541"/>
      <c r="M39" s="541"/>
      <c r="N39" s="541"/>
      <c r="O39" s="541"/>
      <c r="P39" s="541"/>
      <c r="Q39" s="541"/>
      <c r="R39" s="541"/>
      <c r="S39" s="541"/>
      <c r="T39" s="541"/>
      <c r="U39" s="541"/>
      <c r="V39" s="541"/>
      <c r="W39" s="541"/>
      <c r="X39" s="541"/>
      <c r="Y39" s="541"/>
      <c r="Z39" s="541"/>
    </row>
    <row r="40">
      <c r="A40" s="542" t="s">
        <v>1525</v>
      </c>
      <c r="B40" s="541"/>
      <c r="C40" s="541"/>
      <c r="D40" s="541"/>
      <c r="E40" s="541"/>
      <c r="F40" s="541"/>
      <c r="G40" s="541"/>
      <c r="H40" s="541"/>
      <c r="I40" s="541"/>
      <c r="J40" s="541"/>
      <c r="K40" s="541"/>
      <c r="L40" s="541"/>
      <c r="M40" s="541"/>
      <c r="N40" s="541"/>
      <c r="O40" s="541"/>
      <c r="P40" s="541"/>
      <c r="Q40" s="541"/>
      <c r="R40" s="541"/>
      <c r="S40" s="541"/>
      <c r="T40" s="541"/>
      <c r="U40" s="541"/>
      <c r="V40" s="541"/>
      <c r="W40" s="541"/>
      <c r="X40" s="541"/>
      <c r="Y40" s="541"/>
      <c r="Z40" s="541"/>
    </row>
    <row r="41">
      <c r="A41" s="542" t="s">
        <v>1526</v>
      </c>
      <c r="B41" s="541"/>
      <c r="C41" s="541"/>
      <c r="D41" s="541"/>
      <c r="E41" s="541"/>
      <c r="F41" s="541"/>
      <c r="G41" s="541"/>
      <c r="H41" s="541"/>
      <c r="I41" s="541"/>
      <c r="J41" s="541"/>
      <c r="K41" s="541"/>
      <c r="L41" s="541"/>
      <c r="M41" s="541"/>
      <c r="N41" s="541"/>
      <c r="O41" s="541"/>
      <c r="P41" s="541"/>
      <c r="Q41" s="541"/>
      <c r="R41" s="541"/>
      <c r="S41" s="541"/>
      <c r="T41" s="541"/>
      <c r="U41" s="541"/>
      <c r="V41" s="541"/>
      <c r="W41" s="541"/>
      <c r="X41" s="541"/>
      <c r="Y41" s="541"/>
      <c r="Z41" s="541"/>
    </row>
    <row r="42">
      <c r="A42" s="542" t="s">
        <v>1527</v>
      </c>
      <c r="B42" s="541"/>
      <c r="C42" s="541"/>
      <c r="D42" s="541"/>
      <c r="E42" s="541"/>
      <c r="F42" s="541"/>
      <c r="G42" s="541"/>
      <c r="H42" s="541"/>
      <c r="I42" s="541"/>
      <c r="J42" s="541"/>
      <c r="K42" s="541"/>
      <c r="L42" s="541"/>
      <c r="M42" s="541"/>
      <c r="N42" s="541"/>
      <c r="O42" s="541"/>
      <c r="P42" s="541"/>
      <c r="Q42" s="541"/>
      <c r="R42" s="541"/>
      <c r="S42" s="541"/>
      <c r="T42" s="541"/>
      <c r="U42" s="541"/>
      <c r="V42" s="541"/>
      <c r="W42" s="541"/>
      <c r="X42" s="541"/>
      <c r="Y42" s="541"/>
      <c r="Z42" s="541"/>
    </row>
    <row r="43">
      <c r="A43" s="542"/>
      <c r="B43" s="541"/>
      <c r="C43" s="541"/>
      <c r="D43" s="541"/>
      <c r="E43" s="541"/>
      <c r="F43" s="541"/>
      <c r="G43" s="541"/>
      <c r="H43" s="541"/>
      <c r="I43" s="541"/>
      <c r="J43" s="541"/>
      <c r="K43" s="541"/>
      <c r="L43" s="541"/>
      <c r="M43" s="541"/>
      <c r="N43" s="541"/>
      <c r="O43" s="541"/>
      <c r="P43" s="541"/>
      <c r="Q43" s="541"/>
      <c r="R43" s="541"/>
      <c r="S43" s="541"/>
      <c r="T43" s="541"/>
      <c r="U43" s="541"/>
      <c r="V43" s="541"/>
      <c r="W43" s="541"/>
      <c r="X43" s="541"/>
      <c r="Y43" s="541"/>
      <c r="Z43" s="541"/>
    </row>
    <row r="44">
      <c r="A44" s="488" t="s">
        <v>1529</v>
      </c>
      <c r="B44" s="541"/>
      <c r="C44" s="541"/>
      <c r="D44" s="541"/>
      <c r="E44" s="541"/>
      <c r="F44" s="541"/>
      <c r="G44" s="541"/>
      <c r="H44" s="541"/>
      <c r="I44" s="541"/>
      <c r="J44" s="541"/>
      <c r="K44" s="541"/>
      <c r="L44" s="541"/>
      <c r="M44" s="541"/>
      <c r="N44" s="541"/>
      <c r="O44" s="541"/>
      <c r="P44" s="541"/>
      <c r="Q44" s="541"/>
      <c r="R44" s="541"/>
      <c r="S44" s="541"/>
      <c r="T44" s="541"/>
      <c r="U44" s="541"/>
      <c r="V44" s="541"/>
      <c r="W44" s="541"/>
      <c r="X44" s="541"/>
      <c r="Y44" s="541"/>
      <c r="Z44" s="541"/>
    </row>
    <row r="45">
      <c r="A45" s="542" t="s">
        <v>1531</v>
      </c>
      <c r="B45" s="541"/>
      <c r="C45" s="541"/>
      <c r="D45" s="541"/>
      <c r="E45" s="541"/>
      <c r="F45" s="541"/>
      <c r="G45" s="541"/>
      <c r="H45" s="541"/>
      <c r="I45" s="541"/>
      <c r="J45" s="541"/>
      <c r="K45" s="541"/>
      <c r="L45" s="541"/>
      <c r="M45" s="541"/>
      <c r="N45" s="541"/>
      <c r="O45" s="541"/>
      <c r="P45" s="541"/>
      <c r="Q45" s="541"/>
      <c r="R45" s="541"/>
      <c r="S45" s="541"/>
      <c r="T45" s="541"/>
      <c r="U45" s="541"/>
      <c r="V45" s="541"/>
      <c r="W45" s="541"/>
      <c r="X45" s="541"/>
      <c r="Y45" s="541"/>
      <c r="Z45" s="541"/>
    </row>
    <row r="46">
      <c r="A46" s="542" t="s">
        <v>1532</v>
      </c>
      <c r="B46" s="541"/>
      <c r="C46" s="541"/>
      <c r="D46" s="541"/>
      <c r="E46" s="541"/>
      <c r="F46" s="541"/>
      <c r="G46" s="541"/>
      <c r="H46" s="541"/>
      <c r="I46" s="541"/>
      <c r="J46" s="541"/>
      <c r="K46" s="541"/>
      <c r="L46" s="541"/>
      <c r="M46" s="541"/>
      <c r="N46" s="541"/>
      <c r="O46" s="541"/>
      <c r="P46" s="541"/>
      <c r="Q46" s="541"/>
      <c r="R46" s="541"/>
      <c r="S46" s="541"/>
      <c r="T46" s="541"/>
      <c r="U46" s="541"/>
      <c r="V46" s="541"/>
      <c r="W46" s="541"/>
      <c r="X46" s="541"/>
      <c r="Y46" s="541"/>
      <c r="Z46" s="541"/>
    </row>
    <row r="47">
      <c r="A47" s="542" t="s">
        <v>1535</v>
      </c>
      <c r="B47" s="541"/>
      <c r="C47" s="541"/>
      <c r="D47" s="541"/>
      <c r="E47" s="541"/>
      <c r="F47" s="541"/>
      <c r="G47" s="541"/>
      <c r="H47" s="541"/>
      <c r="I47" s="541"/>
      <c r="J47" s="541"/>
      <c r="K47" s="541"/>
      <c r="L47" s="541"/>
      <c r="M47" s="541"/>
      <c r="N47" s="541"/>
      <c r="O47" s="541"/>
      <c r="P47" s="541"/>
      <c r="Q47" s="541"/>
      <c r="R47" s="541"/>
      <c r="S47" s="541"/>
      <c r="T47" s="541"/>
      <c r="U47" s="541"/>
      <c r="V47" s="541"/>
      <c r="W47" s="541"/>
      <c r="X47" s="541"/>
      <c r="Y47" s="541"/>
      <c r="Z47" s="541"/>
    </row>
    <row r="48">
      <c r="A48" s="542" t="s">
        <v>1537</v>
      </c>
      <c r="B48" s="541"/>
      <c r="C48" s="541"/>
      <c r="D48" s="541"/>
      <c r="E48" s="541"/>
      <c r="F48" s="541"/>
      <c r="G48" s="541"/>
      <c r="H48" s="541"/>
      <c r="I48" s="541"/>
      <c r="J48" s="541"/>
      <c r="K48" s="541"/>
      <c r="L48" s="541"/>
      <c r="M48" s="541"/>
      <c r="N48" s="541"/>
      <c r="O48" s="541"/>
      <c r="P48" s="541"/>
      <c r="Q48" s="541"/>
      <c r="R48" s="541"/>
      <c r="S48" s="541"/>
      <c r="T48" s="541"/>
      <c r="U48" s="541"/>
      <c r="V48" s="541"/>
      <c r="W48" s="541"/>
      <c r="X48" s="541"/>
      <c r="Y48" s="541"/>
      <c r="Z48" s="541"/>
    </row>
    <row r="49">
      <c r="A49" s="542" t="s">
        <v>1540</v>
      </c>
      <c r="B49" s="541"/>
      <c r="C49" s="541"/>
      <c r="D49" s="541"/>
      <c r="E49" s="541"/>
      <c r="F49" s="541"/>
      <c r="G49" s="541"/>
      <c r="H49" s="541"/>
      <c r="I49" s="541"/>
      <c r="J49" s="541"/>
      <c r="K49" s="541"/>
      <c r="L49" s="541"/>
      <c r="M49" s="541"/>
      <c r="N49" s="541"/>
      <c r="O49" s="541"/>
      <c r="P49" s="541"/>
      <c r="Q49" s="541"/>
      <c r="R49" s="541"/>
      <c r="S49" s="541"/>
      <c r="T49" s="541"/>
      <c r="U49" s="541"/>
      <c r="V49" s="541"/>
      <c r="W49" s="541"/>
      <c r="X49" s="541"/>
      <c r="Y49" s="541"/>
      <c r="Z49" s="541"/>
    </row>
    <row r="50">
      <c r="A50" s="542" t="s">
        <v>1541</v>
      </c>
      <c r="B50" s="541"/>
      <c r="C50" s="541"/>
      <c r="D50" s="541"/>
      <c r="E50" s="541"/>
      <c r="F50" s="541"/>
      <c r="G50" s="541"/>
      <c r="H50" s="541"/>
      <c r="I50" s="541"/>
      <c r="J50" s="541"/>
      <c r="K50" s="541"/>
      <c r="L50" s="541"/>
      <c r="M50" s="541"/>
      <c r="N50" s="541"/>
      <c r="O50" s="541"/>
      <c r="P50" s="541"/>
      <c r="Q50" s="541"/>
      <c r="R50" s="541"/>
      <c r="S50" s="541"/>
      <c r="T50" s="541"/>
      <c r="U50" s="541"/>
      <c r="V50" s="541"/>
      <c r="W50" s="541"/>
      <c r="X50" s="541"/>
      <c r="Y50" s="541"/>
      <c r="Z50" s="541"/>
    </row>
    <row r="51">
      <c r="A51" s="542" t="s">
        <v>1542</v>
      </c>
      <c r="B51" s="541"/>
      <c r="C51" s="541"/>
      <c r="D51" s="541"/>
      <c r="E51" s="541"/>
      <c r="F51" s="541"/>
      <c r="G51" s="541"/>
      <c r="H51" s="541"/>
      <c r="I51" s="541"/>
      <c r="J51" s="541"/>
      <c r="K51" s="541"/>
      <c r="L51" s="541"/>
      <c r="M51" s="541"/>
      <c r="N51" s="541"/>
      <c r="O51" s="541"/>
      <c r="P51" s="541"/>
      <c r="Q51" s="541"/>
      <c r="R51" s="541"/>
      <c r="S51" s="541"/>
      <c r="T51" s="541"/>
      <c r="U51" s="541"/>
      <c r="V51" s="541"/>
      <c r="W51" s="541"/>
      <c r="X51" s="541"/>
      <c r="Y51" s="541"/>
      <c r="Z51" s="541"/>
    </row>
    <row r="52">
      <c r="A52" s="542" t="s">
        <v>1543</v>
      </c>
      <c r="B52" s="541"/>
      <c r="C52" s="541"/>
      <c r="D52" s="541"/>
      <c r="E52" s="541"/>
      <c r="F52" s="541"/>
      <c r="G52" s="541"/>
      <c r="H52" s="541"/>
      <c r="I52" s="541"/>
      <c r="J52" s="541"/>
      <c r="K52" s="541"/>
      <c r="L52" s="541"/>
      <c r="M52" s="541"/>
      <c r="N52" s="541"/>
      <c r="O52" s="541"/>
      <c r="P52" s="541"/>
      <c r="Q52" s="541"/>
      <c r="R52" s="541"/>
      <c r="S52" s="541"/>
      <c r="T52" s="541"/>
      <c r="U52" s="541"/>
      <c r="V52" s="541"/>
      <c r="W52" s="541"/>
      <c r="X52" s="541"/>
      <c r="Y52" s="541"/>
      <c r="Z52" s="541"/>
    </row>
    <row r="53">
      <c r="A53" s="551"/>
      <c r="B53" s="541"/>
      <c r="C53" s="541"/>
      <c r="D53" s="541"/>
      <c r="E53" s="541"/>
      <c r="F53" s="541"/>
      <c r="G53" s="541"/>
      <c r="H53" s="541"/>
      <c r="I53" s="541"/>
      <c r="J53" s="541"/>
      <c r="K53" s="541"/>
      <c r="L53" s="541"/>
      <c r="M53" s="541"/>
      <c r="N53" s="541"/>
      <c r="O53" s="541"/>
      <c r="P53" s="541"/>
      <c r="Q53" s="541"/>
      <c r="R53" s="541"/>
      <c r="S53" s="541"/>
      <c r="T53" s="541"/>
      <c r="U53" s="541"/>
      <c r="V53" s="541"/>
      <c r="W53" s="541"/>
      <c r="X53" s="541"/>
      <c r="Y53" s="541"/>
      <c r="Z53" s="541"/>
    </row>
    <row r="54">
      <c r="A54" s="552" t="s">
        <v>1546</v>
      </c>
      <c r="B54" s="541"/>
      <c r="C54" s="541"/>
      <c r="D54" s="541"/>
      <c r="E54" s="541"/>
      <c r="F54" s="541"/>
      <c r="G54" s="541"/>
      <c r="H54" s="541"/>
      <c r="I54" s="541"/>
      <c r="J54" s="541"/>
      <c r="K54" s="541"/>
      <c r="L54" s="541"/>
      <c r="M54" s="541"/>
      <c r="N54" s="541"/>
      <c r="O54" s="541"/>
      <c r="P54" s="541"/>
      <c r="Q54" s="541"/>
      <c r="R54" s="541"/>
      <c r="S54" s="541"/>
      <c r="T54" s="541"/>
      <c r="U54" s="541"/>
      <c r="V54" s="541"/>
      <c r="W54" s="541"/>
      <c r="X54" s="541"/>
      <c r="Y54" s="541"/>
      <c r="Z54" s="541"/>
    </row>
    <row r="55">
      <c r="A55" s="1" t="s">
        <v>1547</v>
      </c>
      <c r="B55" s="541"/>
      <c r="C55" s="541"/>
      <c r="D55" s="541"/>
      <c r="E55" s="541"/>
      <c r="F55" s="541"/>
      <c r="G55" s="541"/>
      <c r="H55" s="541"/>
      <c r="I55" s="541"/>
      <c r="J55" s="541"/>
      <c r="K55" s="541"/>
      <c r="L55" s="541"/>
      <c r="M55" s="541"/>
      <c r="N55" s="541"/>
      <c r="O55" s="541"/>
      <c r="P55" s="541"/>
      <c r="Q55" s="541"/>
      <c r="R55" s="541"/>
      <c r="S55" s="541"/>
      <c r="T55" s="541"/>
      <c r="U55" s="541"/>
      <c r="V55" s="541"/>
      <c r="W55" s="541"/>
      <c r="X55" s="541"/>
      <c r="Y55" s="541"/>
      <c r="Z55" s="541"/>
    </row>
    <row r="56">
      <c r="A56" s="1" t="s">
        <v>1548</v>
      </c>
      <c r="B56" s="541"/>
      <c r="C56" s="541"/>
      <c r="D56" s="541"/>
      <c r="E56" s="541"/>
      <c r="F56" s="541"/>
      <c r="G56" s="541"/>
      <c r="H56" s="541"/>
      <c r="I56" s="541"/>
      <c r="J56" s="541"/>
      <c r="K56" s="541"/>
      <c r="L56" s="541"/>
      <c r="M56" s="541"/>
      <c r="N56" s="541"/>
      <c r="O56" s="541"/>
      <c r="P56" s="541"/>
      <c r="Q56" s="541"/>
      <c r="R56" s="541"/>
      <c r="S56" s="541"/>
      <c r="T56" s="541"/>
      <c r="U56" s="541"/>
      <c r="V56" s="541"/>
      <c r="W56" s="541"/>
      <c r="X56" s="541"/>
      <c r="Y56" s="541"/>
      <c r="Z56" s="541"/>
    </row>
    <row r="57">
      <c r="A57" s="1" t="s">
        <v>1551</v>
      </c>
      <c r="B57" s="541"/>
      <c r="C57" s="541"/>
      <c r="D57" s="541"/>
      <c r="E57" s="541"/>
      <c r="F57" s="541"/>
      <c r="G57" s="541"/>
      <c r="H57" s="541"/>
      <c r="I57" s="541"/>
      <c r="J57" s="541"/>
      <c r="K57" s="541"/>
      <c r="L57" s="541"/>
      <c r="M57" s="541"/>
      <c r="N57" s="541"/>
      <c r="O57" s="541"/>
      <c r="P57" s="541"/>
      <c r="Q57" s="541"/>
      <c r="R57" s="541"/>
      <c r="S57" s="541"/>
      <c r="T57" s="541"/>
      <c r="U57" s="541"/>
      <c r="V57" s="541"/>
      <c r="W57" s="541"/>
      <c r="X57" s="541"/>
      <c r="Y57" s="541"/>
      <c r="Z57" s="541"/>
    </row>
    <row r="58">
      <c r="A58" s="542" t="s">
        <v>1552</v>
      </c>
      <c r="B58" s="541"/>
      <c r="C58" s="541"/>
      <c r="D58" s="541"/>
      <c r="E58" s="541"/>
      <c r="F58" s="541"/>
      <c r="G58" s="541"/>
      <c r="H58" s="541"/>
      <c r="I58" s="541"/>
      <c r="J58" s="541"/>
      <c r="K58" s="541"/>
      <c r="L58" s="541"/>
      <c r="M58" s="541"/>
      <c r="N58" s="541"/>
      <c r="O58" s="541"/>
      <c r="P58" s="541"/>
      <c r="Q58" s="541"/>
      <c r="R58" s="541"/>
      <c r="S58" s="541"/>
      <c r="T58" s="541"/>
      <c r="U58" s="541"/>
      <c r="V58" s="541"/>
      <c r="W58" s="541"/>
      <c r="X58" s="541"/>
      <c r="Y58" s="541"/>
      <c r="Z58" s="541"/>
    </row>
    <row r="59">
      <c r="A59" s="541"/>
      <c r="B59" s="541"/>
      <c r="C59" s="541"/>
      <c r="D59" s="541"/>
      <c r="E59" s="541"/>
      <c r="F59" s="541"/>
      <c r="G59" s="541"/>
      <c r="H59" s="541"/>
      <c r="I59" s="541"/>
      <c r="J59" s="541"/>
      <c r="K59" s="541"/>
      <c r="L59" s="541"/>
      <c r="M59" s="541"/>
      <c r="N59" s="541"/>
      <c r="O59" s="541"/>
      <c r="P59" s="541"/>
      <c r="Q59" s="541"/>
      <c r="R59" s="541"/>
      <c r="S59" s="541"/>
      <c r="T59" s="541"/>
      <c r="U59" s="541"/>
      <c r="V59" s="541"/>
      <c r="W59" s="541"/>
      <c r="X59" s="541"/>
      <c r="Y59" s="541"/>
      <c r="Z59" s="541"/>
    </row>
    <row r="60">
      <c r="A60" s="488" t="s">
        <v>1555</v>
      </c>
      <c r="B60" s="553"/>
      <c r="C60" s="553"/>
      <c r="D60" s="1"/>
      <c r="E60" s="541"/>
      <c r="F60" s="541"/>
      <c r="G60" s="541"/>
      <c r="H60" s="541"/>
      <c r="I60" s="541"/>
      <c r="J60" s="541"/>
      <c r="K60" s="541"/>
      <c r="L60" s="541"/>
      <c r="M60" s="541"/>
      <c r="N60" s="541"/>
      <c r="O60" s="541"/>
      <c r="P60" s="541"/>
      <c r="Q60" s="541"/>
      <c r="R60" s="541"/>
      <c r="S60" s="541"/>
      <c r="T60" s="541"/>
      <c r="U60" s="541"/>
      <c r="V60" s="541"/>
      <c r="W60" s="541"/>
      <c r="X60" s="541"/>
      <c r="Y60" s="541"/>
    </row>
    <row r="61">
      <c r="A61" s="554" t="s">
        <v>1556</v>
      </c>
      <c r="B61" s="555" t="s">
        <v>1557</v>
      </c>
      <c r="C61" s="556" t="s">
        <v>1558</v>
      </c>
      <c r="D61" s="557" t="s">
        <v>1560</v>
      </c>
      <c r="E61" s="558"/>
      <c r="F61" s="558"/>
      <c r="G61" s="558"/>
      <c r="H61" s="558"/>
      <c r="I61" s="558"/>
      <c r="J61" s="559"/>
      <c r="K61" s="541"/>
      <c r="L61" s="541"/>
      <c r="M61" s="541"/>
      <c r="N61" s="541"/>
      <c r="O61" s="541"/>
      <c r="P61" s="541"/>
      <c r="Q61" s="541"/>
      <c r="R61" s="541"/>
      <c r="S61" s="541"/>
      <c r="T61" s="541"/>
      <c r="U61" s="541"/>
      <c r="V61" s="541"/>
      <c r="W61" s="541"/>
      <c r="X61" s="541"/>
      <c r="Y61" s="541"/>
    </row>
    <row r="62">
      <c r="A62" s="560" t="s">
        <v>1561</v>
      </c>
      <c r="B62" s="561">
        <v>0.0</v>
      </c>
      <c r="C62" s="562" t="s">
        <v>1564</v>
      </c>
      <c r="D62" s="563" t="s">
        <v>1565</v>
      </c>
      <c r="E62" s="558"/>
      <c r="F62" s="558"/>
      <c r="G62" s="558"/>
      <c r="H62" s="558"/>
      <c r="I62" s="558"/>
      <c r="J62" s="559"/>
      <c r="K62" s="541"/>
      <c r="L62" s="541"/>
      <c r="M62" s="541"/>
      <c r="N62" s="541"/>
      <c r="O62" s="541"/>
      <c r="P62" s="541"/>
      <c r="Q62" s="541"/>
      <c r="R62" s="541"/>
      <c r="S62" s="541"/>
      <c r="T62" s="541"/>
      <c r="U62" s="541"/>
      <c r="V62" s="541"/>
      <c r="W62" s="541"/>
      <c r="X62" s="541"/>
      <c r="Y62" s="541"/>
    </row>
    <row r="63">
      <c r="A63" s="560" t="s">
        <v>1566</v>
      </c>
      <c r="B63" s="561">
        <v>0.0</v>
      </c>
      <c r="C63" s="562" t="s">
        <v>1567</v>
      </c>
      <c r="D63" s="563" t="s">
        <v>1568</v>
      </c>
      <c r="E63" s="558"/>
      <c r="F63" s="558"/>
      <c r="G63" s="558"/>
      <c r="H63" s="558"/>
      <c r="I63" s="558"/>
      <c r="J63" s="559"/>
      <c r="K63" s="541"/>
      <c r="L63" s="541"/>
      <c r="M63" s="541"/>
      <c r="N63" s="541"/>
      <c r="O63" s="541"/>
      <c r="P63" s="541"/>
      <c r="Q63" s="541"/>
      <c r="R63" s="541"/>
      <c r="S63" s="541"/>
      <c r="T63" s="541"/>
      <c r="U63" s="541"/>
      <c r="V63" s="541"/>
      <c r="W63" s="541"/>
      <c r="X63" s="541"/>
      <c r="Y63" s="541"/>
    </row>
    <row r="64">
      <c r="A64" s="560" t="s">
        <v>1570</v>
      </c>
      <c r="B64" s="561" t="s">
        <v>1571</v>
      </c>
      <c r="C64" s="562" t="s">
        <v>1567</v>
      </c>
      <c r="D64" s="563" t="s">
        <v>1572</v>
      </c>
      <c r="E64" s="558"/>
      <c r="F64" s="558"/>
      <c r="G64" s="558"/>
      <c r="H64" s="558"/>
      <c r="I64" s="558"/>
      <c r="J64" s="559"/>
      <c r="K64" s="541"/>
      <c r="L64" s="541"/>
      <c r="M64" s="541"/>
      <c r="N64" s="541"/>
      <c r="O64" s="541"/>
      <c r="P64" s="541"/>
      <c r="Q64" s="541"/>
      <c r="R64" s="541"/>
      <c r="S64" s="541"/>
      <c r="T64" s="541"/>
      <c r="U64" s="541"/>
      <c r="V64" s="541"/>
      <c r="W64" s="541"/>
      <c r="X64" s="541"/>
      <c r="Y64" s="541"/>
    </row>
    <row r="65">
      <c r="A65" s="1" t="s">
        <v>1573</v>
      </c>
      <c r="B65" s="541"/>
      <c r="C65" s="541"/>
      <c r="D65" s="541"/>
      <c r="E65" s="541"/>
      <c r="F65" s="541"/>
      <c r="G65" s="541"/>
      <c r="H65" s="541"/>
      <c r="I65" s="541"/>
      <c r="J65" s="541"/>
      <c r="K65" s="541"/>
      <c r="L65" s="541"/>
      <c r="M65" s="541"/>
      <c r="N65" s="541"/>
      <c r="O65" s="541"/>
      <c r="P65" s="541"/>
      <c r="Q65" s="541"/>
      <c r="R65" s="541"/>
      <c r="S65" s="541"/>
      <c r="T65" s="541"/>
      <c r="U65" s="541"/>
      <c r="V65" s="541"/>
      <c r="W65" s="541"/>
      <c r="X65" s="541"/>
      <c r="Y65" s="541"/>
      <c r="Z65" s="541"/>
    </row>
    <row r="66">
      <c r="A66" s="541"/>
      <c r="B66" s="541"/>
      <c r="C66" s="541"/>
      <c r="D66" s="541"/>
      <c r="E66" s="541"/>
      <c r="F66" s="541"/>
      <c r="G66" s="541"/>
      <c r="H66" s="541"/>
      <c r="I66" s="541"/>
      <c r="J66" s="541"/>
      <c r="K66" s="541"/>
      <c r="L66" s="541"/>
      <c r="M66" s="541"/>
      <c r="N66" s="541"/>
      <c r="O66" s="541"/>
      <c r="P66" s="541"/>
      <c r="Q66" s="541"/>
      <c r="R66" s="541"/>
      <c r="S66" s="541"/>
      <c r="T66" s="541"/>
      <c r="U66" s="541"/>
      <c r="V66" s="541"/>
      <c r="W66" s="541"/>
      <c r="X66" s="541"/>
      <c r="Y66" s="541"/>
      <c r="Z66" s="541"/>
    </row>
    <row r="67">
      <c r="A67" s="488" t="s">
        <v>1576</v>
      </c>
      <c r="B67" s="541"/>
      <c r="C67" s="541"/>
      <c r="D67" s="541"/>
      <c r="E67" s="541"/>
      <c r="F67" s="541"/>
      <c r="G67" s="541"/>
      <c r="H67" s="541"/>
      <c r="I67" s="541"/>
      <c r="J67" s="541"/>
      <c r="K67" s="541"/>
      <c r="L67" s="541"/>
      <c r="M67" s="541"/>
      <c r="N67" s="541"/>
      <c r="O67" s="541"/>
      <c r="P67" s="541"/>
      <c r="Q67" s="541"/>
      <c r="R67" s="541"/>
      <c r="S67" s="541"/>
      <c r="T67" s="541"/>
      <c r="U67" s="541"/>
      <c r="V67" s="541"/>
      <c r="W67" s="541"/>
      <c r="X67" s="541"/>
      <c r="Y67" s="541"/>
      <c r="Z67" s="541"/>
    </row>
    <row r="68">
      <c r="A68" s="564" t="s">
        <v>1577</v>
      </c>
      <c r="B68" s="565" t="s">
        <v>1578</v>
      </c>
      <c r="C68" s="565" t="s">
        <v>1579</v>
      </c>
      <c r="E68" s="541"/>
      <c r="F68" s="541"/>
      <c r="G68" s="541"/>
      <c r="H68" s="541"/>
      <c r="I68" s="541"/>
      <c r="J68" s="541"/>
      <c r="K68" s="541"/>
      <c r="L68" s="541"/>
      <c r="M68" s="541"/>
      <c r="N68" s="541"/>
      <c r="O68" s="541"/>
      <c r="P68" s="541"/>
      <c r="Q68" s="541"/>
      <c r="R68" s="541"/>
      <c r="S68" s="541"/>
      <c r="T68" s="541"/>
      <c r="U68" s="541"/>
      <c r="V68" s="541"/>
      <c r="W68" s="541"/>
      <c r="X68" s="541"/>
    </row>
    <row r="69">
      <c r="A69" s="566" t="s">
        <v>1581</v>
      </c>
      <c r="B69" s="567" t="s">
        <v>1582</v>
      </c>
      <c r="C69" s="567" t="s">
        <v>1583</v>
      </c>
      <c r="E69" s="541"/>
      <c r="F69" s="541"/>
      <c r="G69" s="541"/>
      <c r="H69" s="541"/>
      <c r="I69" s="541"/>
      <c r="J69" s="541"/>
      <c r="K69" s="541"/>
      <c r="L69" s="541"/>
      <c r="M69" s="541"/>
      <c r="N69" s="541"/>
      <c r="O69" s="541"/>
      <c r="P69" s="541"/>
      <c r="Q69" s="541"/>
      <c r="R69" s="541"/>
      <c r="S69" s="541"/>
      <c r="T69" s="541"/>
      <c r="U69" s="541"/>
      <c r="V69" s="541"/>
      <c r="W69" s="541"/>
      <c r="X69" s="541"/>
    </row>
    <row r="70">
      <c r="A70" s="566" t="s">
        <v>1584</v>
      </c>
      <c r="B70" s="567">
        <v>12.0</v>
      </c>
      <c r="C70" s="567">
        <v>8.0</v>
      </c>
      <c r="E70" s="541"/>
      <c r="F70" s="541"/>
      <c r="G70" s="541"/>
      <c r="H70" s="541"/>
      <c r="I70" s="541"/>
      <c r="J70" s="541"/>
      <c r="K70" s="541"/>
      <c r="L70" s="541"/>
      <c r="M70" s="541"/>
      <c r="N70" s="541"/>
      <c r="O70" s="541"/>
      <c r="P70" s="541"/>
      <c r="Q70" s="541"/>
      <c r="R70" s="541"/>
      <c r="S70" s="541"/>
      <c r="T70" s="541"/>
      <c r="U70" s="541"/>
      <c r="V70" s="541"/>
      <c r="W70" s="541"/>
      <c r="X70" s="541"/>
    </row>
    <row r="71">
      <c r="A71" s="566" t="s">
        <v>1586</v>
      </c>
      <c r="B71" s="567">
        <v>10.0</v>
      </c>
      <c r="C71" s="567">
        <v>11.0</v>
      </c>
      <c r="E71" s="541"/>
      <c r="F71" s="541"/>
      <c r="G71" s="541"/>
      <c r="H71" s="541"/>
      <c r="I71" s="541"/>
      <c r="J71" s="541"/>
      <c r="K71" s="541"/>
      <c r="L71" s="541"/>
      <c r="M71" s="541"/>
      <c r="N71" s="541"/>
      <c r="O71" s="541"/>
      <c r="P71" s="541"/>
      <c r="Q71" s="541"/>
      <c r="R71" s="541"/>
      <c r="S71" s="541"/>
      <c r="T71" s="541"/>
      <c r="U71" s="541"/>
      <c r="V71" s="541"/>
      <c r="W71" s="541"/>
      <c r="X71" s="541"/>
    </row>
    <row r="72">
      <c r="A72" s="566" t="s">
        <v>1587</v>
      </c>
      <c r="B72" s="567">
        <v>11.0</v>
      </c>
      <c r="C72" s="567">
        <v>10.0</v>
      </c>
      <c r="E72" s="541"/>
      <c r="F72" s="541"/>
      <c r="G72" s="541"/>
      <c r="H72" s="541"/>
      <c r="I72" s="541"/>
      <c r="J72" s="541"/>
      <c r="K72" s="541"/>
      <c r="L72" s="541"/>
      <c r="M72" s="541"/>
      <c r="N72" s="541"/>
      <c r="O72" s="541"/>
      <c r="P72" s="541"/>
      <c r="Q72" s="541"/>
      <c r="R72" s="541"/>
      <c r="S72" s="541"/>
      <c r="T72" s="541"/>
      <c r="U72" s="541"/>
      <c r="V72" s="541"/>
      <c r="W72" s="541"/>
      <c r="X72" s="541"/>
    </row>
    <row r="73">
      <c r="A73" s="1" t="s">
        <v>1588</v>
      </c>
      <c r="B73" s="570"/>
      <c r="C73" s="570"/>
      <c r="D73" s="570"/>
      <c r="E73" s="541"/>
      <c r="F73" s="541"/>
      <c r="G73" s="541"/>
      <c r="H73" s="541"/>
      <c r="I73" s="541"/>
      <c r="J73" s="541"/>
      <c r="K73" s="541"/>
      <c r="L73" s="541"/>
      <c r="M73" s="541"/>
      <c r="N73" s="541"/>
      <c r="O73" s="541"/>
      <c r="P73" s="541"/>
      <c r="Q73" s="541"/>
      <c r="R73" s="541"/>
      <c r="S73" s="541"/>
      <c r="T73" s="541"/>
      <c r="U73" s="541"/>
      <c r="V73" s="541"/>
      <c r="W73" s="541"/>
      <c r="X73" s="541"/>
      <c r="Y73" s="541"/>
      <c r="Z73" s="541"/>
    </row>
    <row r="74">
      <c r="A74" s="541"/>
      <c r="B74" s="541"/>
      <c r="C74" s="541"/>
      <c r="D74" s="541"/>
      <c r="E74" s="541"/>
      <c r="F74" s="541"/>
      <c r="G74" s="541"/>
      <c r="H74" s="541"/>
      <c r="I74" s="541"/>
      <c r="J74" s="541"/>
      <c r="K74" s="541"/>
      <c r="L74" s="541"/>
      <c r="M74" s="541"/>
      <c r="N74" s="541"/>
      <c r="O74" s="541"/>
      <c r="P74" s="541"/>
      <c r="Q74" s="541"/>
      <c r="R74" s="541"/>
      <c r="S74" s="541"/>
      <c r="T74" s="541"/>
      <c r="U74" s="541"/>
      <c r="V74" s="541"/>
      <c r="W74" s="541"/>
      <c r="X74" s="541"/>
      <c r="Y74" s="541"/>
      <c r="Z74" s="541"/>
    </row>
    <row r="75">
      <c r="A75" s="488" t="s">
        <v>1590</v>
      </c>
      <c r="B75" s="541"/>
      <c r="C75" s="541"/>
      <c r="D75" s="541"/>
      <c r="E75" s="541"/>
      <c r="F75" s="541"/>
      <c r="G75" s="541"/>
      <c r="H75" s="541"/>
      <c r="I75" s="541"/>
      <c r="J75" s="541"/>
      <c r="K75" s="541"/>
      <c r="L75" s="541"/>
      <c r="M75" s="541"/>
      <c r="N75" s="541"/>
      <c r="O75" s="541"/>
      <c r="P75" s="541"/>
      <c r="Q75" s="541"/>
      <c r="R75" s="541"/>
      <c r="S75" s="541"/>
      <c r="T75" s="541"/>
      <c r="U75" s="541"/>
      <c r="V75" s="541"/>
      <c r="W75" s="541"/>
      <c r="X75" s="541"/>
      <c r="Y75" s="541"/>
      <c r="Z75" s="541"/>
    </row>
    <row r="76">
      <c r="A76" s="564" t="s">
        <v>1577</v>
      </c>
      <c r="B76" s="565" t="s">
        <v>1592</v>
      </c>
      <c r="C76" s="565" t="s">
        <v>1593</v>
      </c>
      <c r="D76" s="565" t="s">
        <v>1594</v>
      </c>
      <c r="E76" s="565" t="s">
        <v>1596</v>
      </c>
      <c r="F76" s="574" t="s">
        <v>1597</v>
      </c>
      <c r="G76" s="558"/>
      <c r="H76" s="558"/>
      <c r="I76" s="558"/>
      <c r="J76" s="558"/>
      <c r="K76" s="558"/>
      <c r="L76" s="559"/>
      <c r="M76" s="541"/>
      <c r="N76" s="541"/>
      <c r="O76" s="541"/>
      <c r="P76" s="541"/>
      <c r="Q76" s="541"/>
      <c r="R76" s="541"/>
      <c r="S76" s="541"/>
      <c r="T76" s="541"/>
      <c r="U76" s="541"/>
      <c r="V76" s="541"/>
      <c r="W76" s="541"/>
      <c r="X76" s="541"/>
      <c r="Y76" s="541"/>
      <c r="Z76" s="541"/>
    </row>
    <row r="77">
      <c r="A77" s="575" t="s">
        <v>1599</v>
      </c>
      <c r="B77" s="567" t="s">
        <v>1600</v>
      </c>
      <c r="C77" s="567" t="s">
        <v>1601</v>
      </c>
      <c r="D77" s="567" t="s">
        <v>1602</v>
      </c>
      <c r="E77" s="567" t="s">
        <v>1603</v>
      </c>
      <c r="F77" s="576" t="s">
        <v>1148</v>
      </c>
      <c r="G77" s="558"/>
      <c r="H77" s="558"/>
      <c r="I77" s="558"/>
      <c r="J77" s="558"/>
      <c r="K77" s="558"/>
      <c r="L77" s="559"/>
      <c r="M77" s="541"/>
      <c r="N77" s="541"/>
      <c r="O77" s="577"/>
      <c r="P77" s="577"/>
      <c r="Q77" s="577"/>
      <c r="R77" s="577"/>
      <c r="S77" s="577"/>
      <c r="T77" s="577"/>
      <c r="U77" s="541"/>
      <c r="V77" s="541"/>
      <c r="W77" s="541"/>
      <c r="X77" s="541"/>
      <c r="Y77" s="541"/>
      <c r="Z77" s="541"/>
    </row>
    <row r="78">
      <c r="A78" s="575" t="s">
        <v>1604</v>
      </c>
      <c r="B78" s="567" t="s">
        <v>1605</v>
      </c>
      <c r="C78" s="567" t="s">
        <v>1606</v>
      </c>
      <c r="D78" s="567" t="s">
        <v>1602</v>
      </c>
      <c r="E78" s="567" t="s">
        <v>1607</v>
      </c>
      <c r="F78" s="576" t="s">
        <v>1148</v>
      </c>
      <c r="G78" s="558"/>
      <c r="H78" s="558"/>
      <c r="I78" s="558"/>
      <c r="J78" s="558"/>
      <c r="K78" s="558"/>
      <c r="L78" s="559"/>
      <c r="M78" s="541"/>
      <c r="N78" s="541"/>
      <c r="O78" s="578"/>
      <c r="P78" s="577"/>
      <c r="Q78" s="577"/>
      <c r="R78" s="577"/>
      <c r="S78" s="577"/>
      <c r="T78" s="577"/>
      <c r="U78" s="541"/>
      <c r="V78" s="541"/>
      <c r="W78" s="541"/>
      <c r="X78" s="541"/>
      <c r="Y78" s="541"/>
      <c r="Z78" s="541"/>
    </row>
    <row r="79">
      <c r="A79" s="575" t="s">
        <v>1608</v>
      </c>
      <c r="B79" s="567" t="s">
        <v>1609</v>
      </c>
      <c r="C79" s="567" t="s">
        <v>1610</v>
      </c>
      <c r="D79" s="567" t="s">
        <v>1602</v>
      </c>
      <c r="E79" s="567" t="s">
        <v>1611</v>
      </c>
      <c r="F79" s="576" t="s">
        <v>1148</v>
      </c>
      <c r="G79" s="558"/>
      <c r="H79" s="558"/>
      <c r="I79" s="558"/>
      <c r="J79" s="558"/>
      <c r="K79" s="558"/>
      <c r="L79" s="559"/>
      <c r="M79" s="541"/>
      <c r="N79" s="541"/>
      <c r="O79" s="578"/>
      <c r="P79" s="577"/>
      <c r="Q79" s="577"/>
      <c r="R79" s="577"/>
      <c r="S79" s="577"/>
      <c r="T79" s="577"/>
      <c r="U79" s="541"/>
      <c r="V79" s="541"/>
      <c r="W79" s="541"/>
      <c r="X79" s="541"/>
      <c r="Y79" s="541"/>
      <c r="Z79" s="541"/>
    </row>
    <row r="80">
      <c r="A80" s="575" t="s">
        <v>1612</v>
      </c>
      <c r="B80" s="567" t="s">
        <v>1609</v>
      </c>
      <c r="C80" s="567" t="s">
        <v>1606</v>
      </c>
      <c r="D80" s="567" t="s">
        <v>1613</v>
      </c>
      <c r="E80" s="567" t="s">
        <v>1614</v>
      </c>
      <c r="F80" s="579" t="s">
        <v>1615</v>
      </c>
      <c r="G80" s="558"/>
      <c r="H80" s="558"/>
      <c r="I80" s="558"/>
      <c r="J80" s="558"/>
      <c r="K80" s="558"/>
      <c r="L80" s="559"/>
      <c r="M80" s="541"/>
      <c r="N80" s="541"/>
      <c r="O80" s="578"/>
      <c r="P80" s="577"/>
      <c r="Q80" s="577"/>
      <c r="R80" s="577"/>
      <c r="S80" s="577"/>
      <c r="T80" s="577"/>
      <c r="U80" s="541"/>
      <c r="V80" s="541"/>
      <c r="W80" s="541"/>
      <c r="X80" s="541"/>
      <c r="Y80" s="541"/>
      <c r="Z80" s="541"/>
    </row>
    <row r="81">
      <c r="A81" s="575" t="s">
        <v>1619</v>
      </c>
      <c r="B81" s="567" t="s">
        <v>1605</v>
      </c>
      <c r="C81" s="567" t="s">
        <v>1620</v>
      </c>
      <c r="D81" s="567" t="s">
        <v>1613</v>
      </c>
      <c r="E81" s="567" t="s">
        <v>1621</v>
      </c>
      <c r="F81" s="579" t="s">
        <v>1615</v>
      </c>
      <c r="G81" s="558"/>
      <c r="H81" s="558"/>
      <c r="I81" s="558"/>
      <c r="J81" s="558"/>
      <c r="K81" s="558"/>
      <c r="L81" s="559"/>
      <c r="M81" s="541"/>
      <c r="N81" s="541"/>
      <c r="O81" s="578"/>
      <c r="P81" s="577"/>
      <c r="Q81" s="577"/>
      <c r="R81" s="577"/>
      <c r="S81" s="577"/>
      <c r="T81" s="577"/>
      <c r="U81" s="541"/>
      <c r="V81" s="541"/>
      <c r="W81" s="541"/>
      <c r="X81" s="541"/>
      <c r="Y81" s="541"/>
      <c r="Z81" s="541"/>
    </row>
    <row r="82">
      <c r="A82" s="575" t="s">
        <v>1622</v>
      </c>
      <c r="B82" s="567" t="s">
        <v>1605</v>
      </c>
      <c r="C82" s="567" t="s">
        <v>1601</v>
      </c>
      <c r="D82" s="567" t="s">
        <v>1602</v>
      </c>
      <c r="E82" s="567" t="s">
        <v>1623</v>
      </c>
      <c r="F82" s="579" t="s">
        <v>1624</v>
      </c>
      <c r="G82" s="558"/>
      <c r="H82" s="558"/>
      <c r="I82" s="558"/>
      <c r="J82" s="558"/>
      <c r="K82" s="558"/>
      <c r="L82" s="559"/>
      <c r="M82" s="541"/>
      <c r="N82" s="541"/>
      <c r="O82" s="578"/>
      <c r="P82" s="577"/>
      <c r="Q82" s="577"/>
      <c r="R82" s="577"/>
      <c r="S82" s="577"/>
      <c r="T82" s="577"/>
      <c r="U82" s="541"/>
      <c r="V82" s="541"/>
      <c r="W82" s="541"/>
      <c r="X82" s="541"/>
      <c r="Y82" s="541"/>
      <c r="Z82" s="541"/>
    </row>
    <row r="83">
      <c r="A83" s="575" t="s">
        <v>1625</v>
      </c>
      <c r="B83" s="567" t="s">
        <v>1609</v>
      </c>
      <c r="C83" s="567" t="s">
        <v>1620</v>
      </c>
      <c r="D83" s="567" t="s">
        <v>1602</v>
      </c>
      <c r="E83" s="567" t="s">
        <v>1626</v>
      </c>
      <c r="F83" s="579" t="s">
        <v>1615</v>
      </c>
      <c r="G83" s="558"/>
      <c r="H83" s="558"/>
      <c r="I83" s="558"/>
      <c r="J83" s="558"/>
      <c r="K83" s="558"/>
      <c r="L83" s="559"/>
      <c r="M83" s="541"/>
      <c r="N83" s="541"/>
      <c r="O83" s="578"/>
      <c r="P83" s="577"/>
      <c r="Q83" s="577"/>
      <c r="R83" s="577"/>
      <c r="S83" s="577"/>
      <c r="T83" s="577"/>
      <c r="U83" s="541"/>
      <c r="V83" s="541"/>
      <c r="W83" s="541"/>
      <c r="X83" s="541"/>
      <c r="Y83" s="541"/>
      <c r="Z83" s="541"/>
    </row>
    <row r="84">
      <c r="A84" s="575" t="s">
        <v>1627</v>
      </c>
      <c r="B84" s="567" t="s">
        <v>1600</v>
      </c>
      <c r="C84" s="567" t="s">
        <v>1606</v>
      </c>
      <c r="D84" s="567" t="s">
        <v>1602</v>
      </c>
      <c r="E84" s="567" t="s">
        <v>1603</v>
      </c>
      <c r="F84" s="579" t="s">
        <v>1615</v>
      </c>
      <c r="G84" s="558"/>
      <c r="H84" s="558"/>
      <c r="I84" s="558"/>
      <c r="J84" s="558"/>
      <c r="K84" s="558"/>
      <c r="L84" s="559"/>
      <c r="M84" s="541"/>
      <c r="N84" s="541"/>
      <c r="O84" s="578"/>
      <c r="P84" s="577"/>
      <c r="Q84" s="577"/>
      <c r="R84" s="577"/>
      <c r="S84" s="577"/>
      <c r="T84" s="577"/>
      <c r="U84" s="541"/>
      <c r="V84" s="541"/>
      <c r="W84" s="541"/>
      <c r="X84" s="541"/>
      <c r="Y84" s="541"/>
      <c r="Z84" s="541"/>
    </row>
    <row r="85">
      <c r="A85" s="575" t="s">
        <v>1628</v>
      </c>
      <c r="B85" s="567" t="s">
        <v>1605</v>
      </c>
      <c r="C85" s="567" t="s">
        <v>1629</v>
      </c>
      <c r="D85" s="567" t="s">
        <v>1602</v>
      </c>
      <c r="E85" s="567" t="s">
        <v>1630</v>
      </c>
      <c r="F85" s="576" t="s">
        <v>1148</v>
      </c>
      <c r="G85" s="558"/>
      <c r="H85" s="558"/>
      <c r="I85" s="558"/>
      <c r="J85" s="558"/>
      <c r="K85" s="558"/>
      <c r="L85" s="559"/>
      <c r="M85" s="541"/>
      <c r="N85" s="541"/>
      <c r="O85" s="578"/>
      <c r="P85" s="577"/>
      <c r="Q85" s="577"/>
      <c r="R85" s="577"/>
      <c r="S85" s="577"/>
      <c r="T85" s="577"/>
      <c r="U85" s="541"/>
      <c r="V85" s="541"/>
      <c r="W85" s="541"/>
      <c r="X85" s="541"/>
      <c r="Y85" s="541"/>
      <c r="Z85" s="541"/>
    </row>
    <row r="86">
      <c r="A86" s="575" t="s">
        <v>1633</v>
      </c>
      <c r="B86" s="567" t="s">
        <v>1605</v>
      </c>
      <c r="C86" s="567" t="s">
        <v>1634</v>
      </c>
      <c r="D86" s="567" t="s">
        <v>1613</v>
      </c>
      <c r="E86" s="567" t="s">
        <v>1621</v>
      </c>
      <c r="F86" s="576" t="s">
        <v>1148</v>
      </c>
      <c r="G86" s="558"/>
      <c r="H86" s="558"/>
      <c r="I86" s="558"/>
      <c r="J86" s="558"/>
      <c r="K86" s="558"/>
      <c r="L86" s="559"/>
      <c r="M86" s="541"/>
      <c r="N86" s="541"/>
      <c r="O86" s="578"/>
      <c r="P86" s="577"/>
      <c r="Q86" s="577"/>
      <c r="R86" s="577"/>
      <c r="S86" s="577"/>
      <c r="T86" s="577"/>
      <c r="U86" s="541"/>
      <c r="V86" s="541"/>
      <c r="W86" s="541"/>
      <c r="X86" s="541"/>
      <c r="Y86" s="541"/>
      <c r="Z86" s="541"/>
    </row>
    <row r="87">
      <c r="A87" s="580" t="s">
        <v>1636</v>
      </c>
      <c r="B87" s="581" t="s">
        <v>1605</v>
      </c>
      <c r="C87" s="581" t="s">
        <v>1629</v>
      </c>
      <c r="D87" s="581" t="s">
        <v>1613</v>
      </c>
      <c r="E87" s="581" t="s">
        <v>1621</v>
      </c>
      <c r="F87" s="582" t="s">
        <v>1637</v>
      </c>
      <c r="G87" s="558"/>
      <c r="H87" s="558"/>
      <c r="I87" s="558"/>
      <c r="J87" s="558"/>
      <c r="K87" s="558"/>
      <c r="L87" s="559"/>
      <c r="M87" s="541"/>
      <c r="N87" s="541"/>
      <c r="O87" s="578"/>
      <c r="P87" s="577"/>
      <c r="Q87" s="577"/>
      <c r="R87" s="577"/>
      <c r="S87" s="577"/>
      <c r="T87" s="577"/>
      <c r="U87" s="541"/>
      <c r="V87" s="541"/>
      <c r="W87" s="541"/>
      <c r="X87" s="541"/>
      <c r="Y87" s="541"/>
      <c r="Z87" s="541"/>
    </row>
    <row r="88">
      <c r="A88" s="580" t="s">
        <v>1639</v>
      </c>
      <c r="B88" s="581" t="s">
        <v>1605</v>
      </c>
      <c r="C88" s="581" t="s">
        <v>1629</v>
      </c>
      <c r="D88" s="581" t="s">
        <v>1613</v>
      </c>
      <c r="E88" s="581" t="s">
        <v>1621</v>
      </c>
      <c r="F88" s="576" t="s">
        <v>1148</v>
      </c>
      <c r="G88" s="558"/>
      <c r="H88" s="558"/>
      <c r="I88" s="558"/>
      <c r="J88" s="558"/>
      <c r="K88" s="558"/>
      <c r="L88" s="559"/>
      <c r="M88" s="541"/>
      <c r="N88" s="541"/>
      <c r="O88" s="578"/>
      <c r="P88" s="577"/>
      <c r="Q88" s="577"/>
      <c r="R88" s="577"/>
      <c r="S88" s="577"/>
      <c r="T88" s="577"/>
      <c r="U88" s="541"/>
      <c r="V88" s="541"/>
      <c r="W88" s="541"/>
      <c r="X88" s="541"/>
      <c r="Y88" s="541"/>
      <c r="Z88" s="541"/>
    </row>
    <row r="89">
      <c r="A89" s="580" t="s">
        <v>1642</v>
      </c>
      <c r="B89" s="581" t="s">
        <v>1605</v>
      </c>
      <c r="C89" s="581" t="s">
        <v>1643</v>
      </c>
      <c r="D89" s="581" t="s">
        <v>1602</v>
      </c>
      <c r="E89" s="581" t="s">
        <v>1607</v>
      </c>
      <c r="F89" s="583" t="s">
        <v>1615</v>
      </c>
      <c r="G89" s="558"/>
      <c r="H89" s="558"/>
      <c r="I89" s="558"/>
      <c r="J89" s="558"/>
      <c r="K89" s="558"/>
      <c r="L89" s="559"/>
      <c r="M89" s="541"/>
      <c r="N89" s="541"/>
      <c r="O89" s="578"/>
      <c r="P89" s="577"/>
      <c r="Q89" s="577"/>
      <c r="R89" s="577"/>
      <c r="S89" s="577"/>
      <c r="T89" s="577"/>
      <c r="U89" s="541"/>
      <c r="V89" s="541"/>
      <c r="W89" s="541"/>
      <c r="X89" s="541"/>
      <c r="Y89" s="541"/>
      <c r="Z89" s="541"/>
    </row>
    <row r="90">
      <c r="A90" s="580" t="s">
        <v>1644</v>
      </c>
      <c r="B90" s="581" t="s">
        <v>25</v>
      </c>
      <c r="C90" s="581" t="s">
        <v>25</v>
      </c>
      <c r="D90" s="581" t="s">
        <v>25</v>
      </c>
      <c r="E90" s="581" t="s">
        <v>1645</v>
      </c>
      <c r="F90" s="576" t="s">
        <v>1646</v>
      </c>
      <c r="G90" s="558"/>
      <c r="H90" s="558"/>
      <c r="I90" s="558"/>
      <c r="J90" s="558"/>
      <c r="K90" s="558"/>
      <c r="L90" s="559"/>
      <c r="M90" s="541"/>
      <c r="N90" s="541"/>
      <c r="O90" s="578"/>
      <c r="P90" s="577"/>
      <c r="Q90" s="577"/>
      <c r="R90" s="577"/>
      <c r="S90" s="577"/>
      <c r="T90" s="577"/>
      <c r="U90" s="541"/>
      <c r="V90" s="541"/>
      <c r="W90" s="541"/>
      <c r="X90" s="541"/>
      <c r="Y90" s="541"/>
      <c r="Z90" s="541"/>
    </row>
    <row r="91">
      <c r="A91" s="575" t="s">
        <v>1647</v>
      </c>
      <c r="B91" s="567" t="s">
        <v>1605</v>
      </c>
      <c r="C91" s="567" t="s">
        <v>1629</v>
      </c>
      <c r="D91" s="567" t="s">
        <v>1602</v>
      </c>
      <c r="E91" s="567" t="s">
        <v>1648</v>
      </c>
      <c r="F91" s="576" t="s">
        <v>1148</v>
      </c>
      <c r="G91" s="558"/>
      <c r="H91" s="558"/>
      <c r="I91" s="558"/>
      <c r="J91" s="558"/>
      <c r="K91" s="558"/>
      <c r="L91" s="559"/>
      <c r="M91" s="541"/>
      <c r="N91" s="541"/>
      <c r="O91" s="578"/>
      <c r="P91" s="577"/>
      <c r="Q91" s="577"/>
      <c r="R91" s="577"/>
      <c r="S91" s="577"/>
      <c r="T91" s="577"/>
      <c r="U91" s="541"/>
      <c r="V91" s="541"/>
      <c r="W91" s="541"/>
      <c r="X91" s="541"/>
      <c r="Y91" s="541"/>
      <c r="Z91" s="541"/>
    </row>
    <row r="92">
      <c r="A92" s="575" t="s">
        <v>1650</v>
      </c>
      <c r="B92" s="567" t="s">
        <v>1609</v>
      </c>
      <c r="C92" s="567" t="s">
        <v>1601</v>
      </c>
      <c r="D92" s="567" t="s">
        <v>1602</v>
      </c>
      <c r="E92" s="567" t="s">
        <v>1626</v>
      </c>
      <c r="F92" s="576" t="s">
        <v>1148</v>
      </c>
      <c r="G92" s="558"/>
      <c r="H92" s="558"/>
      <c r="I92" s="558"/>
      <c r="J92" s="558"/>
      <c r="K92" s="558"/>
      <c r="L92" s="559"/>
      <c r="M92" s="541"/>
      <c r="N92" s="541"/>
      <c r="O92" s="578"/>
      <c r="P92" s="577"/>
      <c r="Q92" s="577"/>
      <c r="R92" s="577"/>
      <c r="S92" s="577"/>
      <c r="T92" s="577"/>
      <c r="U92" s="541"/>
      <c r="V92" s="541"/>
      <c r="W92" s="541"/>
      <c r="X92" s="541"/>
      <c r="Y92" s="541"/>
      <c r="Z92" s="541"/>
    </row>
    <row r="93">
      <c r="A93" s="575" t="s">
        <v>1653</v>
      </c>
      <c r="B93" s="567" t="s">
        <v>1609</v>
      </c>
      <c r="C93" s="567" t="s">
        <v>1620</v>
      </c>
      <c r="D93" s="567" t="s">
        <v>1602</v>
      </c>
      <c r="E93" s="567" t="s">
        <v>1648</v>
      </c>
      <c r="F93" s="583" t="s">
        <v>1615</v>
      </c>
      <c r="G93" s="558"/>
      <c r="H93" s="558"/>
      <c r="I93" s="558"/>
      <c r="J93" s="558"/>
      <c r="K93" s="558"/>
      <c r="L93" s="559"/>
      <c r="M93" s="541"/>
      <c r="N93" s="541"/>
      <c r="O93" s="578"/>
      <c r="P93" s="577"/>
      <c r="Q93" s="577"/>
      <c r="R93" s="577"/>
      <c r="S93" s="577"/>
      <c r="T93" s="577"/>
      <c r="U93" s="541"/>
      <c r="V93" s="541"/>
      <c r="W93" s="541"/>
      <c r="X93" s="541"/>
      <c r="Y93" s="541"/>
      <c r="Z93" s="541"/>
    </row>
    <row r="94">
      <c r="A94" s="541"/>
      <c r="B94" s="541"/>
      <c r="C94" s="541"/>
      <c r="D94" s="541"/>
      <c r="E94" s="541"/>
      <c r="F94" s="541"/>
      <c r="G94" s="541"/>
      <c r="H94" s="541"/>
      <c r="I94" s="541"/>
      <c r="J94" s="541"/>
      <c r="K94" s="541"/>
      <c r="L94" s="541"/>
      <c r="M94" s="541"/>
      <c r="N94" s="541"/>
      <c r="O94" s="578"/>
      <c r="P94" s="577"/>
      <c r="Q94" s="577"/>
      <c r="R94" s="577"/>
      <c r="S94" s="577"/>
      <c r="T94" s="577"/>
      <c r="U94" s="541"/>
      <c r="V94" s="541"/>
      <c r="W94" s="541"/>
      <c r="X94" s="541"/>
      <c r="Y94" s="541"/>
      <c r="Z94" s="541"/>
    </row>
    <row r="95">
      <c r="A95" s="488" t="s">
        <v>1656</v>
      </c>
      <c r="B95" s="541"/>
      <c r="C95" s="541"/>
      <c r="D95" s="541"/>
      <c r="E95" s="541"/>
      <c r="F95" s="541"/>
      <c r="G95" s="541"/>
      <c r="H95" s="541"/>
      <c r="I95" s="541"/>
      <c r="J95" s="541"/>
      <c r="K95" s="541"/>
      <c r="L95" s="541"/>
      <c r="M95" s="541"/>
      <c r="N95" s="541"/>
      <c r="O95" s="541"/>
      <c r="P95" s="541"/>
      <c r="Q95" s="541"/>
      <c r="R95" s="541"/>
      <c r="S95" s="541"/>
      <c r="T95" s="541"/>
      <c r="U95" s="541"/>
      <c r="V95" s="541"/>
      <c r="W95" s="541"/>
      <c r="X95" s="541"/>
      <c r="Y95" s="541"/>
      <c r="Z95" s="541"/>
    </row>
    <row r="96">
      <c r="A96" s="584" t="s">
        <v>1577</v>
      </c>
      <c r="B96" s="585" t="s">
        <v>1657</v>
      </c>
      <c r="C96" s="559"/>
      <c r="D96" s="586" t="s">
        <v>1658</v>
      </c>
      <c r="E96" s="558"/>
      <c r="F96" s="558"/>
      <c r="G96" s="558"/>
      <c r="H96" s="558"/>
      <c r="I96" s="558"/>
      <c r="J96" s="558"/>
      <c r="K96" s="558"/>
      <c r="L96" s="558"/>
      <c r="M96" s="558"/>
      <c r="N96" s="559"/>
      <c r="P96" s="541"/>
      <c r="Q96" s="541"/>
      <c r="R96" s="541"/>
      <c r="S96" s="541"/>
      <c r="T96" s="541"/>
      <c r="U96" s="541"/>
      <c r="V96" s="541"/>
      <c r="W96" s="541"/>
      <c r="X96" s="541"/>
      <c r="Y96" s="541"/>
      <c r="Z96" s="541"/>
    </row>
    <row r="97">
      <c r="A97" s="587" t="s">
        <v>1659</v>
      </c>
      <c r="B97" s="588" t="s">
        <v>1660</v>
      </c>
      <c r="C97" s="559"/>
      <c r="D97" s="576" t="s">
        <v>1661</v>
      </c>
      <c r="E97" s="558"/>
      <c r="F97" s="558"/>
      <c r="G97" s="558"/>
      <c r="H97" s="558"/>
      <c r="I97" s="558"/>
      <c r="J97" s="558"/>
      <c r="K97" s="558"/>
      <c r="L97" s="558"/>
      <c r="M97" s="558"/>
      <c r="N97" s="559"/>
      <c r="P97" s="541"/>
      <c r="Q97" s="541"/>
      <c r="R97" s="541"/>
      <c r="S97" s="541"/>
      <c r="T97" s="541"/>
      <c r="U97" s="541"/>
      <c r="V97" s="541"/>
      <c r="W97" s="541"/>
      <c r="X97" s="541"/>
      <c r="Y97" s="541"/>
      <c r="Z97" s="541"/>
    </row>
    <row r="98">
      <c r="A98" s="587" t="s">
        <v>1662</v>
      </c>
      <c r="B98" s="588" t="s">
        <v>25</v>
      </c>
      <c r="C98" s="559"/>
      <c r="D98" s="576" t="s">
        <v>1663</v>
      </c>
      <c r="E98" s="558"/>
      <c r="F98" s="558"/>
      <c r="G98" s="558"/>
      <c r="H98" s="558"/>
      <c r="I98" s="558"/>
      <c r="J98" s="558"/>
      <c r="K98" s="558"/>
      <c r="L98" s="558"/>
      <c r="M98" s="558"/>
      <c r="N98" s="559"/>
      <c r="P98" s="541"/>
      <c r="Q98" s="541"/>
      <c r="R98" s="541"/>
      <c r="S98" s="541"/>
      <c r="T98" s="541"/>
      <c r="U98" s="541"/>
      <c r="V98" s="541"/>
      <c r="W98" s="541"/>
      <c r="X98" s="541"/>
      <c r="Y98" s="541"/>
      <c r="Z98" s="541"/>
    </row>
    <row r="99">
      <c r="A99" s="587" t="s">
        <v>1664</v>
      </c>
      <c r="B99" s="588" t="s">
        <v>25</v>
      </c>
      <c r="C99" s="559"/>
      <c r="D99" s="576" t="s">
        <v>1665</v>
      </c>
      <c r="E99" s="558"/>
      <c r="F99" s="558"/>
      <c r="G99" s="558"/>
      <c r="H99" s="558"/>
      <c r="I99" s="558"/>
      <c r="J99" s="558"/>
      <c r="K99" s="558"/>
      <c r="L99" s="558"/>
      <c r="M99" s="558"/>
      <c r="N99" s="559"/>
      <c r="P99" s="541"/>
      <c r="Q99" s="541"/>
      <c r="R99" s="541"/>
      <c r="S99" s="541"/>
      <c r="T99" s="541"/>
      <c r="U99" s="541"/>
      <c r="V99" s="541"/>
      <c r="W99" s="541"/>
      <c r="X99" s="541"/>
      <c r="Y99" s="541"/>
      <c r="Z99" s="541"/>
    </row>
    <row r="100">
      <c r="A100" s="587" t="s">
        <v>1666</v>
      </c>
      <c r="B100" s="588" t="s">
        <v>25</v>
      </c>
      <c r="C100" s="559"/>
      <c r="D100" s="576" t="s">
        <v>1667</v>
      </c>
      <c r="E100" s="558"/>
      <c r="F100" s="558"/>
      <c r="G100" s="558"/>
      <c r="H100" s="558"/>
      <c r="I100" s="558"/>
      <c r="J100" s="558"/>
      <c r="K100" s="558"/>
      <c r="L100" s="558"/>
      <c r="M100" s="558"/>
      <c r="N100" s="559"/>
      <c r="P100" s="541"/>
      <c r="Q100" s="541"/>
      <c r="R100" s="541"/>
      <c r="S100" s="541"/>
      <c r="T100" s="541"/>
      <c r="U100" s="541"/>
      <c r="V100" s="541"/>
      <c r="W100" s="541"/>
      <c r="X100" s="541"/>
      <c r="Y100" s="541"/>
      <c r="Z100" s="541"/>
    </row>
    <row r="101">
      <c r="A101" s="587" t="s">
        <v>1668</v>
      </c>
      <c r="B101" s="588" t="s">
        <v>25</v>
      </c>
      <c r="C101" s="559"/>
      <c r="D101" s="576" t="s">
        <v>1669</v>
      </c>
      <c r="E101" s="558"/>
      <c r="F101" s="558"/>
      <c r="G101" s="558"/>
      <c r="H101" s="558"/>
      <c r="I101" s="558"/>
      <c r="J101" s="558"/>
      <c r="K101" s="558"/>
      <c r="L101" s="558"/>
      <c r="M101" s="558"/>
      <c r="N101" s="559"/>
      <c r="P101" s="541"/>
      <c r="Q101" s="541"/>
      <c r="R101" s="541"/>
      <c r="S101" s="541"/>
      <c r="T101" s="541"/>
      <c r="U101" s="541"/>
      <c r="V101" s="541"/>
      <c r="W101" s="541"/>
      <c r="X101" s="541"/>
      <c r="Y101" s="541"/>
      <c r="Z101" s="541"/>
    </row>
    <row r="102">
      <c r="A102" s="587" t="s">
        <v>1670</v>
      </c>
      <c r="B102" s="588" t="s">
        <v>1671</v>
      </c>
      <c r="C102" s="559"/>
      <c r="D102" s="576" t="s">
        <v>1672</v>
      </c>
      <c r="E102" s="558"/>
      <c r="F102" s="558"/>
      <c r="G102" s="558"/>
      <c r="H102" s="558"/>
      <c r="I102" s="558"/>
      <c r="J102" s="558"/>
      <c r="K102" s="558"/>
      <c r="L102" s="558"/>
      <c r="M102" s="558"/>
      <c r="N102" s="559"/>
      <c r="P102" s="541"/>
      <c r="Q102" s="541"/>
      <c r="R102" s="541"/>
      <c r="S102" s="541"/>
      <c r="T102" s="541"/>
      <c r="U102" s="541"/>
      <c r="V102" s="541"/>
      <c r="W102" s="541"/>
      <c r="X102" s="541"/>
      <c r="Y102" s="541"/>
      <c r="Z102" s="541"/>
    </row>
    <row r="103">
      <c r="A103" s="587" t="s">
        <v>1673</v>
      </c>
      <c r="B103" s="588" t="s">
        <v>25</v>
      </c>
      <c r="C103" s="559"/>
      <c r="D103" s="576" t="s">
        <v>1674</v>
      </c>
      <c r="E103" s="558"/>
      <c r="F103" s="558"/>
      <c r="G103" s="558"/>
      <c r="H103" s="558"/>
      <c r="I103" s="558"/>
      <c r="J103" s="558"/>
      <c r="K103" s="558"/>
      <c r="L103" s="558"/>
      <c r="M103" s="558"/>
      <c r="N103" s="559"/>
      <c r="P103" s="541"/>
      <c r="Q103" s="541"/>
      <c r="R103" s="541"/>
      <c r="S103" s="541"/>
      <c r="T103" s="541"/>
      <c r="U103" s="541"/>
      <c r="V103" s="541"/>
      <c r="W103" s="541"/>
      <c r="X103" s="541"/>
      <c r="Y103" s="541"/>
      <c r="Z103" s="541"/>
    </row>
    <row r="104">
      <c r="A104" s="587" t="s">
        <v>1675</v>
      </c>
      <c r="B104" s="588" t="s">
        <v>1676</v>
      </c>
      <c r="C104" s="559"/>
      <c r="D104" s="576" t="s">
        <v>1677</v>
      </c>
      <c r="E104" s="558"/>
      <c r="F104" s="558"/>
      <c r="G104" s="558"/>
      <c r="H104" s="558"/>
      <c r="I104" s="558"/>
      <c r="J104" s="558"/>
      <c r="K104" s="558"/>
      <c r="L104" s="558"/>
      <c r="M104" s="558"/>
      <c r="N104" s="559"/>
      <c r="P104" s="541"/>
      <c r="Q104" s="541"/>
      <c r="R104" s="541"/>
      <c r="S104" s="541"/>
      <c r="T104" s="541"/>
      <c r="U104" s="541"/>
      <c r="V104" s="541"/>
      <c r="W104" s="541"/>
      <c r="X104" s="541"/>
      <c r="Y104" s="541"/>
      <c r="Z104" s="541"/>
    </row>
    <row r="105">
      <c r="A105" s="587" t="s">
        <v>1678</v>
      </c>
      <c r="B105" s="588" t="s">
        <v>25</v>
      </c>
      <c r="C105" s="559"/>
      <c r="D105" s="576" t="s">
        <v>1679</v>
      </c>
      <c r="E105" s="558"/>
      <c r="F105" s="558"/>
      <c r="G105" s="558"/>
      <c r="H105" s="558"/>
      <c r="I105" s="558"/>
      <c r="J105" s="558"/>
      <c r="K105" s="558"/>
      <c r="L105" s="558"/>
      <c r="M105" s="558"/>
      <c r="N105" s="559"/>
      <c r="P105" s="541"/>
      <c r="Q105" s="541"/>
      <c r="R105" s="541"/>
      <c r="S105" s="541"/>
      <c r="T105" s="541"/>
      <c r="U105" s="541"/>
      <c r="V105" s="541"/>
      <c r="W105" s="541"/>
      <c r="X105" s="541"/>
      <c r="Y105" s="541"/>
      <c r="Z105" s="541"/>
    </row>
    <row r="106">
      <c r="A106" s="587" t="s">
        <v>1680</v>
      </c>
      <c r="B106" s="588" t="s">
        <v>25</v>
      </c>
      <c r="C106" s="559"/>
      <c r="D106" s="576" t="s">
        <v>1681</v>
      </c>
      <c r="E106" s="558"/>
      <c r="F106" s="558"/>
      <c r="G106" s="558"/>
      <c r="H106" s="558"/>
      <c r="I106" s="558"/>
      <c r="J106" s="558"/>
      <c r="K106" s="558"/>
      <c r="L106" s="558"/>
      <c r="M106" s="558"/>
      <c r="N106" s="559"/>
      <c r="P106" s="541"/>
      <c r="Q106" s="541"/>
      <c r="R106" s="541"/>
      <c r="S106" s="541"/>
      <c r="T106" s="541"/>
      <c r="U106" s="541"/>
      <c r="V106" s="541"/>
      <c r="W106" s="541"/>
      <c r="X106" s="541"/>
      <c r="Y106" s="541"/>
      <c r="Z106" s="541"/>
    </row>
    <row r="107">
      <c r="A107" s="587" t="s">
        <v>1682</v>
      </c>
      <c r="B107" s="588" t="s">
        <v>1671</v>
      </c>
      <c r="C107" s="559"/>
      <c r="D107" s="576" t="s">
        <v>1683</v>
      </c>
      <c r="E107" s="558"/>
      <c r="F107" s="558"/>
      <c r="G107" s="558"/>
      <c r="H107" s="558"/>
      <c r="I107" s="558"/>
      <c r="J107" s="558"/>
      <c r="K107" s="558"/>
      <c r="L107" s="558"/>
      <c r="M107" s="558"/>
      <c r="N107" s="559"/>
      <c r="P107" s="541"/>
      <c r="Q107" s="541"/>
      <c r="R107" s="541"/>
      <c r="S107" s="541"/>
      <c r="T107" s="541"/>
      <c r="U107" s="541"/>
      <c r="V107" s="541"/>
      <c r="W107" s="541"/>
      <c r="X107" s="541"/>
      <c r="Y107" s="541"/>
      <c r="Z107" s="541"/>
    </row>
    <row r="108">
      <c r="A108" s="589" t="s">
        <v>1684</v>
      </c>
      <c r="B108" s="588" t="s">
        <v>1676</v>
      </c>
      <c r="C108" s="559"/>
      <c r="D108" s="576" t="s">
        <v>1685</v>
      </c>
      <c r="E108" s="558"/>
      <c r="F108" s="558"/>
      <c r="G108" s="558"/>
      <c r="H108" s="558"/>
      <c r="I108" s="558"/>
      <c r="J108" s="558"/>
      <c r="K108" s="558"/>
      <c r="L108" s="558"/>
      <c r="M108" s="558"/>
      <c r="N108" s="559"/>
      <c r="P108" s="541"/>
      <c r="Q108" s="541"/>
      <c r="R108" s="541"/>
      <c r="S108" s="541"/>
      <c r="T108" s="541"/>
      <c r="U108" s="541"/>
      <c r="V108" s="541"/>
      <c r="W108" s="541"/>
      <c r="X108" s="541"/>
      <c r="Y108" s="541"/>
      <c r="Z108" s="541"/>
    </row>
    <row r="109">
      <c r="A109" s="587" t="s">
        <v>1686</v>
      </c>
      <c r="B109" s="588" t="s">
        <v>25</v>
      </c>
      <c r="C109" s="559"/>
      <c r="D109" s="576" t="s">
        <v>1687</v>
      </c>
      <c r="E109" s="558"/>
      <c r="F109" s="558"/>
      <c r="G109" s="558"/>
      <c r="H109" s="558"/>
      <c r="I109" s="558"/>
      <c r="J109" s="558"/>
      <c r="K109" s="558"/>
      <c r="L109" s="558"/>
      <c r="M109" s="558"/>
      <c r="N109" s="559"/>
      <c r="P109" s="541"/>
      <c r="Q109" s="541"/>
      <c r="R109" s="541"/>
      <c r="S109" s="541"/>
      <c r="T109" s="541"/>
      <c r="U109" s="541"/>
      <c r="V109" s="541"/>
      <c r="W109" s="541"/>
      <c r="X109" s="541"/>
      <c r="Y109" s="541"/>
      <c r="Z109" s="541"/>
    </row>
    <row r="110">
      <c r="A110" s="587" t="s">
        <v>1688</v>
      </c>
      <c r="B110" s="588" t="s">
        <v>25</v>
      </c>
      <c r="C110" s="559"/>
      <c r="D110" s="576" t="s">
        <v>1689</v>
      </c>
      <c r="E110" s="558"/>
      <c r="F110" s="558"/>
      <c r="G110" s="558"/>
      <c r="H110" s="558"/>
      <c r="I110" s="558"/>
      <c r="J110" s="558"/>
      <c r="K110" s="558"/>
      <c r="L110" s="558"/>
      <c r="M110" s="558"/>
      <c r="N110" s="559"/>
      <c r="P110" s="541"/>
      <c r="Q110" s="541"/>
      <c r="R110" s="541"/>
      <c r="S110" s="541"/>
      <c r="T110" s="541"/>
      <c r="U110" s="541"/>
      <c r="V110" s="541"/>
      <c r="W110" s="541"/>
      <c r="X110" s="541"/>
      <c r="Y110" s="541"/>
      <c r="Z110" s="541"/>
    </row>
    <row r="111">
      <c r="A111" s="577"/>
      <c r="B111" s="577"/>
      <c r="C111" s="577"/>
      <c r="E111" s="577"/>
      <c r="F111" s="541"/>
      <c r="G111" s="541"/>
      <c r="H111" s="541"/>
      <c r="I111" s="541"/>
      <c r="J111" s="541"/>
      <c r="K111" s="541"/>
      <c r="L111" s="541"/>
      <c r="M111" s="541"/>
      <c r="N111" s="541"/>
      <c r="O111" s="541"/>
      <c r="P111" s="541"/>
      <c r="Q111" s="541"/>
      <c r="R111" s="541"/>
      <c r="S111" s="541"/>
      <c r="T111" s="541"/>
      <c r="U111" s="541"/>
      <c r="V111" s="541"/>
      <c r="W111" s="541"/>
      <c r="X111" s="541"/>
      <c r="Y111" s="541"/>
      <c r="Z111" s="541"/>
    </row>
    <row r="112">
      <c r="A112" s="488" t="s">
        <v>1690</v>
      </c>
      <c r="B112" s="541"/>
      <c r="C112" s="541"/>
      <c r="D112" s="541"/>
      <c r="E112" s="541"/>
      <c r="F112" s="541"/>
      <c r="G112" s="541"/>
      <c r="H112" s="541"/>
      <c r="I112" s="541"/>
      <c r="J112" s="541"/>
      <c r="K112" s="541"/>
      <c r="L112" s="541"/>
      <c r="M112" s="541"/>
      <c r="N112" s="541"/>
      <c r="O112" s="541"/>
      <c r="P112" s="541"/>
      <c r="Q112" s="541"/>
      <c r="R112" s="541"/>
      <c r="S112" s="541"/>
      <c r="T112" s="541"/>
      <c r="U112" s="541"/>
      <c r="V112" s="541"/>
      <c r="W112" s="541"/>
      <c r="X112" s="541"/>
      <c r="Y112" s="541"/>
      <c r="Z112" s="541"/>
    </row>
    <row r="113">
      <c r="A113" s="542" t="s">
        <v>1691</v>
      </c>
      <c r="B113" s="541"/>
      <c r="C113" s="541"/>
      <c r="D113" s="541"/>
      <c r="E113" s="541"/>
      <c r="F113" s="541"/>
      <c r="G113" s="541"/>
      <c r="H113" s="541"/>
      <c r="I113" s="541"/>
      <c r="J113" s="541"/>
      <c r="K113" s="541"/>
      <c r="L113" s="541"/>
      <c r="M113" s="541"/>
      <c r="N113" s="541"/>
      <c r="O113" s="541"/>
      <c r="P113" s="541"/>
      <c r="Q113" s="541"/>
      <c r="R113" s="541"/>
      <c r="S113" s="541"/>
      <c r="T113" s="541"/>
      <c r="U113" s="541"/>
      <c r="V113" s="541"/>
      <c r="W113" s="541"/>
      <c r="X113" s="541"/>
      <c r="Y113" s="541"/>
      <c r="Z113" s="541"/>
    </row>
    <row r="114">
      <c r="A114" s="564" t="s">
        <v>1692</v>
      </c>
      <c r="B114" s="565" t="s">
        <v>1693</v>
      </c>
      <c r="C114" s="565" t="s">
        <v>1694</v>
      </c>
      <c r="D114" s="574" t="s">
        <v>1695</v>
      </c>
      <c r="E114" s="558"/>
      <c r="F114" s="558"/>
      <c r="G114" s="558"/>
      <c r="H114" s="559"/>
      <c r="I114" s="565" t="s">
        <v>1696</v>
      </c>
      <c r="L114" s="541"/>
      <c r="M114" s="541"/>
      <c r="N114" s="541"/>
      <c r="O114" s="541"/>
      <c r="P114" s="541"/>
      <c r="Q114" s="541"/>
      <c r="R114" s="541"/>
      <c r="S114" s="541"/>
      <c r="T114" s="541"/>
      <c r="U114" s="541"/>
      <c r="V114" s="541"/>
      <c r="W114" s="541"/>
      <c r="X114" s="541"/>
      <c r="Y114" s="541"/>
      <c r="Z114" s="541"/>
    </row>
    <row r="115">
      <c r="A115" s="566" t="s">
        <v>1697</v>
      </c>
      <c r="B115" s="567" t="s">
        <v>1570</v>
      </c>
      <c r="C115" s="567" t="s">
        <v>1698</v>
      </c>
      <c r="D115" s="576" t="s">
        <v>1699</v>
      </c>
      <c r="E115" s="558"/>
      <c r="F115" s="558"/>
      <c r="G115" s="558"/>
      <c r="H115" s="559"/>
      <c r="I115" s="567" t="s">
        <v>25</v>
      </c>
      <c r="L115" s="541"/>
      <c r="M115" s="541"/>
      <c r="N115" s="541"/>
      <c r="O115" s="541"/>
      <c r="P115" s="541"/>
      <c r="Q115" s="541"/>
      <c r="R115" s="541"/>
      <c r="S115" s="541"/>
      <c r="T115" s="541"/>
      <c r="U115" s="541"/>
      <c r="V115" s="541"/>
      <c r="W115" s="541"/>
      <c r="X115" s="541"/>
      <c r="Y115" s="541"/>
      <c r="Z115" s="541"/>
    </row>
    <row r="116">
      <c r="A116" s="566" t="s">
        <v>1700</v>
      </c>
      <c r="B116" s="567" t="s">
        <v>1570</v>
      </c>
      <c r="C116" s="567" t="s">
        <v>1701</v>
      </c>
      <c r="D116" s="576" t="s">
        <v>1702</v>
      </c>
      <c r="E116" s="558"/>
      <c r="F116" s="558"/>
      <c r="G116" s="558"/>
      <c r="H116" s="559"/>
      <c r="I116" s="567" t="s">
        <v>25</v>
      </c>
      <c r="L116" s="541"/>
      <c r="M116" s="541"/>
      <c r="N116" s="541"/>
      <c r="O116" s="541"/>
      <c r="P116" s="541"/>
      <c r="Q116" s="541"/>
      <c r="R116" s="541"/>
      <c r="S116" s="541"/>
      <c r="T116" s="541"/>
      <c r="U116" s="541"/>
      <c r="V116" s="541"/>
      <c r="W116" s="541"/>
      <c r="X116" s="541"/>
      <c r="Y116" s="541"/>
      <c r="Z116" s="541"/>
    </row>
    <row r="117">
      <c r="A117" s="566" t="s">
        <v>1703</v>
      </c>
      <c r="B117" s="567" t="s">
        <v>1561</v>
      </c>
      <c r="C117" s="567" t="s">
        <v>1704</v>
      </c>
      <c r="D117" s="576" t="s">
        <v>1705</v>
      </c>
      <c r="E117" s="558"/>
      <c r="F117" s="558"/>
      <c r="G117" s="558"/>
      <c r="H117" s="559"/>
      <c r="I117" s="567" t="s">
        <v>1659</v>
      </c>
      <c r="L117" s="541"/>
      <c r="M117" s="541"/>
      <c r="N117" s="541"/>
      <c r="O117" s="541"/>
      <c r="P117" s="541"/>
      <c r="Q117" s="541"/>
      <c r="R117" s="541"/>
      <c r="S117" s="541"/>
      <c r="T117" s="541"/>
      <c r="U117" s="541"/>
      <c r="V117" s="541"/>
      <c r="W117" s="541"/>
      <c r="X117" s="541"/>
      <c r="Y117" s="541"/>
      <c r="Z117" s="541"/>
    </row>
    <row r="118">
      <c r="A118" s="566" t="s">
        <v>1706</v>
      </c>
      <c r="B118" s="567" t="s">
        <v>1566</v>
      </c>
      <c r="C118" s="567" t="s">
        <v>1701</v>
      </c>
      <c r="D118" s="576" t="s">
        <v>1707</v>
      </c>
      <c r="E118" s="558"/>
      <c r="F118" s="558"/>
      <c r="G118" s="558"/>
      <c r="H118" s="559"/>
      <c r="I118" s="567" t="s">
        <v>1708</v>
      </c>
      <c r="L118" s="541"/>
      <c r="M118" s="541"/>
      <c r="N118" s="541"/>
      <c r="O118" s="541"/>
      <c r="P118" s="541"/>
      <c r="Q118" s="541"/>
      <c r="R118" s="541"/>
      <c r="S118" s="541"/>
      <c r="T118" s="541"/>
      <c r="U118" s="541"/>
      <c r="V118" s="541"/>
      <c r="W118" s="541"/>
      <c r="X118" s="541"/>
      <c r="Y118" s="541"/>
      <c r="Z118" s="541"/>
    </row>
    <row r="119">
      <c r="A119" s="566" t="s">
        <v>1709</v>
      </c>
      <c r="B119" s="567" t="s">
        <v>1566</v>
      </c>
      <c r="C119" s="567" t="s">
        <v>1701</v>
      </c>
      <c r="D119" s="576" t="s">
        <v>1710</v>
      </c>
      <c r="E119" s="558"/>
      <c r="F119" s="558"/>
      <c r="G119" s="558"/>
      <c r="H119" s="559"/>
      <c r="I119" s="567" t="s">
        <v>25</v>
      </c>
      <c r="L119" s="541"/>
      <c r="M119" s="541"/>
      <c r="N119" s="541"/>
      <c r="O119" s="541"/>
      <c r="P119" s="541"/>
      <c r="Q119" s="541"/>
      <c r="R119" s="541"/>
      <c r="S119" s="541"/>
      <c r="T119" s="541"/>
      <c r="U119" s="541"/>
      <c r="V119" s="541"/>
      <c r="W119" s="541"/>
      <c r="X119" s="541"/>
      <c r="Y119" s="541"/>
      <c r="Z119" s="541"/>
    </row>
    <row r="120">
      <c r="A120" s="566" t="s">
        <v>1711</v>
      </c>
      <c r="B120" s="567" t="s">
        <v>1566</v>
      </c>
      <c r="C120" s="567" t="s">
        <v>1701</v>
      </c>
      <c r="D120" s="576" t="s">
        <v>1712</v>
      </c>
      <c r="E120" s="558"/>
      <c r="F120" s="558"/>
      <c r="G120" s="558"/>
      <c r="H120" s="559"/>
      <c r="I120" s="567" t="s">
        <v>25</v>
      </c>
      <c r="L120" s="541"/>
      <c r="M120" s="541"/>
      <c r="N120" s="541"/>
      <c r="O120" s="541"/>
      <c r="P120" s="541"/>
      <c r="Q120" s="541"/>
      <c r="R120" s="541"/>
      <c r="S120" s="541"/>
      <c r="T120" s="541"/>
      <c r="U120" s="541"/>
      <c r="V120" s="541"/>
      <c r="W120" s="541"/>
      <c r="X120" s="541"/>
      <c r="Y120" s="541"/>
      <c r="Z120" s="541"/>
    </row>
    <row r="121">
      <c r="A121" s="566" t="s">
        <v>1713</v>
      </c>
      <c r="B121" s="567" t="s">
        <v>1561</v>
      </c>
      <c r="C121" s="567" t="s">
        <v>1701</v>
      </c>
      <c r="D121" s="576" t="s">
        <v>1714</v>
      </c>
      <c r="E121" s="558"/>
      <c r="F121" s="558"/>
      <c r="G121" s="558"/>
      <c r="H121" s="559"/>
      <c r="I121" s="567" t="s">
        <v>1642</v>
      </c>
      <c r="L121" s="541"/>
      <c r="M121" s="541"/>
      <c r="N121" s="541"/>
      <c r="O121" s="541"/>
      <c r="P121" s="541"/>
      <c r="Q121" s="541"/>
      <c r="R121" s="541"/>
      <c r="S121" s="541"/>
      <c r="T121" s="541"/>
      <c r="U121" s="541"/>
      <c r="V121" s="541"/>
      <c r="W121" s="541"/>
      <c r="X121" s="541"/>
      <c r="Y121" s="541"/>
      <c r="Z121" s="541"/>
    </row>
    <row r="122">
      <c r="A122" s="566" t="s">
        <v>1715</v>
      </c>
      <c r="B122" s="567" t="s">
        <v>1570</v>
      </c>
      <c r="C122" s="567" t="s">
        <v>1701</v>
      </c>
      <c r="D122" s="576" t="s">
        <v>1716</v>
      </c>
      <c r="E122" s="558"/>
      <c r="F122" s="558"/>
      <c r="G122" s="558"/>
      <c r="H122" s="559"/>
      <c r="I122" s="567" t="s">
        <v>1708</v>
      </c>
      <c r="L122" s="541"/>
      <c r="M122" s="541"/>
      <c r="N122" s="541"/>
      <c r="O122" s="541"/>
      <c r="P122" s="541"/>
      <c r="Q122" s="541"/>
      <c r="R122" s="541"/>
      <c r="S122" s="541"/>
      <c r="T122" s="541"/>
      <c r="U122" s="541"/>
      <c r="V122" s="541"/>
      <c r="W122" s="541"/>
      <c r="X122" s="541"/>
      <c r="Y122" s="541"/>
      <c r="Z122" s="541"/>
    </row>
    <row r="123">
      <c r="A123" s="541"/>
      <c r="B123" s="541"/>
      <c r="C123" s="541"/>
      <c r="D123" s="541"/>
      <c r="E123" s="541"/>
      <c r="F123" s="541"/>
      <c r="G123" s="541"/>
      <c r="H123" s="541"/>
      <c r="I123" s="541"/>
      <c r="J123" s="541"/>
      <c r="K123" s="541"/>
      <c r="L123" s="541"/>
      <c r="M123" s="541"/>
      <c r="N123" s="541"/>
      <c r="O123" s="541"/>
      <c r="P123" s="541"/>
      <c r="Q123" s="541"/>
      <c r="R123" s="541"/>
      <c r="S123" s="541"/>
      <c r="T123" s="541"/>
      <c r="U123" s="541"/>
      <c r="V123" s="541"/>
      <c r="W123" s="541"/>
      <c r="X123" s="541"/>
      <c r="Y123" s="541"/>
      <c r="Z123" s="541"/>
    </row>
    <row r="124">
      <c r="A124" s="541"/>
      <c r="B124" s="541"/>
      <c r="C124" s="541"/>
      <c r="D124" s="541"/>
      <c r="E124" s="541"/>
      <c r="F124" s="541"/>
      <c r="G124" s="541"/>
      <c r="H124" s="541"/>
      <c r="I124" s="541"/>
      <c r="J124" s="541"/>
      <c r="K124" s="541"/>
      <c r="L124" s="541"/>
      <c r="M124" s="541"/>
      <c r="N124" s="541"/>
      <c r="O124" s="541"/>
      <c r="P124" s="541"/>
      <c r="Q124" s="541"/>
      <c r="R124" s="541"/>
      <c r="S124" s="541"/>
      <c r="T124" s="541"/>
      <c r="U124" s="541"/>
      <c r="V124" s="541"/>
      <c r="W124" s="541"/>
      <c r="X124" s="541"/>
      <c r="Y124" s="541"/>
      <c r="Z124" s="541"/>
    </row>
    <row r="125">
      <c r="A125" s="541"/>
      <c r="B125" s="541"/>
      <c r="C125" s="541"/>
      <c r="D125" s="541"/>
      <c r="E125" s="541"/>
      <c r="F125" s="541"/>
      <c r="G125" s="541"/>
      <c r="H125" s="541"/>
      <c r="I125" s="541"/>
      <c r="J125" s="541"/>
      <c r="K125" s="541"/>
      <c r="L125" s="541"/>
      <c r="M125" s="541"/>
      <c r="N125" s="541"/>
      <c r="O125" s="541"/>
      <c r="P125" s="541"/>
      <c r="Q125" s="541"/>
      <c r="R125" s="541"/>
      <c r="S125" s="541"/>
      <c r="T125" s="541"/>
      <c r="U125" s="541"/>
      <c r="V125" s="541"/>
      <c r="W125" s="541"/>
      <c r="X125" s="541"/>
      <c r="Y125" s="541"/>
      <c r="Z125" s="541"/>
    </row>
    <row r="126">
      <c r="A126" s="541"/>
      <c r="B126" s="541"/>
      <c r="C126" s="541"/>
      <c r="D126" s="541"/>
      <c r="E126" s="541"/>
      <c r="F126" s="541"/>
      <c r="G126" s="541"/>
      <c r="H126" s="541"/>
      <c r="I126" s="541"/>
      <c r="J126" s="541"/>
      <c r="K126" s="541"/>
      <c r="L126" s="541"/>
      <c r="M126" s="541"/>
      <c r="N126" s="541"/>
      <c r="O126" s="541"/>
      <c r="P126" s="541"/>
      <c r="Q126" s="541"/>
      <c r="R126" s="541"/>
      <c r="S126" s="541"/>
      <c r="T126" s="541"/>
      <c r="U126" s="541"/>
      <c r="V126" s="541"/>
      <c r="W126" s="541"/>
      <c r="X126" s="541"/>
      <c r="Y126" s="541"/>
      <c r="Z126" s="541"/>
    </row>
    <row r="127">
      <c r="A127" s="541"/>
      <c r="B127" s="541"/>
      <c r="C127" s="541"/>
      <c r="D127" s="541"/>
      <c r="E127" s="541"/>
      <c r="F127" s="541"/>
      <c r="G127" s="541"/>
      <c r="H127" s="541"/>
      <c r="I127" s="541"/>
      <c r="J127" s="541"/>
      <c r="K127" s="541"/>
      <c r="L127" s="541"/>
      <c r="M127" s="541"/>
      <c r="N127" s="541"/>
      <c r="O127" s="541"/>
      <c r="P127" s="541"/>
      <c r="Q127" s="541"/>
      <c r="R127" s="541"/>
      <c r="S127" s="541"/>
      <c r="T127" s="541"/>
      <c r="U127" s="541"/>
      <c r="V127" s="541"/>
      <c r="W127" s="541"/>
      <c r="X127" s="541"/>
      <c r="Y127" s="541"/>
      <c r="Z127" s="541"/>
    </row>
    <row r="128">
      <c r="A128" s="541"/>
      <c r="B128" s="541"/>
      <c r="C128" s="541"/>
      <c r="D128" s="541"/>
      <c r="E128" s="541"/>
      <c r="F128" s="541"/>
      <c r="G128" s="541"/>
      <c r="H128" s="541"/>
      <c r="I128" s="541"/>
      <c r="J128" s="541"/>
      <c r="K128" s="541"/>
      <c r="L128" s="541"/>
      <c r="M128" s="541"/>
      <c r="N128" s="541"/>
      <c r="O128" s="541"/>
      <c r="P128" s="541"/>
      <c r="Q128" s="541"/>
      <c r="R128" s="541"/>
      <c r="S128" s="541"/>
      <c r="T128" s="541"/>
      <c r="U128" s="541"/>
      <c r="V128" s="541"/>
      <c r="W128" s="541"/>
      <c r="X128" s="541"/>
      <c r="Y128" s="541"/>
      <c r="Z128" s="541"/>
    </row>
    <row r="129">
      <c r="A129" s="541"/>
      <c r="B129" s="541"/>
      <c r="C129" s="541"/>
      <c r="D129" s="541"/>
      <c r="E129" s="541"/>
      <c r="F129" s="541"/>
      <c r="G129" s="541"/>
      <c r="H129" s="541"/>
      <c r="I129" s="541"/>
      <c r="J129" s="541"/>
      <c r="K129" s="541"/>
      <c r="L129" s="541"/>
      <c r="M129" s="541"/>
      <c r="N129" s="541"/>
      <c r="O129" s="541"/>
      <c r="P129" s="541"/>
      <c r="Q129" s="541"/>
      <c r="R129" s="541"/>
      <c r="S129" s="541"/>
      <c r="T129" s="541"/>
      <c r="U129" s="541"/>
      <c r="V129" s="541"/>
      <c r="W129" s="541"/>
      <c r="X129" s="541"/>
      <c r="Y129" s="541"/>
      <c r="Z129" s="541"/>
    </row>
    <row r="130">
      <c r="A130" s="541"/>
      <c r="B130" s="541"/>
      <c r="C130" s="541"/>
      <c r="D130" s="541"/>
      <c r="E130" s="541"/>
      <c r="F130" s="541"/>
      <c r="G130" s="541"/>
      <c r="H130" s="541"/>
      <c r="I130" s="541"/>
      <c r="J130" s="541"/>
      <c r="K130" s="541"/>
      <c r="L130" s="541"/>
      <c r="M130" s="541"/>
      <c r="N130" s="541"/>
      <c r="O130" s="541"/>
      <c r="P130" s="541"/>
      <c r="Q130" s="541"/>
      <c r="R130" s="541"/>
      <c r="S130" s="541"/>
      <c r="T130" s="541"/>
      <c r="U130" s="541"/>
      <c r="V130" s="541"/>
      <c r="W130" s="541"/>
      <c r="X130" s="541"/>
      <c r="Y130" s="541"/>
      <c r="Z130" s="541"/>
    </row>
    <row r="131">
      <c r="A131" s="541"/>
      <c r="B131" s="541"/>
      <c r="C131" s="541"/>
      <c r="D131" s="541"/>
      <c r="E131" s="541"/>
      <c r="F131" s="541"/>
      <c r="G131" s="541"/>
      <c r="H131" s="541"/>
      <c r="I131" s="541"/>
      <c r="J131" s="541"/>
      <c r="K131" s="541"/>
      <c r="L131" s="541"/>
      <c r="M131" s="541"/>
      <c r="N131" s="541"/>
      <c r="O131" s="541"/>
      <c r="P131" s="541"/>
      <c r="Q131" s="541"/>
      <c r="R131" s="541"/>
      <c r="S131" s="541"/>
      <c r="T131" s="541"/>
      <c r="U131" s="541"/>
      <c r="V131" s="541"/>
      <c r="W131" s="541"/>
      <c r="X131" s="541"/>
      <c r="Y131" s="541"/>
      <c r="Z131" s="541"/>
    </row>
    <row r="132">
      <c r="A132" s="541"/>
      <c r="B132" s="541"/>
      <c r="C132" s="541"/>
      <c r="D132" s="541"/>
      <c r="E132" s="541"/>
      <c r="F132" s="541"/>
      <c r="G132" s="541"/>
      <c r="H132" s="541"/>
      <c r="I132" s="541"/>
      <c r="J132" s="541"/>
      <c r="K132" s="541"/>
      <c r="L132" s="541"/>
      <c r="M132" s="541"/>
      <c r="N132" s="541"/>
      <c r="O132" s="541"/>
      <c r="P132" s="541"/>
      <c r="Q132" s="541"/>
      <c r="R132" s="541"/>
      <c r="S132" s="541"/>
      <c r="T132" s="541"/>
      <c r="U132" s="541"/>
      <c r="V132" s="541"/>
      <c r="W132" s="541"/>
      <c r="X132" s="541"/>
      <c r="Y132" s="541"/>
      <c r="Z132" s="541"/>
    </row>
    <row r="133">
      <c r="A133" s="541"/>
      <c r="B133" s="541"/>
      <c r="C133" s="541"/>
      <c r="D133" s="541"/>
      <c r="E133" s="541"/>
      <c r="F133" s="541"/>
      <c r="G133" s="541"/>
      <c r="H133" s="541"/>
      <c r="I133" s="541"/>
      <c r="J133" s="541"/>
      <c r="K133" s="541"/>
      <c r="L133" s="541"/>
      <c r="M133" s="541"/>
      <c r="N133" s="541"/>
      <c r="O133" s="541"/>
      <c r="P133" s="541"/>
      <c r="Q133" s="541"/>
      <c r="R133" s="541"/>
      <c r="S133" s="541"/>
      <c r="T133" s="541"/>
      <c r="U133" s="541"/>
      <c r="V133" s="541"/>
      <c r="W133" s="541"/>
      <c r="X133" s="541"/>
      <c r="Y133" s="541"/>
      <c r="Z133" s="541"/>
    </row>
    <row r="134">
      <c r="A134" s="541"/>
      <c r="B134" s="541"/>
      <c r="C134" s="541"/>
      <c r="D134" s="541"/>
      <c r="E134" s="541"/>
      <c r="F134" s="541"/>
      <c r="G134" s="541"/>
      <c r="H134" s="541"/>
      <c r="I134" s="541"/>
      <c r="J134" s="541"/>
      <c r="K134" s="541"/>
      <c r="L134" s="541"/>
      <c r="M134" s="541"/>
      <c r="N134" s="541"/>
      <c r="O134" s="541"/>
      <c r="P134" s="541"/>
      <c r="Q134" s="541"/>
      <c r="R134" s="541"/>
      <c r="S134" s="541"/>
      <c r="T134" s="541"/>
      <c r="U134" s="541"/>
      <c r="V134" s="541"/>
      <c r="W134" s="541"/>
      <c r="X134" s="541"/>
      <c r="Y134" s="541"/>
      <c r="Z134" s="541"/>
    </row>
    <row r="135">
      <c r="A135" s="541"/>
      <c r="B135" s="541"/>
      <c r="C135" s="541"/>
      <c r="D135" s="541"/>
      <c r="E135" s="541"/>
      <c r="F135" s="541"/>
      <c r="G135" s="541"/>
      <c r="H135" s="541"/>
      <c r="I135" s="541"/>
      <c r="J135" s="541"/>
      <c r="K135" s="541"/>
      <c r="L135" s="541"/>
      <c r="M135" s="541"/>
      <c r="N135" s="541"/>
      <c r="O135" s="541"/>
      <c r="P135" s="541"/>
      <c r="Q135" s="541"/>
      <c r="R135" s="541"/>
      <c r="S135" s="541"/>
      <c r="T135" s="541"/>
      <c r="U135" s="541"/>
      <c r="V135" s="541"/>
      <c r="W135" s="541"/>
      <c r="X135" s="541"/>
      <c r="Y135" s="541"/>
      <c r="Z135" s="541"/>
    </row>
    <row r="136">
      <c r="A136" s="541"/>
      <c r="B136" s="541"/>
      <c r="C136" s="541"/>
      <c r="D136" s="541"/>
      <c r="E136" s="541"/>
      <c r="F136" s="541"/>
      <c r="G136" s="541"/>
      <c r="H136" s="541"/>
      <c r="I136" s="541"/>
      <c r="J136" s="541"/>
      <c r="K136" s="541"/>
      <c r="L136" s="541"/>
      <c r="M136" s="541"/>
      <c r="N136" s="541"/>
      <c r="O136" s="541"/>
      <c r="P136" s="541"/>
      <c r="Q136" s="541"/>
      <c r="R136" s="541"/>
      <c r="S136" s="541"/>
      <c r="T136" s="541"/>
      <c r="U136" s="541"/>
      <c r="V136" s="541"/>
      <c r="W136" s="541"/>
      <c r="X136" s="541"/>
      <c r="Y136" s="541"/>
      <c r="Z136" s="541"/>
    </row>
    <row r="137">
      <c r="A137" s="541"/>
      <c r="B137" s="541"/>
      <c r="C137" s="541"/>
      <c r="D137" s="541"/>
      <c r="E137" s="541"/>
      <c r="F137" s="541"/>
      <c r="G137" s="541"/>
      <c r="H137" s="541"/>
      <c r="I137" s="541"/>
      <c r="J137" s="541"/>
      <c r="K137" s="541"/>
      <c r="L137" s="541"/>
      <c r="M137" s="541"/>
      <c r="N137" s="541"/>
      <c r="O137" s="541"/>
      <c r="P137" s="541"/>
      <c r="Q137" s="541"/>
      <c r="R137" s="541"/>
      <c r="S137" s="541"/>
      <c r="T137" s="541"/>
      <c r="U137" s="541"/>
      <c r="V137" s="541"/>
      <c r="W137" s="541"/>
      <c r="X137" s="541"/>
      <c r="Y137" s="541"/>
      <c r="Z137" s="541"/>
    </row>
    <row r="138">
      <c r="A138" s="541"/>
      <c r="B138" s="541"/>
      <c r="C138" s="541"/>
      <c r="D138" s="541"/>
      <c r="E138" s="541"/>
      <c r="F138" s="541"/>
      <c r="G138" s="541"/>
      <c r="H138" s="541"/>
      <c r="I138" s="541"/>
      <c r="J138" s="541"/>
      <c r="K138" s="541"/>
      <c r="L138" s="541"/>
      <c r="M138" s="541"/>
      <c r="N138" s="541"/>
      <c r="O138" s="541"/>
      <c r="P138" s="541"/>
      <c r="Q138" s="541"/>
      <c r="R138" s="541"/>
      <c r="S138" s="541"/>
      <c r="T138" s="541"/>
      <c r="U138" s="541"/>
      <c r="V138" s="541"/>
      <c r="W138" s="541"/>
      <c r="X138" s="541"/>
      <c r="Y138" s="541"/>
      <c r="Z138" s="541"/>
    </row>
    <row r="139">
      <c r="A139" s="541"/>
      <c r="B139" s="541"/>
      <c r="C139" s="541"/>
      <c r="D139" s="541"/>
      <c r="E139" s="541"/>
      <c r="F139" s="541"/>
      <c r="G139" s="541"/>
      <c r="H139" s="541"/>
      <c r="I139" s="541"/>
      <c r="J139" s="541"/>
      <c r="K139" s="541"/>
      <c r="L139" s="541"/>
      <c r="M139" s="541"/>
      <c r="N139" s="541"/>
      <c r="O139" s="541"/>
      <c r="P139" s="541"/>
      <c r="Q139" s="541"/>
      <c r="R139" s="541"/>
      <c r="S139" s="541"/>
      <c r="T139" s="541"/>
      <c r="U139" s="541"/>
      <c r="V139" s="541"/>
      <c r="W139" s="541"/>
      <c r="X139" s="541"/>
      <c r="Y139" s="541"/>
      <c r="Z139" s="541"/>
    </row>
    <row r="140">
      <c r="A140" s="541"/>
      <c r="B140" s="541"/>
      <c r="C140" s="541"/>
      <c r="D140" s="541"/>
      <c r="E140" s="541"/>
      <c r="F140" s="541"/>
      <c r="G140" s="541"/>
      <c r="H140" s="541"/>
      <c r="I140" s="541"/>
      <c r="J140" s="541"/>
      <c r="K140" s="541"/>
      <c r="L140" s="541"/>
      <c r="M140" s="541"/>
      <c r="N140" s="541"/>
      <c r="O140" s="541"/>
      <c r="P140" s="541"/>
      <c r="Q140" s="541"/>
      <c r="R140" s="541"/>
      <c r="S140" s="541"/>
      <c r="T140" s="541"/>
      <c r="U140" s="541"/>
      <c r="V140" s="541"/>
      <c r="W140" s="541"/>
      <c r="X140" s="541"/>
      <c r="Y140" s="541"/>
      <c r="Z140" s="541"/>
    </row>
    <row r="141">
      <c r="A141" s="541"/>
      <c r="B141" s="541"/>
      <c r="C141" s="541"/>
      <c r="D141" s="541"/>
      <c r="E141" s="541"/>
      <c r="F141" s="541"/>
      <c r="G141" s="541"/>
      <c r="H141" s="541"/>
      <c r="I141" s="541"/>
      <c r="J141" s="541"/>
      <c r="K141" s="541"/>
      <c r="L141" s="541"/>
      <c r="M141" s="541"/>
      <c r="N141" s="541"/>
      <c r="O141" s="541"/>
      <c r="P141" s="541"/>
      <c r="Q141" s="541"/>
      <c r="R141" s="541"/>
      <c r="S141" s="541"/>
      <c r="T141" s="541"/>
      <c r="U141" s="541"/>
      <c r="V141" s="541"/>
      <c r="W141" s="541"/>
      <c r="X141" s="541"/>
      <c r="Y141" s="541"/>
      <c r="Z141" s="541"/>
    </row>
    <row r="142">
      <c r="A142" s="541"/>
      <c r="B142" s="541"/>
      <c r="C142" s="541"/>
      <c r="D142" s="541"/>
      <c r="E142" s="541"/>
      <c r="F142" s="541"/>
      <c r="G142" s="541"/>
      <c r="H142" s="541"/>
      <c r="I142" s="541"/>
      <c r="J142" s="541"/>
      <c r="K142" s="541"/>
      <c r="L142" s="541"/>
      <c r="M142" s="541"/>
      <c r="N142" s="541"/>
      <c r="O142" s="541"/>
      <c r="P142" s="541"/>
      <c r="Q142" s="541"/>
      <c r="R142" s="541"/>
      <c r="S142" s="541"/>
      <c r="T142" s="541"/>
      <c r="U142" s="541"/>
      <c r="V142" s="541"/>
      <c r="W142" s="541"/>
      <c r="X142" s="541"/>
      <c r="Y142" s="541"/>
      <c r="Z142" s="541"/>
    </row>
    <row r="143">
      <c r="A143" s="541"/>
      <c r="B143" s="541"/>
      <c r="C143" s="541"/>
      <c r="D143" s="541"/>
      <c r="E143" s="541"/>
      <c r="F143" s="541"/>
      <c r="G143" s="541"/>
      <c r="H143" s="541"/>
      <c r="I143" s="541"/>
      <c r="J143" s="541"/>
      <c r="K143" s="541"/>
      <c r="L143" s="541"/>
      <c r="M143" s="541"/>
      <c r="N143" s="541"/>
      <c r="O143" s="541"/>
      <c r="P143" s="541"/>
      <c r="Q143" s="541"/>
      <c r="R143" s="541"/>
      <c r="S143" s="541"/>
      <c r="T143" s="541"/>
      <c r="U143" s="541"/>
      <c r="V143" s="541"/>
      <c r="W143" s="541"/>
      <c r="X143" s="541"/>
      <c r="Y143" s="541"/>
      <c r="Z143" s="541"/>
    </row>
    <row r="144">
      <c r="A144" s="541"/>
      <c r="B144" s="541"/>
      <c r="C144" s="541"/>
      <c r="D144" s="541"/>
      <c r="E144" s="541"/>
      <c r="F144" s="541"/>
      <c r="G144" s="541"/>
      <c r="H144" s="541"/>
      <c r="I144" s="541"/>
      <c r="J144" s="541"/>
      <c r="K144" s="541"/>
      <c r="L144" s="541"/>
      <c r="M144" s="541"/>
      <c r="N144" s="541"/>
      <c r="O144" s="541"/>
      <c r="P144" s="541"/>
      <c r="Q144" s="541"/>
      <c r="R144" s="541"/>
      <c r="S144" s="541"/>
      <c r="T144" s="541"/>
      <c r="U144" s="541"/>
      <c r="V144" s="541"/>
      <c r="W144" s="541"/>
      <c r="X144" s="541"/>
      <c r="Y144" s="541"/>
      <c r="Z144" s="541"/>
    </row>
    <row r="145">
      <c r="A145" s="541"/>
      <c r="B145" s="541"/>
      <c r="C145" s="541"/>
      <c r="D145" s="541"/>
      <c r="E145" s="541"/>
      <c r="F145" s="541"/>
      <c r="G145" s="541"/>
      <c r="H145" s="541"/>
      <c r="I145" s="541"/>
      <c r="J145" s="541"/>
      <c r="K145" s="541"/>
      <c r="L145" s="541"/>
      <c r="M145" s="541"/>
      <c r="N145" s="541"/>
      <c r="O145" s="541"/>
      <c r="P145" s="541"/>
      <c r="Q145" s="541"/>
      <c r="R145" s="541"/>
      <c r="S145" s="541"/>
      <c r="T145" s="541"/>
      <c r="U145" s="541"/>
      <c r="V145" s="541"/>
      <c r="W145" s="541"/>
      <c r="X145" s="541"/>
      <c r="Y145" s="541"/>
      <c r="Z145" s="541"/>
    </row>
    <row r="146">
      <c r="A146" s="541"/>
      <c r="B146" s="541"/>
      <c r="C146" s="541"/>
      <c r="D146" s="541"/>
      <c r="E146" s="541"/>
      <c r="F146" s="541"/>
      <c r="G146" s="541"/>
      <c r="H146" s="541"/>
      <c r="I146" s="541"/>
      <c r="J146" s="541"/>
      <c r="K146" s="541"/>
      <c r="L146" s="541"/>
      <c r="M146" s="541"/>
      <c r="N146" s="541"/>
      <c r="O146" s="541"/>
      <c r="P146" s="541"/>
      <c r="Q146" s="541"/>
      <c r="R146" s="541"/>
      <c r="S146" s="541"/>
      <c r="T146" s="541"/>
      <c r="U146" s="541"/>
      <c r="V146" s="541"/>
      <c r="W146" s="541"/>
      <c r="X146" s="541"/>
      <c r="Y146" s="541"/>
      <c r="Z146" s="541"/>
    </row>
    <row r="147">
      <c r="A147" s="541"/>
      <c r="B147" s="541"/>
      <c r="C147" s="541"/>
      <c r="D147" s="541"/>
      <c r="E147" s="541"/>
      <c r="F147" s="541"/>
      <c r="G147" s="541"/>
      <c r="H147" s="541"/>
      <c r="I147" s="541"/>
      <c r="J147" s="541"/>
      <c r="K147" s="541"/>
      <c r="L147" s="541"/>
      <c r="M147" s="541"/>
      <c r="N147" s="541"/>
      <c r="O147" s="541"/>
      <c r="P147" s="541"/>
      <c r="Q147" s="541"/>
      <c r="R147" s="541"/>
      <c r="S147" s="541"/>
      <c r="T147" s="541"/>
      <c r="U147" s="541"/>
      <c r="V147" s="541"/>
      <c r="W147" s="541"/>
      <c r="X147" s="541"/>
      <c r="Y147" s="541"/>
      <c r="Z147" s="541"/>
    </row>
    <row r="148">
      <c r="A148" s="541"/>
      <c r="B148" s="541"/>
      <c r="C148" s="541"/>
      <c r="D148" s="541"/>
      <c r="E148" s="541"/>
      <c r="F148" s="541"/>
      <c r="G148" s="541"/>
      <c r="H148" s="541"/>
      <c r="I148" s="541"/>
      <c r="J148" s="541"/>
      <c r="K148" s="541"/>
      <c r="L148" s="541"/>
      <c r="M148" s="541"/>
      <c r="N148" s="541"/>
      <c r="O148" s="541"/>
      <c r="P148" s="541"/>
      <c r="Q148" s="541"/>
      <c r="R148" s="541"/>
      <c r="S148" s="541"/>
      <c r="T148" s="541"/>
      <c r="U148" s="541"/>
      <c r="V148" s="541"/>
      <c r="W148" s="541"/>
      <c r="X148" s="541"/>
      <c r="Y148" s="541"/>
      <c r="Z148" s="541"/>
    </row>
    <row r="149">
      <c r="A149" s="541"/>
      <c r="B149" s="541"/>
      <c r="C149" s="541"/>
      <c r="D149" s="541"/>
      <c r="E149" s="541"/>
      <c r="F149" s="541"/>
      <c r="G149" s="541"/>
      <c r="H149" s="541"/>
      <c r="I149" s="541"/>
      <c r="J149" s="541"/>
      <c r="K149" s="541"/>
      <c r="L149" s="541"/>
      <c r="M149" s="541"/>
      <c r="N149" s="541"/>
      <c r="O149" s="541"/>
      <c r="P149" s="541"/>
      <c r="Q149" s="541"/>
      <c r="R149" s="541"/>
      <c r="S149" s="541"/>
      <c r="T149" s="541"/>
      <c r="U149" s="541"/>
      <c r="V149" s="541"/>
      <c r="W149" s="541"/>
      <c r="X149" s="541"/>
      <c r="Y149" s="541"/>
      <c r="Z149" s="541"/>
    </row>
    <row r="150">
      <c r="A150" s="541"/>
      <c r="B150" s="541"/>
      <c r="C150" s="541"/>
      <c r="D150" s="541"/>
      <c r="E150" s="541"/>
      <c r="F150" s="541"/>
      <c r="G150" s="541"/>
      <c r="H150" s="541"/>
      <c r="I150" s="541"/>
      <c r="J150" s="541"/>
      <c r="K150" s="541"/>
      <c r="L150" s="541"/>
      <c r="M150" s="541"/>
      <c r="N150" s="541"/>
      <c r="O150" s="541"/>
      <c r="P150" s="541"/>
      <c r="Q150" s="541"/>
      <c r="R150" s="541"/>
      <c r="S150" s="541"/>
      <c r="T150" s="541"/>
      <c r="U150" s="541"/>
      <c r="V150" s="541"/>
      <c r="W150" s="541"/>
      <c r="X150" s="541"/>
      <c r="Y150" s="541"/>
      <c r="Z150" s="541"/>
    </row>
    <row r="151">
      <c r="A151" s="541"/>
      <c r="B151" s="541"/>
      <c r="C151" s="541"/>
      <c r="D151" s="541"/>
      <c r="E151" s="541"/>
      <c r="F151" s="541"/>
      <c r="G151" s="541"/>
      <c r="H151" s="541"/>
      <c r="I151" s="541"/>
      <c r="J151" s="541"/>
      <c r="K151" s="541"/>
      <c r="L151" s="541"/>
      <c r="M151" s="541"/>
      <c r="N151" s="541"/>
      <c r="O151" s="541"/>
      <c r="P151" s="541"/>
      <c r="Q151" s="541"/>
      <c r="R151" s="541"/>
      <c r="S151" s="541"/>
      <c r="T151" s="541"/>
      <c r="U151" s="541"/>
      <c r="V151" s="541"/>
      <c r="W151" s="541"/>
      <c r="X151" s="541"/>
      <c r="Y151" s="541"/>
      <c r="Z151" s="541"/>
    </row>
    <row r="152">
      <c r="A152" s="541"/>
      <c r="B152" s="541"/>
      <c r="C152" s="541"/>
      <c r="D152" s="541"/>
      <c r="E152" s="541"/>
      <c r="F152" s="541"/>
      <c r="G152" s="541"/>
      <c r="H152" s="541"/>
      <c r="I152" s="541"/>
      <c r="J152" s="541"/>
      <c r="K152" s="541"/>
      <c r="L152" s="541"/>
      <c r="M152" s="541"/>
      <c r="N152" s="541"/>
      <c r="O152" s="541"/>
      <c r="P152" s="541"/>
      <c r="Q152" s="541"/>
      <c r="R152" s="541"/>
      <c r="S152" s="541"/>
      <c r="T152" s="541"/>
      <c r="U152" s="541"/>
      <c r="V152" s="541"/>
      <c r="W152" s="541"/>
      <c r="X152" s="541"/>
      <c r="Y152" s="541"/>
      <c r="Z152" s="541"/>
    </row>
    <row r="153">
      <c r="A153" s="541"/>
      <c r="B153" s="541"/>
      <c r="C153" s="541"/>
      <c r="D153" s="541"/>
      <c r="E153" s="541"/>
      <c r="F153" s="541"/>
      <c r="G153" s="541"/>
      <c r="H153" s="541"/>
      <c r="I153" s="541"/>
      <c r="J153" s="541"/>
      <c r="K153" s="541"/>
      <c r="L153" s="541"/>
      <c r="M153" s="541"/>
      <c r="N153" s="541"/>
      <c r="O153" s="541"/>
      <c r="P153" s="541"/>
      <c r="Q153" s="541"/>
      <c r="R153" s="541"/>
      <c r="S153" s="541"/>
      <c r="T153" s="541"/>
      <c r="U153" s="541"/>
      <c r="V153" s="541"/>
      <c r="W153" s="541"/>
      <c r="X153" s="541"/>
      <c r="Y153" s="541"/>
      <c r="Z153" s="541"/>
    </row>
    <row r="154">
      <c r="A154" s="541"/>
      <c r="B154" s="541"/>
      <c r="C154" s="541"/>
      <c r="D154" s="541"/>
      <c r="E154" s="541"/>
      <c r="F154" s="541"/>
      <c r="G154" s="541"/>
      <c r="H154" s="541"/>
      <c r="I154" s="541"/>
      <c r="J154" s="541"/>
      <c r="K154" s="541"/>
      <c r="L154" s="541"/>
      <c r="M154" s="541"/>
      <c r="N154" s="541"/>
      <c r="O154" s="541"/>
      <c r="P154" s="541"/>
      <c r="Q154" s="541"/>
      <c r="R154" s="541"/>
      <c r="S154" s="541"/>
      <c r="T154" s="541"/>
      <c r="U154" s="541"/>
      <c r="V154" s="541"/>
      <c r="W154" s="541"/>
      <c r="X154" s="541"/>
      <c r="Y154" s="541"/>
      <c r="Z154" s="541"/>
    </row>
    <row r="155">
      <c r="A155" s="541"/>
      <c r="B155" s="541"/>
      <c r="C155" s="541"/>
      <c r="D155" s="541"/>
      <c r="E155" s="541"/>
      <c r="F155" s="541"/>
      <c r="G155" s="541"/>
      <c r="H155" s="541"/>
      <c r="I155" s="541"/>
      <c r="J155" s="541"/>
      <c r="K155" s="541"/>
      <c r="L155" s="541"/>
      <c r="M155" s="541"/>
      <c r="N155" s="541"/>
      <c r="O155" s="541"/>
      <c r="P155" s="541"/>
      <c r="Q155" s="541"/>
      <c r="R155" s="541"/>
      <c r="S155" s="541"/>
      <c r="T155" s="541"/>
      <c r="U155" s="541"/>
      <c r="V155" s="541"/>
      <c r="W155" s="541"/>
      <c r="X155" s="541"/>
      <c r="Y155" s="541"/>
      <c r="Z155" s="541"/>
    </row>
    <row r="156">
      <c r="A156" s="541"/>
      <c r="B156" s="541"/>
      <c r="C156" s="541"/>
      <c r="D156" s="541"/>
      <c r="E156" s="541"/>
      <c r="F156" s="541"/>
      <c r="G156" s="541"/>
      <c r="H156" s="541"/>
      <c r="I156" s="541"/>
      <c r="J156" s="541"/>
      <c r="K156" s="541"/>
      <c r="L156" s="541"/>
      <c r="M156" s="541"/>
      <c r="N156" s="541"/>
      <c r="O156" s="541"/>
      <c r="P156" s="541"/>
      <c r="Q156" s="541"/>
      <c r="R156" s="541"/>
      <c r="S156" s="541"/>
      <c r="T156" s="541"/>
      <c r="U156" s="541"/>
      <c r="V156" s="541"/>
      <c r="W156" s="541"/>
      <c r="X156" s="541"/>
      <c r="Y156" s="541"/>
      <c r="Z156" s="541"/>
    </row>
    <row r="157">
      <c r="A157" s="541"/>
      <c r="B157" s="541"/>
      <c r="C157" s="541"/>
      <c r="D157" s="541"/>
      <c r="E157" s="541"/>
      <c r="F157" s="541"/>
      <c r="G157" s="541"/>
      <c r="H157" s="541"/>
      <c r="I157" s="541"/>
      <c r="J157" s="541"/>
      <c r="K157" s="541"/>
      <c r="L157" s="541"/>
      <c r="M157" s="541"/>
      <c r="N157" s="541"/>
      <c r="O157" s="541"/>
      <c r="P157" s="541"/>
      <c r="Q157" s="541"/>
      <c r="R157" s="541"/>
      <c r="S157" s="541"/>
      <c r="T157" s="541"/>
      <c r="U157" s="541"/>
      <c r="V157" s="541"/>
      <c r="W157" s="541"/>
      <c r="X157" s="541"/>
      <c r="Y157" s="541"/>
      <c r="Z157" s="541"/>
    </row>
    <row r="158">
      <c r="A158" s="541"/>
      <c r="B158" s="541"/>
      <c r="C158" s="541"/>
      <c r="D158" s="541"/>
      <c r="E158" s="541"/>
      <c r="F158" s="541"/>
      <c r="G158" s="541"/>
      <c r="H158" s="541"/>
      <c r="I158" s="541"/>
      <c r="J158" s="541"/>
      <c r="K158" s="541"/>
      <c r="L158" s="541"/>
      <c r="M158" s="541"/>
      <c r="N158" s="541"/>
      <c r="O158" s="541"/>
      <c r="P158" s="541"/>
      <c r="Q158" s="541"/>
      <c r="R158" s="541"/>
      <c r="S158" s="541"/>
      <c r="T158" s="541"/>
      <c r="U158" s="541"/>
      <c r="V158" s="541"/>
      <c r="W158" s="541"/>
      <c r="X158" s="541"/>
      <c r="Y158" s="541"/>
      <c r="Z158" s="541"/>
    </row>
    <row r="159">
      <c r="A159" s="541"/>
      <c r="B159" s="541"/>
      <c r="C159" s="541"/>
      <c r="D159" s="541"/>
      <c r="E159" s="541"/>
      <c r="F159" s="541"/>
      <c r="G159" s="541"/>
      <c r="H159" s="541"/>
      <c r="I159" s="541"/>
      <c r="J159" s="541"/>
      <c r="K159" s="541"/>
      <c r="L159" s="541"/>
      <c r="M159" s="541"/>
      <c r="N159" s="541"/>
      <c r="O159" s="541"/>
      <c r="P159" s="541"/>
      <c r="Q159" s="541"/>
      <c r="R159" s="541"/>
      <c r="S159" s="541"/>
      <c r="T159" s="541"/>
      <c r="U159" s="541"/>
      <c r="V159" s="541"/>
      <c r="W159" s="541"/>
      <c r="X159" s="541"/>
      <c r="Y159" s="541"/>
      <c r="Z159" s="541"/>
    </row>
    <row r="160">
      <c r="A160" s="541"/>
      <c r="B160" s="541"/>
      <c r="C160" s="541"/>
      <c r="D160" s="541"/>
      <c r="E160" s="541"/>
      <c r="F160" s="541"/>
      <c r="G160" s="541"/>
      <c r="H160" s="541"/>
      <c r="I160" s="541"/>
      <c r="J160" s="541"/>
      <c r="K160" s="541"/>
      <c r="L160" s="541"/>
      <c r="M160" s="541"/>
      <c r="N160" s="541"/>
      <c r="O160" s="541"/>
      <c r="P160" s="541"/>
      <c r="Q160" s="541"/>
      <c r="R160" s="541"/>
      <c r="S160" s="541"/>
      <c r="T160" s="541"/>
      <c r="U160" s="541"/>
      <c r="V160" s="541"/>
      <c r="W160" s="541"/>
      <c r="X160" s="541"/>
      <c r="Y160" s="541"/>
      <c r="Z160" s="541"/>
    </row>
    <row r="161">
      <c r="A161" s="541"/>
      <c r="B161" s="541"/>
      <c r="C161" s="541"/>
      <c r="D161" s="541"/>
      <c r="E161" s="541"/>
      <c r="F161" s="541"/>
      <c r="G161" s="541"/>
      <c r="H161" s="541"/>
      <c r="I161" s="541"/>
      <c r="J161" s="541"/>
      <c r="K161" s="541"/>
      <c r="L161" s="541"/>
      <c r="M161" s="541"/>
      <c r="N161" s="541"/>
      <c r="O161" s="541"/>
      <c r="P161" s="541"/>
      <c r="Q161" s="541"/>
      <c r="R161" s="541"/>
      <c r="S161" s="541"/>
      <c r="T161" s="541"/>
      <c r="U161" s="541"/>
      <c r="V161" s="541"/>
      <c r="W161" s="541"/>
      <c r="X161" s="541"/>
      <c r="Y161" s="541"/>
      <c r="Z161" s="541"/>
    </row>
    <row r="162">
      <c r="A162" s="541"/>
      <c r="B162" s="541"/>
      <c r="C162" s="541"/>
      <c r="D162" s="541"/>
      <c r="E162" s="541"/>
      <c r="F162" s="541"/>
      <c r="G162" s="541"/>
      <c r="H162" s="541"/>
      <c r="I162" s="541"/>
      <c r="J162" s="541"/>
      <c r="K162" s="541"/>
      <c r="L162" s="541"/>
      <c r="M162" s="541"/>
      <c r="N162" s="541"/>
      <c r="O162" s="541"/>
      <c r="P162" s="541"/>
      <c r="Q162" s="541"/>
      <c r="R162" s="541"/>
      <c r="S162" s="541"/>
      <c r="T162" s="541"/>
      <c r="U162" s="541"/>
      <c r="V162" s="541"/>
      <c r="W162" s="541"/>
      <c r="X162" s="541"/>
      <c r="Y162" s="541"/>
      <c r="Z162" s="541"/>
    </row>
    <row r="163">
      <c r="A163" s="541"/>
      <c r="B163" s="541"/>
      <c r="C163" s="541"/>
      <c r="D163" s="541"/>
      <c r="E163" s="541"/>
      <c r="F163" s="541"/>
      <c r="G163" s="541"/>
      <c r="H163" s="541"/>
      <c r="I163" s="541"/>
      <c r="J163" s="541"/>
      <c r="K163" s="541"/>
      <c r="L163" s="541"/>
      <c r="M163" s="541"/>
      <c r="N163" s="541"/>
      <c r="O163" s="541"/>
      <c r="P163" s="541"/>
      <c r="Q163" s="541"/>
      <c r="R163" s="541"/>
      <c r="S163" s="541"/>
      <c r="T163" s="541"/>
      <c r="U163" s="541"/>
      <c r="V163" s="541"/>
      <c r="W163" s="541"/>
      <c r="X163" s="541"/>
      <c r="Y163" s="541"/>
      <c r="Z163" s="541"/>
    </row>
    <row r="164">
      <c r="A164" s="541"/>
      <c r="B164" s="541"/>
      <c r="C164" s="541"/>
      <c r="D164" s="541"/>
      <c r="E164" s="541"/>
      <c r="F164" s="541"/>
      <c r="G164" s="541"/>
      <c r="H164" s="541"/>
      <c r="I164" s="541"/>
      <c r="J164" s="541"/>
      <c r="K164" s="541"/>
      <c r="L164" s="541"/>
      <c r="M164" s="541"/>
      <c r="N164" s="541"/>
      <c r="O164" s="541"/>
      <c r="P164" s="541"/>
      <c r="Q164" s="541"/>
      <c r="R164" s="541"/>
      <c r="S164" s="541"/>
      <c r="T164" s="541"/>
      <c r="U164" s="541"/>
      <c r="V164" s="541"/>
      <c r="W164" s="541"/>
      <c r="X164" s="541"/>
      <c r="Y164" s="541"/>
      <c r="Z164" s="541"/>
    </row>
    <row r="165">
      <c r="A165" s="541"/>
      <c r="B165" s="541"/>
      <c r="C165" s="541"/>
      <c r="D165" s="541"/>
      <c r="E165" s="541"/>
      <c r="F165" s="541"/>
      <c r="G165" s="541"/>
      <c r="H165" s="541"/>
      <c r="I165" s="541"/>
      <c r="J165" s="541"/>
      <c r="K165" s="541"/>
      <c r="L165" s="541"/>
      <c r="M165" s="541"/>
      <c r="N165" s="541"/>
      <c r="O165" s="541"/>
      <c r="P165" s="541"/>
      <c r="Q165" s="541"/>
      <c r="R165" s="541"/>
      <c r="S165" s="541"/>
      <c r="T165" s="541"/>
      <c r="U165" s="541"/>
      <c r="V165" s="541"/>
      <c r="W165" s="541"/>
      <c r="X165" s="541"/>
      <c r="Y165" s="541"/>
      <c r="Z165" s="541"/>
    </row>
    <row r="166">
      <c r="A166" s="541"/>
      <c r="B166" s="541"/>
      <c r="C166" s="541"/>
      <c r="D166" s="541"/>
      <c r="E166" s="541"/>
      <c r="F166" s="541"/>
      <c r="G166" s="541"/>
      <c r="H166" s="541"/>
      <c r="I166" s="541"/>
      <c r="J166" s="541"/>
      <c r="K166" s="541"/>
      <c r="L166" s="541"/>
      <c r="M166" s="541"/>
      <c r="N166" s="541"/>
      <c r="O166" s="541"/>
      <c r="P166" s="541"/>
      <c r="Q166" s="541"/>
      <c r="R166" s="541"/>
      <c r="S166" s="541"/>
      <c r="T166" s="541"/>
      <c r="U166" s="541"/>
      <c r="V166" s="541"/>
      <c r="W166" s="541"/>
      <c r="X166" s="541"/>
      <c r="Y166" s="541"/>
      <c r="Z166" s="541"/>
    </row>
    <row r="167">
      <c r="A167" s="541"/>
      <c r="B167" s="541"/>
      <c r="C167" s="541"/>
      <c r="D167" s="541"/>
      <c r="E167" s="541"/>
      <c r="F167" s="541"/>
      <c r="G167" s="541"/>
      <c r="H167" s="541"/>
      <c r="I167" s="541"/>
      <c r="J167" s="541"/>
      <c r="K167" s="541"/>
      <c r="L167" s="541"/>
      <c r="M167" s="541"/>
      <c r="N167" s="541"/>
      <c r="O167" s="541"/>
      <c r="P167" s="541"/>
      <c r="Q167" s="541"/>
      <c r="R167" s="541"/>
      <c r="S167" s="541"/>
      <c r="T167" s="541"/>
      <c r="U167" s="541"/>
      <c r="V167" s="541"/>
      <c r="W167" s="541"/>
      <c r="X167" s="541"/>
      <c r="Y167" s="541"/>
      <c r="Z167" s="541"/>
    </row>
    <row r="168">
      <c r="A168" s="541"/>
      <c r="B168" s="541"/>
      <c r="C168" s="541"/>
      <c r="D168" s="541"/>
      <c r="E168" s="541"/>
      <c r="F168" s="541"/>
      <c r="G168" s="541"/>
      <c r="H168" s="541"/>
      <c r="I168" s="541"/>
      <c r="J168" s="541"/>
      <c r="K168" s="541"/>
      <c r="L168" s="541"/>
      <c r="M168" s="541"/>
      <c r="N168" s="541"/>
      <c r="O168" s="541"/>
      <c r="P168" s="541"/>
      <c r="Q168" s="541"/>
      <c r="R168" s="541"/>
      <c r="S168" s="541"/>
      <c r="T168" s="541"/>
      <c r="U168" s="541"/>
      <c r="V168" s="541"/>
      <c r="W168" s="541"/>
      <c r="X168" s="541"/>
      <c r="Y168" s="541"/>
      <c r="Z168" s="541"/>
    </row>
    <row r="169">
      <c r="A169" s="541"/>
      <c r="B169" s="541"/>
      <c r="C169" s="541"/>
      <c r="D169" s="541"/>
      <c r="E169" s="541"/>
      <c r="F169" s="541"/>
      <c r="G169" s="541"/>
      <c r="H169" s="541"/>
      <c r="I169" s="541"/>
      <c r="J169" s="541"/>
      <c r="K169" s="541"/>
      <c r="L169" s="541"/>
      <c r="M169" s="541"/>
      <c r="N169" s="541"/>
      <c r="O169" s="541"/>
      <c r="P169" s="541"/>
      <c r="Q169" s="541"/>
      <c r="R169" s="541"/>
      <c r="S169" s="541"/>
      <c r="T169" s="541"/>
      <c r="U169" s="541"/>
      <c r="V169" s="541"/>
      <c r="W169" s="541"/>
      <c r="X169" s="541"/>
      <c r="Y169" s="541"/>
      <c r="Z169" s="541"/>
    </row>
    <row r="170">
      <c r="A170" s="541"/>
      <c r="B170" s="541"/>
      <c r="C170" s="541"/>
      <c r="D170" s="541"/>
      <c r="E170" s="541"/>
      <c r="F170" s="541"/>
      <c r="G170" s="541"/>
      <c r="H170" s="541"/>
      <c r="I170" s="541"/>
      <c r="J170" s="541"/>
      <c r="K170" s="541"/>
      <c r="L170" s="541"/>
      <c r="M170" s="541"/>
      <c r="N170" s="541"/>
      <c r="O170" s="541"/>
      <c r="P170" s="541"/>
      <c r="Q170" s="541"/>
      <c r="R170" s="541"/>
      <c r="S170" s="541"/>
      <c r="T170" s="541"/>
      <c r="U170" s="541"/>
      <c r="V170" s="541"/>
      <c r="W170" s="541"/>
      <c r="X170" s="541"/>
      <c r="Y170" s="541"/>
      <c r="Z170" s="541"/>
    </row>
    <row r="171">
      <c r="A171" s="541"/>
      <c r="B171" s="541"/>
      <c r="C171" s="541"/>
      <c r="D171" s="541"/>
      <c r="E171" s="541"/>
      <c r="F171" s="541"/>
      <c r="G171" s="541"/>
      <c r="H171" s="541"/>
      <c r="I171" s="541"/>
      <c r="J171" s="541"/>
      <c r="K171" s="541"/>
      <c r="L171" s="541"/>
      <c r="M171" s="541"/>
      <c r="N171" s="541"/>
      <c r="O171" s="541"/>
      <c r="P171" s="541"/>
      <c r="Q171" s="541"/>
      <c r="R171" s="541"/>
      <c r="S171" s="541"/>
      <c r="T171" s="541"/>
      <c r="U171" s="541"/>
      <c r="V171" s="541"/>
      <c r="W171" s="541"/>
      <c r="X171" s="541"/>
      <c r="Y171" s="541"/>
      <c r="Z171" s="541"/>
    </row>
    <row r="172">
      <c r="A172" s="541"/>
      <c r="B172" s="541"/>
      <c r="C172" s="541"/>
      <c r="D172" s="541"/>
      <c r="E172" s="541"/>
      <c r="F172" s="541"/>
      <c r="G172" s="541"/>
      <c r="H172" s="541"/>
      <c r="I172" s="541"/>
      <c r="J172" s="541"/>
      <c r="K172" s="541"/>
      <c r="L172" s="541"/>
      <c r="M172" s="541"/>
      <c r="N172" s="541"/>
      <c r="O172" s="541"/>
      <c r="P172" s="541"/>
      <c r="Q172" s="541"/>
      <c r="R172" s="541"/>
      <c r="S172" s="541"/>
      <c r="T172" s="541"/>
      <c r="U172" s="541"/>
      <c r="V172" s="541"/>
      <c r="W172" s="541"/>
      <c r="X172" s="541"/>
      <c r="Y172" s="541"/>
      <c r="Z172" s="541"/>
    </row>
    <row r="173">
      <c r="A173" s="541"/>
      <c r="B173" s="541"/>
      <c r="C173" s="541"/>
      <c r="D173" s="541"/>
      <c r="E173" s="541"/>
      <c r="F173" s="541"/>
      <c r="G173" s="541"/>
      <c r="H173" s="541"/>
      <c r="I173" s="541"/>
      <c r="J173" s="541"/>
      <c r="K173" s="541"/>
      <c r="L173" s="541"/>
      <c r="M173" s="541"/>
      <c r="N173" s="541"/>
      <c r="O173" s="541"/>
      <c r="P173" s="541"/>
      <c r="Q173" s="541"/>
      <c r="R173" s="541"/>
      <c r="S173" s="541"/>
      <c r="T173" s="541"/>
      <c r="U173" s="541"/>
      <c r="V173" s="541"/>
      <c r="W173" s="541"/>
      <c r="X173" s="541"/>
      <c r="Y173" s="541"/>
      <c r="Z173" s="541"/>
    </row>
    <row r="174">
      <c r="A174" s="541"/>
      <c r="B174" s="541"/>
      <c r="C174" s="541"/>
      <c r="D174" s="541"/>
      <c r="E174" s="541"/>
      <c r="F174" s="541"/>
      <c r="G174" s="541"/>
      <c r="H174" s="541"/>
      <c r="I174" s="541"/>
      <c r="J174" s="541"/>
      <c r="K174" s="541"/>
      <c r="L174" s="541"/>
      <c r="M174" s="541"/>
      <c r="N174" s="541"/>
      <c r="O174" s="541"/>
      <c r="P174" s="541"/>
      <c r="Q174" s="541"/>
      <c r="R174" s="541"/>
      <c r="S174" s="541"/>
      <c r="T174" s="541"/>
      <c r="U174" s="541"/>
      <c r="V174" s="541"/>
      <c r="W174" s="541"/>
      <c r="X174" s="541"/>
      <c r="Y174" s="541"/>
      <c r="Z174" s="541"/>
    </row>
    <row r="175">
      <c r="A175" s="541"/>
      <c r="B175" s="541"/>
      <c r="C175" s="541"/>
      <c r="D175" s="541"/>
      <c r="E175" s="541"/>
      <c r="F175" s="541"/>
      <c r="G175" s="541"/>
      <c r="H175" s="541"/>
      <c r="I175" s="541"/>
      <c r="J175" s="541"/>
      <c r="K175" s="541"/>
      <c r="L175" s="541"/>
      <c r="M175" s="541"/>
      <c r="N175" s="541"/>
      <c r="O175" s="541"/>
      <c r="P175" s="541"/>
      <c r="Q175" s="541"/>
      <c r="R175" s="541"/>
      <c r="S175" s="541"/>
      <c r="T175" s="541"/>
      <c r="U175" s="541"/>
      <c r="V175" s="541"/>
      <c r="W175" s="541"/>
      <c r="X175" s="541"/>
      <c r="Y175" s="541"/>
      <c r="Z175" s="541"/>
    </row>
    <row r="176">
      <c r="A176" s="541"/>
      <c r="B176" s="541"/>
      <c r="C176" s="541"/>
      <c r="D176" s="541"/>
      <c r="E176" s="541"/>
      <c r="F176" s="541"/>
      <c r="G176" s="541"/>
      <c r="H176" s="541"/>
      <c r="I176" s="541"/>
      <c r="J176" s="541"/>
      <c r="K176" s="541"/>
      <c r="L176" s="541"/>
      <c r="M176" s="541"/>
      <c r="N176" s="541"/>
      <c r="O176" s="541"/>
      <c r="P176" s="541"/>
      <c r="Q176" s="541"/>
      <c r="R176" s="541"/>
      <c r="S176" s="541"/>
      <c r="T176" s="541"/>
      <c r="U176" s="541"/>
      <c r="V176" s="541"/>
      <c r="W176" s="541"/>
      <c r="X176" s="541"/>
      <c r="Y176" s="541"/>
      <c r="Z176" s="541"/>
    </row>
    <row r="177">
      <c r="A177" s="541"/>
      <c r="B177" s="541"/>
      <c r="C177" s="541"/>
      <c r="D177" s="541"/>
      <c r="E177" s="541"/>
      <c r="F177" s="541"/>
      <c r="G177" s="541"/>
      <c r="H177" s="541"/>
      <c r="I177" s="541"/>
      <c r="J177" s="541"/>
      <c r="K177" s="541"/>
      <c r="L177" s="541"/>
      <c r="M177" s="541"/>
      <c r="N177" s="541"/>
      <c r="O177" s="541"/>
      <c r="P177" s="541"/>
      <c r="Q177" s="541"/>
      <c r="R177" s="541"/>
      <c r="S177" s="541"/>
      <c r="T177" s="541"/>
      <c r="U177" s="541"/>
      <c r="V177" s="541"/>
      <c r="W177" s="541"/>
      <c r="X177" s="541"/>
      <c r="Y177" s="541"/>
      <c r="Z177" s="541"/>
    </row>
    <row r="178">
      <c r="A178" s="541"/>
      <c r="B178" s="541"/>
      <c r="C178" s="541"/>
      <c r="D178" s="541"/>
      <c r="E178" s="541"/>
      <c r="F178" s="541"/>
      <c r="G178" s="541"/>
      <c r="H178" s="541"/>
      <c r="I178" s="541"/>
      <c r="J178" s="541"/>
      <c r="K178" s="541"/>
      <c r="L178" s="541"/>
      <c r="M178" s="541"/>
      <c r="N178" s="541"/>
      <c r="O178" s="541"/>
      <c r="P178" s="541"/>
      <c r="Q178" s="541"/>
      <c r="R178" s="541"/>
      <c r="S178" s="541"/>
      <c r="T178" s="541"/>
      <c r="U178" s="541"/>
      <c r="V178" s="541"/>
      <c r="W178" s="541"/>
      <c r="X178" s="541"/>
      <c r="Y178" s="541"/>
      <c r="Z178" s="541"/>
    </row>
    <row r="179">
      <c r="A179" s="541"/>
      <c r="B179" s="541"/>
      <c r="C179" s="541"/>
      <c r="D179" s="541"/>
      <c r="E179" s="541"/>
      <c r="F179" s="541"/>
      <c r="G179" s="541"/>
      <c r="H179" s="541"/>
      <c r="I179" s="541"/>
      <c r="J179" s="541"/>
      <c r="K179" s="541"/>
      <c r="L179" s="541"/>
      <c r="M179" s="541"/>
      <c r="N179" s="541"/>
      <c r="O179" s="541"/>
      <c r="P179" s="541"/>
      <c r="Q179" s="541"/>
      <c r="R179" s="541"/>
      <c r="S179" s="541"/>
      <c r="T179" s="541"/>
      <c r="U179" s="541"/>
      <c r="V179" s="541"/>
      <c r="W179" s="541"/>
      <c r="X179" s="541"/>
      <c r="Y179" s="541"/>
      <c r="Z179" s="541"/>
    </row>
    <row r="180">
      <c r="A180" s="541"/>
      <c r="B180" s="541"/>
      <c r="C180" s="541"/>
      <c r="D180" s="541"/>
      <c r="E180" s="541"/>
      <c r="F180" s="541"/>
      <c r="G180" s="541"/>
      <c r="H180" s="541"/>
      <c r="I180" s="541"/>
      <c r="J180" s="541"/>
      <c r="K180" s="541"/>
      <c r="L180" s="541"/>
      <c r="M180" s="541"/>
      <c r="N180" s="541"/>
      <c r="O180" s="541"/>
      <c r="P180" s="541"/>
      <c r="Q180" s="541"/>
      <c r="R180" s="541"/>
      <c r="S180" s="541"/>
      <c r="T180" s="541"/>
      <c r="U180" s="541"/>
      <c r="V180" s="541"/>
      <c r="W180" s="541"/>
      <c r="X180" s="541"/>
      <c r="Y180" s="541"/>
      <c r="Z180" s="541"/>
    </row>
    <row r="181">
      <c r="A181" s="541"/>
      <c r="B181" s="541"/>
      <c r="C181" s="541"/>
      <c r="D181" s="541"/>
      <c r="E181" s="541"/>
      <c r="F181" s="541"/>
      <c r="G181" s="541"/>
      <c r="H181" s="541"/>
      <c r="I181" s="541"/>
      <c r="J181" s="541"/>
      <c r="K181" s="541"/>
      <c r="L181" s="541"/>
      <c r="M181" s="541"/>
      <c r="N181" s="541"/>
      <c r="O181" s="541"/>
      <c r="P181" s="541"/>
      <c r="Q181" s="541"/>
      <c r="R181" s="541"/>
      <c r="S181" s="541"/>
      <c r="T181" s="541"/>
      <c r="U181" s="541"/>
      <c r="V181" s="541"/>
      <c r="W181" s="541"/>
      <c r="X181" s="541"/>
      <c r="Y181" s="541"/>
      <c r="Z181" s="541"/>
    </row>
    <row r="182">
      <c r="A182" s="541"/>
      <c r="B182" s="541"/>
      <c r="C182" s="541"/>
      <c r="D182" s="541"/>
      <c r="E182" s="541"/>
      <c r="F182" s="541"/>
      <c r="G182" s="541"/>
      <c r="H182" s="541"/>
      <c r="I182" s="541"/>
      <c r="J182" s="541"/>
      <c r="K182" s="541"/>
      <c r="L182" s="541"/>
      <c r="M182" s="541"/>
      <c r="N182" s="541"/>
      <c r="O182" s="541"/>
      <c r="P182" s="541"/>
      <c r="Q182" s="541"/>
      <c r="R182" s="541"/>
      <c r="S182" s="541"/>
      <c r="T182" s="541"/>
      <c r="U182" s="541"/>
      <c r="V182" s="541"/>
      <c r="W182" s="541"/>
      <c r="X182" s="541"/>
      <c r="Y182" s="541"/>
      <c r="Z182" s="541"/>
    </row>
    <row r="183">
      <c r="A183" s="541"/>
      <c r="B183" s="541"/>
      <c r="C183" s="541"/>
      <c r="D183" s="541"/>
      <c r="E183" s="541"/>
      <c r="F183" s="541"/>
      <c r="G183" s="541"/>
      <c r="H183" s="541"/>
      <c r="I183" s="541"/>
      <c r="J183" s="541"/>
      <c r="K183" s="541"/>
      <c r="L183" s="541"/>
      <c r="M183" s="541"/>
      <c r="N183" s="541"/>
      <c r="O183" s="541"/>
      <c r="P183" s="541"/>
      <c r="Q183" s="541"/>
      <c r="R183" s="541"/>
      <c r="S183" s="541"/>
      <c r="T183" s="541"/>
      <c r="U183" s="541"/>
      <c r="V183" s="541"/>
      <c r="W183" s="541"/>
      <c r="X183" s="541"/>
      <c r="Y183" s="541"/>
      <c r="Z183" s="541"/>
    </row>
    <row r="184">
      <c r="A184" s="541"/>
      <c r="B184" s="541"/>
      <c r="C184" s="541"/>
      <c r="D184" s="541"/>
      <c r="E184" s="541"/>
      <c r="F184" s="541"/>
      <c r="G184" s="541"/>
      <c r="H184" s="541"/>
      <c r="I184" s="541"/>
      <c r="J184" s="541"/>
      <c r="K184" s="541"/>
      <c r="L184" s="541"/>
      <c r="M184" s="541"/>
      <c r="N184" s="541"/>
      <c r="O184" s="541"/>
      <c r="P184" s="541"/>
      <c r="Q184" s="541"/>
      <c r="R184" s="541"/>
      <c r="S184" s="541"/>
      <c r="T184" s="541"/>
      <c r="U184" s="541"/>
      <c r="V184" s="541"/>
      <c r="W184" s="541"/>
      <c r="X184" s="541"/>
      <c r="Y184" s="541"/>
      <c r="Z184" s="541"/>
    </row>
    <row r="185">
      <c r="A185" s="541"/>
      <c r="B185" s="541"/>
      <c r="C185" s="541"/>
      <c r="D185" s="541"/>
      <c r="E185" s="541"/>
      <c r="F185" s="541"/>
      <c r="G185" s="541"/>
      <c r="H185" s="541"/>
      <c r="I185" s="541"/>
      <c r="J185" s="541"/>
      <c r="K185" s="541"/>
      <c r="L185" s="541"/>
      <c r="M185" s="541"/>
      <c r="N185" s="541"/>
      <c r="O185" s="541"/>
      <c r="P185" s="541"/>
      <c r="Q185" s="541"/>
      <c r="R185" s="541"/>
      <c r="S185" s="541"/>
      <c r="T185" s="541"/>
      <c r="U185" s="541"/>
      <c r="V185" s="541"/>
      <c r="W185" s="541"/>
      <c r="X185" s="541"/>
      <c r="Y185" s="541"/>
      <c r="Z185" s="541"/>
    </row>
    <row r="186">
      <c r="A186" s="541"/>
      <c r="B186" s="541"/>
      <c r="C186" s="541"/>
      <c r="D186" s="541"/>
      <c r="E186" s="541"/>
      <c r="F186" s="541"/>
      <c r="G186" s="541"/>
      <c r="H186" s="541"/>
      <c r="I186" s="541"/>
      <c r="J186" s="541"/>
      <c r="K186" s="541"/>
      <c r="L186" s="541"/>
      <c r="M186" s="541"/>
      <c r="N186" s="541"/>
      <c r="O186" s="541"/>
      <c r="P186" s="541"/>
      <c r="Q186" s="541"/>
      <c r="R186" s="541"/>
      <c r="S186" s="541"/>
      <c r="T186" s="541"/>
      <c r="U186" s="541"/>
      <c r="V186" s="541"/>
      <c r="W186" s="541"/>
      <c r="X186" s="541"/>
      <c r="Y186" s="541"/>
      <c r="Z186" s="541"/>
    </row>
    <row r="187">
      <c r="A187" s="541"/>
      <c r="B187" s="541"/>
      <c r="C187" s="541"/>
      <c r="D187" s="541"/>
      <c r="E187" s="541"/>
      <c r="F187" s="541"/>
      <c r="G187" s="541"/>
      <c r="H187" s="541"/>
      <c r="I187" s="541"/>
      <c r="J187" s="541"/>
      <c r="K187" s="541"/>
      <c r="L187" s="541"/>
      <c r="M187" s="541"/>
      <c r="N187" s="541"/>
      <c r="O187" s="541"/>
      <c r="P187" s="541"/>
      <c r="Q187" s="541"/>
      <c r="R187" s="541"/>
      <c r="S187" s="541"/>
      <c r="T187" s="541"/>
      <c r="U187" s="541"/>
      <c r="V187" s="541"/>
      <c r="W187" s="541"/>
      <c r="X187" s="541"/>
      <c r="Y187" s="541"/>
      <c r="Z187" s="541"/>
    </row>
    <row r="188">
      <c r="A188" s="541"/>
      <c r="B188" s="541"/>
      <c r="C188" s="541"/>
      <c r="D188" s="541"/>
      <c r="E188" s="541"/>
      <c r="F188" s="541"/>
      <c r="G188" s="541"/>
      <c r="H188" s="541"/>
      <c r="I188" s="541"/>
      <c r="J188" s="541"/>
      <c r="K188" s="541"/>
      <c r="L188" s="541"/>
      <c r="M188" s="541"/>
      <c r="N188" s="541"/>
      <c r="O188" s="541"/>
      <c r="P188" s="541"/>
      <c r="Q188" s="541"/>
      <c r="R188" s="541"/>
      <c r="S188" s="541"/>
      <c r="T188" s="541"/>
      <c r="U188" s="541"/>
      <c r="V188" s="541"/>
      <c r="W188" s="541"/>
      <c r="X188" s="541"/>
      <c r="Y188" s="541"/>
      <c r="Z188" s="541"/>
    </row>
    <row r="189">
      <c r="A189" s="541"/>
      <c r="B189" s="541"/>
      <c r="C189" s="541"/>
      <c r="D189" s="541"/>
      <c r="E189" s="541"/>
      <c r="F189" s="541"/>
      <c r="G189" s="541"/>
      <c r="H189" s="541"/>
      <c r="I189" s="541"/>
      <c r="J189" s="541"/>
      <c r="K189" s="541"/>
      <c r="L189" s="541"/>
      <c r="M189" s="541"/>
      <c r="N189" s="541"/>
      <c r="O189" s="541"/>
      <c r="P189" s="541"/>
      <c r="Q189" s="541"/>
      <c r="R189" s="541"/>
      <c r="S189" s="541"/>
      <c r="T189" s="541"/>
      <c r="U189" s="541"/>
      <c r="V189" s="541"/>
      <c r="W189" s="541"/>
      <c r="X189" s="541"/>
      <c r="Y189" s="541"/>
      <c r="Z189" s="541"/>
    </row>
    <row r="190">
      <c r="A190" s="541"/>
      <c r="B190" s="541"/>
      <c r="C190" s="541"/>
      <c r="D190" s="541"/>
      <c r="E190" s="541"/>
      <c r="F190" s="541"/>
      <c r="G190" s="541"/>
      <c r="H190" s="541"/>
      <c r="I190" s="541"/>
      <c r="J190" s="541"/>
      <c r="K190" s="541"/>
      <c r="L190" s="541"/>
      <c r="M190" s="541"/>
      <c r="N190" s="541"/>
      <c r="O190" s="541"/>
      <c r="P190" s="541"/>
      <c r="Q190" s="541"/>
      <c r="R190" s="541"/>
      <c r="S190" s="541"/>
      <c r="T190" s="541"/>
      <c r="U190" s="541"/>
      <c r="V190" s="541"/>
      <c r="W190" s="541"/>
      <c r="X190" s="541"/>
      <c r="Y190" s="541"/>
      <c r="Z190" s="541"/>
    </row>
    <row r="191">
      <c r="A191" s="541"/>
      <c r="B191" s="541"/>
      <c r="C191" s="541"/>
      <c r="D191" s="541"/>
      <c r="E191" s="541"/>
      <c r="F191" s="541"/>
      <c r="G191" s="541"/>
      <c r="H191" s="541"/>
      <c r="I191" s="541"/>
      <c r="J191" s="541"/>
      <c r="K191" s="541"/>
      <c r="L191" s="541"/>
      <c r="M191" s="541"/>
      <c r="N191" s="541"/>
      <c r="O191" s="541"/>
      <c r="P191" s="541"/>
      <c r="Q191" s="541"/>
      <c r="R191" s="541"/>
      <c r="S191" s="541"/>
      <c r="T191" s="541"/>
      <c r="U191" s="541"/>
      <c r="V191" s="541"/>
      <c r="W191" s="541"/>
      <c r="X191" s="541"/>
      <c r="Y191" s="541"/>
      <c r="Z191" s="541"/>
    </row>
    <row r="192">
      <c r="A192" s="541"/>
      <c r="B192" s="541"/>
      <c r="C192" s="541"/>
      <c r="D192" s="541"/>
      <c r="E192" s="541"/>
      <c r="F192" s="541"/>
      <c r="G192" s="541"/>
      <c r="H192" s="541"/>
      <c r="I192" s="541"/>
      <c r="J192" s="541"/>
      <c r="K192" s="541"/>
      <c r="L192" s="541"/>
      <c r="M192" s="541"/>
      <c r="N192" s="541"/>
      <c r="O192" s="541"/>
      <c r="P192" s="541"/>
      <c r="Q192" s="541"/>
      <c r="R192" s="541"/>
      <c r="S192" s="541"/>
      <c r="T192" s="541"/>
      <c r="U192" s="541"/>
      <c r="V192" s="541"/>
      <c r="W192" s="541"/>
      <c r="X192" s="541"/>
      <c r="Y192" s="541"/>
      <c r="Z192" s="541"/>
    </row>
    <row r="193">
      <c r="A193" s="541"/>
      <c r="B193" s="541"/>
      <c r="C193" s="541"/>
      <c r="D193" s="541"/>
      <c r="E193" s="541"/>
      <c r="F193" s="541"/>
      <c r="G193" s="541"/>
      <c r="H193" s="541"/>
      <c r="I193" s="541"/>
      <c r="J193" s="541"/>
      <c r="K193" s="541"/>
      <c r="L193" s="541"/>
      <c r="M193" s="541"/>
      <c r="N193" s="541"/>
      <c r="O193" s="541"/>
      <c r="P193" s="541"/>
      <c r="Q193" s="541"/>
      <c r="R193" s="541"/>
      <c r="S193" s="541"/>
      <c r="T193" s="541"/>
      <c r="U193" s="541"/>
      <c r="V193" s="541"/>
      <c r="W193" s="541"/>
      <c r="X193" s="541"/>
      <c r="Y193" s="541"/>
      <c r="Z193" s="541"/>
    </row>
    <row r="194">
      <c r="A194" s="541"/>
      <c r="B194" s="541"/>
      <c r="C194" s="541"/>
      <c r="D194" s="541"/>
      <c r="E194" s="541"/>
      <c r="F194" s="541"/>
      <c r="G194" s="541"/>
      <c r="H194" s="541"/>
      <c r="I194" s="541"/>
      <c r="J194" s="541"/>
      <c r="K194" s="541"/>
      <c r="L194" s="541"/>
      <c r="M194" s="541"/>
      <c r="N194" s="541"/>
      <c r="O194" s="541"/>
      <c r="P194" s="541"/>
      <c r="Q194" s="541"/>
      <c r="R194" s="541"/>
      <c r="S194" s="541"/>
      <c r="T194" s="541"/>
      <c r="U194" s="541"/>
      <c r="V194" s="541"/>
      <c r="W194" s="541"/>
      <c r="X194" s="541"/>
      <c r="Y194" s="541"/>
      <c r="Z194" s="541"/>
    </row>
    <row r="195">
      <c r="A195" s="541"/>
      <c r="B195" s="541"/>
      <c r="C195" s="541"/>
      <c r="D195" s="541"/>
      <c r="E195" s="541"/>
      <c r="F195" s="541"/>
      <c r="G195" s="541"/>
      <c r="H195" s="541"/>
      <c r="I195" s="541"/>
      <c r="J195" s="541"/>
      <c r="K195" s="541"/>
      <c r="L195" s="541"/>
      <c r="M195" s="541"/>
      <c r="N195" s="541"/>
      <c r="O195" s="541"/>
      <c r="P195" s="541"/>
      <c r="Q195" s="541"/>
      <c r="R195" s="541"/>
      <c r="S195" s="541"/>
      <c r="T195" s="541"/>
      <c r="U195" s="541"/>
      <c r="V195" s="541"/>
      <c r="W195" s="541"/>
      <c r="X195" s="541"/>
      <c r="Y195" s="541"/>
      <c r="Z195" s="541"/>
    </row>
    <row r="196">
      <c r="A196" s="541"/>
      <c r="B196" s="541"/>
      <c r="C196" s="541"/>
      <c r="D196" s="541"/>
      <c r="E196" s="541"/>
      <c r="F196" s="541"/>
      <c r="G196" s="541"/>
      <c r="H196" s="541"/>
      <c r="I196" s="541"/>
      <c r="J196" s="541"/>
      <c r="K196" s="541"/>
      <c r="L196" s="541"/>
      <c r="M196" s="541"/>
      <c r="N196" s="541"/>
      <c r="O196" s="541"/>
      <c r="P196" s="541"/>
      <c r="Q196" s="541"/>
      <c r="R196" s="541"/>
      <c r="S196" s="541"/>
      <c r="T196" s="541"/>
      <c r="U196" s="541"/>
      <c r="V196" s="541"/>
      <c r="W196" s="541"/>
      <c r="X196" s="541"/>
      <c r="Y196" s="541"/>
      <c r="Z196" s="541"/>
    </row>
    <row r="197">
      <c r="A197" s="541"/>
      <c r="B197" s="541"/>
      <c r="C197" s="541"/>
      <c r="D197" s="541"/>
      <c r="E197" s="541"/>
      <c r="F197" s="541"/>
      <c r="G197" s="541"/>
      <c r="H197" s="541"/>
      <c r="I197" s="541"/>
      <c r="J197" s="541"/>
      <c r="K197" s="541"/>
      <c r="L197" s="541"/>
      <c r="M197" s="541"/>
      <c r="N197" s="541"/>
      <c r="O197" s="541"/>
      <c r="P197" s="541"/>
      <c r="Q197" s="541"/>
      <c r="R197" s="541"/>
      <c r="S197" s="541"/>
      <c r="T197" s="541"/>
      <c r="U197" s="541"/>
      <c r="V197" s="541"/>
      <c r="W197" s="541"/>
      <c r="X197" s="541"/>
      <c r="Y197" s="541"/>
      <c r="Z197" s="541"/>
    </row>
    <row r="198">
      <c r="A198" s="541"/>
      <c r="B198" s="541"/>
      <c r="C198" s="541"/>
      <c r="D198" s="541"/>
      <c r="E198" s="541"/>
      <c r="F198" s="541"/>
      <c r="G198" s="541"/>
      <c r="H198" s="541"/>
      <c r="I198" s="541"/>
      <c r="J198" s="541"/>
      <c r="K198" s="541"/>
      <c r="L198" s="541"/>
      <c r="M198" s="541"/>
      <c r="N198" s="541"/>
      <c r="O198" s="541"/>
      <c r="P198" s="541"/>
      <c r="Q198" s="541"/>
      <c r="R198" s="541"/>
      <c r="S198" s="541"/>
      <c r="T198" s="541"/>
      <c r="U198" s="541"/>
      <c r="V198" s="541"/>
      <c r="W198" s="541"/>
      <c r="X198" s="541"/>
      <c r="Y198" s="541"/>
      <c r="Z198" s="541"/>
    </row>
    <row r="199">
      <c r="A199" s="541"/>
      <c r="B199" s="541"/>
      <c r="C199" s="541"/>
      <c r="D199" s="541"/>
      <c r="E199" s="541"/>
      <c r="F199" s="541"/>
      <c r="G199" s="541"/>
      <c r="H199" s="541"/>
      <c r="I199" s="541"/>
      <c r="J199" s="541"/>
      <c r="K199" s="541"/>
      <c r="L199" s="541"/>
      <c r="M199" s="541"/>
      <c r="N199" s="541"/>
      <c r="O199" s="541"/>
      <c r="P199" s="541"/>
      <c r="Q199" s="541"/>
      <c r="R199" s="541"/>
      <c r="S199" s="541"/>
      <c r="T199" s="541"/>
      <c r="U199" s="541"/>
      <c r="V199" s="541"/>
      <c r="W199" s="541"/>
      <c r="X199" s="541"/>
      <c r="Y199" s="541"/>
      <c r="Z199" s="541"/>
    </row>
    <row r="200">
      <c r="A200" s="541"/>
      <c r="B200" s="541"/>
      <c r="C200" s="541"/>
      <c r="D200" s="541"/>
      <c r="E200" s="541"/>
      <c r="F200" s="541"/>
      <c r="G200" s="541"/>
      <c r="H200" s="541"/>
      <c r="I200" s="541"/>
      <c r="J200" s="541"/>
      <c r="K200" s="541"/>
      <c r="L200" s="541"/>
      <c r="M200" s="541"/>
      <c r="N200" s="541"/>
      <c r="O200" s="541"/>
      <c r="P200" s="541"/>
      <c r="Q200" s="541"/>
      <c r="R200" s="541"/>
      <c r="S200" s="541"/>
      <c r="T200" s="541"/>
      <c r="U200" s="541"/>
      <c r="V200" s="541"/>
      <c r="W200" s="541"/>
      <c r="X200" s="541"/>
      <c r="Y200" s="541"/>
      <c r="Z200" s="541"/>
    </row>
    <row r="201">
      <c r="A201" s="541"/>
      <c r="B201" s="541"/>
      <c r="C201" s="541"/>
      <c r="D201" s="541"/>
      <c r="E201" s="541"/>
      <c r="F201" s="541"/>
      <c r="G201" s="541"/>
      <c r="H201" s="541"/>
      <c r="I201" s="541"/>
      <c r="J201" s="541"/>
      <c r="K201" s="541"/>
      <c r="L201" s="541"/>
      <c r="M201" s="541"/>
      <c r="N201" s="541"/>
      <c r="O201" s="541"/>
      <c r="P201" s="541"/>
      <c r="Q201" s="541"/>
      <c r="R201" s="541"/>
      <c r="S201" s="541"/>
      <c r="T201" s="541"/>
      <c r="U201" s="541"/>
      <c r="V201" s="541"/>
      <c r="W201" s="541"/>
      <c r="X201" s="541"/>
      <c r="Y201" s="541"/>
      <c r="Z201" s="541"/>
    </row>
    <row r="202">
      <c r="A202" s="541"/>
      <c r="B202" s="541"/>
      <c r="C202" s="541"/>
      <c r="D202" s="541"/>
      <c r="E202" s="541"/>
      <c r="F202" s="541"/>
      <c r="G202" s="541"/>
      <c r="H202" s="541"/>
      <c r="I202" s="541"/>
      <c r="J202" s="541"/>
      <c r="K202" s="541"/>
      <c r="L202" s="541"/>
      <c r="M202" s="541"/>
      <c r="N202" s="541"/>
      <c r="O202" s="541"/>
      <c r="P202" s="541"/>
      <c r="Q202" s="541"/>
      <c r="R202" s="541"/>
      <c r="S202" s="541"/>
      <c r="T202" s="541"/>
      <c r="U202" s="541"/>
      <c r="V202" s="541"/>
      <c r="W202" s="541"/>
      <c r="X202" s="541"/>
      <c r="Y202" s="541"/>
      <c r="Z202" s="541"/>
    </row>
    <row r="203">
      <c r="A203" s="541"/>
      <c r="B203" s="541"/>
      <c r="C203" s="541"/>
      <c r="D203" s="541"/>
      <c r="E203" s="541"/>
      <c r="F203" s="541"/>
      <c r="G203" s="541"/>
      <c r="H203" s="541"/>
      <c r="I203" s="541"/>
      <c r="J203" s="541"/>
      <c r="K203" s="541"/>
      <c r="L203" s="541"/>
      <c r="M203" s="541"/>
      <c r="N203" s="541"/>
      <c r="O203" s="541"/>
      <c r="P203" s="541"/>
      <c r="Q203" s="541"/>
      <c r="R203" s="541"/>
      <c r="S203" s="541"/>
      <c r="T203" s="541"/>
      <c r="U203" s="541"/>
      <c r="V203" s="541"/>
      <c r="W203" s="541"/>
      <c r="X203" s="541"/>
      <c r="Y203" s="541"/>
      <c r="Z203" s="541"/>
    </row>
    <row r="204">
      <c r="A204" s="541"/>
      <c r="B204" s="541"/>
      <c r="C204" s="541"/>
      <c r="D204" s="541"/>
      <c r="E204" s="541"/>
      <c r="F204" s="541"/>
      <c r="G204" s="541"/>
      <c r="H204" s="541"/>
      <c r="I204" s="541"/>
      <c r="J204" s="541"/>
      <c r="K204" s="541"/>
      <c r="L204" s="541"/>
      <c r="M204" s="541"/>
      <c r="N204" s="541"/>
      <c r="O204" s="541"/>
      <c r="P204" s="541"/>
      <c r="Q204" s="541"/>
      <c r="R204" s="541"/>
      <c r="S204" s="541"/>
      <c r="T204" s="541"/>
      <c r="U204" s="541"/>
      <c r="V204" s="541"/>
      <c r="W204" s="541"/>
      <c r="X204" s="541"/>
      <c r="Y204" s="541"/>
      <c r="Z204" s="541"/>
    </row>
    <row r="205">
      <c r="A205" s="541"/>
      <c r="B205" s="541"/>
      <c r="C205" s="541"/>
      <c r="D205" s="541"/>
      <c r="E205" s="541"/>
      <c r="F205" s="541"/>
      <c r="G205" s="541"/>
      <c r="H205" s="541"/>
      <c r="I205" s="541"/>
      <c r="J205" s="541"/>
      <c r="K205" s="541"/>
      <c r="L205" s="541"/>
      <c r="M205" s="541"/>
      <c r="N205" s="541"/>
      <c r="O205" s="541"/>
      <c r="P205" s="541"/>
      <c r="Q205" s="541"/>
      <c r="R205" s="541"/>
      <c r="S205" s="541"/>
      <c r="T205" s="541"/>
      <c r="U205" s="541"/>
      <c r="V205" s="541"/>
      <c r="W205" s="541"/>
      <c r="X205" s="541"/>
      <c r="Y205" s="541"/>
      <c r="Z205" s="541"/>
    </row>
    <row r="206">
      <c r="A206" s="541"/>
      <c r="B206" s="541"/>
      <c r="C206" s="541"/>
      <c r="D206" s="541"/>
      <c r="E206" s="541"/>
      <c r="F206" s="541"/>
      <c r="G206" s="541"/>
      <c r="H206" s="541"/>
      <c r="I206" s="541"/>
      <c r="J206" s="541"/>
      <c r="K206" s="541"/>
      <c r="L206" s="541"/>
      <c r="M206" s="541"/>
      <c r="N206" s="541"/>
      <c r="O206" s="541"/>
      <c r="P206" s="541"/>
      <c r="Q206" s="541"/>
      <c r="R206" s="541"/>
      <c r="S206" s="541"/>
      <c r="T206" s="541"/>
      <c r="U206" s="541"/>
      <c r="V206" s="541"/>
      <c r="W206" s="541"/>
      <c r="X206" s="541"/>
      <c r="Y206" s="541"/>
      <c r="Z206" s="541"/>
    </row>
    <row r="207">
      <c r="A207" s="541"/>
      <c r="B207" s="541"/>
      <c r="C207" s="541"/>
      <c r="D207" s="541"/>
      <c r="E207" s="541"/>
      <c r="F207" s="541"/>
      <c r="G207" s="541"/>
      <c r="H207" s="541"/>
      <c r="I207" s="541"/>
      <c r="J207" s="541"/>
      <c r="K207" s="541"/>
      <c r="L207" s="541"/>
      <c r="M207" s="541"/>
      <c r="N207" s="541"/>
      <c r="O207" s="541"/>
      <c r="P207" s="541"/>
      <c r="Q207" s="541"/>
      <c r="R207" s="541"/>
      <c r="S207" s="541"/>
      <c r="T207" s="541"/>
      <c r="U207" s="541"/>
      <c r="V207" s="541"/>
      <c r="W207" s="541"/>
      <c r="X207" s="541"/>
      <c r="Y207" s="541"/>
      <c r="Z207" s="541"/>
    </row>
    <row r="208">
      <c r="A208" s="541"/>
      <c r="B208" s="541"/>
      <c r="C208" s="541"/>
      <c r="D208" s="541"/>
      <c r="E208" s="541"/>
      <c r="F208" s="541"/>
      <c r="G208" s="541"/>
      <c r="H208" s="541"/>
      <c r="I208" s="541"/>
      <c r="J208" s="541"/>
      <c r="K208" s="541"/>
      <c r="L208" s="541"/>
      <c r="M208" s="541"/>
      <c r="N208" s="541"/>
      <c r="O208" s="541"/>
      <c r="P208" s="541"/>
      <c r="Q208" s="541"/>
      <c r="R208" s="541"/>
      <c r="S208" s="541"/>
      <c r="T208" s="541"/>
      <c r="U208" s="541"/>
      <c r="V208" s="541"/>
      <c r="W208" s="541"/>
      <c r="X208" s="541"/>
      <c r="Y208" s="541"/>
      <c r="Z208" s="541"/>
    </row>
    <row r="209">
      <c r="A209" s="541"/>
      <c r="B209" s="541"/>
      <c r="C209" s="541"/>
      <c r="D209" s="541"/>
      <c r="E209" s="541"/>
      <c r="F209" s="541"/>
      <c r="G209" s="541"/>
      <c r="H209" s="541"/>
      <c r="I209" s="541"/>
      <c r="J209" s="541"/>
      <c r="K209" s="541"/>
      <c r="L209" s="541"/>
      <c r="M209" s="541"/>
      <c r="N209" s="541"/>
      <c r="O209" s="541"/>
      <c r="P209" s="541"/>
      <c r="Q209" s="541"/>
      <c r="R209" s="541"/>
      <c r="S209" s="541"/>
      <c r="T209" s="541"/>
      <c r="U209" s="541"/>
      <c r="V209" s="541"/>
      <c r="W209" s="541"/>
      <c r="X209" s="541"/>
      <c r="Y209" s="541"/>
      <c r="Z209" s="541"/>
    </row>
    <row r="210">
      <c r="A210" s="541"/>
      <c r="B210" s="541"/>
      <c r="C210" s="541"/>
      <c r="D210" s="541"/>
      <c r="E210" s="541"/>
      <c r="F210" s="541"/>
      <c r="G210" s="541"/>
      <c r="H210" s="541"/>
      <c r="I210" s="541"/>
      <c r="J210" s="541"/>
      <c r="K210" s="541"/>
      <c r="L210" s="541"/>
      <c r="M210" s="541"/>
      <c r="N210" s="541"/>
      <c r="O210" s="541"/>
      <c r="P210" s="541"/>
      <c r="Q210" s="541"/>
      <c r="R210" s="541"/>
      <c r="S210" s="541"/>
      <c r="T210" s="541"/>
      <c r="U210" s="541"/>
      <c r="V210" s="541"/>
      <c r="W210" s="541"/>
      <c r="X210" s="541"/>
      <c r="Y210" s="541"/>
      <c r="Z210" s="541"/>
    </row>
    <row r="211">
      <c r="A211" s="541"/>
      <c r="B211" s="541"/>
      <c r="C211" s="541"/>
      <c r="D211" s="541"/>
      <c r="E211" s="541"/>
      <c r="F211" s="541"/>
      <c r="G211" s="541"/>
      <c r="H211" s="541"/>
      <c r="I211" s="541"/>
      <c r="J211" s="541"/>
      <c r="K211" s="541"/>
      <c r="L211" s="541"/>
      <c r="M211" s="541"/>
      <c r="N211" s="541"/>
      <c r="O211" s="541"/>
      <c r="P211" s="541"/>
      <c r="Q211" s="541"/>
      <c r="R211" s="541"/>
      <c r="S211" s="541"/>
      <c r="T211" s="541"/>
      <c r="U211" s="541"/>
      <c r="V211" s="541"/>
      <c r="W211" s="541"/>
      <c r="X211" s="541"/>
      <c r="Y211" s="541"/>
      <c r="Z211" s="541"/>
    </row>
    <row r="212">
      <c r="A212" s="541"/>
      <c r="B212" s="541"/>
      <c r="C212" s="541"/>
      <c r="D212" s="541"/>
      <c r="E212" s="541"/>
      <c r="F212" s="541"/>
      <c r="G212" s="541"/>
      <c r="H212" s="541"/>
      <c r="I212" s="541"/>
      <c r="J212" s="541"/>
      <c r="K212" s="541"/>
      <c r="L212" s="541"/>
      <c r="M212" s="541"/>
      <c r="N212" s="541"/>
      <c r="O212" s="541"/>
      <c r="P212" s="541"/>
      <c r="Q212" s="541"/>
      <c r="R212" s="541"/>
      <c r="S212" s="541"/>
      <c r="T212" s="541"/>
      <c r="U212" s="541"/>
      <c r="V212" s="541"/>
      <c r="W212" s="541"/>
      <c r="X212" s="541"/>
      <c r="Y212" s="541"/>
      <c r="Z212" s="541"/>
    </row>
    <row r="213">
      <c r="A213" s="541"/>
      <c r="B213" s="541"/>
      <c r="C213" s="541"/>
      <c r="D213" s="541"/>
      <c r="E213" s="541"/>
      <c r="F213" s="541"/>
      <c r="G213" s="541"/>
      <c r="H213" s="541"/>
      <c r="I213" s="541"/>
      <c r="J213" s="541"/>
      <c r="K213" s="541"/>
      <c r="L213" s="541"/>
      <c r="M213" s="541"/>
      <c r="N213" s="541"/>
      <c r="O213" s="541"/>
      <c r="P213" s="541"/>
      <c r="Q213" s="541"/>
      <c r="R213" s="541"/>
      <c r="S213" s="541"/>
      <c r="T213" s="541"/>
      <c r="U213" s="541"/>
      <c r="V213" s="541"/>
      <c r="W213" s="541"/>
      <c r="X213" s="541"/>
      <c r="Y213" s="541"/>
      <c r="Z213" s="541"/>
    </row>
    <row r="214">
      <c r="A214" s="541"/>
      <c r="B214" s="541"/>
      <c r="C214" s="541"/>
      <c r="D214" s="541"/>
      <c r="E214" s="541"/>
      <c r="F214" s="541"/>
      <c r="G214" s="541"/>
      <c r="H214" s="541"/>
      <c r="I214" s="541"/>
      <c r="J214" s="541"/>
      <c r="K214" s="541"/>
      <c r="L214" s="541"/>
      <c r="M214" s="541"/>
      <c r="N214" s="541"/>
      <c r="O214" s="541"/>
      <c r="P214" s="541"/>
      <c r="Q214" s="541"/>
      <c r="R214" s="541"/>
      <c r="S214" s="541"/>
      <c r="T214" s="541"/>
      <c r="U214" s="541"/>
      <c r="V214" s="541"/>
      <c r="W214" s="541"/>
      <c r="X214" s="541"/>
      <c r="Y214" s="541"/>
      <c r="Z214" s="541"/>
    </row>
    <row r="215">
      <c r="A215" s="541"/>
      <c r="B215" s="541"/>
      <c r="C215" s="541"/>
      <c r="D215" s="541"/>
      <c r="E215" s="541"/>
      <c r="F215" s="541"/>
      <c r="G215" s="541"/>
      <c r="H215" s="541"/>
      <c r="I215" s="541"/>
      <c r="J215" s="541"/>
      <c r="K215" s="541"/>
      <c r="L215" s="541"/>
      <c r="M215" s="541"/>
      <c r="N215" s="541"/>
      <c r="O215" s="541"/>
      <c r="P215" s="541"/>
      <c r="Q215" s="541"/>
      <c r="R215" s="541"/>
      <c r="S215" s="541"/>
      <c r="T215" s="541"/>
      <c r="U215" s="541"/>
      <c r="V215" s="541"/>
      <c r="W215" s="541"/>
      <c r="X215" s="541"/>
      <c r="Y215" s="541"/>
      <c r="Z215" s="541"/>
    </row>
    <row r="216">
      <c r="A216" s="541"/>
      <c r="B216" s="541"/>
      <c r="C216" s="541"/>
      <c r="D216" s="541"/>
      <c r="E216" s="541"/>
      <c r="F216" s="541"/>
      <c r="G216" s="541"/>
      <c r="H216" s="541"/>
      <c r="I216" s="541"/>
      <c r="J216" s="541"/>
      <c r="K216" s="541"/>
      <c r="L216" s="541"/>
      <c r="M216" s="541"/>
      <c r="N216" s="541"/>
      <c r="O216" s="541"/>
      <c r="P216" s="541"/>
      <c r="Q216" s="541"/>
      <c r="R216" s="541"/>
      <c r="S216" s="541"/>
      <c r="T216" s="541"/>
      <c r="U216" s="541"/>
      <c r="V216" s="541"/>
      <c r="W216" s="541"/>
      <c r="X216" s="541"/>
      <c r="Y216" s="541"/>
      <c r="Z216" s="541"/>
    </row>
    <row r="217">
      <c r="A217" s="541"/>
      <c r="B217" s="541"/>
      <c r="C217" s="541"/>
      <c r="D217" s="541"/>
      <c r="E217" s="541"/>
      <c r="F217" s="541"/>
      <c r="G217" s="541"/>
      <c r="H217" s="541"/>
      <c r="I217" s="541"/>
      <c r="J217" s="541"/>
      <c r="K217" s="541"/>
      <c r="L217" s="541"/>
      <c r="M217" s="541"/>
      <c r="N217" s="541"/>
      <c r="O217" s="541"/>
      <c r="P217" s="541"/>
      <c r="Q217" s="541"/>
      <c r="R217" s="541"/>
      <c r="S217" s="541"/>
      <c r="T217" s="541"/>
      <c r="U217" s="541"/>
      <c r="V217" s="541"/>
      <c r="W217" s="541"/>
      <c r="X217" s="541"/>
      <c r="Y217" s="541"/>
      <c r="Z217" s="541"/>
    </row>
    <row r="218">
      <c r="A218" s="541"/>
      <c r="B218" s="541"/>
      <c r="C218" s="541"/>
      <c r="D218" s="541"/>
      <c r="E218" s="541"/>
      <c r="F218" s="541"/>
      <c r="G218" s="541"/>
      <c r="H218" s="541"/>
      <c r="I218" s="541"/>
      <c r="J218" s="541"/>
      <c r="K218" s="541"/>
      <c r="L218" s="541"/>
      <c r="M218" s="541"/>
      <c r="N218" s="541"/>
      <c r="O218" s="541"/>
      <c r="P218" s="541"/>
      <c r="Q218" s="541"/>
      <c r="R218" s="541"/>
      <c r="S218" s="541"/>
      <c r="T218" s="541"/>
      <c r="U218" s="541"/>
      <c r="V218" s="541"/>
      <c r="W218" s="541"/>
      <c r="X218" s="541"/>
      <c r="Y218" s="541"/>
      <c r="Z218" s="541"/>
    </row>
    <row r="219">
      <c r="A219" s="541"/>
      <c r="B219" s="541"/>
      <c r="C219" s="541"/>
      <c r="D219" s="541"/>
      <c r="E219" s="541"/>
      <c r="F219" s="541"/>
      <c r="G219" s="541"/>
      <c r="H219" s="541"/>
      <c r="I219" s="541"/>
      <c r="J219" s="541"/>
      <c r="K219" s="541"/>
      <c r="L219" s="541"/>
      <c r="M219" s="541"/>
      <c r="N219" s="541"/>
      <c r="O219" s="541"/>
      <c r="P219" s="541"/>
      <c r="Q219" s="541"/>
      <c r="R219" s="541"/>
      <c r="S219" s="541"/>
      <c r="T219" s="541"/>
      <c r="U219" s="541"/>
      <c r="V219" s="541"/>
      <c r="W219" s="541"/>
      <c r="X219" s="541"/>
      <c r="Y219" s="541"/>
      <c r="Z219" s="541"/>
    </row>
    <row r="220">
      <c r="A220" s="541"/>
      <c r="B220" s="541"/>
      <c r="C220" s="541"/>
      <c r="D220" s="541"/>
      <c r="E220" s="541"/>
      <c r="F220" s="541"/>
      <c r="G220" s="541"/>
      <c r="H220" s="541"/>
      <c r="I220" s="541"/>
      <c r="J220" s="541"/>
      <c r="K220" s="541"/>
      <c r="L220" s="541"/>
      <c r="M220" s="541"/>
      <c r="N220" s="541"/>
      <c r="O220" s="541"/>
      <c r="P220" s="541"/>
      <c r="Q220" s="541"/>
      <c r="R220" s="541"/>
      <c r="S220" s="541"/>
      <c r="T220" s="541"/>
      <c r="U220" s="541"/>
      <c r="V220" s="541"/>
      <c r="W220" s="541"/>
      <c r="X220" s="541"/>
      <c r="Y220" s="541"/>
      <c r="Z220" s="541"/>
    </row>
    <row r="221">
      <c r="A221" s="541"/>
      <c r="B221" s="541"/>
      <c r="C221" s="541"/>
      <c r="D221" s="541"/>
      <c r="E221" s="541"/>
      <c r="F221" s="541"/>
      <c r="G221" s="541"/>
      <c r="H221" s="541"/>
      <c r="I221" s="541"/>
      <c r="J221" s="541"/>
      <c r="K221" s="541"/>
      <c r="L221" s="541"/>
      <c r="M221" s="541"/>
      <c r="N221" s="541"/>
      <c r="O221" s="541"/>
      <c r="P221" s="541"/>
      <c r="Q221" s="541"/>
      <c r="R221" s="541"/>
      <c r="S221" s="541"/>
      <c r="T221" s="541"/>
      <c r="U221" s="541"/>
      <c r="V221" s="541"/>
      <c r="W221" s="541"/>
      <c r="X221" s="541"/>
      <c r="Y221" s="541"/>
      <c r="Z221" s="541"/>
    </row>
    <row r="222">
      <c r="A222" s="541"/>
      <c r="B222" s="541"/>
      <c r="C222" s="541"/>
      <c r="D222" s="541"/>
      <c r="E222" s="541"/>
      <c r="F222" s="541"/>
      <c r="G222" s="541"/>
      <c r="H222" s="541"/>
      <c r="I222" s="541"/>
      <c r="J222" s="541"/>
      <c r="K222" s="541"/>
      <c r="L222" s="541"/>
      <c r="M222" s="541"/>
      <c r="N222" s="541"/>
      <c r="O222" s="541"/>
      <c r="P222" s="541"/>
      <c r="Q222" s="541"/>
      <c r="R222" s="541"/>
      <c r="S222" s="541"/>
      <c r="T222" s="541"/>
      <c r="U222" s="541"/>
      <c r="V222" s="541"/>
      <c r="W222" s="541"/>
      <c r="X222" s="541"/>
      <c r="Y222" s="541"/>
      <c r="Z222" s="541"/>
    </row>
    <row r="223">
      <c r="A223" s="541"/>
      <c r="B223" s="541"/>
      <c r="C223" s="541"/>
      <c r="D223" s="541"/>
      <c r="E223" s="541"/>
      <c r="F223" s="541"/>
      <c r="G223" s="541"/>
      <c r="H223" s="541"/>
      <c r="I223" s="541"/>
      <c r="J223" s="541"/>
      <c r="K223" s="541"/>
      <c r="L223" s="541"/>
      <c r="M223" s="541"/>
      <c r="N223" s="541"/>
      <c r="O223" s="541"/>
      <c r="P223" s="541"/>
      <c r="Q223" s="541"/>
      <c r="R223" s="541"/>
      <c r="S223" s="541"/>
      <c r="T223" s="541"/>
      <c r="U223" s="541"/>
      <c r="V223" s="541"/>
      <c r="W223" s="541"/>
      <c r="X223" s="541"/>
      <c r="Y223" s="541"/>
      <c r="Z223" s="541"/>
    </row>
    <row r="224">
      <c r="A224" s="541"/>
      <c r="B224" s="541"/>
      <c r="C224" s="541"/>
      <c r="D224" s="541"/>
      <c r="E224" s="541"/>
      <c r="F224" s="541"/>
      <c r="G224" s="541"/>
      <c r="H224" s="541"/>
      <c r="I224" s="541"/>
      <c r="J224" s="541"/>
      <c r="K224" s="541"/>
      <c r="L224" s="541"/>
      <c r="M224" s="541"/>
      <c r="N224" s="541"/>
      <c r="O224" s="541"/>
      <c r="P224" s="541"/>
      <c r="Q224" s="541"/>
      <c r="R224" s="541"/>
      <c r="S224" s="541"/>
      <c r="T224" s="541"/>
      <c r="U224" s="541"/>
      <c r="V224" s="541"/>
      <c r="W224" s="541"/>
      <c r="X224" s="541"/>
      <c r="Y224" s="541"/>
      <c r="Z224" s="541"/>
    </row>
    <row r="225">
      <c r="A225" s="541"/>
      <c r="B225" s="541"/>
      <c r="C225" s="541"/>
      <c r="D225" s="541"/>
      <c r="E225" s="541"/>
      <c r="F225" s="541"/>
      <c r="G225" s="541"/>
      <c r="H225" s="541"/>
      <c r="I225" s="541"/>
      <c r="J225" s="541"/>
      <c r="K225" s="541"/>
      <c r="L225" s="541"/>
      <c r="M225" s="541"/>
      <c r="N225" s="541"/>
      <c r="O225" s="541"/>
      <c r="P225" s="541"/>
      <c r="Q225" s="541"/>
      <c r="R225" s="541"/>
      <c r="S225" s="541"/>
      <c r="T225" s="541"/>
      <c r="U225" s="541"/>
      <c r="V225" s="541"/>
      <c r="W225" s="541"/>
      <c r="X225" s="541"/>
      <c r="Y225" s="541"/>
      <c r="Z225" s="541"/>
    </row>
    <row r="226">
      <c r="A226" s="541"/>
      <c r="B226" s="541"/>
      <c r="C226" s="541"/>
      <c r="D226" s="541"/>
      <c r="E226" s="541"/>
      <c r="F226" s="541"/>
      <c r="G226" s="541"/>
      <c r="H226" s="541"/>
      <c r="I226" s="541"/>
      <c r="J226" s="541"/>
      <c r="K226" s="541"/>
      <c r="L226" s="541"/>
      <c r="M226" s="541"/>
      <c r="N226" s="541"/>
      <c r="O226" s="541"/>
      <c r="P226" s="541"/>
      <c r="Q226" s="541"/>
      <c r="R226" s="541"/>
      <c r="S226" s="541"/>
      <c r="T226" s="541"/>
      <c r="U226" s="541"/>
      <c r="V226" s="541"/>
      <c r="W226" s="541"/>
      <c r="X226" s="541"/>
      <c r="Y226" s="541"/>
      <c r="Z226" s="541"/>
    </row>
    <row r="227">
      <c r="A227" s="541"/>
      <c r="B227" s="541"/>
      <c r="C227" s="541"/>
      <c r="D227" s="541"/>
      <c r="E227" s="541"/>
      <c r="F227" s="541"/>
      <c r="G227" s="541"/>
      <c r="H227" s="541"/>
      <c r="I227" s="541"/>
      <c r="J227" s="541"/>
      <c r="K227" s="541"/>
      <c r="L227" s="541"/>
      <c r="M227" s="541"/>
      <c r="N227" s="541"/>
      <c r="O227" s="541"/>
      <c r="P227" s="541"/>
      <c r="Q227" s="541"/>
      <c r="R227" s="541"/>
      <c r="S227" s="541"/>
      <c r="T227" s="541"/>
      <c r="U227" s="541"/>
      <c r="V227" s="541"/>
      <c r="W227" s="541"/>
      <c r="X227" s="541"/>
      <c r="Y227" s="541"/>
      <c r="Z227" s="541"/>
    </row>
    <row r="228">
      <c r="A228" s="541"/>
      <c r="B228" s="541"/>
      <c r="C228" s="541"/>
      <c r="D228" s="541"/>
      <c r="E228" s="541"/>
      <c r="F228" s="541"/>
      <c r="G228" s="541"/>
      <c r="H228" s="541"/>
      <c r="I228" s="541"/>
      <c r="J228" s="541"/>
      <c r="K228" s="541"/>
      <c r="L228" s="541"/>
      <c r="M228" s="541"/>
      <c r="N228" s="541"/>
      <c r="O228" s="541"/>
      <c r="P228" s="541"/>
      <c r="Q228" s="541"/>
      <c r="R228" s="541"/>
      <c r="S228" s="541"/>
      <c r="T228" s="541"/>
      <c r="U228" s="541"/>
      <c r="V228" s="541"/>
      <c r="W228" s="541"/>
      <c r="X228" s="541"/>
      <c r="Y228" s="541"/>
      <c r="Z228" s="541"/>
    </row>
    <row r="229">
      <c r="A229" s="541"/>
      <c r="B229" s="541"/>
      <c r="C229" s="541"/>
      <c r="D229" s="541"/>
      <c r="E229" s="541"/>
      <c r="F229" s="541"/>
      <c r="G229" s="541"/>
      <c r="H229" s="541"/>
      <c r="I229" s="541"/>
      <c r="J229" s="541"/>
      <c r="K229" s="541"/>
      <c r="L229" s="541"/>
      <c r="M229" s="541"/>
      <c r="N229" s="541"/>
      <c r="O229" s="541"/>
      <c r="P229" s="541"/>
      <c r="Q229" s="541"/>
      <c r="R229" s="541"/>
      <c r="S229" s="541"/>
      <c r="T229" s="541"/>
      <c r="U229" s="541"/>
      <c r="V229" s="541"/>
      <c r="W229" s="541"/>
      <c r="X229" s="541"/>
      <c r="Y229" s="541"/>
      <c r="Z229" s="541"/>
    </row>
    <row r="230">
      <c r="A230" s="541"/>
      <c r="B230" s="541"/>
      <c r="C230" s="541"/>
      <c r="D230" s="541"/>
      <c r="E230" s="541"/>
      <c r="F230" s="541"/>
      <c r="G230" s="541"/>
      <c r="H230" s="541"/>
      <c r="I230" s="541"/>
      <c r="J230" s="541"/>
      <c r="K230" s="541"/>
      <c r="L230" s="541"/>
      <c r="M230" s="541"/>
      <c r="N230" s="541"/>
      <c r="O230" s="541"/>
      <c r="P230" s="541"/>
      <c r="Q230" s="541"/>
      <c r="R230" s="541"/>
      <c r="S230" s="541"/>
      <c r="T230" s="541"/>
      <c r="U230" s="541"/>
      <c r="V230" s="541"/>
      <c r="W230" s="541"/>
      <c r="X230" s="541"/>
      <c r="Y230" s="541"/>
      <c r="Z230" s="541"/>
    </row>
    <row r="231">
      <c r="A231" s="541"/>
      <c r="B231" s="541"/>
      <c r="C231" s="541"/>
      <c r="D231" s="541"/>
      <c r="E231" s="541"/>
      <c r="F231" s="541"/>
      <c r="G231" s="541"/>
      <c r="H231" s="541"/>
      <c r="I231" s="541"/>
      <c r="J231" s="541"/>
      <c r="K231" s="541"/>
      <c r="L231" s="541"/>
      <c r="M231" s="541"/>
      <c r="N231" s="541"/>
      <c r="O231" s="541"/>
      <c r="P231" s="541"/>
      <c r="Q231" s="541"/>
      <c r="R231" s="541"/>
      <c r="S231" s="541"/>
      <c r="T231" s="541"/>
      <c r="U231" s="541"/>
      <c r="V231" s="541"/>
      <c r="W231" s="541"/>
      <c r="X231" s="541"/>
      <c r="Y231" s="541"/>
      <c r="Z231" s="541"/>
    </row>
    <row r="232">
      <c r="A232" s="541"/>
      <c r="B232" s="541"/>
      <c r="C232" s="541"/>
      <c r="D232" s="541"/>
      <c r="E232" s="541"/>
      <c r="F232" s="541"/>
      <c r="G232" s="541"/>
      <c r="H232" s="541"/>
      <c r="I232" s="541"/>
      <c r="J232" s="541"/>
      <c r="K232" s="541"/>
      <c r="L232" s="541"/>
      <c r="M232" s="541"/>
      <c r="N232" s="541"/>
      <c r="O232" s="541"/>
      <c r="P232" s="541"/>
      <c r="Q232" s="541"/>
      <c r="R232" s="541"/>
      <c r="S232" s="541"/>
      <c r="T232" s="541"/>
      <c r="U232" s="541"/>
      <c r="V232" s="541"/>
      <c r="W232" s="541"/>
      <c r="X232" s="541"/>
      <c r="Y232" s="541"/>
      <c r="Z232" s="541"/>
    </row>
    <row r="233">
      <c r="A233" s="541"/>
      <c r="B233" s="541"/>
      <c r="C233" s="541"/>
      <c r="D233" s="541"/>
      <c r="E233" s="541"/>
      <c r="F233" s="541"/>
      <c r="G233" s="541"/>
      <c r="H233" s="541"/>
      <c r="I233" s="541"/>
      <c r="J233" s="541"/>
      <c r="K233" s="541"/>
      <c r="L233" s="541"/>
      <c r="M233" s="541"/>
      <c r="N233" s="541"/>
      <c r="O233" s="541"/>
      <c r="P233" s="541"/>
      <c r="Q233" s="541"/>
      <c r="R233" s="541"/>
      <c r="S233" s="541"/>
      <c r="T233" s="541"/>
      <c r="U233" s="541"/>
      <c r="V233" s="541"/>
      <c r="W233" s="541"/>
      <c r="X233" s="541"/>
      <c r="Y233" s="541"/>
      <c r="Z233" s="541"/>
    </row>
    <row r="234">
      <c r="A234" s="541"/>
      <c r="B234" s="541"/>
      <c r="C234" s="541"/>
      <c r="D234" s="541"/>
      <c r="E234" s="541"/>
      <c r="F234" s="541"/>
      <c r="G234" s="541"/>
      <c r="H234" s="541"/>
      <c r="I234" s="541"/>
      <c r="J234" s="541"/>
      <c r="K234" s="541"/>
      <c r="L234" s="541"/>
      <c r="M234" s="541"/>
      <c r="N234" s="541"/>
      <c r="O234" s="541"/>
      <c r="P234" s="541"/>
      <c r="Q234" s="541"/>
      <c r="R234" s="541"/>
      <c r="S234" s="541"/>
      <c r="T234" s="541"/>
      <c r="U234" s="541"/>
      <c r="V234" s="541"/>
      <c r="W234" s="541"/>
      <c r="X234" s="541"/>
      <c r="Y234" s="541"/>
      <c r="Z234" s="541"/>
    </row>
    <row r="235">
      <c r="A235" s="541"/>
      <c r="B235" s="541"/>
      <c r="C235" s="541"/>
      <c r="D235" s="541"/>
      <c r="E235" s="541"/>
      <c r="F235" s="541"/>
      <c r="G235" s="541"/>
      <c r="H235" s="541"/>
      <c r="I235" s="541"/>
      <c r="J235" s="541"/>
      <c r="K235" s="541"/>
      <c r="L235" s="541"/>
      <c r="M235" s="541"/>
      <c r="N235" s="541"/>
      <c r="O235" s="541"/>
      <c r="P235" s="541"/>
      <c r="Q235" s="541"/>
      <c r="R235" s="541"/>
      <c r="S235" s="541"/>
      <c r="T235" s="541"/>
      <c r="U235" s="541"/>
      <c r="V235" s="541"/>
      <c r="W235" s="541"/>
      <c r="X235" s="541"/>
      <c r="Y235" s="541"/>
      <c r="Z235" s="541"/>
    </row>
    <row r="236">
      <c r="A236" s="541"/>
      <c r="B236" s="541"/>
      <c r="C236" s="541"/>
      <c r="D236" s="541"/>
      <c r="E236" s="541"/>
      <c r="F236" s="541"/>
      <c r="G236" s="541"/>
      <c r="H236" s="541"/>
      <c r="I236" s="541"/>
      <c r="J236" s="541"/>
      <c r="K236" s="541"/>
      <c r="L236" s="541"/>
      <c r="M236" s="541"/>
      <c r="N236" s="541"/>
      <c r="O236" s="541"/>
      <c r="P236" s="541"/>
      <c r="Q236" s="541"/>
      <c r="R236" s="541"/>
      <c r="S236" s="541"/>
      <c r="T236" s="541"/>
      <c r="U236" s="541"/>
      <c r="V236" s="541"/>
      <c r="W236" s="541"/>
      <c r="X236" s="541"/>
      <c r="Y236" s="541"/>
      <c r="Z236" s="541"/>
    </row>
    <row r="237">
      <c r="A237" s="541"/>
      <c r="B237" s="541"/>
      <c r="C237" s="541"/>
      <c r="D237" s="541"/>
      <c r="E237" s="541"/>
      <c r="F237" s="541"/>
      <c r="G237" s="541"/>
      <c r="H237" s="541"/>
      <c r="I237" s="541"/>
      <c r="J237" s="541"/>
      <c r="K237" s="541"/>
      <c r="L237" s="541"/>
      <c r="M237" s="541"/>
      <c r="N237" s="541"/>
      <c r="O237" s="541"/>
      <c r="P237" s="541"/>
      <c r="Q237" s="541"/>
      <c r="R237" s="541"/>
      <c r="S237" s="541"/>
      <c r="T237" s="541"/>
      <c r="U237" s="541"/>
      <c r="V237" s="541"/>
      <c r="W237" s="541"/>
      <c r="X237" s="541"/>
      <c r="Y237" s="541"/>
      <c r="Z237" s="541"/>
    </row>
    <row r="238">
      <c r="A238" s="541"/>
      <c r="B238" s="541"/>
      <c r="C238" s="541"/>
      <c r="D238" s="541"/>
      <c r="E238" s="541"/>
      <c r="F238" s="541"/>
      <c r="G238" s="541"/>
      <c r="H238" s="541"/>
      <c r="I238" s="541"/>
      <c r="J238" s="541"/>
      <c r="K238" s="541"/>
      <c r="L238" s="541"/>
      <c r="M238" s="541"/>
      <c r="N238" s="541"/>
      <c r="O238" s="541"/>
      <c r="P238" s="541"/>
      <c r="Q238" s="541"/>
      <c r="R238" s="541"/>
      <c r="S238" s="541"/>
      <c r="T238" s="541"/>
      <c r="U238" s="541"/>
      <c r="V238" s="541"/>
      <c r="W238" s="541"/>
      <c r="X238" s="541"/>
      <c r="Y238" s="541"/>
      <c r="Z238" s="541"/>
    </row>
    <row r="239">
      <c r="A239" s="541"/>
      <c r="B239" s="541"/>
      <c r="C239" s="541"/>
      <c r="D239" s="541"/>
      <c r="E239" s="541"/>
      <c r="F239" s="541"/>
      <c r="G239" s="541"/>
      <c r="H239" s="541"/>
      <c r="I239" s="541"/>
      <c r="J239" s="541"/>
      <c r="K239" s="541"/>
      <c r="L239" s="541"/>
      <c r="M239" s="541"/>
      <c r="N239" s="541"/>
      <c r="O239" s="541"/>
      <c r="P239" s="541"/>
      <c r="Q239" s="541"/>
      <c r="R239" s="541"/>
      <c r="S239" s="541"/>
      <c r="T239" s="541"/>
      <c r="U239" s="541"/>
      <c r="V239" s="541"/>
      <c r="W239" s="541"/>
      <c r="X239" s="541"/>
      <c r="Y239" s="541"/>
      <c r="Z239" s="541"/>
    </row>
    <row r="240">
      <c r="A240" s="541"/>
      <c r="B240" s="541"/>
      <c r="C240" s="541"/>
      <c r="D240" s="541"/>
      <c r="E240" s="541"/>
      <c r="F240" s="541"/>
      <c r="G240" s="541"/>
      <c r="H240" s="541"/>
      <c r="I240" s="541"/>
      <c r="J240" s="541"/>
      <c r="K240" s="541"/>
      <c r="L240" s="541"/>
      <c r="M240" s="541"/>
      <c r="N240" s="541"/>
      <c r="O240" s="541"/>
      <c r="P240" s="541"/>
      <c r="Q240" s="541"/>
      <c r="R240" s="541"/>
      <c r="S240" s="541"/>
      <c r="T240" s="541"/>
      <c r="U240" s="541"/>
      <c r="V240" s="541"/>
      <c r="W240" s="541"/>
      <c r="X240" s="541"/>
      <c r="Y240" s="541"/>
      <c r="Z240" s="541"/>
    </row>
    <row r="241">
      <c r="A241" s="541"/>
      <c r="B241" s="541"/>
      <c r="C241" s="541"/>
      <c r="D241" s="541"/>
      <c r="E241" s="541"/>
      <c r="F241" s="541"/>
      <c r="G241" s="541"/>
      <c r="H241" s="541"/>
      <c r="I241" s="541"/>
      <c r="J241" s="541"/>
      <c r="K241" s="541"/>
      <c r="L241" s="541"/>
      <c r="M241" s="541"/>
      <c r="N241" s="541"/>
      <c r="O241" s="541"/>
      <c r="P241" s="541"/>
      <c r="Q241" s="541"/>
      <c r="R241" s="541"/>
      <c r="S241" s="541"/>
      <c r="T241" s="541"/>
      <c r="U241" s="541"/>
      <c r="V241" s="541"/>
      <c r="W241" s="541"/>
      <c r="X241" s="541"/>
      <c r="Y241" s="541"/>
      <c r="Z241" s="541"/>
    </row>
    <row r="242">
      <c r="A242" s="541"/>
      <c r="B242" s="541"/>
      <c r="C242" s="541"/>
      <c r="D242" s="541"/>
      <c r="E242" s="541"/>
      <c r="F242" s="541"/>
      <c r="G242" s="541"/>
      <c r="H242" s="541"/>
      <c r="I242" s="541"/>
      <c r="J242" s="541"/>
      <c r="K242" s="541"/>
      <c r="L242" s="541"/>
      <c r="M242" s="541"/>
      <c r="N242" s="541"/>
      <c r="O242" s="541"/>
      <c r="P242" s="541"/>
      <c r="Q242" s="541"/>
      <c r="R242" s="541"/>
      <c r="S242" s="541"/>
      <c r="T242" s="541"/>
      <c r="U242" s="541"/>
      <c r="V242" s="541"/>
      <c r="W242" s="541"/>
      <c r="X242" s="541"/>
      <c r="Y242" s="541"/>
      <c r="Z242" s="541"/>
    </row>
    <row r="243">
      <c r="A243" s="541"/>
      <c r="B243" s="541"/>
      <c r="C243" s="541"/>
      <c r="D243" s="541"/>
      <c r="E243" s="541"/>
      <c r="F243" s="541"/>
      <c r="G243" s="541"/>
      <c r="H243" s="541"/>
      <c r="I243" s="541"/>
      <c r="J243" s="541"/>
      <c r="K243" s="541"/>
      <c r="L243" s="541"/>
      <c r="M243" s="541"/>
      <c r="N243" s="541"/>
      <c r="O243" s="541"/>
      <c r="P243" s="541"/>
      <c r="Q243" s="541"/>
      <c r="R243" s="541"/>
      <c r="S243" s="541"/>
      <c r="T243" s="541"/>
      <c r="U243" s="541"/>
      <c r="V243" s="541"/>
      <c r="W243" s="541"/>
      <c r="X243" s="541"/>
      <c r="Y243" s="541"/>
      <c r="Z243" s="541"/>
    </row>
    <row r="244">
      <c r="A244" s="541"/>
      <c r="B244" s="541"/>
      <c r="C244" s="541"/>
      <c r="D244" s="541"/>
      <c r="E244" s="541"/>
      <c r="F244" s="541"/>
      <c r="G244" s="541"/>
      <c r="H244" s="541"/>
      <c r="I244" s="541"/>
      <c r="J244" s="541"/>
      <c r="K244" s="541"/>
      <c r="L244" s="541"/>
      <c r="M244" s="541"/>
      <c r="N244" s="541"/>
      <c r="O244" s="541"/>
      <c r="P244" s="541"/>
      <c r="Q244" s="541"/>
      <c r="R244" s="541"/>
      <c r="S244" s="541"/>
      <c r="T244" s="541"/>
      <c r="U244" s="541"/>
      <c r="V244" s="541"/>
      <c r="W244" s="541"/>
      <c r="X244" s="541"/>
      <c r="Y244" s="541"/>
      <c r="Z244" s="541"/>
    </row>
    <row r="245">
      <c r="A245" s="541"/>
      <c r="B245" s="541"/>
      <c r="C245" s="541"/>
      <c r="D245" s="541"/>
      <c r="E245" s="541"/>
      <c r="F245" s="541"/>
      <c r="G245" s="541"/>
      <c r="H245" s="541"/>
      <c r="I245" s="541"/>
      <c r="J245" s="541"/>
      <c r="K245" s="541"/>
      <c r="L245" s="541"/>
      <c r="M245" s="541"/>
      <c r="N245" s="541"/>
      <c r="O245" s="541"/>
      <c r="P245" s="541"/>
      <c r="Q245" s="541"/>
      <c r="R245" s="541"/>
      <c r="S245" s="541"/>
      <c r="T245" s="541"/>
      <c r="U245" s="541"/>
      <c r="V245" s="541"/>
      <c r="W245" s="541"/>
      <c r="X245" s="541"/>
      <c r="Y245" s="541"/>
      <c r="Z245" s="541"/>
    </row>
    <row r="246">
      <c r="A246" s="541"/>
      <c r="B246" s="541"/>
      <c r="C246" s="541"/>
      <c r="D246" s="541"/>
      <c r="E246" s="541"/>
      <c r="F246" s="541"/>
      <c r="G246" s="541"/>
      <c r="H246" s="541"/>
      <c r="I246" s="541"/>
      <c r="J246" s="541"/>
      <c r="K246" s="541"/>
      <c r="L246" s="541"/>
      <c r="M246" s="541"/>
      <c r="N246" s="541"/>
      <c r="O246" s="541"/>
      <c r="P246" s="541"/>
      <c r="Q246" s="541"/>
      <c r="R246" s="541"/>
      <c r="S246" s="541"/>
      <c r="T246" s="541"/>
      <c r="U246" s="541"/>
      <c r="V246" s="541"/>
      <c r="W246" s="541"/>
      <c r="X246" s="541"/>
      <c r="Y246" s="541"/>
      <c r="Z246" s="541"/>
    </row>
    <row r="247">
      <c r="A247" s="541"/>
      <c r="B247" s="541"/>
      <c r="C247" s="541"/>
      <c r="D247" s="541"/>
      <c r="E247" s="541"/>
      <c r="F247" s="541"/>
      <c r="G247" s="541"/>
      <c r="H247" s="541"/>
      <c r="I247" s="541"/>
      <c r="J247" s="541"/>
      <c r="K247" s="541"/>
      <c r="L247" s="541"/>
      <c r="M247" s="541"/>
      <c r="N247" s="541"/>
      <c r="O247" s="541"/>
      <c r="P247" s="541"/>
      <c r="Q247" s="541"/>
      <c r="R247" s="541"/>
      <c r="S247" s="541"/>
      <c r="T247" s="541"/>
      <c r="U247" s="541"/>
      <c r="V247" s="541"/>
      <c r="W247" s="541"/>
      <c r="X247" s="541"/>
      <c r="Y247" s="541"/>
      <c r="Z247" s="541"/>
    </row>
    <row r="248">
      <c r="A248" s="541"/>
      <c r="B248" s="541"/>
      <c r="C248" s="541"/>
      <c r="D248" s="541"/>
      <c r="E248" s="541"/>
      <c r="F248" s="541"/>
      <c r="G248" s="541"/>
      <c r="H248" s="541"/>
      <c r="I248" s="541"/>
      <c r="J248" s="541"/>
      <c r="K248" s="541"/>
      <c r="L248" s="541"/>
      <c r="M248" s="541"/>
      <c r="N248" s="541"/>
      <c r="O248" s="541"/>
      <c r="P248" s="541"/>
      <c r="Q248" s="541"/>
      <c r="R248" s="541"/>
      <c r="S248" s="541"/>
      <c r="T248" s="541"/>
      <c r="U248" s="541"/>
      <c r="V248" s="541"/>
      <c r="W248" s="541"/>
      <c r="X248" s="541"/>
      <c r="Y248" s="541"/>
      <c r="Z248" s="541"/>
    </row>
    <row r="249">
      <c r="A249" s="541"/>
      <c r="B249" s="541"/>
      <c r="C249" s="541"/>
      <c r="D249" s="541"/>
      <c r="E249" s="541"/>
      <c r="F249" s="541"/>
      <c r="G249" s="541"/>
      <c r="H249" s="541"/>
      <c r="I249" s="541"/>
      <c r="J249" s="541"/>
      <c r="K249" s="541"/>
      <c r="L249" s="541"/>
      <c r="M249" s="541"/>
      <c r="N249" s="541"/>
      <c r="O249" s="541"/>
      <c r="P249" s="541"/>
      <c r="Q249" s="541"/>
      <c r="R249" s="541"/>
      <c r="S249" s="541"/>
      <c r="T249" s="541"/>
      <c r="U249" s="541"/>
      <c r="V249" s="541"/>
      <c r="W249" s="541"/>
      <c r="X249" s="541"/>
      <c r="Y249" s="541"/>
      <c r="Z249" s="541"/>
    </row>
    <row r="250">
      <c r="A250" s="541"/>
      <c r="B250" s="541"/>
      <c r="C250" s="541"/>
      <c r="D250" s="541"/>
      <c r="E250" s="541"/>
      <c r="F250" s="541"/>
      <c r="G250" s="541"/>
      <c r="H250" s="541"/>
      <c r="I250" s="541"/>
      <c r="J250" s="541"/>
      <c r="K250" s="541"/>
      <c r="L250" s="541"/>
      <c r="M250" s="541"/>
      <c r="N250" s="541"/>
      <c r="O250" s="541"/>
      <c r="P250" s="541"/>
      <c r="Q250" s="541"/>
      <c r="R250" s="541"/>
      <c r="S250" s="541"/>
      <c r="T250" s="541"/>
      <c r="U250" s="541"/>
      <c r="V250" s="541"/>
      <c r="W250" s="541"/>
      <c r="X250" s="541"/>
      <c r="Y250" s="541"/>
      <c r="Z250" s="541"/>
    </row>
    <row r="251">
      <c r="A251" s="541"/>
      <c r="B251" s="541"/>
      <c r="C251" s="541"/>
      <c r="D251" s="541"/>
      <c r="E251" s="541"/>
      <c r="F251" s="541"/>
      <c r="G251" s="541"/>
      <c r="H251" s="541"/>
      <c r="I251" s="541"/>
      <c r="J251" s="541"/>
      <c r="K251" s="541"/>
      <c r="L251" s="541"/>
      <c r="M251" s="541"/>
      <c r="N251" s="541"/>
      <c r="O251" s="541"/>
      <c r="P251" s="541"/>
      <c r="Q251" s="541"/>
      <c r="R251" s="541"/>
      <c r="S251" s="541"/>
      <c r="T251" s="541"/>
      <c r="U251" s="541"/>
      <c r="V251" s="541"/>
      <c r="W251" s="541"/>
      <c r="X251" s="541"/>
      <c r="Y251" s="541"/>
      <c r="Z251" s="541"/>
    </row>
    <row r="252">
      <c r="A252" s="541"/>
      <c r="B252" s="541"/>
      <c r="C252" s="541"/>
      <c r="D252" s="541"/>
      <c r="E252" s="541"/>
      <c r="F252" s="541"/>
      <c r="G252" s="541"/>
      <c r="H252" s="541"/>
      <c r="I252" s="541"/>
      <c r="J252" s="541"/>
      <c r="K252" s="541"/>
      <c r="L252" s="541"/>
      <c r="M252" s="541"/>
      <c r="N252" s="541"/>
      <c r="O252" s="541"/>
      <c r="P252" s="541"/>
      <c r="Q252" s="541"/>
      <c r="R252" s="541"/>
      <c r="S252" s="541"/>
      <c r="T252" s="541"/>
      <c r="U252" s="541"/>
      <c r="V252" s="541"/>
      <c r="W252" s="541"/>
      <c r="X252" s="541"/>
      <c r="Y252" s="541"/>
      <c r="Z252" s="541"/>
    </row>
    <row r="253">
      <c r="A253" s="541"/>
      <c r="B253" s="541"/>
      <c r="C253" s="541"/>
      <c r="D253" s="541"/>
      <c r="E253" s="541"/>
      <c r="F253" s="541"/>
      <c r="G253" s="541"/>
      <c r="H253" s="541"/>
      <c r="I253" s="541"/>
      <c r="J253" s="541"/>
      <c r="K253" s="541"/>
      <c r="L253" s="541"/>
      <c r="M253" s="541"/>
      <c r="N253" s="541"/>
      <c r="O253" s="541"/>
      <c r="P253" s="541"/>
      <c r="Q253" s="541"/>
      <c r="R253" s="541"/>
      <c r="S253" s="541"/>
      <c r="T253" s="541"/>
      <c r="U253" s="541"/>
      <c r="V253" s="541"/>
      <c r="W253" s="541"/>
      <c r="X253" s="541"/>
      <c r="Y253" s="541"/>
      <c r="Z253" s="541"/>
    </row>
    <row r="254">
      <c r="A254" s="541"/>
      <c r="B254" s="541"/>
      <c r="C254" s="541"/>
      <c r="D254" s="541"/>
      <c r="E254" s="541"/>
      <c r="F254" s="541"/>
      <c r="G254" s="541"/>
      <c r="H254" s="541"/>
      <c r="I254" s="541"/>
      <c r="J254" s="541"/>
      <c r="K254" s="541"/>
      <c r="L254" s="541"/>
      <c r="M254" s="541"/>
      <c r="N254" s="541"/>
      <c r="O254" s="541"/>
      <c r="P254" s="541"/>
      <c r="Q254" s="541"/>
      <c r="R254" s="541"/>
      <c r="S254" s="541"/>
      <c r="T254" s="541"/>
      <c r="U254" s="541"/>
      <c r="V254" s="541"/>
      <c r="W254" s="541"/>
      <c r="X254" s="541"/>
      <c r="Y254" s="541"/>
      <c r="Z254" s="541"/>
    </row>
    <row r="255">
      <c r="A255" s="541"/>
      <c r="B255" s="541"/>
      <c r="C255" s="541"/>
      <c r="D255" s="541"/>
      <c r="E255" s="541"/>
      <c r="F255" s="541"/>
      <c r="G255" s="541"/>
      <c r="H255" s="541"/>
      <c r="I255" s="541"/>
      <c r="J255" s="541"/>
      <c r="K255" s="541"/>
      <c r="L255" s="541"/>
      <c r="M255" s="541"/>
      <c r="N255" s="541"/>
      <c r="O255" s="541"/>
      <c r="P255" s="541"/>
      <c r="Q255" s="541"/>
      <c r="R255" s="541"/>
      <c r="S255" s="541"/>
      <c r="T255" s="541"/>
      <c r="U255" s="541"/>
      <c r="V255" s="541"/>
      <c r="W255" s="541"/>
      <c r="X255" s="541"/>
      <c r="Y255" s="541"/>
      <c r="Z255" s="541"/>
    </row>
    <row r="256">
      <c r="A256" s="541"/>
      <c r="B256" s="541"/>
      <c r="C256" s="541"/>
      <c r="D256" s="541"/>
      <c r="E256" s="541"/>
      <c r="F256" s="541"/>
      <c r="G256" s="541"/>
      <c r="H256" s="541"/>
      <c r="I256" s="541"/>
      <c r="J256" s="541"/>
      <c r="K256" s="541"/>
      <c r="L256" s="541"/>
      <c r="M256" s="541"/>
      <c r="N256" s="541"/>
      <c r="O256" s="541"/>
      <c r="P256" s="541"/>
      <c r="Q256" s="541"/>
      <c r="R256" s="541"/>
      <c r="S256" s="541"/>
      <c r="T256" s="541"/>
      <c r="U256" s="541"/>
      <c r="V256" s="541"/>
      <c r="W256" s="541"/>
      <c r="X256" s="541"/>
      <c r="Y256" s="541"/>
      <c r="Z256" s="541"/>
    </row>
    <row r="257">
      <c r="A257" s="541"/>
      <c r="B257" s="541"/>
      <c r="C257" s="541"/>
      <c r="D257" s="541"/>
      <c r="E257" s="541"/>
      <c r="F257" s="541"/>
      <c r="G257" s="541"/>
      <c r="H257" s="541"/>
      <c r="I257" s="541"/>
      <c r="J257" s="541"/>
      <c r="K257" s="541"/>
      <c r="L257" s="541"/>
      <c r="M257" s="541"/>
      <c r="N257" s="541"/>
      <c r="O257" s="541"/>
      <c r="P257" s="541"/>
      <c r="Q257" s="541"/>
      <c r="R257" s="541"/>
      <c r="S257" s="541"/>
      <c r="T257" s="541"/>
      <c r="U257" s="541"/>
      <c r="V257" s="541"/>
      <c r="W257" s="541"/>
      <c r="X257" s="541"/>
      <c r="Y257" s="541"/>
      <c r="Z257" s="541"/>
    </row>
    <row r="258">
      <c r="A258" s="541"/>
      <c r="B258" s="541"/>
      <c r="C258" s="541"/>
      <c r="D258" s="541"/>
      <c r="E258" s="541"/>
      <c r="F258" s="541"/>
      <c r="G258" s="541"/>
      <c r="H258" s="541"/>
      <c r="I258" s="541"/>
      <c r="J258" s="541"/>
      <c r="K258" s="541"/>
      <c r="L258" s="541"/>
      <c r="M258" s="541"/>
      <c r="N258" s="541"/>
      <c r="O258" s="541"/>
      <c r="P258" s="541"/>
      <c r="Q258" s="541"/>
      <c r="R258" s="541"/>
      <c r="S258" s="541"/>
      <c r="T258" s="541"/>
      <c r="U258" s="541"/>
      <c r="V258" s="541"/>
      <c r="W258" s="541"/>
      <c r="X258" s="541"/>
      <c r="Y258" s="541"/>
      <c r="Z258" s="541"/>
    </row>
    <row r="259">
      <c r="A259" s="541"/>
      <c r="B259" s="541"/>
      <c r="C259" s="541"/>
      <c r="D259" s="541"/>
      <c r="E259" s="541"/>
      <c r="F259" s="541"/>
      <c r="G259" s="541"/>
      <c r="H259" s="541"/>
      <c r="I259" s="541"/>
      <c r="J259" s="541"/>
      <c r="K259" s="541"/>
      <c r="L259" s="541"/>
      <c r="M259" s="541"/>
      <c r="N259" s="541"/>
      <c r="O259" s="541"/>
      <c r="P259" s="541"/>
      <c r="Q259" s="541"/>
      <c r="R259" s="541"/>
      <c r="S259" s="541"/>
      <c r="T259" s="541"/>
      <c r="U259" s="541"/>
      <c r="V259" s="541"/>
      <c r="W259" s="541"/>
      <c r="X259" s="541"/>
      <c r="Y259" s="541"/>
      <c r="Z259" s="541"/>
    </row>
    <row r="260">
      <c r="A260" s="541"/>
      <c r="B260" s="541"/>
      <c r="C260" s="541"/>
      <c r="D260" s="541"/>
      <c r="E260" s="541"/>
      <c r="F260" s="541"/>
      <c r="G260" s="541"/>
      <c r="H260" s="541"/>
      <c r="I260" s="541"/>
      <c r="J260" s="541"/>
      <c r="K260" s="541"/>
      <c r="L260" s="541"/>
      <c r="M260" s="541"/>
      <c r="N260" s="541"/>
      <c r="O260" s="541"/>
      <c r="P260" s="541"/>
      <c r="Q260" s="541"/>
      <c r="R260" s="541"/>
      <c r="S260" s="541"/>
      <c r="T260" s="541"/>
      <c r="U260" s="541"/>
      <c r="V260" s="541"/>
      <c r="W260" s="541"/>
      <c r="X260" s="541"/>
      <c r="Y260" s="541"/>
      <c r="Z260" s="541"/>
    </row>
    <row r="261">
      <c r="A261" s="541"/>
      <c r="B261" s="541"/>
      <c r="C261" s="541"/>
      <c r="D261" s="541"/>
      <c r="E261" s="541"/>
      <c r="F261" s="541"/>
      <c r="G261" s="541"/>
      <c r="H261" s="541"/>
      <c r="I261" s="541"/>
      <c r="J261" s="541"/>
      <c r="K261" s="541"/>
      <c r="L261" s="541"/>
      <c r="M261" s="541"/>
      <c r="N261" s="541"/>
      <c r="O261" s="541"/>
      <c r="P261" s="541"/>
      <c r="Q261" s="541"/>
      <c r="R261" s="541"/>
      <c r="S261" s="541"/>
      <c r="T261" s="541"/>
      <c r="U261" s="541"/>
      <c r="V261" s="541"/>
      <c r="W261" s="541"/>
      <c r="X261" s="541"/>
      <c r="Y261" s="541"/>
      <c r="Z261" s="541"/>
    </row>
    <row r="262">
      <c r="A262" s="541"/>
      <c r="B262" s="541"/>
      <c r="C262" s="541"/>
      <c r="D262" s="541"/>
      <c r="E262" s="541"/>
      <c r="F262" s="541"/>
      <c r="G262" s="541"/>
      <c r="H262" s="541"/>
      <c r="I262" s="541"/>
      <c r="J262" s="541"/>
      <c r="K262" s="541"/>
      <c r="L262" s="541"/>
      <c r="M262" s="541"/>
      <c r="N262" s="541"/>
      <c r="O262" s="541"/>
      <c r="P262" s="541"/>
      <c r="Q262" s="541"/>
      <c r="R262" s="541"/>
      <c r="S262" s="541"/>
      <c r="T262" s="541"/>
      <c r="U262" s="541"/>
      <c r="V262" s="541"/>
      <c r="W262" s="541"/>
      <c r="X262" s="541"/>
      <c r="Y262" s="541"/>
      <c r="Z262" s="541"/>
    </row>
    <row r="263">
      <c r="A263" s="541"/>
      <c r="B263" s="541"/>
      <c r="C263" s="541"/>
      <c r="D263" s="541"/>
      <c r="E263" s="541"/>
      <c r="F263" s="541"/>
      <c r="G263" s="541"/>
      <c r="H263" s="541"/>
      <c r="I263" s="541"/>
      <c r="J263" s="541"/>
      <c r="K263" s="541"/>
      <c r="L263" s="541"/>
      <c r="M263" s="541"/>
      <c r="N263" s="541"/>
      <c r="O263" s="541"/>
      <c r="P263" s="541"/>
      <c r="Q263" s="541"/>
      <c r="R263" s="541"/>
      <c r="S263" s="541"/>
      <c r="T263" s="541"/>
      <c r="U263" s="541"/>
      <c r="V263" s="541"/>
      <c r="W263" s="541"/>
      <c r="X263" s="541"/>
      <c r="Y263" s="541"/>
      <c r="Z263" s="541"/>
    </row>
    <row r="264">
      <c r="A264" s="541"/>
      <c r="B264" s="541"/>
      <c r="C264" s="541"/>
      <c r="D264" s="541"/>
      <c r="E264" s="541"/>
      <c r="F264" s="541"/>
      <c r="G264" s="541"/>
      <c r="H264" s="541"/>
      <c r="I264" s="541"/>
      <c r="J264" s="541"/>
      <c r="K264" s="541"/>
      <c r="L264" s="541"/>
      <c r="M264" s="541"/>
      <c r="N264" s="541"/>
      <c r="O264" s="541"/>
      <c r="P264" s="541"/>
      <c r="Q264" s="541"/>
      <c r="R264" s="541"/>
      <c r="S264" s="541"/>
      <c r="T264" s="541"/>
      <c r="U264" s="541"/>
      <c r="V264" s="541"/>
      <c r="W264" s="541"/>
      <c r="X264" s="541"/>
      <c r="Y264" s="541"/>
      <c r="Z264" s="541"/>
    </row>
    <row r="265">
      <c r="A265" s="541"/>
      <c r="B265" s="541"/>
      <c r="C265" s="541"/>
      <c r="D265" s="541"/>
      <c r="E265" s="541"/>
      <c r="F265" s="541"/>
      <c r="G265" s="541"/>
      <c r="H265" s="541"/>
      <c r="I265" s="541"/>
      <c r="J265" s="541"/>
      <c r="K265" s="541"/>
      <c r="L265" s="541"/>
      <c r="M265" s="541"/>
      <c r="N265" s="541"/>
      <c r="O265" s="541"/>
      <c r="P265" s="541"/>
      <c r="Q265" s="541"/>
      <c r="R265" s="541"/>
      <c r="S265" s="541"/>
      <c r="T265" s="541"/>
      <c r="U265" s="541"/>
      <c r="V265" s="541"/>
      <c r="W265" s="541"/>
      <c r="X265" s="541"/>
      <c r="Y265" s="541"/>
      <c r="Z265" s="541"/>
    </row>
    <row r="266">
      <c r="A266" s="541"/>
      <c r="B266" s="541"/>
      <c r="C266" s="541"/>
      <c r="D266" s="541"/>
      <c r="E266" s="541"/>
      <c r="F266" s="541"/>
      <c r="G266" s="541"/>
      <c r="H266" s="541"/>
      <c r="I266" s="541"/>
      <c r="J266" s="541"/>
      <c r="K266" s="541"/>
      <c r="L266" s="541"/>
      <c r="M266" s="541"/>
      <c r="N266" s="541"/>
      <c r="O266" s="541"/>
      <c r="P266" s="541"/>
      <c r="Q266" s="541"/>
      <c r="R266" s="541"/>
      <c r="S266" s="541"/>
      <c r="T266" s="541"/>
      <c r="U266" s="541"/>
      <c r="V266" s="541"/>
      <c r="W266" s="541"/>
      <c r="X266" s="541"/>
      <c r="Y266" s="541"/>
      <c r="Z266" s="541"/>
    </row>
    <row r="267">
      <c r="A267" s="541"/>
      <c r="B267" s="541"/>
      <c r="C267" s="541"/>
      <c r="D267" s="541"/>
      <c r="E267" s="541"/>
      <c r="F267" s="541"/>
      <c r="G267" s="541"/>
      <c r="H267" s="541"/>
      <c r="I267" s="541"/>
      <c r="J267" s="541"/>
      <c r="K267" s="541"/>
      <c r="L267" s="541"/>
      <c r="M267" s="541"/>
      <c r="N267" s="541"/>
      <c r="O267" s="541"/>
      <c r="P267" s="541"/>
      <c r="Q267" s="541"/>
      <c r="R267" s="541"/>
      <c r="S267" s="541"/>
      <c r="T267" s="541"/>
      <c r="U267" s="541"/>
      <c r="V267" s="541"/>
      <c r="W267" s="541"/>
      <c r="X267" s="541"/>
      <c r="Y267" s="541"/>
      <c r="Z267" s="541"/>
    </row>
    <row r="268">
      <c r="A268" s="541"/>
      <c r="B268" s="541"/>
      <c r="C268" s="541"/>
      <c r="D268" s="541"/>
      <c r="E268" s="541"/>
      <c r="F268" s="541"/>
      <c r="G268" s="541"/>
      <c r="H268" s="541"/>
      <c r="I268" s="541"/>
      <c r="J268" s="541"/>
      <c r="K268" s="541"/>
      <c r="L268" s="541"/>
      <c r="M268" s="541"/>
      <c r="N268" s="541"/>
      <c r="O268" s="541"/>
      <c r="P268" s="541"/>
      <c r="Q268" s="541"/>
      <c r="R268" s="541"/>
      <c r="S268" s="541"/>
      <c r="T268" s="541"/>
      <c r="U268" s="541"/>
      <c r="V268" s="541"/>
      <c r="W268" s="541"/>
      <c r="X268" s="541"/>
      <c r="Y268" s="541"/>
      <c r="Z268" s="541"/>
    </row>
    <row r="269">
      <c r="A269" s="541"/>
      <c r="B269" s="541"/>
      <c r="C269" s="541"/>
      <c r="D269" s="541"/>
      <c r="E269" s="541"/>
      <c r="F269" s="541"/>
      <c r="G269" s="541"/>
      <c r="H269" s="541"/>
      <c r="I269" s="541"/>
      <c r="J269" s="541"/>
      <c r="K269" s="541"/>
      <c r="L269" s="541"/>
      <c r="M269" s="541"/>
      <c r="N269" s="541"/>
      <c r="O269" s="541"/>
      <c r="P269" s="541"/>
      <c r="Q269" s="541"/>
      <c r="R269" s="541"/>
      <c r="S269" s="541"/>
      <c r="T269" s="541"/>
      <c r="U269" s="541"/>
      <c r="V269" s="541"/>
      <c r="W269" s="541"/>
      <c r="X269" s="541"/>
      <c r="Y269" s="541"/>
      <c r="Z269" s="541"/>
    </row>
    <row r="270">
      <c r="A270" s="541"/>
      <c r="B270" s="541"/>
      <c r="C270" s="541"/>
      <c r="D270" s="541"/>
      <c r="E270" s="541"/>
      <c r="F270" s="541"/>
      <c r="G270" s="541"/>
      <c r="H270" s="541"/>
      <c r="I270" s="541"/>
      <c r="J270" s="541"/>
      <c r="K270" s="541"/>
      <c r="L270" s="541"/>
      <c r="M270" s="541"/>
      <c r="N270" s="541"/>
      <c r="O270" s="541"/>
      <c r="P270" s="541"/>
      <c r="Q270" s="541"/>
      <c r="R270" s="541"/>
      <c r="S270" s="541"/>
      <c r="T270" s="541"/>
      <c r="U270" s="541"/>
      <c r="V270" s="541"/>
      <c r="W270" s="541"/>
      <c r="X270" s="541"/>
      <c r="Y270" s="541"/>
      <c r="Z270" s="541"/>
    </row>
    <row r="271">
      <c r="A271" s="541"/>
      <c r="B271" s="541"/>
      <c r="C271" s="541"/>
      <c r="D271" s="541"/>
      <c r="E271" s="541"/>
      <c r="F271" s="541"/>
      <c r="G271" s="541"/>
      <c r="H271" s="541"/>
      <c r="I271" s="541"/>
      <c r="J271" s="541"/>
      <c r="K271" s="541"/>
      <c r="L271" s="541"/>
      <c r="M271" s="541"/>
      <c r="N271" s="541"/>
      <c r="O271" s="541"/>
      <c r="P271" s="541"/>
      <c r="Q271" s="541"/>
      <c r="R271" s="541"/>
      <c r="S271" s="541"/>
      <c r="T271" s="541"/>
      <c r="U271" s="541"/>
      <c r="V271" s="541"/>
      <c r="W271" s="541"/>
      <c r="X271" s="541"/>
      <c r="Y271" s="541"/>
      <c r="Z271" s="541"/>
    </row>
    <row r="272">
      <c r="A272" s="541"/>
      <c r="B272" s="541"/>
      <c r="C272" s="541"/>
      <c r="D272" s="541"/>
      <c r="E272" s="541"/>
      <c r="F272" s="541"/>
      <c r="G272" s="541"/>
      <c r="H272" s="541"/>
      <c r="I272" s="541"/>
      <c r="J272" s="541"/>
      <c r="K272" s="541"/>
      <c r="L272" s="541"/>
      <c r="M272" s="541"/>
      <c r="N272" s="541"/>
      <c r="O272" s="541"/>
      <c r="P272" s="541"/>
      <c r="Q272" s="541"/>
      <c r="R272" s="541"/>
      <c r="S272" s="541"/>
      <c r="T272" s="541"/>
      <c r="U272" s="541"/>
      <c r="V272" s="541"/>
      <c r="W272" s="541"/>
      <c r="X272" s="541"/>
      <c r="Y272" s="541"/>
      <c r="Z272" s="541"/>
    </row>
    <row r="273">
      <c r="A273" s="541"/>
      <c r="B273" s="541"/>
      <c r="C273" s="541"/>
      <c r="D273" s="541"/>
      <c r="E273" s="541"/>
      <c r="F273" s="541"/>
      <c r="G273" s="541"/>
      <c r="H273" s="541"/>
      <c r="I273" s="541"/>
      <c r="J273" s="541"/>
      <c r="K273" s="541"/>
      <c r="L273" s="541"/>
      <c r="M273" s="541"/>
      <c r="N273" s="541"/>
      <c r="O273" s="541"/>
      <c r="P273" s="541"/>
      <c r="Q273" s="541"/>
      <c r="R273" s="541"/>
      <c r="S273" s="541"/>
      <c r="T273" s="541"/>
      <c r="U273" s="541"/>
      <c r="V273" s="541"/>
      <c r="W273" s="541"/>
      <c r="X273" s="541"/>
      <c r="Y273" s="541"/>
      <c r="Z273" s="541"/>
    </row>
    <row r="274">
      <c r="A274" s="541"/>
      <c r="B274" s="541"/>
      <c r="C274" s="541"/>
      <c r="D274" s="541"/>
      <c r="E274" s="541"/>
      <c r="F274" s="541"/>
      <c r="G274" s="541"/>
      <c r="H274" s="541"/>
      <c r="I274" s="541"/>
      <c r="J274" s="541"/>
      <c r="K274" s="541"/>
      <c r="L274" s="541"/>
      <c r="M274" s="541"/>
      <c r="N274" s="541"/>
      <c r="O274" s="541"/>
      <c r="P274" s="541"/>
      <c r="Q274" s="541"/>
      <c r="R274" s="541"/>
      <c r="S274" s="541"/>
      <c r="T274" s="541"/>
      <c r="U274" s="541"/>
      <c r="V274" s="541"/>
      <c r="W274" s="541"/>
      <c r="X274" s="541"/>
      <c r="Y274" s="541"/>
      <c r="Z274" s="541"/>
    </row>
    <row r="275">
      <c r="A275" s="541"/>
      <c r="B275" s="541"/>
      <c r="C275" s="541"/>
      <c r="D275" s="541"/>
      <c r="E275" s="541"/>
      <c r="F275" s="541"/>
      <c r="G275" s="541"/>
      <c r="H275" s="541"/>
      <c r="I275" s="541"/>
      <c r="J275" s="541"/>
      <c r="K275" s="541"/>
      <c r="L275" s="541"/>
      <c r="M275" s="541"/>
      <c r="N275" s="541"/>
      <c r="O275" s="541"/>
      <c r="P275" s="541"/>
      <c r="Q275" s="541"/>
      <c r="R275" s="541"/>
      <c r="S275" s="541"/>
      <c r="T275" s="541"/>
      <c r="U275" s="541"/>
      <c r="V275" s="541"/>
      <c r="W275" s="541"/>
      <c r="X275" s="541"/>
      <c r="Y275" s="541"/>
      <c r="Z275" s="541"/>
    </row>
    <row r="276">
      <c r="A276" s="541"/>
      <c r="B276" s="541"/>
      <c r="C276" s="541"/>
      <c r="D276" s="541"/>
      <c r="E276" s="541"/>
      <c r="F276" s="541"/>
      <c r="G276" s="541"/>
      <c r="H276" s="541"/>
      <c r="I276" s="541"/>
      <c r="J276" s="541"/>
      <c r="K276" s="541"/>
      <c r="L276" s="541"/>
      <c r="M276" s="541"/>
      <c r="N276" s="541"/>
      <c r="O276" s="541"/>
      <c r="P276" s="541"/>
      <c r="Q276" s="541"/>
      <c r="R276" s="541"/>
      <c r="S276" s="541"/>
      <c r="T276" s="541"/>
      <c r="U276" s="541"/>
      <c r="V276" s="541"/>
      <c r="W276" s="541"/>
      <c r="X276" s="541"/>
      <c r="Y276" s="541"/>
      <c r="Z276" s="541"/>
    </row>
    <row r="277">
      <c r="A277" s="541"/>
      <c r="B277" s="541"/>
      <c r="C277" s="541"/>
      <c r="D277" s="541"/>
      <c r="E277" s="541"/>
      <c r="F277" s="541"/>
      <c r="G277" s="541"/>
      <c r="H277" s="541"/>
      <c r="I277" s="541"/>
      <c r="J277" s="541"/>
      <c r="K277" s="541"/>
      <c r="L277" s="541"/>
      <c r="M277" s="541"/>
      <c r="N277" s="541"/>
      <c r="O277" s="541"/>
      <c r="P277" s="541"/>
      <c r="Q277" s="541"/>
      <c r="R277" s="541"/>
      <c r="S277" s="541"/>
      <c r="T277" s="541"/>
      <c r="U277" s="541"/>
      <c r="V277" s="541"/>
      <c r="W277" s="541"/>
      <c r="X277" s="541"/>
      <c r="Y277" s="541"/>
      <c r="Z277" s="541"/>
    </row>
    <row r="278">
      <c r="A278" s="541"/>
      <c r="B278" s="541"/>
      <c r="C278" s="541"/>
      <c r="D278" s="541"/>
      <c r="E278" s="541"/>
      <c r="F278" s="541"/>
      <c r="G278" s="541"/>
      <c r="H278" s="541"/>
      <c r="I278" s="541"/>
      <c r="J278" s="541"/>
      <c r="K278" s="541"/>
      <c r="L278" s="541"/>
      <c r="M278" s="541"/>
      <c r="N278" s="541"/>
      <c r="O278" s="541"/>
      <c r="P278" s="541"/>
      <c r="Q278" s="541"/>
      <c r="R278" s="541"/>
      <c r="S278" s="541"/>
      <c r="T278" s="541"/>
      <c r="U278" s="541"/>
      <c r="V278" s="541"/>
      <c r="W278" s="541"/>
      <c r="X278" s="541"/>
      <c r="Y278" s="541"/>
      <c r="Z278" s="541"/>
    </row>
    <row r="279">
      <c r="A279" s="541"/>
      <c r="B279" s="541"/>
      <c r="C279" s="541"/>
      <c r="D279" s="541"/>
      <c r="E279" s="541"/>
      <c r="F279" s="541"/>
      <c r="G279" s="541"/>
      <c r="H279" s="541"/>
      <c r="I279" s="541"/>
      <c r="J279" s="541"/>
      <c r="K279" s="541"/>
      <c r="L279" s="541"/>
      <c r="M279" s="541"/>
      <c r="N279" s="541"/>
      <c r="O279" s="541"/>
      <c r="P279" s="541"/>
      <c r="Q279" s="541"/>
      <c r="R279" s="541"/>
      <c r="S279" s="541"/>
      <c r="T279" s="541"/>
      <c r="U279" s="541"/>
      <c r="V279" s="541"/>
      <c r="W279" s="541"/>
      <c r="X279" s="541"/>
      <c r="Y279" s="541"/>
      <c r="Z279" s="541"/>
    </row>
    <row r="280">
      <c r="A280" s="541"/>
      <c r="B280" s="541"/>
      <c r="C280" s="541"/>
      <c r="D280" s="541"/>
      <c r="E280" s="541"/>
      <c r="F280" s="541"/>
      <c r="G280" s="541"/>
      <c r="H280" s="541"/>
      <c r="I280" s="541"/>
      <c r="J280" s="541"/>
      <c r="K280" s="541"/>
      <c r="L280" s="541"/>
      <c r="M280" s="541"/>
      <c r="N280" s="541"/>
      <c r="O280" s="541"/>
      <c r="P280" s="541"/>
      <c r="Q280" s="541"/>
      <c r="R280" s="541"/>
      <c r="S280" s="541"/>
      <c r="T280" s="541"/>
      <c r="U280" s="541"/>
      <c r="V280" s="541"/>
      <c r="W280" s="541"/>
      <c r="X280" s="541"/>
      <c r="Y280" s="541"/>
      <c r="Z280" s="541"/>
    </row>
    <row r="281">
      <c r="A281" s="541"/>
      <c r="B281" s="541"/>
      <c r="C281" s="541"/>
      <c r="D281" s="541"/>
      <c r="E281" s="541"/>
      <c r="F281" s="541"/>
      <c r="G281" s="541"/>
      <c r="H281" s="541"/>
      <c r="I281" s="541"/>
      <c r="J281" s="541"/>
      <c r="K281" s="541"/>
      <c r="L281" s="541"/>
      <c r="M281" s="541"/>
      <c r="N281" s="541"/>
      <c r="O281" s="541"/>
      <c r="P281" s="541"/>
      <c r="Q281" s="541"/>
      <c r="R281" s="541"/>
      <c r="S281" s="541"/>
      <c r="T281" s="541"/>
      <c r="U281" s="541"/>
      <c r="V281" s="541"/>
      <c r="W281" s="541"/>
      <c r="X281" s="541"/>
      <c r="Y281" s="541"/>
      <c r="Z281" s="541"/>
    </row>
    <row r="282">
      <c r="A282" s="541"/>
      <c r="B282" s="541"/>
      <c r="C282" s="541"/>
      <c r="D282" s="541"/>
      <c r="E282" s="541"/>
      <c r="F282" s="541"/>
      <c r="G282" s="541"/>
      <c r="H282" s="541"/>
      <c r="I282" s="541"/>
      <c r="J282" s="541"/>
      <c r="K282" s="541"/>
      <c r="L282" s="541"/>
      <c r="M282" s="541"/>
      <c r="N282" s="541"/>
      <c r="O282" s="541"/>
      <c r="P282" s="541"/>
      <c r="Q282" s="541"/>
      <c r="R282" s="541"/>
      <c r="S282" s="541"/>
      <c r="T282" s="541"/>
      <c r="U282" s="541"/>
      <c r="V282" s="541"/>
      <c r="W282" s="541"/>
      <c r="X282" s="541"/>
      <c r="Y282" s="541"/>
      <c r="Z282" s="541"/>
    </row>
    <row r="283">
      <c r="A283" s="541"/>
      <c r="B283" s="541"/>
      <c r="C283" s="541"/>
      <c r="D283" s="541"/>
      <c r="E283" s="541"/>
      <c r="F283" s="541"/>
      <c r="G283" s="541"/>
      <c r="H283" s="541"/>
      <c r="I283" s="541"/>
      <c r="J283" s="541"/>
      <c r="K283" s="541"/>
      <c r="L283" s="541"/>
      <c r="M283" s="541"/>
      <c r="N283" s="541"/>
      <c r="O283" s="541"/>
      <c r="P283" s="541"/>
      <c r="Q283" s="541"/>
      <c r="R283" s="541"/>
      <c r="S283" s="541"/>
      <c r="T283" s="541"/>
      <c r="U283" s="541"/>
      <c r="V283" s="541"/>
      <c r="W283" s="541"/>
      <c r="X283" s="541"/>
      <c r="Y283" s="541"/>
      <c r="Z283" s="541"/>
    </row>
    <row r="284">
      <c r="A284" s="541"/>
      <c r="B284" s="541"/>
      <c r="C284" s="541"/>
      <c r="D284" s="541"/>
      <c r="E284" s="541"/>
      <c r="F284" s="541"/>
      <c r="G284" s="541"/>
      <c r="H284" s="541"/>
      <c r="I284" s="541"/>
      <c r="J284" s="541"/>
      <c r="K284" s="541"/>
      <c r="L284" s="541"/>
      <c r="M284" s="541"/>
      <c r="N284" s="541"/>
      <c r="O284" s="541"/>
      <c r="P284" s="541"/>
      <c r="Q284" s="541"/>
      <c r="R284" s="541"/>
      <c r="S284" s="541"/>
      <c r="T284" s="541"/>
      <c r="U284" s="541"/>
      <c r="V284" s="541"/>
      <c r="W284" s="541"/>
      <c r="X284" s="541"/>
      <c r="Y284" s="541"/>
      <c r="Z284" s="541"/>
    </row>
    <row r="285">
      <c r="A285" s="541"/>
      <c r="B285" s="541"/>
      <c r="C285" s="541"/>
      <c r="D285" s="541"/>
      <c r="E285" s="541"/>
      <c r="F285" s="541"/>
      <c r="G285" s="541"/>
      <c r="H285" s="541"/>
      <c r="I285" s="541"/>
      <c r="J285" s="541"/>
      <c r="K285" s="541"/>
      <c r="L285" s="541"/>
      <c r="M285" s="541"/>
      <c r="N285" s="541"/>
      <c r="O285" s="541"/>
      <c r="P285" s="541"/>
      <c r="Q285" s="541"/>
      <c r="R285" s="541"/>
      <c r="S285" s="541"/>
      <c r="T285" s="541"/>
      <c r="U285" s="541"/>
      <c r="V285" s="541"/>
      <c r="W285" s="541"/>
      <c r="X285" s="541"/>
      <c r="Y285" s="541"/>
      <c r="Z285" s="541"/>
    </row>
    <row r="286">
      <c r="A286" s="541"/>
      <c r="B286" s="541"/>
      <c r="C286" s="541"/>
      <c r="D286" s="541"/>
      <c r="E286" s="541"/>
      <c r="F286" s="541"/>
      <c r="G286" s="541"/>
      <c r="H286" s="541"/>
      <c r="I286" s="541"/>
      <c r="J286" s="541"/>
      <c r="K286" s="541"/>
      <c r="L286" s="541"/>
      <c r="M286" s="541"/>
      <c r="N286" s="541"/>
      <c r="O286" s="541"/>
      <c r="P286" s="541"/>
      <c r="Q286" s="541"/>
      <c r="R286" s="541"/>
      <c r="S286" s="541"/>
      <c r="T286" s="541"/>
      <c r="U286" s="541"/>
      <c r="V286" s="541"/>
      <c r="W286" s="541"/>
      <c r="X286" s="541"/>
      <c r="Y286" s="541"/>
      <c r="Z286" s="541"/>
    </row>
    <row r="287">
      <c r="A287" s="541"/>
      <c r="B287" s="541"/>
      <c r="C287" s="541"/>
      <c r="D287" s="541"/>
      <c r="E287" s="541"/>
      <c r="F287" s="541"/>
      <c r="G287" s="541"/>
      <c r="H287" s="541"/>
      <c r="I287" s="541"/>
      <c r="J287" s="541"/>
      <c r="K287" s="541"/>
      <c r="L287" s="541"/>
      <c r="M287" s="541"/>
      <c r="N287" s="541"/>
      <c r="O287" s="541"/>
      <c r="P287" s="541"/>
      <c r="Q287" s="541"/>
      <c r="R287" s="541"/>
      <c r="S287" s="541"/>
      <c r="T287" s="541"/>
      <c r="U287" s="541"/>
      <c r="V287" s="541"/>
      <c r="W287" s="541"/>
      <c r="X287" s="541"/>
      <c r="Y287" s="541"/>
      <c r="Z287" s="541"/>
    </row>
    <row r="288">
      <c r="A288" s="541"/>
      <c r="B288" s="541"/>
      <c r="C288" s="541"/>
      <c r="D288" s="541"/>
      <c r="E288" s="541"/>
      <c r="F288" s="541"/>
      <c r="G288" s="541"/>
      <c r="H288" s="541"/>
      <c r="I288" s="541"/>
      <c r="J288" s="541"/>
      <c r="K288" s="541"/>
      <c r="L288" s="541"/>
      <c r="M288" s="541"/>
      <c r="N288" s="541"/>
      <c r="O288" s="541"/>
      <c r="P288" s="541"/>
      <c r="Q288" s="541"/>
      <c r="R288" s="541"/>
      <c r="S288" s="541"/>
      <c r="T288" s="541"/>
      <c r="U288" s="541"/>
      <c r="V288" s="541"/>
      <c r="W288" s="541"/>
      <c r="X288" s="541"/>
      <c r="Y288" s="541"/>
      <c r="Z288" s="541"/>
    </row>
    <row r="289">
      <c r="A289" s="541"/>
      <c r="B289" s="541"/>
      <c r="C289" s="541"/>
      <c r="D289" s="541"/>
      <c r="E289" s="541"/>
      <c r="F289" s="541"/>
      <c r="G289" s="541"/>
      <c r="H289" s="541"/>
      <c r="I289" s="541"/>
      <c r="J289" s="541"/>
      <c r="K289" s="541"/>
      <c r="L289" s="541"/>
      <c r="M289" s="541"/>
      <c r="N289" s="541"/>
      <c r="O289" s="541"/>
      <c r="P289" s="541"/>
      <c r="Q289" s="541"/>
      <c r="R289" s="541"/>
      <c r="S289" s="541"/>
      <c r="T289" s="541"/>
      <c r="U289" s="541"/>
      <c r="V289" s="541"/>
      <c r="W289" s="541"/>
      <c r="X289" s="541"/>
      <c r="Y289" s="541"/>
      <c r="Z289" s="541"/>
    </row>
    <row r="290">
      <c r="A290" s="541"/>
      <c r="B290" s="541"/>
      <c r="C290" s="541"/>
      <c r="D290" s="541"/>
      <c r="E290" s="541"/>
      <c r="F290" s="541"/>
      <c r="G290" s="541"/>
      <c r="H290" s="541"/>
      <c r="I290" s="541"/>
      <c r="J290" s="541"/>
      <c r="K290" s="541"/>
      <c r="L290" s="541"/>
      <c r="M290" s="541"/>
      <c r="N290" s="541"/>
      <c r="O290" s="541"/>
      <c r="P290" s="541"/>
      <c r="Q290" s="541"/>
      <c r="R290" s="541"/>
      <c r="S290" s="541"/>
      <c r="T290" s="541"/>
      <c r="U290" s="541"/>
      <c r="V290" s="541"/>
      <c r="W290" s="541"/>
      <c r="X290" s="541"/>
      <c r="Y290" s="541"/>
      <c r="Z290" s="541"/>
    </row>
    <row r="291">
      <c r="A291" s="541"/>
      <c r="B291" s="541"/>
      <c r="C291" s="541"/>
      <c r="D291" s="541"/>
      <c r="E291" s="541"/>
      <c r="F291" s="541"/>
      <c r="G291" s="541"/>
      <c r="H291" s="541"/>
      <c r="I291" s="541"/>
      <c r="J291" s="541"/>
      <c r="K291" s="541"/>
      <c r="L291" s="541"/>
      <c r="M291" s="541"/>
      <c r="N291" s="541"/>
      <c r="O291" s="541"/>
      <c r="P291" s="541"/>
      <c r="Q291" s="541"/>
      <c r="R291" s="541"/>
      <c r="S291" s="541"/>
      <c r="T291" s="541"/>
      <c r="U291" s="541"/>
      <c r="V291" s="541"/>
      <c r="W291" s="541"/>
      <c r="X291" s="541"/>
      <c r="Y291" s="541"/>
      <c r="Z291" s="541"/>
    </row>
    <row r="292">
      <c r="A292" s="541"/>
      <c r="B292" s="541"/>
      <c r="C292" s="541"/>
      <c r="D292" s="541"/>
      <c r="E292" s="541"/>
      <c r="F292" s="541"/>
      <c r="G292" s="541"/>
      <c r="H292" s="541"/>
      <c r="I292" s="541"/>
      <c r="J292" s="541"/>
      <c r="K292" s="541"/>
      <c r="L292" s="541"/>
      <c r="M292" s="541"/>
      <c r="N292" s="541"/>
      <c r="O292" s="541"/>
      <c r="P292" s="541"/>
      <c r="Q292" s="541"/>
      <c r="R292" s="541"/>
      <c r="S292" s="541"/>
      <c r="T292" s="541"/>
      <c r="U292" s="541"/>
      <c r="V292" s="541"/>
      <c r="W292" s="541"/>
      <c r="X292" s="541"/>
      <c r="Y292" s="541"/>
      <c r="Z292" s="541"/>
    </row>
    <row r="293">
      <c r="A293" s="541"/>
      <c r="B293" s="541"/>
      <c r="C293" s="541"/>
      <c r="D293" s="541"/>
      <c r="E293" s="541"/>
      <c r="F293" s="541"/>
      <c r="G293" s="541"/>
      <c r="H293" s="541"/>
      <c r="I293" s="541"/>
      <c r="J293" s="541"/>
      <c r="K293" s="541"/>
      <c r="L293" s="541"/>
      <c r="M293" s="541"/>
      <c r="N293" s="541"/>
      <c r="O293" s="541"/>
      <c r="P293" s="541"/>
      <c r="Q293" s="541"/>
      <c r="R293" s="541"/>
      <c r="S293" s="541"/>
      <c r="T293" s="541"/>
      <c r="U293" s="541"/>
      <c r="V293" s="541"/>
      <c r="W293" s="541"/>
      <c r="X293" s="541"/>
      <c r="Y293" s="541"/>
      <c r="Z293" s="541"/>
    </row>
    <row r="294">
      <c r="A294" s="541"/>
      <c r="B294" s="541"/>
      <c r="C294" s="541"/>
      <c r="D294" s="541"/>
      <c r="E294" s="541"/>
      <c r="F294" s="541"/>
      <c r="G294" s="541"/>
      <c r="H294" s="541"/>
      <c r="I294" s="541"/>
      <c r="J294" s="541"/>
      <c r="K294" s="541"/>
      <c r="L294" s="541"/>
      <c r="M294" s="541"/>
      <c r="N294" s="541"/>
      <c r="O294" s="541"/>
      <c r="P294" s="541"/>
      <c r="Q294" s="541"/>
      <c r="R294" s="541"/>
      <c r="S294" s="541"/>
      <c r="T294" s="541"/>
      <c r="U294" s="541"/>
      <c r="V294" s="541"/>
      <c r="W294" s="541"/>
      <c r="X294" s="541"/>
      <c r="Y294" s="541"/>
      <c r="Z294" s="541"/>
    </row>
    <row r="295">
      <c r="A295" s="541"/>
      <c r="B295" s="541"/>
      <c r="C295" s="541"/>
      <c r="D295" s="541"/>
      <c r="E295" s="541"/>
      <c r="F295" s="541"/>
      <c r="G295" s="541"/>
      <c r="H295" s="541"/>
      <c r="I295" s="541"/>
      <c r="J295" s="541"/>
      <c r="K295" s="541"/>
      <c r="L295" s="541"/>
      <c r="M295" s="541"/>
      <c r="N295" s="541"/>
      <c r="O295" s="541"/>
      <c r="P295" s="541"/>
      <c r="Q295" s="541"/>
      <c r="R295" s="541"/>
      <c r="S295" s="541"/>
      <c r="T295" s="541"/>
      <c r="U295" s="541"/>
      <c r="V295" s="541"/>
      <c r="W295" s="541"/>
      <c r="X295" s="541"/>
      <c r="Y295" s="541"/>
      <c r="Z295" s="541"/>
    </row>
    <row r="296">
      <c r="A296" s="541"/>
      <c r="B296" s="541"/>
      <c r="C296" s="541"/>
      <c r="D296" s="541"/>
      <c r="E296" s="541"/>
      <c r="F296" s="541"/>
      <c r="G296" s="541"/>
      <c r="H296" s="541"/>
      <c r="I296" s="541"/>
      <c r="J296" s="541"/>
      <c r="K296" s="541"/>
      <c r="L296" s="541"/>
      <c r="M296" s="541"/>
      <c r="N296" s="541"/>
      <c r="O296" s="541"/>
      <c r="P296" s="541"/>
      <c r="Q296" s="541"/>
      <c r="R296" s="541"/>
      <c r="S296" s="541"/>
      <c r="T296" s="541"/>
      <c r="U296" s="541"/>
      <c r="V296" s="541"/>
      <c r="W296" s="541"/>
      <c r="X296" s="541"/>
      <c r="Y296" s="541"/>
      <c r="Z296" s="541"/>
    </row>
    <row r="297">
      <c r="A297" s="541"/>
      <c r="B297" s="541"/>
      <c r="C297" s="541"/>
      <c r="D297" s="541"/>
      <c r="E297" s="541"/>
      <c r="F297" s="541"/>
      <c r="G297" s="541"/>
      <c r="H297" s="541"/>
      <c r="I297" s="541"/>
      <c r="J297" s="541"/>
      <c r="K297" s="541"/>
      <c r="L297" s="541"/>
      <c r="M297" s="541"/>
      <c r="N297" s="541"/>
      <c r="O297" s="541"/>
      <c r="P297" s="541"/>
      <c r="Q297" s="541"/>
      <c r="R297" s="541"/>
      <c r="S297" s="541"/>
      <c r="T297" s="541"/>
      <c r="U297" s="541"/>
      <c r="V297" s="541"/>
      <c r="W297" s="541"/>
      <c r="X297" s="541"/>
      <c r="Y297" s="541"/>
      <c r="Z297" s="541"/>
    </row>
    <row r="298">
      <c r="A298" s="541"/>
      <c r="B298" s="541"/>
      <c r="C298" s="541"/>
      <c r="D298" s="541"/>
      <c r="E298" s="541"/>
      <c r="F298" s="541"/>
      <c r="G298" s="541"/>
      <c r="H298" s="541"/>
      <c r="I298" s="541"/>
      <c r="J298" s="541"/>
      <c r="K298" s="541"/>
      <c r="L298" s="541"/>
      <c r="M298" s="541"/>
      <c r="N298" s="541"/>
      <c r="O298" s="541"/>
      <c r="P298" s="541"/>
      <c r="Q298" s="541"/>
      <c r="R298" s="541"/>
      <c r="S298" s="541"/>
      <c r="T298" s="541"/>
      <c r="U298" s="541"/>
      <c r="V298" s="541"/>
      <c r="W298" s="541"/>
      <c r="X298" s="541"/>
      <c r="Y298" s="541"/>
      <c r="Z298" s="541"/>
    </row>
    <row r="299">
      <c r="A299" s="541"/>
      <c r="B299" s="541"/>
      <c r="C299" s="541"/>
      <c r="D299" s="541"/>
      <c r="E299" s="541"/>
      <c r="F299" s="541"/>
      <c r="G299" s="541"/>
      <c r="H299" s="541"/>
      <c r="I299" s="541"/>
      <c r="J299" s="541"/>
      <c r="K299" s="541"/>
      <c r="L299" s="541"/>
      <c r="M299" s="541"/>
      <c r="N299" s="541"/>
      <c r="O299" s="541"/>
      <c r="P299" s="541"/>
      <c r="Q299" s="541"/>
      <c r="R299" s="541"/>
      <c r="S299" s="541"/>
      <c r="T299" s="541"/>
      <c r="U299" s="541"/>
      <c r="V299" s="541"/>
      <c r="W299" s="541"/>
      <c r="X299" s="541"/>
      <c r="Y299" s="541"/>
      <c r="Z299" s="541"/>
    </row>
    <row r="300">
      <c r="A300" s="541"/>
      <c r="B300" s="541"/>
      <c r="C300" s="541"/>
      <c r="D300" s="541"/>
      <c r="E300" s="541"/>
      <c r="F300" s="541"/>
      <c r="G300" s="541"/>
      <c r="H300" s="541"/>
      <c r="I300" s="541"/>
      <c r="J300" s="541"/>
      <c r="K300" s="541"/>
      <c r="L300" s="541"/>
      <c r="M300" s="541"/>
      <c r="N300" s="541"/>
      <c r="O300" s="541"/>
      <c r="P300" s="541"/>
      <c r="Q300" s="541"/>
      <c r="R300" s="541"/>
      <c r="S300" s="541"/>
      <c r="T300" s="541"/>
      <c r="U300" s="541"/>
      <c r="V300" s="541"/>
      <c r="W300" s="541"/>
      <c r="X300" s="541"/>
      <c r="Y300" s="541"/>
      <c r="Z300" s="541"/>
    </row>
    <row r="301">
      <c r="A301" s="541"/>
      <c r="B301" s="541"/>
      <c r="C301" s="541"/>
      <c r="D301" s="541"/>
      <c r="E301" s="541"/>
      <c r="F301" s="541"/>
      <c r="G301" s="541"/>
      <c r="H301" s="541"/>
      <c r="I301" s="541"/>
      <c r="J301" s="541"/>
      <c r="K301" s="541"/>
      <c r="L301" s="541"/>
      <c r="M301" s="541"/>
      <c r="N301" s="541"/>
      <c r="O301" s="541"/>
      <c r="P301" s="541"/>
      <c r="Q301" s="541"/>
      <c r="R301" s="541"/>
      <c r="S301" s="541"/>
      <c r="T301" s="541"/>
      <c r="U301" s="541"/>
      <c r="V301" s="541"/>
      <c r="W301" s="541"/>
      <c r="X301" s="541"/>
      <c r="Y301" s="541"/>
      <c r="Z301" s="541"/>
    </row>
    <row r="302">
      <c r="A302" s="541"/>
      <c r="B302" s="541"/>
      <c r="C302" s="541"/>
      <c r="D302" s="541"/>
      <c r="E302" s="541"/>
      <c r="F302" s="541"/>
      <c r="G302" s="541"/>
      <c r="H302" s="541"/>
      <c r="I302" s="541"/>
      <c r="J302" s="541"/>
      <c r="K302" s="541"/>
      <c r="L302" s="541"/>
      <c r="M302" s="541"/>
      <c r="N302" s="541"/>
      <c r="O302" s="541"/>
      <c r="P302" s="541"/>
      <c r="Q302" s="541"/>
      <c r="R302" s="541"/>
      <c r="S302" s="541"/>
      <c r="T302" s="541"/>
      <c r="U302" s="541"/>
      <c r="V302" s="541"/>
      <c r="W302" s="541"/>
      <c r="X302" s="541"/>
      <c r="Y302" s="541"/>
      <c r="Z302" s="541"/>
    </row>
    <row r="303">
      <c r="A303" s="541"/>
      <c r="B303" s="541"/>
      <c r="C303" s="541"/>
      <c r="D303" s="541"/>
      <c r="E303" s="541"/>
      <c r="F303" s="541"/>
      <c r="G303" s="541"/>
      <c r="H303" s="541"/>
      <c r="I303" s="541"/>
      <c r="J303" s="541"/>
      <c r="K303" s="541"/>
      <c r="L303" s="541"/>
      <c r="M303" s="541"/>
      <c r="N303" s="541"/>
      <c r="O303" s="541"/>
      <c r="P303" s="541"/>
      <c r="Q303" s="541"/>
      <c r="R303" s="541"/>
      <c r="S303" s="541"/>
      <c r="T303" s="541"/>
      <c r="U303" s="541"/>
      <c r="V303" s="541"/>
      <c r="W303" s="541"/>
      <c r="X303" s="541"/>
      <c r="Y303" s="541"/>
      <c r="Z303" s="541"/>
    </row>
    <row r="304">
      <c r="A304" s="541"/>
      <c r="B304" s="541"/>
      <c r="C304" s="541"/>
      <c r="D304" s="541"/>
      <c r="E304" s="541"/>
      <c r="F304" s="541"/>
      <c r="G304" s="541"/>
      <c r="H304" s="541"/>
      <c r="I304" s="541"/>
      <c r="J304" s="541"/>
      <c r="K304" s="541"/>
      <c r="L304" s="541"/>
      <c r="M304" s="541"/>
      <c r="N304" s="541"/>
      <c r="O304" s="541"/>
      <c r="P304" s="541"/>
      <c r="Q304" s="541"/>
      <c r="R304" s="541"/>
      <c r="S304" s="541"/>
      <c r="T304" s="541"/>
      <c r="U304" s="541"/>
      <c r="V304" s="541"/>
      <c r="W304" s="541"/>
      <c r="X304" s="541"/>
      <c r="Y304" s="541"/>
      <c r="Z304" s="541"/>
    </row>
    <row r="305">
      <c r="A305" s="541"/>
      <c r="B305" s="541"/>
      <c r="C305" s="541"/>
      <c r="D305" s="541"/>
      <c r="E305" s="541"/>
      <c r="F305" s="541"/>
      <c r="G305" s="541"/>
      <c r="H305" s="541"/>
      <c r="I305" s="541"/>
      <c r="J305" s="541"/>
      <c r="K305" s="541"/>
      <c r="L305" s="541"/>
      <c r="M305" s="541"/>
      <c r="N305" s="541"/>
      <c r="O305" s="541"/>
      <c r="P305" s="541"/>
      <c r="Q305" s="541"/>
      <c r="R305" s="541"/>
      <c r="S305" s="541"/>
      <c r="T305" s="541"/>
      <c r="U305" s="541"/>
      <c r="V305" s="541"/>
      <c r="W305" s="541"/>
      <c r="X305" s="541"/>
      <c r="Y305" s="541"/>
      <c r="Z305" s="541"/>
    </row>
    <row r="306">
      <c r="A306" s="541"/>
      <c r="B306" s="541"/>
      <c r="C306" s="541"/>
      <c r="D306" s="541"/>
      <c r="E306" s="541"/>
      <c r="F306" s="541"/>
      <c r="G306" s="541"/>
      <c r="H306" s="541"/>
      <c r="I306" s="541"/>
      <c r="J306" s="541"/>
      <c r="K306" s="541"/>
      <c r="L306" s="541"/>
      <c r="M306" s="541"/>
      <c r="N306" s="541"/>
      <c r="O306" s="541"/>
      <c r="P306" s="541"/>
      <c r="Q306" s="541"/>
      <c r="R306" s="541"/>
      <c r="S306" s="541"/>
      <c r="T306" s="541"/>
      <c r="U306" s="541"/>
      <c r="V306" s="541"/>
      <c r="W306" s="541"/>
      <c r="X306" s="541"/>
      <c r="Y306" s="541"/>
      <c r="Z306" s="541"/>
    </row>
    <row r="307">
      <c r="A307" s="541"/>
      <c r="B307" s="541"/>
      <c r="C307" s="541"/>
      <c r="D307" s="541"/>
      <c r="E307" s="541"/>
      <c r="F307" s="541"/>
      <c r="G307" s="541"/>
      <c r="H307" s="541"/>
      <c r="I307" s="541"/>
      <c r="J307" s="541"/>
      <c r="K307" s="541"/>
      <c r="L307" s="541"/>
      <c r="M307" s="541"/>
      <c r="N307" s="541"/>
      <c r="O307" s="541"/>
      <c r="P307" s="541"/>
      <c r="Q307" s="541"/>
      <c r="R307" s="541"/>
      <c r="S307" s="541"/>
      <c r="T307" s="541"/>
      <c r="U307" s="541"/>
      <c r="V307" s="541"/>
      <c r="W307" s="541"/>
      <c r="X307" s="541"/>
      <c r="Y307" s="541"/>
      <c r="Z307" s="541"/>
    </row>
    <row r="308">
      <c r="A308" s="541"/>
      <c r="B308" s="541"/>
      <c r="C308" s="541"/>
      <c r="D308" s="541"/>
      <c r="E308" s="541"/>
      <c r="F308" s="541"/>
      <c r="G308" s="541"/>
      <c r="H308" s="541"/>
      <c r="I308" s="541"/>
      <c r="J308" s="541"/>
      <c r="K308" s="541"/>
      <c r="L308" s="541"/>
      <c r="M308" s="541"/>
      <c r="N308" s="541"/>
      <c r="O308" s="541"/>
      <c r="P308" s="541"/>
      <c r="Q308" s="541"/>
      <c r="R308" s="541"/>
      <c r="S308" s="541"/>
      <c r="T308" s="541"/>
      <c r="U308" s="541"/>
      <c r="V308" s="541"/>
      <c r="W308" s="541"/>
      <c r="X308" s="541"/>
      <c r="Y308" s="541"/>
      <c r="Z308" s="541"/>
    </row>
    <row r="309">
      <c r="A309" s="541"/>
      <c r="B309" s="541"/>
      <c r="C309" s="541"/>
      <c r="D309" s="541"/>
      <c r="E309" s="541"/>
      <c r="F309" s="541"/>
      <c r="G309" s="541"/>
      <c r="H309" s="541"/>
      <c r="I309" s="541"/>
      <c r="J309" s="541"/>
      <c r="K309" s="541"/>
      <c r="L309" s="541"/>
      <c r="M309" s="541"/>
      <c r="N309" s="541"/>
      <c r="O309" s="541"/>
      <c r="P309" s="541"/>
      <c r="Q309" s="541"/>
      <c r="R309" s="541"/>
      <c r="S309" s="541"/>
      <c r="T309" s="541"/>
      <c r="U309" s="541"/>
      <c r="V309" s="541"/>
      <c r="W309" s="541"/>
      <c r="X309" s="541"/>
      <c r="Y309" s="541"/>
      <c r="Z309" s="541"/>
    </row>
    <row r="310">
      <c r="A310" s="541"/>
      <c r="B310" s="541"/>
      <c r="C310" s="541"/>
      <c r="D310" s="541"/>
      <c r="E310" s="541"/>
      <c r="F310" s="541"/>
      <c r="G310" s="541"/>
      <c r="H310" s="541"/>
      <c r="I310" s="541"/>
      <c r="J310" s="541"/>
      <c r="K310" s="541"/>
      <c r="L310" s="541"/>
      <c r="M310" s="541"/>
      <c r="N310" s="541"/>
      <c r="O310" s="541"/>
      <c r="P310" s="541"/>
      <c r="Q310" s="541"/>
      <c r="R310" s="541"/>
      <c r="S310" s="541"/>
      <c r="T310" s="541"/>
      <c r="U310" s="541"/>
      <c r="V310" s="541"/>
      <c r="W310" s="541"/>
      <c r="X310" s="541"/>
      <c r="Y310" s="541"/>
      <c r="Z310" s="541"/>
    </row>
    <row r="311">
      <c r="A311" s="541"/>
      <c r="B311" s="541"/>
      <c r="C311" s="541"/>
      <c r="D311" s="541"/>
      <c r="E311" s="541"/>
      <c r="F311" s="541"/>
      <c r="G311" s="541"/>
      <c r="H311" s="541"/>
      <c r="I311" s="541"/>
      <c r="J311" s="541"/>
      <c r="K311" s="541"/>
      <c r="L311" s="541"/>
      <c r="M311" s="541"/>
      <c r="N311" s="541"/>
      <c r="O311" s="541"/>
      <c r="P311" s="541"/>
      <c r="Q311" s="541"/>
      <c r="R311" s="541"/>
      <c r="S311" s="541"/>
      <c r="T311" s="541"/>
      <c r="U311" s="541"/>
      <c r="V311" s="541"/>
      <c r="W311" s="541"/>
      <c r="X311" s="541"/>
      <c r="Y311" s="541"/>
      <c r="Z311" s="541"/>
    </row>
    <row r="312">
      <c r="A312" s="541"/>
      <c r="B312" s="541"/>
      <c r="C312" s="541"/>
      <c r="D312" s="541"/>
      <c r="E312" s="541"/>
      <c r="F312" s="541"/>
      <c r="G312" s="541"/>
      <c r="H312" s="541"/>
      <c r="I312" s="541"/>
      <c r="J312" s="541"/>
      <c r="K312" s="541"/>
      <c r="L312" s="541"/>
      <c r="M312" s="541"/>
      <c r="N312" s="541"/>
      <c r="O312" s="541"/>
      <c r="P312" s="541"/>
      <c r="Q312" s="541"/>
      <c r="R312" s="541"/>
      <c r="S312" s="541"/>
      <c r="T312" s="541"/>
      <c r="U312" s="541"/>
      <c r="V312" s="541"/>
      <c r="W312" s="541"/>
      <c r="X312" s="541"/>
      <c r="Y312" s="541"/>
      <c r="Z312" s="541"/>
    </row>
    <row r="313">
      <c r="A313" s="541"/>
      <c r="B313" s="541"/>
      <c r="C313" s="541"/>
      <c r="D313" s="541"/>
      <c r="E313" s="541"/>
      <c r="F313" s="541"/>
      <c r="G313" s="541"/>
      <c r="H313" s="541"/>
      <c r="I313" s="541"/>
      <c r="J313" s="541"/>
      <c r="K313" s="541"/>
      <c r="L313" s="541"/>
      <c r="M313" s="541"/>
      <c r="N313" s="541"/>
      <c r="O313" s="541"/>
      <c r="P313" s="541"/>
      <c r="Q313" s="541"/>
      <c r="R313" s="541"/>
      <c r="S313" s="541"/>
      <c r="T313" s="541"/>
      <c r="U313" s="541"/>
      <c r="V313" s="541"/>
      <c r="W313" s="541"/>
      <c r="X313" s="541"/>
      <c r="Y313" s="541"/>
      <c r="Z313" s="541"/>
    </row>
    <row r="314">
      <c r="A314" s="541"/>
      <c r="B314" s="541"/>
      <c r="C314" s="541"/>
      <c r="D314" s="541"/>
      <c r="E314" s="541"/>
      <c r="F314" s="541"/>
      <c r="G314" s="541"/>
      <c r="H314" s="541"/>
      <c r="I314" s="541"/>
      <c r="J314" s="541"/>
      <c r="K314" s="541"/>
      <c r="L314" s="541"/>
      <c r="M314" s="541"/>
      <c r="N314" s="541"/>
      <c r="O314" s="541"/>
      <c r="P314" s="541"/>
      <c r="Q314" s="541"/>
      <c r="R314" s="541"/>
      <c r="S314" s="541"/>
      <c r="T314" s="541"/>
      <c r="U314" s="541"/>
      <c r="V314" s="541"/>
      <c r="W314" s="541"/>
      <c r="X314" s="541"/>
      <c r="Y314" s="541"/>
      <c r="Z314" s="541"/>
    </row>
    <row r="315">
      <c r="A315" s="541"/>
      <c r="B315" s="541"/>
      <c r="C315" s="541"/>
      <c r="D315" s="541"/>
      <c r="E315" s="541"/>
      <c r="F315" s="541"/>
      <c r="G315" s="541"/>
      <c r="H315" s="541"/>
      <c r="I315" s="541"/>
      <c r="J315" s="541"/>
      <c r="K315" s="541"/>
      <c r="L315" s="541"/>
      <c r="M315" s="541"/>
      <c r="N315" s="541"/>
      <c r="O315" s="541"/>
      <c r="P315" s="541"/>
      <c r="Q315" s="541"/>
      <c r="R315" s="541"/>
      <c r="S315" s="541"/>
      <c r="T315" s="541"/>
      <c r="U315" s="541"/>
      <c r="V315" s="541"/>
      <c r="W315" s="541"/>
      <c r="X315" s="541"/>
      <c r="Y315" s="541"/>
      <c r="Z315" s="541"/>
    </row>
    <row r="316">
      <c r="A316" s="541"/>
      <c r="B316" s="541"/>
      <c r="C316" s="541"/>
      <c r="D316" s="541"/>
      <c r="E316" s="541"/>
      <c r="F316" s="541"/>
      <c r="G316" s="541"/>
      <c r="H316" s="541"/>
      <c r="I316" s="541"/>
      <c r="J316" s="541"/>
      <c r="K316" s="541"/>
      <c r="L316" s="541"/>
      <c r="M316" s="541"/>
      <c r="N316" s="541"/>
      <c r="O316" s="541"/>
      <c r="P316" s="541"/>
      <c r="Q316" s="541"/>
      <c r="R316" s="541"/>
      <c r="S316" s="541"/>
      <c r="T316" s="541"/>
      <c r="U316" s="541"/>
      <c r="V316" s="541"/>
      <c r="W316" s="541"/>
      <c r="X316" s="541"/>
      <c r="Y316" s="541"/>
      <c r="Z316" s="541"/>
    </row>
    <row r="317">
      <c r="A317" s="541"/>
      <c r="B317" s="541"/>
      <c r="C317" s="541"/>
      <c r="D317" s="541"/>
      <c r="E317" s="541"/>
      <c r="F317" s="541"/>
      <c r="G317" s="541"/>
      <c r="H317" s="541"/>
      <c r="I317" s="541"/>
      <c r="J317" s="541"/>
      <c r="K317" s="541"/>
      <c r="L317" s="541"/>
      <c r="M317" s="541"/>
      <c r="N317" s="541"/>
      <c r="O317" s="541"/>
      <c r="P317" s="541"/>
      <c r="Q317" s="541"/>
      <c r="R317" s="541"/>
      <c r="S317" s="541"/>
      <c r="T317" s="541"/>
      <c r="U317" s="541"/>
      <c r="V317" s="541"/>
      <c r="W317" s="541"/>
      <c r="X317" s="541"/>
      <c r="Y317" s="541"/>
      <c r="Z317" s="541"/>
    </row>
    <row r="318">
      <c r="A318" s="541"/>
      <c r="B318" s="541"/>
      <c r="C318" s="541"/>
      <c r="D318" s="541"/>
      <c r="E318" s="541"/>
      <c r="F318" s="541"/>
      <c r="G318" s="541"/>
      <c r="H318" s="541"/>
      <c r="I318" s="541"/>
      <c r="J318" s="541"/>
      <c r="K318" s="541"/>
      <c r="L318" s="541"/>
      <c r="M318" s="541"/>
      <c r="N318" s="541"/>
      <c r="O318" s="541"/>
      <c r="P318" s="541"/>
      <c r="Q318" s="541"/>
      <c r="R318" s="541"/>
      <c r="S318" s="541"/>
      <c r="T318" s="541"/>
      <c r="U318" s="541"/>
      <c r="V318" s="541"/>
      <c r="W318" s="541"/>
      <c r="X318" s="541"/>
      <c r="Y318" s="541"/>
      <c r="Z318" s="541"/>
    </row>
    <row r="319">
      <c r="A319" s="541"/>
      <c r="B319" s="541"/>
      <c r="C319" s="541"/>
      <c r="D319" s="541"/>
      <c r="E319" s="541"/>
      <c r="F319" s="541"/>
      <c r="G319" s="541"/>
      <c r="H319" s="541"/>
      <c r="I319" s="541"/>
      <c r="J319" s="541"/>
      <c r="K319" s="541"/>
      <c r="L319" s="541"/>
      <c r="M319" s="541"/>
      <c r="N319" s="541"/>
      <c r="O319" s="541"/>
      <c r="P319" s="541"/>
      <c r="Q319" s="541"/>
      <c r="R319" s="541"/>
      <c r="S319" s="541"/>
      <c r="T319" s="541"/>
      <c r="U319" s="541"/>
      <c r="V319" s="541"/>
      <c r="W319" s="541"/>
      <c r="X319" s="541"/>
      <c r="Y319" s="541"/>
      <c r="Z319" s="541"/>
    </row>
    <row r="320">
      <c r="A320" s="541"/>
      <c r="B320" s="541"/>
      <c r="C320" s="541"/>
      <c r="D320" s="541"/>
      <c r="E320" s="541"/>
      <c r="F320" s="541"/>
      <c r="G320" s="541"/>
      <c r="H320" s="541"/>
      <c r="I320" s="541"/>
      <c r="J320" s="541"/>
      <c r="K320" s="541"/>
      <c r="L320" s="541"/>
      <c r="M320" s="541"/>
      <c r="N320" s="541"/>
      <c r="O320" s="541"/>
      <c r="P320" s="541"/>
      <c r="Q320" s="541"/>
      <c r="R320" s="541"/>
      <c r="S320" s="541"/>
      <c r="T320" s="541"/>
      <c r="U320" s="541"/>
      <c r="V320" s="541"/>
      <c r="W320" s="541"/>
      <c r="X320" s="541"/>
      <c r="Y320" s="541"/>
      <c r="Z320" s="541"/>
    </row>
    <row r="321">
      <c r="A321" s="541"/>
      <c r="B321" s="541"/>
      <c r="C321" s="541"/>
      <c r="D321" s="541"/>
      <c r="E321" s="541"/>
      <c r="F321" s="541"/>
      <c r="G321" s="541"/>
      <c r="H321" s="541"/>
      <c r="I321" s="541"/>
      <c r="J321" s="541"/>
      <c r="K321" s="541"/>
      <c r="L321" s="541"/>
      <c r="M321" s="541"/>
      <c r="N321" s="541"/>
      <c r="O321" s="541"/>
      <c r="P321" s="541"/>
      <c r="Q321" s="541"/>
      <c r="R321" s="541"/>
      <c r="S321" s="541"/>
      <c r="T321" s="541"/>
      <c r="U321" s="541"/>
      <c r="V321" s="541"/>
      <c r="W321" s="541"/>
      <c r="X321" s="541"/>
      <c r="Y321" s="541"/>
      <c r="Z321" s="541"/>
    </row>
    <row r="322">
      <c r="A322" s="541"/>
      <c r="B322" s="541"/>
      <c r="C322" s="541"/>
      <c r="D322" s="541"/>
      <c r="E322" s="541"/>
      <c r="F322" s="541"/>
      <c r="G322" s="541"/>
      <c r="H322" s="541"/>
      <c r="I322" s="541"/>
      <c r="J322" s="541"/>
      <c r="K322" s="541"/>
      <c r="L322" s="541"/>
      <c r="M322" s="541"/>
      <c r="N322" s="541"/>
      <c r="O322" s="541"/>
      <c r="P322" s="541"/>
      <c r="Q322" s="541"/>
      <c r="R322" s="541"/>
      <c r="S322" s="541"/>
      <c r="T322" s="541"/>
      <c r="U322" s="541"/>
      <c r="V322" s="541"/>
      <c r="W322" s="541"/>
      <c r="X322" s="541"/>
      <c r="Y322" s="541"/>
      <c r="Z322" s="541"/>
    </row>
    <row r="323">
      <c r="A323" s="541"/>
      <c r="B323" s="541"/>
      <c r="C323" s="541"/>
      <c r="D323" s="541"/>
      <c r="E323" s="541"/>
      <c r="F323" s="541"/>
      <c r="G323" s="541"/>
      <c r="H323" s="541"/>
      <c r="I323" s="541"/>
      <c r="J323" s="541"/>
      <c r="K323" s="541"/>
      <c r="L323" s="541"/>
      <c r="M323" s="541"/>
      <c r="N323" s="541"/>
      <c r="O323" s="541"/>
      <c r="P323" s="541"/>
      <c r="Q323" s="541"/>
      <c r="R323" s="541"/>
      <c r="S323" s="541"/>
      <c r="T323" s="541"/>
      <c r="U323" s="541"/>
      <c r="V323" s="541"/>
      <c r="W323" s="541"/>
      <c r="X323" s="541"/>
      <c r="Y323" s="541"/>
      <c r="Z323" s="541"/>
    </row>
    <row r="324">
      <c r="A324" s="541"/>
      <c r="B324" s="541"/>
      <c r="C324" s="541"/>
      <c r="D324" s="541"/>
      <c r="E324" s="541"/>
      <c r="F324" s="541"/>
      <c r="G324" s="541"/>
      <c r="H324" s="541"/>
      <c r="I324" s="541"/>
      <c r="J324" s="541"/>
      <c r="K324" s="541"/>
      <c r="L324" s="541"/>
      <c r="M324" s="541"/>
      <c r="N324" s="541"/>
      <c r="O324" s="541"/>
      <c r="P324" s="541"/>
      <c r="Q324" s="541"/>
      <c r="R324" s="541"/>
      <c r="S324" s="541"/>
      <c r="T324" s="541"/>
      <c r="U324" s="541"/>
      <c r="V324" s="541"/>
      <c r="W324" s="541"/>
      <c r="X324" s="541"/>
      <c r="Y324" s="541"/>
      <c r="Z324" s="541"/>
    </row>
    <row r="325">
      <c r="A325" s="541"/>
      <c r="B325" s="541"/>
      <c r="C325" s="541"/>
      <c r="D325" s="541"/>
      <c r="E325" s="541"/>
      <c r="F325" s="541"/>
      <c r="G325" s="541"/>
      <c r="H325" s="541"/>
      <c r="I325" s="541"/>
      <c r="J325" s="541"/>
      <c r="K325" s="541"/>
      <c r="L325" s="541"/>
      <c r="M325" s="541"/>
      <c r="N325" s="541"/>
      <c r="O325" s="541"/>
      <c r="P325" s="541"/>
      <c r="Q325" s="541"/>
      <c r="R325" s="541"/>
      <c r="S325" s="541"/>
      <c r="T325" s="541"/>
      <c r="U325" s="541"/>
      <c r="V325" s="541"/>
      <c r="W325" s="541"/>
      <c r="X325" s="541"/>
      <c r="Y325" s="541"/>
      <c r="Z325" s="541"/>
    </row>
    <row r="326">
      <c r="A326" s="541"/>
      <c r="B326" s="541"/>
      <c r="C326" s="541"/>
      <c r="D326" s="541"/>
      <c r="E326" s="541"/>
      <c r="F326" s="541"/>
      <c r="G326" s="541"/>
      <c r="H326" s="541"/>
      <c r="I326" s="541"/>
      <c r="J326" s="541"/>
      <c r="K326" s="541"/>
      <c r="L326" s="541"/>
      <c r="M326" s="541"/>
      <c r="N326" s="541"/>
      <c r="O326" s="541"/>
      <c r="P326" s="541"/>
      <c r="Q326" s="541"/>
      <c r="R326" s="541"/>
      <c r="S326" s="541"/>
      <c r="T326" s="541"/>
      <c r="U326" s="541"/>
      <c r="V326" s="541"/>
      <c r="W326" s="541"/>
      <c r="X326" s="541"/>
      <c r="Y326" s="541"/>
      <c r="Z326" s="541"/>
    </row>
    <row r="327">
      <c r="A327" s="541"/>
      <c r="B327" s="541"/>
      <c r="C327" s="541"/>
      <c r="D327" s="541"/>
      <c r="E327" s="541"/>
      <c r="F327" s="541"/>
      <c r="G327" s="541"/>
      <c r="H327" s="541"/>
      <c r="I327" s="541"/>
      <c r="J327" s="541"/>
      <c r="K327" s="541"/>
      <c r="L327" s="541"/>
      <c r="M327" s="541"/>
      <c r="N327" s="541"/>
      <c r="O327" s="541"/>
      <c r="P327" s="541"/>
      <c r="Q327" s="541"/>
      <c r="R327" s="541"/>
      <c r="S327" s="541"/>
      <c r="T327" s="541"/>
      <c r="U327" s="541"/>
      <c r="V327" s="541"/>
      <c r="W327" s="541"/>
      <c r="X327" s="541"/>
      <c r="Y327" s="541"/>
      <c r="Z327" s="541"/>
    </row>
    <row r="328">
      <c r="A328" s="541"/>
      <c r="B328" s="541"/>
      <c r="C328" s="541"/>
      <c r="D328" s="541"/>
      <c r="E328" s="541"/>
      <c r="F328" s="541"/>
      <c r="G328" s="541"/>
      <c r="H328" s="541"/>
      <c r="I328" s="541"/>
      <c r="J328" s="541"/>
      <c r="K328" s="541"/>
      <c r="L328" s="541"/>
      <c r="M328" s="541"/>
      <c r="N328" s="541"/>
      <c r="O328" s="541"/>
      <c r="P328" s="541"/>
      <c r="Q328" s="541"/>
      <c r="R328" s="541"/>
      <c r="S328" s="541"/>
      <c r="T328" s="541"/>
      <c r="U328" s="541"/>
      <c r="V328" s="541"/>
      <c r="W328" s="541"/>
      <c r="X328" s="541"/>
      <c r="Y328" s="541"/>
      <c r="Z328" s="541"/>
    </row>
    <row r="329">
      <c r="A329" s="541"/>
      <c r="B329" s="541"/>
      <c r="C329" s="541"/>
      <c r="D329" s="541"/>
      <c r="E329" s="541"/>
      <c r="F329" s="541"/>
      <c r="G329" s="541"/>
      <c r="H329" s="541"/>
      <c r="I329" s="541"/>
      <c r="J329" s="541"/>
      <c r="K329" s="541"/>
      <c r="L329" s="541"/>
      <c r="M329" s="541"/>
      <c r="N329" s="541"/>
      <c r="O329" s="541"/>
      <c r="P329" s="541"/>
      <c r="Q329" s="541"/>
      <c r="R329" s="541"/>
      <c r="S329" s="541"/>
      <c r="T329" s="541"/>
      <c r="U329" s="541"/>
      <c r="V329" s="541"/>
      <c r="W329" s="541"/>
      <c r="X329" s="541"/>
      <c r="Y329" s="541"/>
      <c r="Z329" s="541"/>
    </row>
    <row r="330">
      <c r="A330" s="541"/>
      <c r="B330" s="541"/>
      <c r="C330" s="541"/>
      <c r="D330" s="541"/>
      <c r="E330" s="541"/>
      <c r="F330" s="541"/>
      <c r="G330" s="541"/>
      <c r="H330" s="541"/>
      <c r="I330" s="541"/>
      <c r="J330" s="541"/>
      <c r="K330" s="541"/>
      <c r="L330" s="541"/>
      <c r="M330" s="541"/>
      <c r="N330" s="541"/>
      <c r="O330" s="541"/>
      <c r="P330" s="541"/>
      <c r="Q330" s="541"/>
      <c r="R330" s="541"/>
      <c r="S330" s="541"/>
      <c r="T330" s="541"/>
      <c r="U330" s="541"/>
      <c r="V330" s="541"/>
      <c r="W330" s="541"/>
      <c r="X330" s="541"/>
      <c r="Y330" s="541"/>
      <c r="Z330" s="541"/>
    </row>
    <row r="331">
      <c r="A331" s="541"/>
      <c r="B331" s="541"/>
      <c r="C331" s="541"/>
      <c r="D331" s="541"/>
      <c r="E331" s="541"/>
      <c r="F331" s="541"/>
      <c r="G331" s="541"/>
      <c r="H331" s="541"/>
      <c r="I331" s="541"/>
      <c r="J331" s="541"/>
      <c r="K331" s="541"/>
      <c r="L331" s="541"/>
      <c r="M331" s="541"/>
      <c r="N331" s="541"/>
      <c r="O331" s="541"/>
      <c r="P331" s="541"/>
      <c r="Q331" s="541"/>
      <c r="R331" s="541"/>
      <c r="S331" s="541"/>
      <c r="T331" s="541"/>
      <c r="U331" s="541"/>
      <c r="V331" s="541"/>
      <c r="W331" s="541"/>
      <c r="X331" s="541"/>
      <c r="Y331" s="541"/>
      <c r="Z331" s="541"/>
    </row>
    <row r="332">
      <c r="A332" s="541"/>
      <c r="B332" s="541"/>
      <c r="C332" s="541"/>
      <c r="D332" s="541"/>
      <c r="E332" s="541"/>
      <c r="F332" s="541"/>
      <c r="G332" s="541"/>
      <c r="H332" s="541"/>
      <c r="I332" s="541"/>
      <c r="J332" s="541"/>
      <c r="K332" s="541"/>
      <c r="L332" s="541"/>
      <c r="M332" s="541"/>
      <c r="N332" s="541"/>
      <c r="O332" s="541"/>
      <c r="P332" s="541"/>
      <c r="Q332" s="541"/>
      <c r="R332" s="541"/>
      <c r="S332" s="541"/>
      <c r="T332" s="541"/>
      <c r="U332" s="541"/>
      <c r="V332" s="541"/>
      <c r="W332" s="541"/>
      <c r="X332" s="541"/>
      <c r="Y332" s="541"/>
      <c r="Z332" s="541"/>
    </row>
    <row r="333">
      <c r="A333" s="541"/>
      <c r="B333" s="541"/>
      <c r="C333" s="541"/>
      <c r="D333" s="541"/>
      <c r="E333" s="541"/>
      <c r="F333" s="541"/>
      <c r="G333" s="541"/>
      <c r="H333" s="541"/>
      <c r="I333" s="541"/>
      <c r="J333" s="541"/>
      <c r="K333" s="541"/>
      <c r="L333" s="541"/>
      <c r="M333" s="541"/>
      <c r="N333" s="541"/>
      <c r="O333" s="541"/>
      <c r="P333" s="541"/>
      <c r="Q333" s="541"/>
      <c r="R333" s="541"/>
      <c r="S333" s="541"/>
      <c r="T333" s="541"/>
      <c r="U333" s="541"/>
      <c r="V333" s="541"/>
      <c r="W333" s="541"/>
      <c r="X333" s="541"/>
      <c r="Y333" s="541"/>
      <c r="Z333" s="541"/>
    </row>
    <row r="334">
      <c r="A334" s="541"/>
      <c r="B334" s="541"/>
      <c r="C334" s="541"/>
      <c r="D334" s="541"/>
      <c r="E334" s="541"/>
      <c r="F334" s="541"/>
      <c r="G334" s="541"/>
      <c r="H334" s="541"/>
      <c r="I334" s="541"/>
      <c r="J334" s="541"/>
      <c r="K334" s="541"/>
      <c r="L334" s="541"/>
      <c r="M334" s="541"/>
      <c r="N334" s="541"/>
      <c r="O334" s="541"/>
      <c r="P334" s="541"/>
      <c r="Q334" s="541"/>
      <c r="R334" s="541"/>
      <c r="S334" s="541"/>
      <c r="T334" s="541"/>
      <c r="U334" s="541"/>
      <c r="V334" s="541"/>
      <c r="W334" s="541"/>
      <c r="X334" s="541"/>
      <c r="Y334" s="541"/>
      <c r="Z334" s="541"/>
    </row>
    <row r="335">
      <c r="A335" s="541"/>
      <c r="B335" s="541"/>
      <c r="C335" s="541"/>
      <c r="D335" s="541"/>
      <c r="E335" s="541"/>
      <c r="F335" s="541"/>
      <c r="G335" s="541"/>
      <c r="H335" s="541"/>
      <c r="I335" s="541"/>
      <c r="J335" s="541"/>
      <c r="K335" s="541"/>
      <c r="L335" s="541"/>
      <c r="M335" s="541"/>
      <c r="N335" s="541"/>
      <c r="O335" s="541"/>
      <c r="P335" s="541"/>
      <c r="Q335" s="541"/>
      <c r="R335" s="541"/>
      <c r="S335" s="541"/>
      <c r="T335" s="541"/>
      <c r="U335" s="541"/>
      <c r="V335" s="541"/>
      <c r="W335" s="541"/>
      <c r="X335" s="541"/>
      <c r="Y335" s="541"/>
      <c r="Z335" s="541"/>
    </row>
    <row r="336">
      <c r="A336" s="541"/>
      <c r="B336" s="541"/>
      <c r="C336" s="541"/>
      <c r="D336" s="541"/>
      <c r="E336" s="541"/>
      <c r="F336" s="541"/>
      <c r="G336" s="541"/>
      <c r="H336" s="541"/>
      <c r="I336" s="541"/>
      <c r="J336" s="541"/>
      <c r="K336" s="541"/>
      <c r="L336" s="541"/>
      <c r="M336" s="541"/>
      <c r="N336" s="541"/>
      <c r="O336" s="541"/>
      <c r="P336" s="541"/>
      <c r="Q336" s="541"/>
      <c r="R336" s="541"/>
      <c r="S336" s="541"/>
      <c r="T336" s="541"/>
      <c r="U336" s="541"/>
      <c r="V336" s="541"/>
      <c r="W336" s="541"/>
      <c r="X336" s="541"/>
      <c r="Y336" s="541"/>
      <c r="Z336" s="541"/>
    </row>
    <row r="337">
      <c r="A337" s="541"/>
      <c r="B337" s="541"/>
      <c r="C337" s="541"/>
      <c r="D337" s="541"/>
      <c r="E337" s="541"/>
      <c r="F337" s="541"/>
      <c r="G337" s="541"/>
      <c r="H337" s="541"/>
      <c r="I337" s="541"/>
      <c r="J337" s="541"/>
      <c r="K337" s="541"/>
      <c r="L337" s="541"/>
      <c r="M337" s="541"/>
      <c r="N337" s="541"/>
      <c r="O337" s="541"/>
      <c r="P337" s="541"/>
      <c r="Q337" s="541"/>
      <c r="R337" s="541"/>
      <c r="S337" s="541"/>
      <c r="T337" s="541"/>
      <c r="U337" s="541"/>
      <c r="V337" s="541"/>
      <c r="W337" s="541"/>
      <c r="X337" s="541"/>
      <c r="Y337" s="541"/>
      <c r="Z337" s="541"/>
    </row>
    <row r="338">
      <c r="A338" s="541"/>
      <c r="B338" s="541"/>
      <c r="C338" s="541"/>
      <c r="D338" s="541"/>
      <c r="E338" s="541"/>
      <c r="F338" s="541"/>
      <c r="G338" s="541"/>
      <c r="H338" s="541"/>
      <c r="I338" s="541"/>
      <c r="J338" s="541"/>
      <c r="K338" s="541"/>
      <c r="L338" s="541"/>
      <c r="M338" s="541"/>
      <c r="N338" s="541"/>
      <c r="O338" s="541"/>
      <c r="P338" s="541"/>
      <c r="Q338" s="541"/>
      <c r="R338" s="541"/>
      <c r="S338" s="541"/>
      <c r="T338" s="541"/>
      <c r="U338" s="541"/>
      <c r="V338" s="541"/>
      <c r="W338" s="541"/>
      <c r="X338" s="541"/>
      <c r="Y338" s="541"/>
      <c r="Z338" s="541"/>
    </row>
    <row r="339">
      <c r="A339" s="541"/>
      <c r="B339" s="541"/>
      <c r="C339" s="541"/>
      <c r="D339" s="541"/>
      <c r="E339" s="541"/>
      <c r="F339" s="541"/>
      <c r="G339" s="541"/>
      <c r="H339" s="541"/>
      <c r="I339" s="541"/>
      <c r="J339" s="541"/>
      <c r="K339" s="541"/>
      <c r="L339" s="541"/>
      <c r="M339" s="541"/>
      <c r="N339" s="541"/>
      <c r="O339" s="541"/>
      <c r="P339" s="541"/>
      <c r="Q339" s="541"/>
      <c r="R339" s="541"/>
      <c r="S339" s="541"/>
      <c r="T339" s="541"/>
      <c r="U339" s="541"/>
      <c r="V339" s="541"/>
      <c r="W339" s="541"/>
      <c r="X339" s="541"/>
      <c r="Y339" s="541"/>
      <c r="Z339" s="541"/>
    </row>
    <row r="340">
      <c r="A340" s="541"/>
      <c r="B340" s="541"/>
      <c r="C340" s="541"/>
      <c r="D340" s="541"/>
      <c r="E340" s="541"/>
      <c r="F340" s="541"/>
      <c r="G340" s="541"/>
      <c r="H340" s="541"/>
      <c r="I340" s="541"/>
      <c r="J340" s="541"/>
      <c r="K340" s="541"/>
      <c r="L340" s="541"/>
      <c r="M340" s="541"/>
      <c r="N340" s="541"/>
      <c r="O340" s="541"/>
      <c r="P340" s="541"/>
      <c r="Q340" s="541"/>
      <c r="R340" s="541"/>
      <c r="S340" s="541"/>
      <c r="T340" s="541"/>
      <c r="U340" s="541"/>
      <c r="V340" s="541"/>
      <c r="W340" s="541"/>
      <c r="X340" s="541"/>
      <c r="Y340" s="541"/>
      <c r="Z340" s="541"/>
    </row>
    <row r="341">
      <c r="A341" s="541"/>
      <c r="B341" s="541"/>
      <c r="C341" s="541"/>
      <c r="D341" s="541"/>
      <c r="E341" s="541"/>
      <c r="F341" s="541"/>
      <c r="G341" s="541"/>
      <c r="H341" s="541"/>
      <c r="I341" s="541"/>
      <c r="J341" s="541"/>
      <c r="K341" s="541"/>
      <c r="L341" s="541"/>
      <c r="M341" s="541"/>
      <c r="N341" s="541"/>
      <c r="O341" s="541"/>
      <c r="P341" s="541"/>
      <c r="Q341" s="541"/>
      <c r="R341" s="541"/>
      <c r="S341" s="541"/>
      <c r="T341" s="541"/>
      <c r="U341" s="541"/>
      <c r="V341" s="541"/>
      <c r="W341" s="541"/>
      <c r="X341" s="541"/>
      <c r="Y341" s="541"/>
      <c r="Z341" s="541"/>
    </row>
    <row r="342">
      <c r="A342" s="541"/>
      <c r="B342" s="541"/>
      <c r="C342" s="541"/>
      <c r="D342" s="541"/>
      <c r="E342" s="541"/>
      <c r="F342" s="541"/>
      <c r="G342" s="541"/>
      <c r="H342" s="541"/>
      <c r="I342" s="541"/>
      <c r="J342" s="541"/>
      <c r="K342" s="541"/>
      <c r="L342" s="541"/>
      <c r="M342" s="541"/>
      <c r="N342" s="541"/>
      <c r="O342" s="541"/>
      <c r="P342" s="541"/>
      <c r="Q342" s="541"/>
      <c r="R342" s="541"/>
      <c r="S342" s="541"/>
      <c r="T342" s="541"/>
      <c r="U342" s="541"/>
      <c r="V342" s="541"/>
      <c r="W342" s="541"/>
      <c r="X342" s="541"/>
      <c r="Y342" s="541"/>
      <c r="Z342" s="541"/>
    </row>
    <row r="343">
      <c r="A343" s="541"/>
      <c r="B343" s="541"/>
      <c r="C343" s="541"/>
      <c r="D343" s="541"/>
      <c r="E343" s="541"/>
      <c r="F343" s="541"/>
      <c r="G343" s="541"/>
      <c r="H343" s="541"/>
      <c r="I343" s="541"/>
      <c r="J343" s="541"/>
      <c r="K343" s="541"/>
      <c r="L343" s="541"/>
      <c r="M343" s="541"/>
      <c r="N343" s="541"/>
      <c r="O343" s="541"/>
      <c r="P343" s="541"/>
      <c r="Q343" s="541"/>
      <c r="R343" s="541"/>
      <c r="S343" s="541"/>
      <c r="T343" s="541"/>
      <c r="U343" s="541"/>
      <c r="V343" s="541"/>
      <c r="W343" s="541"/>
      <c r="X343" s="541"/>
      <c r="Y343" s="541"/>
      <c r="Z343" s="541"/>
    </row>
    <row r="344">
      <c r="A344" s="541"/>
      <c r="B344" s="541"/>
      <c r="C344" s="541"/>
      <c r="D344" s="541"/>
      <c r="E344" s="541"/>
      <c r="F344" s="541"/>
      <c r="G344" s="541"/>
      <c r="H344" s="541"/>
      <c r="I344" s="541"/>
      <c r="J344" s="541"/>
      <c r="K344" s="541"/>
      <c r="L344" s="541"/>
      <c r="M344" s="541"/>
      <c r="N344" s="541"/>
      <c r="O344" s="541"/>
      <c r="P344" s="541"/>
      <c r="Q344" s="541"/>
      <c r="R344" s="541"/>
      <c r="S344" s="541"/>
      <c r="T344" s="541"/>
      <c r="U344" s="541"/>
      <c r="V344" s="541"/>
      <c r="W344" s="541"/>
      <c r="X344" s="541"/>
      <c r="Y344" s="541"/>
      <c r="Z344" s="541"/>
    </row>
    <row r="345">
      <c r="A345" s="541"/>
      <c r="B345" s="541"/>
      <c r="C345" s="541"/>
      <c r="D345" s="541"/>
      <c r="E345" s="541"/>
      <c r="F345" s="541"/>
      <c r="G345" s="541"/>
      <c r="H345" s="541"/>
      <c r="I345" s="541"/>
      <c r="J345" s="541"/>
      <c r="K345" s="541"/>
      <c r="L345" s="541"/>
      <c r="M345" s="541"/>
      <c r="N345" s="541"/>
      <c r="O345" s="541"/>
      <c r="P345" s="541"/>
      <c r="Q345" s="541"/>
      <c r="R345" s="541"/>
      <c r="S345" s="541"/>
      <c r="T345" s="541"/>
      <c r="U345" s="541"/>
      <c r="V345" s="541"/>
      <c r="W345" s="541"/>
      <c r="X345" s="541"/>
      <c r="Y345" s="541"/>
      <c r="Z345" s="541"/>
    </row>
    <row r="346">
      <c r="A346" s="541"/>
      <c r="B346" s="541"/>
      <c r="C346" s="541"/>
      <c r="D346" s="541"/>
      <c r="E346" s="541"/>
      <c r="F346" s="541"/>
      <c r="G346" s="541"/>
      <c r="H346" s="541"/>
      <c r="I346" s="541"/>
      <c r="J346" s="541"/>
      <c r="K346" s="541"/>
      <c r="L346" s="541"/>
      <c r="M346" s="541"/>
      <c r="N346" s="541"/>
      <c r="O346" s="541"/>
      <c r="P346" s="541"/>
      <c r="Q346" s="541"/>
      <c r="R346" s="541"/>
      <c r="S346" s="541"/>
      <c r="T346" s="541"/>
      <c r="U346" s="541"/>
      <c r="V346" s="541"/>
      <c r="W346" s="541"/>
      <c r="X346" s="541"/>
      <c r="Y346" s="541"/>
      <c r="Z346" s="541"/>
    </row>
    <row r="347">
      <c r="A347" s="541"/>
      <c r="B347" s="541"/>
      <c r="C347" s="541"/>
      <c r="D347" s="541"/>
      <c r="E347" s="541"/>
      <c r="F347" s="541"/>
      <c r="G347" s="541"/>
      <c r="H347" s="541"/>
      <c r="I347" s="541"/>
      <c r="J347" s="541"/>
      <c r="K347" s="541"/>
      <c r="L347" s="541"/>
      <c r="M347" s="541"/>
      <c r="N347" s="541"/>
      <c r="O347" s="541"/>
      <c r="P347" s="541"/>
      <c r="Q347" s="541"/>
      <c r="R347" s="541"/>
      <c r="S347" s="541"/>
      <c r="T347" s="541"/>
      <c r="U347" s="541"/>
      <c r="V347" s="541"/>
      <c r="W347" s="541"/>
      <c r="X347" s="541"/>
      <c r="Y347" s="541"/>
      <c r="Z347" s="541"/>
    </row>
    <row r="348">
      <c r="A348" s="541"/>
      <c r="B348" s="541"/>
      <c r="C348" s="541"/>
      <c r="D348" s="541"/>
      <c r="E348" s="541"/>
      <c r="F348" s="541"/>
      <c r="G348" s="541"/>
      <c r="H348" s="541"/>
      <c r="I348" s="541"/>
      <c r="J348" s="541"/>
      <c r="K348" s="541"/>
      <c r="L348" s="541"/>
      <c r="M348" s="541"/>
      <c r="N348" s="541"/>
      <c r="O348" s="541"/>
      <c r="P348" s="541"/>
      <c r="Q348" s="541"/>
      <c r="R348" s="541"/>
      <c r="S348" s="541"/>
      <c r="T348" s="541"/>
      <c r="U348" s="541"/>
      <c r="V348" s="541"/>
      <c r="W348" s="541"/>
      <c r="X348" s="541"/>
      <c r="Y348" s="541"/>
      <c r="Z348" s="541"/>
    </row>
    <row r="349">
      <c r="A349" s="541"/>
      <c r="B349" s="541"/>
      <c r="C349" s="541"/>
      <c r="D349" s="541"/>
      <c r="E349" s="541"/>
      <c r="F349" s="541"/>
      <c r="G349" s="541"/>
      <c r="H349" s="541"/>
      <c r="I349" s="541"/>
      <c r="J349" s="541"/>
      <c r="K349" s="541"/>
      <c r="L349" s="541"/>
      <c r="M349" s="541"/>
      <c r="N349" s="541"/>
      <c r="O349" s="541"/>
      <c r="P349" s="541"/>
      <c r="Q349" s="541"/>
      <c r="R349" s="541"/>
      <c r="S349" s="541"/>
      <c r="T349" s="541"/>
      <c r="U349" s="541"/>
      <c r="V349" s="541"/>
      <c r="W349" s="541"/>
      <c r="X349" s="541"/>
      <c r="Y349" s="541"/>
      <c r="Z349" s="541"/>
    </row>
    <row r="350">
      <c r="A350" s="541"/>
      <c r="B350" s="541"/>
      <c r="C350" s="541"/>
      <c r="D350" s="541"/>
      <c r="E350" s="541"/>
      <c r="F350" s="541"/>
      <c r="G350" s="541"/>
      <c r="H350" s="541"/>
      <c r="I350" s="541"/>
      <c r="J350" s="541"/>
      <c r="K350" s="541"/>
      <c r="L350" s="541"/>
      <c r="M350" s="541"/>
      <c r="N350" s="541"/>
      <c r="O350" s="541"/>
      <c r="P350" s="541"/>
      <c r="Q350" s="541"/>
      <c r="R350" s="541"/>
      <c r="S350" s="541"/>
      <c r="T350" s="541"/>
      <c r="U350" s="541"/>
      <c r="V350" s="541"/>
      <c r="W350" s="541"/>
      <c r="X350" s="541"/>
      <c r="Y350" s="541"/>
      <c r="Z350" s="541"/>
    </row>
    <row r="351">
      <c r="A351" s="541"/>
      <c r="B351" s="541"/>
      <c r="C351" s="541"/>
      <c r="D351" s="541"/>
      <c r="E351" s="541"/>
      <c r="F351" s="541"/>
      <c r="G351" s="541"/>
      <c r="H351" s="541"/>
      <c r="I351" s="541"/>
      <c r="J351" s="541"/>
      <c r="K351" s="541"/>
      <c r="L351" s="541"/>
      <c r="M351" s="541"/>
      <c r="N351" s="541"/>
      <c r="O351" s="541"/>
      <c r="P351" s="541"/>
      <c r="Q351" s="541"/>
      <c r="R351" s="541"/>
      <c r="S351" s="541"/>
      <c r="T351" s="541"/>
      <c r="U351" s="541"/>
      <c r="V351" s="541"/>
      <c r="W351" s="541"/>
      <c r="X351" s="541"/>
      <c r="Y351" s="541"/>
      <c r="Z351" s="541"/>
    </row>
    <row r="352">
      <c r="A352" s="541"/>
      <c r="B352" s="541"/>
      <c r="C352" s="541"/>
      <c r="D352" s="541"/>
      <c r="E352" s="541"/>
      <c r="F352" s="541"/>
      <c r="G352" s="541"/>
      <c r="H352" s="541"/>
      <c r="I352" s="541"/>
      <c r="J352" s="541"/>
      <c r="K352" s="541"/>
      <c r="L352" s="541"/>
      <c r="M352" s="541"/>
      <c r="N352" s="541"/>
      <c r="O352" s="541"/>
      <c r="P352" s="541"/>
      <c r="Q352" s="541"/>
      <c r="R352" s="541"/>
      <c r="S352" s="541"/>
      <c r="T352" s="541"/>
      <c r="U352" s="541"/>
      <c r="V352" s="541"/>
      <c r="W352" s="541"/>
      <c r="X352" s="541"/>
      <c r="Y352" s="541"/>
      <c r="Z352" s="541"/>
    </row>
    <row r="353">
      <c r="A353" s="541"/>
      <c r="B353" s="541"/>
      <c r="C353" s="541"/>
      <c r="D353" s="541"/>
      <c r="E353" s="541"/>
      <c r="F353" s="541"/>
      <c r="G353" s="541"/>
      <c r="H353" s="541"/>
      <c r="I353" s="541"/>
      <c r="J353" s="541"/>
      <c r="K353" s="541"/>
      <c r="L353" s="541"/>
      <c r="M353" s="541"/>
      <c r="N353" s="541"/>
      <c r="O353" s="541"/>
      <c r="P353" s="541"/>
      <c r="Q353" s="541"/>
      <c r="R353" s="541"/>
      <c r="S353" s="541"/>
      <c r="T353" s="541"/>
      <c r="U353" s="541"/>
      <c r="V353" s="541"/>
      <c r="W353" s="541"/>
      <c r="X353" s="541"/>
      <c r="Y353" s="541"/>
      <c r="Z353" s="541"/>
    </row>
    <row r="354">
      <c r="A354" s="541"/>
      <c r="B354" s="541"/>
      <c r="C354" s="541"/>
      <c r="D354" s="541"/>
      <c r="E354" s="541"/>
      <c r="F354" s="541"/>
      <c r="G354" s="541"/>
      <c r="H354" s="541"/>
      <c r="I354" s="541"/>
      <c r="J354" s="541"/>
      <c r="K354" s="541"/>
      <c r="L354" s="541"/>
      <c r="M354" s="541"/>
      <c r="N354" s="541"/>
      <c r="O354" s="541"/>
      <c r="P354" s="541"/>
      <c r="Q354" s="541"/>
      <c r="R354" s="541"/>
      <c r="S354" s="541"/>
      <c r="T354" s="541"/>
      <c r="U354" s="541"/>
      <c r="V354" s="541"/>
      <c r="W354" s="541"/>
      <c r="X354" s="541"/>
      <c r="Y354" s="541"/>
      <c r="Z354" s="541"/>
    </row>
    <row r="355">
      <c r="A355" s="541"/>
      <c r="B355" s="541"/>
      <c r="C355" s="541"/>
      <c r="D355" s="541"/>
      <c r="E355" s="541"/>
      <c r="F355" s="541"/>
      <c r="G355" s="541"/>
      <c r="H355" s="541"/>
      <c r="I355" s="541"/>
      <c r="J355" s="541"/>
      <c r="K355" s="541"/>
      <c r="L355" s="541"/>
      <c r="M355" s="541"/>
      <c r="N355" s="541"/>
      <c r="O355" s="541"/>
      <c r="P355" s="541"/>
      <c r="Q355" s="541"/>
      <c r="R355" s="541"/>
      <c r="S355" s="541"/>
      <c r="T355" s="541"/>
      <c r="U355" s="541"/>
      <c r="V355" s="541"/>
      <c r="W355" s="541"/>
      <c r="X355" s="541"/>
      <c r="Y355" s="541"/>
      <c r="Z355" s="541"/>
    </row>
    <row r="356">
      <c r="A356" s="541"/>
      <c r="B356" s="541"/>
      <c r="C356" s="541"/>
      <c r="D356" s="541"/>
      <c r="E356" s="541"/>
      <c r="F356" s="541"/>
      <c r="G356" s="541"/>
      <c r="H356" s="541"/>
      <c r="I356" s="541"/>
      <c r="J356" s="541"/>
      <c r="K356" s="541"/>
      <c r="L356" s="541"/>
      <c r="M356" s="541"/>
      <c r="N356" s="541"/>
      <c r="O356" s="541"/>
      <c r="P356" s="541"/>
      <c r="Q356" s="541"/>
      <c r="R356" s="541"/>
      <c r="S356" s="541"/>
      <c r="T356" s="541"/>
      <c r="U356" s="541"/>
      <c r="V356" s="541"/>
      <c r="W356" s="541"/>
      <c r="X356" s="541"/>
      <c r="Y356" s="541"/>
      <c r="Z356" s="541"/>
    </row>
    <row r="357">
      <c r="A357" s="541"/>
      <c r="B357" s="541"/>
      <c r="C357" s="541"/>
      <c r="D357" s="541"/>
      <c r="E357" s="541"/>
      <c r="F357" s="541"/>
      <c r="G357" s="541"/>
      <c r="H357" s="541"/>
      <c r="I357" s="541"/>
      <c r="J357" s="541"/>
      <c r="K357" s="541"/>
      <c r="L357" s="541"/>
      <c r="M357" s="541"/>
      <c r="N357" s="541"/>
      <c r="O357" s="541"/>
      <c r="P357" s="541"/>
      <c r="Q357" s="541"/>
      <c r="R357" s="541"/>
      <c r="S357" s="541"/>
      <c r="T357" s="541"/>
      <c r="U357" s="541"/>
      <c r="V357" s="541"/>
      <c r="W357" s="541"/>
      <c r="X357" s="541"/>
      <c r="Y357" s="541"/>
      <c r="Z357" s="541"/>
    </row>
    <row r="358">
      <c r="A358" s="541"/>
      <c r="B358" s="541"/>
      <c r="C358" s="541"/>
      <c r="D358" s="541"/>
      <c r="E358" s="541"/>
      <c r="F358" s="541"/>
      <c r="G358" s="541"/>
      <c r="H358" s="541"/>
      <c r="I358" s="541"/>
      <c r="J358" s="541"/>
      <c r="K358" s="541"/>
      <c r="L358" s="541"/>
      <c r="M358" s="541"/>
      <c r="N358" s="541"/>
      <c r="O358" s="541"/>
      <c r="P358" s="541"/>
      <c r="Q358" s="541"/>
      <c r="R358" s="541"/>
      <c r="S358" s="541"/>
      <c r="T358" s="541"/>
      <c r="U358" s="541"/>
      <c r="V358" s="541"/>
      <c r="W358" s="541"/>
      <c r="X358" s="541"/>
      <c r="Y358" s="541"/>
      <c r="Z358" s="541"/>
    </row>
    <row r="359">
      <c r="A359" s="541"/>
      <c r="B359" s="541"/>
      <c r="C359" s="541"/>
      <c r="D359" s="541"/>
      <c r="E359" s="541"/>
      <c r="F359" s="541"/>
      <c r="G359" s="541"/>
      <c r="H359" s="541"/>
      <c r="I359" s="541"/>
      <c r="J359" s="541"/>
      <c r="K359" s="541"/>
      <c r="L359" s="541"/>
      <c r="M359" s="541"/>
      <c r="N359" s="541"/>
      <c r="O359" s="541"/>
      <c r="P359" s="541"/>
      <c r="Q359" s="541"/>
      <c r="R359" s="541"/>
      <c r="S359" s="541"/>
      <c r="T359" s="541"/>
      <c r="U359" s="541"/>
      <c r="V359" s="541"/>
      <c r="W359" s="541"/>
      <c r="X359" s="541"/>
      <c r="Y359" s="541"/>
      <c r="Z359" s="541"/>
    </row>
    <row r="360">
      <c r="A360" s="541"/>
      <c r="B360" s="541"/>
      <c r="C360" s="541"/>
      <c r="D360" s="541"/>
      <c r="E360" s="541"/>
      <c r="F360" s="541"/>
      <c r="G360" s="541"/>
      <c r="H360" s="541"/>
      <c r="I360" s="541"/>
      <c r="J360" s="541"/>
      <c r="K360" s="541"/>
      <c r="L360" s="541"/>
      <c r="M360" s="541"/>
      <c r="N360" s="541"/>
      <c r="O360" s="541"/>
      <c r="P360" s="541"/>
      <c r="Q360" s="541"/>
      <c r="R360" s="541"/>
      <c r="S360" s="541"/>
      <c r="T360" s="541"/>
      <c r="U360" s="541"/>
      <c r="V360" s="541"/>
      <c r="W360" s="541"/>
      <c r="X360" s="541"/>
      <c r="Y360" s="541"/>
      <c r="Z360" s="541"/>
    </row>
    <row r="361">
      <c r="A361" s="541"/>
      <c r="B361" s="541"/>
      <c r="C361" s="541"/>
      <c r="D361" s="541"/>
      <c r="E361" s="541"/>
      <c r="F361" s="541"/>
      <c r="G361" s="541"/>
      <c r="H361" s="541"/>
      <c r="I361" s="541"/>
      <c r="J361" s="541"/>
      <c r="K361" s="541"/>
      <c r="L361" s="541"/>
      <c r="M361" s="541"/>
      <c r="N361" s="541"/>
      <c r="O361" s="541"/>
      <c r="P361" s="541"/>
      <c r="Q361" s="541"/>
      <c r="R361" s="541"/>
      <c r="S361" s="541"/>
      <c r="T361" s="541"/>
      <c r="U361" s="541"/>
      <c r="V361" s="541"/>
      <c r="W361" s="541"/>
      <c r="X361" s="541"/>
      <c r="Y361" s="541"/>
      <c r="Z361" s="541"/>
    </row>
    <row r="362">
      <c r="A362" s="541"/>
      <c r="B362" s="541"/>
      <c r="C362" s="541"/>
      <c r="D362" s="541"/>
      <c r="E362" s="541"/>
      <c r="F362" s="541"/>
      <c r="G362" s="541"/>
      <c r="H362" s="541"/>
      <c r="I362" s="541"/>
      <c r="J362" s="541"/>
      <c r="K362" s="541"/>
      <c r="L362" s="541"/>
      <c r="M362" s="541"/>
      <c r="N362" s="541"/>
      <c r="O362" s="541"/>
      <c r="P362" s="541"/>
      <c r="Q362" s="541"/>
      <c r="R362" s="541"/>
      <c r="S362" s="541"/>
      <c r="T362" s="541"/>
      <c r="U362" s="541"/>
      <c r="V362" s="541"/>
      <c r="W362" s="541"/>
      <c r="X362" s="541"/>
      <c r="Y362" s="541"/>
      <c r="Z362" s="541"/>
    </row>
    <row r="363">
      <c r="A363" s="541"/>
      <c r="B363" s="541"/>
      <c r="C363" s="541"/>
      <c r="D363" s="541"/>
      <c r="E363" s="541"/>
      <c r="F363" s="541"/>
      <c r="G363" s="541"/>
      <c r="H363" s="541"/>
      <c r="I363" s="541"/>
      <c r="J363" s="541"/>
      <c r="K363" s="541"/>
      <c r="L363" s="541"/>
      <c r="M363" s="541"/>
      <c r="N363" s="541"/>
      <c r="O363" s="541"/>
      <c r="P363" s="541"/>
      <c r="Q363" s="541"/>
      <c r="R363" s="541"/>
      <c r="S363" s="541"/>
      <c r="T363" s="541"/>
      <c r="U363" s="541"/>
      <c r="V363" s="541"/>
      <c r="W363" s="541"/>
      <c r="X363" s="541"/>
      <c r="Y363" s="541"/>
      <c r="Z363" s="541"/>
    </row>
    <row r="364">
      <c r="A364" s="541"/>
      <c r="B364" s="541"/>
      <c r="C364" s="541"/>
      <c r="D364" s="541"/>
      <c r="E364" s="541"/>
      <c r="F364" s="541"/>
      <c r="G364" s="541"/>
      <c r="H364" s="541"/>
      <c r="I364" s="541"/>
      <c r="J364" s="541"/>
      <c r="K364" s="541"/>
      <c r="L364" s="541"/>
      <c r="M364" s="541"/>
      <c r="N364" s="541"/>
      <c r="O364" s="541"/>
      <c r="P364" s="541"/>
      <c r="Q364" s="541"/>
      <c r="R364" s="541"/>
      <c r="S364" s="541"/>
      <c r="T364" s="541"/>
      <c r="U364" s="541"/>
      <c r="V364" s="541"/>
      <c r="W364" s="541"/>
      <c r="X364" s="541"/>
      <c r="Y364" s="541"/>
      <c r="Z364" s="541"/>
    </row>
    <row r="365">
      <c r="A365" s="541"/>
      <c r="B365" s="541"/>
      <c r="C365" s="541"/>
      <c r="D365" s="541"/>
      <c r="E365" s="541"/>
      <c r="F365" s="541"/>
      <c r="G365" s="541"/>
      <c r="H365" s="541"/>
      <c r="I365" s="541"/>
      <c r="J365" s="541"/>
      <c r="K365" s="541"/>
      <c r="L365" s="541"/>
      <c r="M365" s="541"/>
      <c r="N365" s="541"/>
      <c r="O365" s="541"/>
      <c r="P365" s="541"/>
      <c r="Q365" s="541"/>
      <c r="R365" s="541"/>
      <c r="S365" s="541"/>
      <c r="T365" s="541"/>
      <c r="U365" s="541"/>
      <c r="V365" s="541"/>
      <c r="W365" s="541"/>
      <c r="X365" s="541"/>
      <c r="Y365" s="541"/>
      <c r="Z365" s="541"/>
    </row>
    <row r="366">
      <c r="A366" s="541"/>
      <c r="B366" s="541"/>
      <c r="C366" s="541"/>
      <c r="D366" s="541"/>
      <c r="E366" s="541"/>
      <c r="F366" s="541"/>
      <c r="G366" s="541"/>
      <c r="H366" s="541"/>
      <c r="I366" s="541"/>
      <c r="J366" s="541"/>
      <c r="K366" s="541"/>
      <c r="L366" s="541"/>
      <c r="M366" s="541"/>
      <c r="N366" s="541"/>
      <c r="O366" s="541"/>
      <c r="P366" s="541"/>
      <c r="Q366" s="541"/>
      <c r="R366" s="541"/>
      <c r="S366" s="541"/>
      <c r="T366" s="541"/>
      <c r="U366" s="541"/>
      <c r="V366" s="541"/>
      <c r="W366" s="541"/>
      <c r="X366" s="541"/>
      <c r="Y366" s="541"/>
      <c r="Z366" s="541"/>
    </row>
    <row r="367">
      <c r="A367" s="541"/>
      <c r="B367" s="541"/>
      <c r="C367" s="541"/>
      <c r="D367" s="541"/>
      <c r="E367" s="541"/>
      <c r="F367" s="541"/>
      <c r="G367" s="541"/>
      <c r="H367" s="541"/>
      <c r="I367" s="541"/>
      <c r="J367" s="541"/>
      <c r="K367" s="541"/>
      <c r="L367" s="541"/>
      <c r="M367" s="541"/>
      <c r="N367" s="541"/>
      <c r="O367" s="541"/>
      <c r="P367" s="541"/>
      <c r="Q367" s="541"/>
      <c r="R367" s="541"/>
      <c r="S367" s="541"/>
      <c r="T367" s="541"/>
      <c r="U367" s="541"/>
      <c r="V367" s="541"/>
      <c r="W367" s="541"/>
      <c r="X367" s="541"/>
      <c r="Y367" s="541"/>
      <c r="Z367" s="541"/>
    </row>
    <row r="368">
      <c r="A368" s="541"/>
      <c r="B368" s="541"/>
      <c r="C368" s="541"/>
      <c r="D368" s="541"/>
      <c r="E368" s="541"/>
      <c r="F368" s="541"/>
      <c r="G368" s="541"/>
      <c r="H368" s="541"/>
      <c r="I368" s="541"/>
      <c r="J368" s="541"/>
      <c r="K368" s="541"/>
      <c r="L368" s="541"/>
      <c r="M368" s="541"/>
      <c r="N368" s="541"/>
      <c r="O368" s="541"/>
      <c r="P368" s="541"/>
      <c r="Q368" s="541"/>
      <c r="R368" s="541"/>
      <c r="S368" s="541"/>
      <c r="T368" s="541"/>
      <c r="U368" s="541"/>
      <c r="V368" s="541"/>
      <c r="W368" s="541"/>
      <c r="X368" s="541"/>
      <c r="Y368" s="541"/>
      <c r="Z368" s="541"/>
    </row>
    <row r="369">
      <c r="A369" s="541"/>
      <c r="B369" s="541"/>
      <c r="C369" s="541"/>
      <c r="D369" s="541"/>
      <c r="E369" s="541"/>
      <c r="F369" s="541"/>
      <c r="G369" s="541"/>
      <c r="H369" s="541"/>
      <c r="I369" s="541"/>
      <c r="J369" s="541"/>
      <c r="K369" s="541"/>
      <c r="L369" s="541"/>
      <c r="M369" s="541"/>
      <c r="N369" s="541"/>
      <c r="O369" s="541"/>
      <c r="P369" s="541"/>
      <c r="Q369" s="541"/>
      <c r="R369" s="541"/>
      <c r="S369" s="541"/>
      <c r="T369" s="541"/>
      <c r="U369" s="541"/>
      <c r="V369" s="541"/>
      <c r="W369" s="541"/>
      <c r="X369" s="541"/>
      <c r="Y369" s="541"/>
      <c r="Z369" s="541"/>
    </row>
    <row r="370">
      <c r="A370" s="541"/>
      <c r="B370" s="541"/>
      <c r="C370" s="541"/>
      <c r="D370" s="541"/>
      <c r="E370" s="541"/>
      <c r="F370" s="541"/>
      <c r="G370" s="541"/>
      <c r="H370" s="541"/>
      <c r="I370" s="541"/>
      <c r="J370" s="541"/>
      <c r="K370" s="541"/>
      <c r="L370" s="541"/>
      <c r="M370" s="541"/>
      <c r="N370" s="541"/>
      <c r="O370" s="541"/>
      <c r="P370" s="541"/>
      <c r="Q370" s="541"/>
      <c r="R370" s="541"/>
      <c r="S370" s="541"/>
      <c r="T370" s="541"/>
      <c r="U370" s="541"/>
      <c r="V370" s="541"/>
      <c r="W370" s="541"/>
      <c r="X370" s="541"/>
      <c r="Y370" s="541"/>
      <c r="Z370" s="541"/>
    </row>
    <row r="371">
      <c r="A371" s="541"/>
      <c r="B371" s="541"/>
      <c r="C371" s="541"/>
      <c r="D371" s="541"/>
      <c r="E371" s="541"/>
      <c r="F371" s="541"/>
      <c r="G371" s="541"/>
      <c r="H371" s="541"/>
      <c r="I371" s="541"/>
      <c r="J371" s="541"/>
      <c r="K371" s="541"/>
      <c r="L371" s="541"/>
      <c r="M371" s="541"/>
      <c r="N371" s="541"/>
      <c r="O371" s="541"/>
      <c r="P371" s="541"/>
      <c r="Q371" s="541"/>
      <c r="R371" s="541"/>
      <c r="S371" s="541"/>
      <c r="T371" s="541"/>
      <c r="U371" s="541"/>
      <c r="V371" s="541"/>
      <c r="W371" s="541"/>
      <c r="X371" s="541"/>
      <c r="Y371" s="541"/>
      <c r="Z371" s="541"/>
    </row>
    <row r="372">
      <c r="A372" s="541"/>
      <c r="B372" s="541"/>
      <c r="C372" s="541"/>
      <c r="D372" s="541"/>
      <c r="E372" s="541"/>
      <c r="F372" s="541"/>
      <c r="G372" s="541"/>
      <c r="H372" s="541"/>
      <c r="I372" s="541"/>
      <c r="J372" s="541"/>
      <c r="K372" s="541"/>
      <c r="L372" s="541"/>
      <c r="M372" s="541"/>
      <c r="N372" s="541"/>
      <c r="O372" s="541"/>
      <c r="P372" s="541"/>
      <c r="Q372" s="541"/>
      <c r="R372" s="541"/>
      <c r="S372" s="541"/>
      <c r="T372" s="541"/>
      <c r="U372" s="541"/>
      <c r="V372" s="541"/>
      <c r="W372" s="541"/>
      <c r="X372" s="541"/>
      <c r="Y372" s="541"/>
      <c r="Z372" s="541"/>
    </row>
    <row r="373">
      <c r="A373" s="541"/>
      <c r="B373" s="541"/>
      <c r="C373" s="541"/>
      <c r="D373" s="541"/>
      <c r="E373" s="541"/>
      <c r="F373" s="541"/>
      <c r="G373" s="541"/>
      <c r="H373" s="541"/>
      <c r="I373" s="541"/>
      <c r="J373" s="541"/>
      <c r="K373" s="541"/>
      <c r="L373" s="541"/>
      <c r="M373" s="541"/>
      <c r="N373" s="541"/>
      <c r="O373" s="541"/>
      <c r="P373" s="541"/>
      <c r="Q373" s="541"/>
      <c r="R373" s="541"/>
      <c r="S373" s="541"/>
      <c r="T373" s="541"/>
      <c r="U373" s="541"/>
      <c r="V373" s="541"/>
      <c r="W373" s="541"/>
      <c r="X373" s="541"/>
      <c r="Y373" s="541"/>
      <c r="Z373" s="541"/>
    </row>
    <row r="374">
      <c r="A374" s="541"/>
      <c r="B374" s="541"/>
      <c r="C374" s="541"/>
      <c r="D374" s="541"/>
      <c r="E374" s="541"/>
      <c r="F374" s="541"/>
      <c r="G374" s="541"/>
      <c r="H374" s="541"/>
      <c r="I374" s="541"/>
      <c r="J374" s="541"/>
      <c r="K374" s="541"/>
      <c r="L374" s="541"/>
      <c r="M374" s="541"/>
      <c r="N374" s="541"/>
      <c r="O374" s="541"/>
      <c r="P374" s="541"/>
      <c r="Q374" s="541"/>
      <c r="R374" s="541"/>
      <c r="S374" s="541"/>
      <c r="T374" s="541"/>
      <c r="U374" s="541"/>
      <c r="V374" s="541"/>
      <c r="W374" s="541"/>
      <c r="X374" s="541"/>
      <c r="Y374" s="541"/>
      <c r="Z374" s="541"/>
    </row>
    <row r="375">
      <c r="A375" s="541"/>
      <c r="B375" s="541"/>
      <c r="C375" s="541"/>
      <c r="D375" s="541"/>
      <c r="E375" s="541"/>
      <c r="F375" s="541"/>
      <c r="G375" s="541"/>
      <c r="H375" s="541"/>
      <c r="I375" s="541"/>
      <c r="J375" s="541"/>
      <c r="K375" s="541"/>
      <c r="L375" s="541"/>
      <c r="M375" s="541"/>
      <c r="N375" s="541"/>
      <c r="O375" s="541"/>
      <c r="P375" s="541"/>
      <c r="Q375" s="541"/>
      <c r="R375" s="541"/>
      <c r="S375" s="541"/>
      <c r="T375" s="541"/>
      <c r="U375" s="541"/>
      <c r="V375" s="541"/>
      <c r="W375" s="541"/>
      <c r="X375" s="541"/>
      <c r="Y375" s="541"/>
      <c r="Z375" s="541"/>
    </row>
    <row r="376">
      <c r="A376" s="541"/>
      <c r="B376" s="541"/>
      <c r="C376" s="541"/>
      <c r="D376" s="541"/>
      <c r="E376" s="541"/>
      <c r="F376" s="541"/>
      <c r="G376" s="541"/>
      <c r="H376" s="541"/>
      <c r="I376" s="541"/>
      <c r="J376" s="541"/>
      <c r="K376" s="541"/>
      <c r="L376" s="541"/>
      <c r="M376" s="541"/>
      <c r="N376" s="541"/>
      <c r="O376" s="541"/>
      <c r="P376" s="541"/>
      <c r="Q376" s="541"/>
      <c r="R376" s="541"/>
      <c r="S376" s="541"/>
      <c r="T376" s="541"/>
      <c r="U376" s="541"/>
      <c r="V376" s="541"/>
      <c r="W376" s="541"/>
      <c r="X376" s="541"/>
      <c r="Y376" s="541"/>
      <c r="Z376" s="541"/>
    </row>
    <row r="377">
      <c r="A377" s="541"/>
      <c r="B377" s="541"/>
      <c r="C377" s="541"/>
      <c r="D377" s="541"/>
      <c r="E377" s="541"/>
      <c r="F377" s="541"/>
      <c r="G377" s="541"/>
      <c r="H377" s="541"/>
      <c r="I377" s="541"/>
      <c r="J377" s="541"/>
      <c r="K377" s="541"/>
      <c r="L377" s="541"/>
      <c r="M377" s="541"/>
      <c r="N377" s="541"/>
      <c r="O377" s="541"/>
      <c r="P377" s="541"/>
      <c r="Q377" s="541"/>
      <c r="R377" s="541"/>
      <c r="S377" s="541"/>
      <c r="T377" s="541"/>
      <c r="U377" s="541"/>
      <c r="V377" s="541"/>
      <c r="W377" s="541"/>
      <c r="X377" s="541"/>
      <c r="Y377" s="541"/>
      <c r="Z377" s="541"/>
    </row>
    <row r="378">
      <c r="A378" s="541"/>
      <c r="B378" s="541"/>
      <c r="C378" s="541"/>
      <c r="D378" s="541"/>
      <c r="E378" s="541"/>
      <c r="F378" s="541"/>
      <c r="G378" s="541"/>
      <c r="H378" s="541"/>
      <c r="I378" s="541"/>
      <c r="J378" s="541"/>
      <c r="K378" s="541"/>
      <c r="L378" s="541"/>
      <c r="M378" s="541"/>
      <c r="N378" s="541"/>
      <c r="O378" s="541"/>
      <c r="P378" s="541"/>
      <c r="Q378" s="541"/>
      <c r="R378" s="541"/>
      <c r="S378" s="541"/>
      <c r="T378" s="541"/>
      <c r="U378" s="541"/>
      <c r="V378" s="541"/>
      <c r="W378" s="541"/>
      <c r="X378" s="541"/>
      <c r="Y378" s="541"/>
      <c r="Z378" s="541"/>
    </row>
    <row r="379">
      <c r="A379" s="541"/>
      <c r="B379" s="541"/>
      <c r="C379" s="541"/>
      <c r="D379" s="541"/>
      <c r="E379" s="541"/>
      <c r="F379" s="541"/>
      <c r="G379" s="541"/>
      <c r="H379" s="541"/>
      <c r="I379" s="541"/>
      <c r="J379" s="541"/>
      <c r="K379" s="541"/>
      <c r="L379" s="541"/>
      <c r="M379" s="541"/>
      <c r="N379" s="541"/>
      <c r="O379" s="541"/>
      <c r="P379" s="541"/>
      <c r="Q379" s="541"/>
      <c r="R379" s="541"/>
      <c r="S379" s="541"/>
      <c r="T379" s="541"/>
      <c r="U379" s="541"/>
      <c r="V379" s="541"/>
      <c r="W379" s="541"/>
      <c r="X379" s="541"/>
      <c r="Y379" s="541"/>
      <c r="Z379" s="541"/>
    </row>
    <row r="380">
      <c r="A380" s="541"/>
      <c r="B380" s="541"/>
      <c r="C380" s="541"/>
      <c r="D380" s="541"/>
      <c r="E380" s="541"/>
      <c r="F380" s="541"/>
      <c r="G380" s="541"/>
      <c r="H380" s="541"/>
      <c r="I380" s="541"/>
      <c r="J380" s="541"/>
      <c r="K380" s="541"/>
      <c r="L380" s="541"/>
      <c r="M380" s="541"/>
      <c r="N380" s="541"/>
      <c r="O380" s="541"/>
      <c r="P380" s="541"/>
      <c r="Q380" s="541"/>
      <c r="R380" s="541"/>
      <c r="S380" s="541"/>
      <c r="T380" s="541"/>
      <c r="U380" s="541"/>
      <c r="V380" s="541"/>
      <c r="W380" s="541"/>
      <c r="X380" s="541"/>
      <c r="Y380" s="541"/>
      <c r="Z380" s="541"/>
    </row>
    <row r="381">
      <c r="A381" s="541"/>
      <c r="B381" s="541"/>
      <c r="C381" s="541"/>
      <c r="D381" s="541"/>
      <c r="E381" s="541"/>
      <c r="F381" s="541"/>
      <c r="G381" s="541"/>
      <c r="H381" s="541"/>
      <c r="I381" s="541"/>
      <c r="J381" s="541"/>
      <c r="K381" s="541"/>
      <c r="L381" s="541"/>
      <c r="M381" s="541"/>
      <c r="N381" s="541"/>
      <c r="O381" s="541"/>
      <c r="P381" s="541"/>
      <c r="Q381" s="541"/>
      <c r="R381" s="541"/>
      <c r="S381" s="541"/>
      <c r="T381" s="541"/>
      <c r="U381" s="541"/>
      <c r="V381" s="541"/>
      <c r="W381" s="541"/>
      <c r="X381" s="541"/>
      <c r="Y381" s="541"/>
      <c r="Z381" s="541"/>
    </row>
    <row r="382">
      <c r="A382" s="541"/>
      <c r="B382" s="541"/>
      <c r="C382" s="541"/>
      <c r="D382" s="541"/>
      <c r="E382" s="541"/>
      <c r="F382" s="541"/>
      <c r="G382" s="541"/>
      <c r="H382" s="541"/>
      <c r="I382" s="541"/>
      <c r="J382" s="541"/>
      <c r="K382" s="541"/>
      <c r="L382" s="541"/>
      <c r="M382" s="541"/>
      <c r="N382" s="541"/>
      <c r="O382" s="541"/>
      <c r="P382" s="541"/>
      <c r="Q382" s="541"/>
      <c r="R382" s="541"/>
      <c r="S382" s="541"/>
      <c r="T382" s="541"/>
      <c r="U382" s="541"/>
      <c r="V382" s="541"/>
      <c r="W382" s="541"/>
      <c r="X382" s="541"/>
      <c r="Y382" s="541"/>
      <c r="Z382" s="541"/>
    </row>
    <row r="383">
      <c r="A383" s="541"/>
      <c r="B383" s="541"/>
      <c r="C383" s="541"/>
      <c r="D383" s="541"/>
      <c r="E383" s="541"/>
      <c r="F383" s="541"/>
      <c r="G383" s="541"/>
      <c r="H383" s="541"/>
      <c r="I383" s="541"/>
      <c r="J383" s="541"/>
      <c r="K383" s="541"/>
      <c r="L383" s="541"/>
      <c r="M383" s="541"/>
      <c r="N383" s="541"/>
      <c r="O383" s="541"/>
      <c r="P383" s="541"/>
      <c r="Q383" s="541"/>
      <c r="R383" s="541"/>
      <c r="S383" s="541"/>
      <c r="T383" s="541"/>
      <c r="U383" s="541"/>
      <c r="V383" s="541"/>
      <c r="W383" s="541"/>
      <c r="X383" s="541"/>
      <c r="Y383" s="541"/>
      <c r="Z383" s="541"/>
    </row>
    <row r="384">
      <c r="A384" s="541"/>
      <c r="B384" s="541"/>
      <c r="C384" s="541"/>
      <c r="D384" s="541"/>
      <c r="E384" s="541"/>
      <c r="F384" s="541"/>
      <c r="G384" s="541"/>
      <c r="H384" s="541"/>
      <c r="I384" s="541"/>
      <c r="J384" s="541"/>
      <c r="K384" s="541"/>
      <c r="L384" s="541"/>
      <c r="M384" s="541"/>
      <c r="N384" s="541"/>
      <c r="O384" s="541"/>
      <c r="P384" s="541"/>
      <c r="Q384" s="541"/>
      <c r="R384" s="541"/>
      <c r="S384" s="541"/>
      <c r="T384" s="541"/>
      <c r="U384" s="541"/>
      <c r="V384" s="541"/>
      <c r="W384" s="541"/>
      <c r="X384" s="541"/>
      <c r="Y384" s="541"/>
      <c r="Z384" s="541"/>
    </row>
    <row r="385">
      <c r="A385" s="541"/>
      <c r="B385" s="541"/>
      <c r="C385" s="541"/>
      <c r="D385" s="541"/>
      <c r="E385" s="541"/>
      <c r="F385" s="541"/>
      <c r="G385" s="541"/>
      <c r="H385" s="541"/>
      <c r="I385" s="541"/>
      <c r="J385" s="541"/>
      <c r="K385" s="541"/>
      <c r="L385" s="541"/>
      <c r="M385" s="541"/>
      <c r="N385" s="541"/>
      <c r="O385" s="541"/>
      <c r="P385" s="541"/>
      <c r="Q385" s="541"/>
      <c r="R385" s="541"/>
      <c r="S385" s="541"/>
      <c r="T385" s="541"/>
      <c r="U385" s="541"/>
      <c r="V385" s="541"/>
      <c r="W385" s="541"/>
      <c r="X385" s="541"/>
      <c r="Y385" s="541"/>
      <c r="Z385" s="541"/>
    </row>
    <row r="386">
      <c r="A386" s="541"/>
      <c r="B386" s="541"/>
      <c r="C386" s="541"/>
      <c r="D386" s="541"/>
      <c r="E386" s="541"/>
      <c r="F386" s="541"/>
      <c r="G386" s="541"/>
      <c r="H386" s="541"/>
      <c r="I386" s="541"/>
      <c r="J386" s="541"/>
      <c r="K386" s="541"/>
      <c r="L386" s="541"/>
      <c r="M386" s="541"/>
      <c r="N386" s="541"/>
      <c r="O386" s="541"/>
      <c r="P386" s="541"/>
      <c r="Q386" s="541"/>
      <c r="R386" s="541"/>
      <c r="S386" s="541"/>
      <c r="T386" s="541"/>
      <c r="U386" s="541"/>
      <c r="V386" s="541"/>
      <c r="W386" s="541"/>
      <c r="X386" s="541"/>
      <c r="Y386" s="541"/>
      <c r="Z386" s="541"/>
    </row>
    <row r="387">
      <c r="A387" s="541"/>
      <c r="B387" s="541"/>
      <c r="C387" s="541"/>
      <c r="D387" s="541"/>
      <c r="E387" s="541"/>
      <c r="F387" s="541"/>
      <c r="G387" s="541"/>
      <c r="H387" s="541"/>
      <c r="I387" s="541"/>
      <c r="J387" s="541"/>
      <c r="K387" s="541"/>
      <c r="L387" s="541"/>
      <c r="M387" s="541"/>
      <c r="N387" s="541"/>
      <c r="O387" s="541"/>
      <c r="P387" s="541"/>
      <c r="Q387" s="541"/>
      <c r="R387" s="541"/>
      <c r="S387" s="541"/>
      <c r="T387" s="541"/>
      <c r="U387" s="541"/>
      <c r="V387" s="541"/>
      <c r="W387" s="541"/>
      <c r="X387" s="541"/>
      <c r="Y387" s="541"/>
      <c r="Z387" s="541"/>
    </row>
    <row r="388">
      <c r="A388" s="541"/>
      <c r="B388" s="541"/>
      <c r="C388" s="541"/>
      <c r="D388" s="541"/>
      <c r="E388" s="541"/>
      <c r="F388" s="541"/>
      <c r="G388" s="541"/>
      <c r="H388" s="541"/>
      <c r="I388" s="541"/>
      <c r="J388" s="541"/>
      <c r="K388" s="541"/>
      <c r="L388" s="541"/>
      <c r="M388" s="541"/>
      <c r="N388" s="541"/>
      <c r="O388" s="541"/>
      <c r="P388" s="541"/>
      <c r="Q388" s="541"/>
      <c r="R388" s="541"/>
      <c r="S388" s="541"/>
      <c r="T388" s="541"/>
      <c r="U388" s="541"/>
      <c r="V388" s="541"/>
      <c r="W388" s="541"/>
      <c r="X388" s="541"/>
      <c r="Y388" s="541"/>
      <c r="Z388" s="541"/>
    </row>
    <row r="389">
      <c r="A389" s="541"/>
      <c r="B389" s="541"/>
      <c r="C389" s="541"/>
      <c r="D389" s="541"/>
      <c r="E389" s="541"/>
      <c r="F389" s="541"/>
      <c r="G389" s="541"/>
      <c r="H389" s="541"/>
      <c r="I389" s="541"/>
      <c r="J389" s="541"/>
      <c r="K389" s="541"/>
      <c r="L389" s="541"/>
      <c r="M389" s="541"/>
      <c r="N389" s="541"/>
      <c r="O389" s="541"/>
      <c r="P389" s="541"/>
      <c r="Q389" s="541"/>
      <c r="R389" s="541"/>
      <c r="S389" s="541"/>
      <c r="T389" s="541"/>
      <c r="U389" s="541"/>
      <c r="V389" s="541"/>
      <c r="W389" s="541"/>
      <c r="X389" s="541"/>
      <c r="Y389" s="541"/>
      <c r="Z389" s="541"/>
    </row>
    <row r="390">
      <c r="A390" s="541"/>
      <c r="B390" s="541"/>
      <c r="C390" s="541"/>
      <c r="D390" s="541"/>
      <c r="E390" s="541"/>
      <c r="F390" s="541"/>
      <c r="G390" s="541"/>
      <c r="H390" s="541"/>
      <c r="I390" s="541"/>
      <c r="J390" s="541"/>
      <c r="K390" s="541"/>
      <c r="L390" s="541"/>
      <c r="M390" s="541"/>
      <c r="N390" s="541"/>
      <c r="O390" s="541"/>
      <c r="P390" s="541"/>
      <c r="Q390" s="541"/>
      <c r="R390" s="541"/>
      <c r="S390" s="541"/>
      <c r="T390" s="541"/>
      <c r="U390" s="541"/>
      <c r="V390" s="541"/>
      <c r="W390" s="541"/>
      <c r="X390" s="541"/>
      <c r="Y390" s="541"/>
      <c r="Z390" s="541"/>
    </row>
    <row r="391">
      <c r="A391" s="541"/>
      <c r="B391" s="541"/>
      <c r="C391" s="541"/>
      <c r="D391" s="541"/>
      <c r="E391" s="541"/>
      <c r="F391" s="541"/>
      <c r="G391" s="541"/>
      <c r="H391" s="541"/>
      <c r="I391" s="541"/>
      <c r="J391" s="541"/>
      <c r="K391" s="541"/>
      <c r="L391" s="541"/>
      <c r="M391" s="541"/>
      <c r="N391" s="541"/>
      <c r="O391" s="541"/>
      <c r="P391" s="541"/>
      <c r="Q391" s="541"/>
      <c r="R391" s="541"/>
      <c r="S391" s="541"/>
      <c r="T391" s="541"/>
      <c r="U391" s="541"/>
      <c r="V391" s="541"/>
      <c r="W391" s="541"/>
      <c r="X391" s="541"/>
      <c r="Y391" s="541"/>
      <c r="Z391" s="541"/>
    </row>
    <row r="392">
      <c r="A392" s="541"/>
      <c r="B392" s="541"/>
      <c r="C392" s="541"/>
      <c r="D392" s="541"/>
      <c r="E392" s="541"/>
      <c r="F392" s="541"/>
      <c r="G392" s="541"/>
      <c r="H392" s="541"/>
      <c r="I392" s="541"/>
      <c r="J392" s="541"/>
      <c r="K392" s="541"/>
      <c r="L392" s="541"/>
      <c r="M392" s="541"/>
      <c r="N392" s="541"/>
      <c r="O392" s="541"/>
      <c r="P392" s="541"/>
      <c r="Q392" s="541"/>
      <c r="R392" s="541"/>
      <c r="S392" s="541"/>
      <c r="T392" s="541"/>
      <c r="U392" s="541"/>
      <c r="V392" s="541"/>
      <c r="W392" s="541"/>
      <c r="X392" s="541"/>
      <c r="Y392" s="541"/>
      <c r="Z392" s="541"/>
    </row>
    <row r="393">
      <c r="A393" s="541"/>
      <c r="B393" s="541"/>
      <c r="C393" s="541"/>
      <c r="D393" s="541"/>
      <c r="E393" s="541"/>
      <c r="F393" s="541"/>
      <c r="G393" s="541"/>
      <c r="H393" s="541"/>
      <c r="I393" s="541"/>
      <c r="J393" s="541"/>
      <c r="K393" s="541"/>
      <c r="L393" s="541"/>
      <c r="M393" s="541"/>
      <c r="N393" s="541"/>
      <c r="O393" s="541"/>
      <c r="P393" s="541"/>
      <c r="Q393" s="541"/>
      <c r="R393" s="541"/>
      <c r="S393" s="541"/>
      <c r="T393" s="541"/>
      <c r="U393" s="541"/>
      <c r="V393" s="541"/>
      <c r="W393" s="541"/>
      <c r="X393" s="541"/>
      <c r="Y393" s="541"/>
      <c r="Z393" s="541"/>
    </row>
    <row r="394">
      <c r="A394" s="541"/>
      <c r="B394" s="541"/>
      <c r="C394" s="541"/>
      <c r="D394" s="541"/>
      <c r="E394" s="541"/>
      <c r="F394" s="541"/>
      <c r="G394" s="541"/>
      <c r="H394" s="541"/>
      <c r="I394" s="541"/>
      <c r="J394" s="541"/>
      <c r="K394" s="541"/>
      <c r="L394" s="541"/>
      <c r="M394" s="541"/>
      <c r="N394" s="541"/>
      <c r="O394" s="541"/>
      <c r="P394" s="541"/>
      <c r="Q394" s="541"/>
      <c r="R394" s="541"/>
      <c r="S394" s="541"/>
      <c r="T394" s="541"/>
      <c r="U394" s="541"/>
      <c r="V394" s="541"/>
      <c r="W394" s="541"/>
      <c r="X394" s="541"/>
      <c r="Y394" s="541"/>
      <c r="Z394" s="541"/>
    </row>
    <row r="395">
      <c r="A395" s="541"/>
      <c r="B395" s="541"/>
      <c r="C395" s="541"/>
      <c r="D395" s="541"/>
      <c r="E395" s="541"/>
      <c r="F395" s="541"/>
      <c r="G395" s="541"/>
      <c r="H395" s="541"/>
      <c r="I395" s="541"/>
      <c r="J395" s="541"/>
      <c r="K395" s="541"/>
      <c r="L395" s="541"/>
      <c r="M395" s="541"/>
      <c r="N395" s="541"/>
      <c r="O395" s="541"/>
      <c r="P395" s="541"/>
      <c r="Q395" s="541"/>
      <c r="R395" s="541"/>
      <c r="S395" s="541"/>
      <c r="T395" s="541"/>
      <c r="U395" s="541"/>
      <c r="V395" s="541"/>
      <c r="W395" s="541"/>
      <c r="X395" s="541"/>
      <c r="Y395" s="541"/>
      <c r="Z395" s="541"/>
    </row>
    <row r="396">
      <c r="A396" s="541"/>
      <c r="B396" s="541"/>
      <c r="C396" s="541"/>
      <c r="D396" s="541"/>
      <c r="E396" s="541"/>
      <c r="F396" s="541"/>
      <c r="G396" s="541"/>
      <c r="H396" s="541"/>
      <c r="I396" s="541"/>
      <c r="J396" s="541"/>
      <c r="K396" s="541"/>
      <c r="L396" s="541"/>
      <c r="M396" s="541"/>
      <c r="N396" s="541"/>
      <c r="O396" s="541"/>
      <c r="P396" s="541"/>
      <c r="Q396" s="541"/>
      <c r="R396" s="541"/>
      <c r="S396" s="541"/>
      <c r="T396" s="541"/>
      <c r="U396" s="541"/>
      <c r="V396" s="541"/>
      <c r="W396" s="541"/>
      <c r="X396" s="541"/>
      <c r="Y396" s="541"/>
      <c r="Z396" s="541"/>
    </row>
    <row r="397">
      <c r="A397" s="541"/>
      <c r="B397" s="541"/>
      <c r="C397" s="541"/>
      <c r="D397" s="541"/>
      <c r="E397" s="541"/>
      <c r="F397" s="541"/>
      <c r="G397" s="541"/>
      <c r="H397" s="541"/>
      <c r="I397" s="541"/>
      <c r="J397" s="541"/>
      <c r="K397" s="541"/>
      <c r="L397" s="541"/>
      <c r="M397" s="541"/>
      <c r="N397" s="541"/>
      <c r="O397" s="541"/>
      <c r="P397" s="541"/>
      <c r="Q397" s="541"/>
      <c r="R397" s="541"/>
      <c r="S397" s="541"/>
      <c r="T397" s="541"/>
      <c r="U397" s="541"/>
      <c r="V397" s="541"/>
      <c r="W397" s="541"/>
      <c r="X397" s="541"/>
      <c r="Y397" s="541"/>
      <c r="Z397" s="541"/>
    </row>
    <row r="398">
      <c r="A398" s="541"/>
      <c r="B398" s="541"/>
      <c r="C398" s="541"/>
      <c r="D398" s="541"/>
      <c r="E398" s="541"/>
      <c r="F398" s="541"/>
      <c r="G398" s="541"/>
      <c r="H398" s="541"/>
      <c r="I398" s="541"/>
      <c r="J398" s="541"/>
      <c r="K398" s="541"/>
      <c r="L398" s="541"/>
      <c r="M398" s="541"/>
      <c r="N398" s="541"/>
      <c r="O398" s="541"/>
      <c r="P398" s="541"/>
      <c r="Q398" s="541"/>
      <c r="R398" s="541"/>
      <c r="S398" s="541"/>
      <c r="T398" s="541"/>
      <c r="U398" s="541"/>
      <c r="V398" s="541"/>
      <c r="W398" s="541"/>
      <c r="X398" s="541"/>
      <c r="Y398" s="541"/>
      <c r="Z398" s="541"/>
    </row>
    <row r="399">
      <c r="A399" s="541"/>
      <c r="B399" s="541"/>
      <c r="C399" s="541"/>
      <c r="D399" s="541"/>
      <c r="E399" s="541"/>
      <c r="F399" s="541"/>
      <c r="G399" s="541"/>
      <c r="H399" s="541"/>
      <c r="I399" s="541"/>
      <c r="J399" s="541"/>
      <c r="K399" s="541"/>
      <c r="L399" s="541"/>
      <c r="M399" s="541"/>
      <c r="N399" s="541"/>
      <c r="O399" s="541"/>
      <c r="P399" s="541"/>
      <c r="Q399" s="541"/>
      <c r="R399" s="541"/>
      <c r="S399" s="541"/>
      <c r="T399" s="541"/>
      <c r="U399" s="541"/>
      <c r="V399" s="541"/>
      <c r="W399" s="541"/>
      <c r="X399" s="541"/>
      <c r="Y399" s="541"/>
      <c r="Z399" s="541"/>
    </row>
    <row r="400">
      <c r="A400" s="541"/>
      <c r="B400" s="541"/>
      <c r="C400" s="541"/>
      <c r="D400" s="541"/>
      <c r="E400" s="541"/>
      <c r="F400" s="541"/>
      <c r="G400" s="541"/>
      <c r="H400" s="541"/>
      <c r="I400" s="541"/>
      <c r="J400" s="541"/>
      <c r="K400" s="541"/>
      <c r="L400" s="541"/>
      <c r="M400" s="541"/>
      <c r="N400" s="541"/>
      <c r="O400" s="541"/>
      <c r="P400" s="541"/>
      <c r="Q400" s="541"/>
      <c r="R400" s="541"/>
      <c r="S400" s="541"/>
      <c r="T400" s="541"/>
      <c r="U400" s="541"/>
      <c r="V400" s="541"/>
      <c r="W400" s="541"/>
      <c r="X400" s="541"/>
      <c r="Y400" s="541"/>
      <c r="Z400" s="541"/>
    </row>
    <row r="401">
      <c r="A401" s="541"/>
      <c r="B401" s="541"/>
      <c r="C401" s="541"/>
      <c r="D401" s="541"/>
      <c r="E401" s="541"/>
      <c r="F401" s="541"/>
      <c r="G401" s="541"/>
      <c r="H401" s="541"/>
      <c r="I401" s="541"/>
      <c r="J401" s="541"/>
      <c r="K401" s="541"/>
      <c r="L401" s="541"/>
      <c r="M401" s="541"/>
      <c r="N401" s="541"/>
      <c r="O401" s="541"/>
      <c r="P401" s="541"/>
      <c r="Q401" s="541"/>
      <c r="R401" s="541"/>
      <c r="S401" s="541"/>
      <c r="T401" s="541"/>
      <c r="U401" s="541"/>
      <c r="V401" s="541"/>
      <c r="W401" s="541"/>
      <c r="X401" s="541"/>
      <c r="Y401" s="541"/>
      <c r="Z401" s="541"/>
    </row>
    <row r="402">
      <c r="A402" s="541"/>
      <c r="B402" s="541"/>
      <c r="C402" s="541"/>
      <c r="D402" s="541"/>
      <c r="E402" s="541"/>
      <c r="F402" s="541"/>
      <c r="G402" s="541"/>
      <c r="H402" s="541"/>
      <c r="I402" s="541"/>
      <c r="J402" s="541"/>
      <c r="K402" s="541"/>
      <c r="L402" s="541"/>
      <c r="M402" s="541"/>
      <c r="N402" s="541"/>
      <c r="O402" s="541"/>
      <c r="P402" s="541"/>
      <c r="Q402" s="541"/>
      <c r="R402" s="541"/>
      <c r="S402" s="541"/>
      <c r="T402" s="541"/>
      <c r="U402" s="541"/>
      <c r="V402" s="541"/>
      <c r="W402" s="541"/>
      <c r="X402" s="541"/>
      <c r="Y402" s="541"/>
      <c r="Z402" s="541"/>
    </row>
    <row r="403">
      <c r="A403" s="541"/>
      <c r="B403" s="541"/>
      <c r="C403" s="541"/>
      <c r="D403" s="541"/>
      <c r="E403" s="541"/>
      <c r="F403" s="541"/>
      <c r="G403" s="541"/>
      <c r="H403" s="541"/>
      <c r="I403" s="541"/>
      <c r="J403" s="541"/>
      <c r="K403" s="541"/>
      <c r="L403" s="541"/>
      <c r="M403" s="541"/>
      <c r="N403" s="541"/>
      <c r="O403" s="541"/>
      <c r="P403" s="541"/>
      <c r="Q403" s="541"/>
      <c r="R403" s="541"/>
      <c r="S403" s="541"/>
      <c r="T403" s="541"/>
      <c r="U403" s="541"/>
      <c r="V403" s="541"/>
      <c r="W403" s="541"/>
      <c r="X403" s="541"/>
      <c r="Y403" s="541"/>
      <c r="Z403" s="541"/>
    </row>
    <row r="404">
      <c r="A404" s="541"/>
      <c r="B404" s="541"/>
      <c r="C404" s="541"/>
      <c r="D404" s="541"/>
      <c r="E404" s="541"/>
      <c r="F404" s="541"/>
      <c r="G404" s="541"/>
      <c r="H404" s="541"/>
      <c r="I404" s="541"/>
      <c r="J404" s="541"/>
      <c r="K404" s="541"/>
      <c r="L404" s="541"/>
      <c r="M404" s="541"/>
      <c r="N404" s="541"/>
      <c r="O404" s="541"/>
      <c r="P404" s="541"/>
      <c r="Q404" s="541"/>
      <c r="R404" s="541"/>
      <c r="S404" s="541"/>
      <c r="T404" s="541"/>
      <c r="U404" s="541"/>
      <c r="V404" s="541"/>
      <c r="W404" s="541"/>
      <c r="X404" s="541"/>
      <c r="Y404" s="541"/>
      <c r="Z404" s="541"/>
    </row>
    <row r="405">
      <c r="A405" s="541"/>
      <c r="B405" s="541"/>
      <c r="C405" s="541"/>
      <c r="D405" s="541"/>
      <c r="E405" s="541"/>
      <c r="F405" s="541"/>
      <c r="G405" s="541"/>
      <c r="H405" s="541"/>
      <c r="I405" s="541"/>
      <c r="J405" s="541"/>
      <c r="K405" s="541"/>
      <c r="L405" s="541"/>
      <c r="M405" s="541"/>
      <c r="N405" s="541"/>
      <c r="O405" s="541"/>
      <c r="P405" s="541"/>
      <c r="Q405" s="541"/>
      <c r="R405" s="541"/>
      <c r="S405" s="541"/>
      <c r="T405" s="541"/>
      <c r="U405" s="541"/>
      <c r="V405" s="541"/>
      <c r="W405" s="541"/>
      <c r="X405" s="541"/>
      <c r="Y405" s="541"/>
      <c r="Z405" s="541"/>
    </row>
    <row r="406">
      <c r="A406" s="541"/>
      <c r="B406" s="541"/>
      <c r="C406" s="541"/>
      <c r="D406" s="541"/>
      <c r="E406" s="541"/>
      <c r="F406" s="541"/>
      <c r="G406" s="541"/>
      <c r="H406" s="541"/>
      <c r="I406" s="541"/>
      <c r="J406" s="541"/>
      <c r="K406" s="541"/>
      <c r="L406" s="541"/>
      <c r="M406" s="541"/>
      <c r="N406" s="541"/>
      <c r="O406" s="541"/>
      <c r="P406" s="541"/>
      <c r="Q406" s="541"/>
      <c r="R406" s="541"/>
      <c r="S406" s="541"/>
      <c r="T406" s="541"/>
      <c r="U406" s="541"/>
      <c r="V406" s="541"/>
      <c r="W406" s="541"/>
      <c r="X406" s="541"/>
      <c r="Y406" s="541"/>
      <c r="Z406" s="541"/>
    </row>
    <row r="407">
      <c r="A407" s="541"/>
      <c r="B407" s="541"/>
      <c r="C407" s="541"/>
      <c r="D407" s="541"/>
      <c r="E407" s="541"/>
      <c r="F407" s="541"/>
      <c r="G407" s="541"/>
      <c r="H407" s="541"/>
      <c r="I407" s="541"/>
      <c r="J407" s="541"/>
      <c r="K407" s="541"/>
      <c r="L407" s="541"/>
      <c r="M407" s="541"/>
      <c r="N407" s="541"/>
      <c r="O407" s="541"/>
      <c r="P407" s="541"/>
      <c r="Q407" s="541"/>
      <c r="R407" s="541"/>
      <c r="S407" s="541"/>
      <c r="T407" s="541"/>
      <c r="U407" s="541"/>
      <c r="V407" s="541"/>
      <c r="W407" s="541"/>
      <c r="X407" s="541"/>
      <c r="Y407" s="541"/>
      <c r="Z407" s="541"/>
    </row>
    <row r="408">
      <c r="A408" s="541"/>
      <c r="B408" s="541"/>
      <c r="C408" s="541"/>
      <c r="D408" s="541"/>
      <c r="E408" s="541"/>
      <c r="F408" s="541"/>
      <c r="G408" s="541"/>
      <c r="H408" s="541"/>
      <c r="I408" s="541"/>
      <c r="J408" s="541"/>
      <c r="K408" s="541"/>
      <c r="L408" s="541"/>
      <c r="M408" s="541"/>
      <c r="N408" s="541"/>
      <c r="O408" s="541"/>
      <c r="P408" s="541"/>
      <c r="Q408" s="541"/>
      <c r="R408" s="541"/>
      <c r="S408" s="541"/>
      <c r="T408" s="541"/>
      <c r="U408" s="541"/>
      <c r="V408" s="541"/>
      <c r="W408" s="541"/>
      <c r="X408" s="541"/>
      <c r="Y408" s="541"/>
      <c r="Z408" s="541"/>
    </row>
    <row r="409">
      <c r="A409" s="541"/>
      <c r="B409" s="541"/>
      <c r="C409" s="541"/>
      <c r="D409" s="541"/>
      <c r="E409" s="541"/>
      <c r="F409" s="541"/>
      <c r="G409" s="541"/>
      <c r="H409" s="541"/>
      <c r="I409" s="541"/>
      <c r="J409" s="541"/>
      <c r="K409" s="541"/>
      <c r="L409" s="541"/>
      <c r="M409" s="541"/>
      <c r="N409" s="541"/>
      <c r="O409" s="541"/>
      <c r="P409" s="541"/>
      <c r="Q409" s="541"/>
      <c r="R409" s="541"/>
      <c r="S409" s="541"/>
      <c r="T409" s="541"/>
      <c r="U409" s="541"/>
      <c r="V409" s="541"/>
      <c r="W409" s="541"/>
      <c r="X409" s="541"/>
      <c r="Y409" s="541"/>
      <c r="Z409" s="541"/>
    </row>
    <row r="410">
      <c r="A410" s="541"/>
      <c r="B410" s="541"/>
      <c r="C410" s="541"/>
      <c r="D410" s="541"/>
      <c r="E410" s="541"/>
      <c r="F410" s="541"/>
      <c r="G410" s="541"/>
      <c r="H410" s="541"/>
      <c r="I410" s="541"/>
      <c r="J410" s="541"/>
      <c r="K410" s="541"/>
      <c r="L410" s="541"/>
      <c r="M410" s="541"/>
      <c r="N410" s="541"/>
      <c r="O410" s="541"/>
      <c r="P410" s="541"/>
      <c r="Q410" s="541"/>
      <c r="R410" s="541"/>
      <c r="S410" s="541"/>
      <c r="T410" s="541"/>
      <c r="U410" s="541"/>
      <c r="V410" s="541"/>
      <c r="W410" s="541"/>
      <c r="X410" s="541"/>
      <c r="Y410" s="541"/>
      <c r="Z410" s="541"/>
    </row>
    <row r="411">
      <c r="A411" s="541"/>
      <c r="B411" s="541"/>
      <c r="C411" s="541"/>
      <c r="D411" s="541"/>
      <c r="E411" s="541"/>
      <c r="F411" s="541"/>
      <c r="G411" s="541"/>
      <c r="H411" s="541"/>
      <c r="I411" s="541"/>
      <c r="J411" s="541"/>
      <c r="K411" s="541"/>
      <c r="L411" s="541"/>
      <c r="M411" s="541"/>
      <c r="N411" s="541"/>
      <c r="O411" s="541"/>
      <c r="P411" s="541"/>
      <c r="Q411" s="541"/>
      <c r="R411" s="541"/>
      <c r="S411" s="541"/>
      <c r="T411" s="541"/>
      <c r="U411" s="541"/>
      <c r="V411" s="541"/>
      <c r="W411" s="541"/>
      <c r="X411" s="541"/>
      <c r="Y411" s="541"/>
      <c r="Z411" s="541"/>
    </row>
    <row r="412">
      <c r="A412" s="541"/>
      <c r="B412" s="541"/>
      <c r="C412" s="541"/>
      <c r="D412" s="541"/>
      <c r="E412" s="541"/>
      <c r="F412" s="541"/>
      <c r="G412" s="541"/>
      <c r="H412" s="541"/>
      <c r="I412" s="541"/>
      <c r="J412" s="541"/>
      <c r="K412" s="541"/>
      <c r="L412" s="541"/>
      <c r="M412" s="541"/>
      <c r="N412" s="541"/>
      <c r="O412" s="541"/>
      <c r="P412" s="541"/>
      <c r="Q412" s="541"/>
      <c r="R412" s="541"/>
      <c r="S412" s="541"/>
      <c r="T412" s="541"/>
      <c r="U412" s="541"/>
      <c r="V412" s="541"/>
      <c r="W412" s="541"/>
      <c r="X412" s="541"/>
      <c r="Y412" s="541"/>
      <c r="Z412" s="541"/>
    </row>
    <row r="413">
      <c r="A413" s="541"/>
      <c r="B413" s="541"/>
      <c r="C413" s="541"/>
      <c r="D413" s="541"/>
      <c r="E413" s="541"/>
      <c r="F413" s="541"/>
      <c r="G413" s="541"/>
      <c r="H413" s="541"/>
      <c r="I413" s="541"/>
      <c r="J413" s="541"/>
      <c r="K413" s="541"/>
      <c r="L413" s="541"/>
      <c r="M413" s="541"/>
      <c r="N413" s="541"/>
      <c r="O413" s="541"/>
      <c r="P413" s="541"/>
      <c r="Q413" s="541"/>
      <c r="R413" s="541"/>
      <c r="S413" s="541"/>
      <c r="T413" s="541"/>
      <c r="U413" s="541"/>
      <c r="V413" s="541"/>
      <c r="W413" s="541"/>
      <c r="X413" s="541"/>
      <c r="Y413" s="541"/>
      <c r="Z413" s="541"/>
    </row>
    <row r="414">
      <c r="A414" s="541"/>
      <c r="B414" s="541"/>
      <c r="C414" s="541"/>
      <c r="D414" s="541"/>
      <c r="E414" s="541"/>
      <c r="F414" s="541"/>
      <c r="G414" s="541"/>
      <c r="H414" s="541"/>
      <c r="I414" s="541"/>
      <c r="J414" s="541"/>
      <c r="K414" s="541"/>
      <c r="L414" s="541"/>
      <c r="M414" s="541"/>
      <c r="N414" s="541"/>
      <c r="O414" s="541"/>
      <c r="P414" s="541"/>
      <c r="Q414" s="541"/>
      <c r="R414" s="541"/>
      <c r="S414" s="541"/>
      <c r="T414" s="541"/>
      <c r="U414" s="541"/>
      <c r="V414" s="541"/>
      <c r="W414" s="541"/>
      <c r="X414" s="541"/>
      <c r="Y414" s="541"/>
      <c r="Z414" s="541"/>
    </row>
    <row r="415">
      <c r="A415" s="541"/>
      <c r="B415" s="541"/>
      <c r="C415" s="541"/>
      <c r="D415" s="541"/>
      <c r="E415" s="541"/>
      <c r="F415" s="541"/>
      <c r="G415" s="541"/>
      <c r="H415" s="541"/>
      <c r="I415" s="541"/>
      <c r="J415" s="541"/>
      <c r="K415" s="541"/>
      <c r="L415" s="541"/>
      <c r="M415" s="541"/>
      <c r="N415" s="541"/>
      <c r="O415" s="541"/>
      <c r="P415" s="541"/>
      <c r="Q415" s="541"/>
      <c r="R415" s="541"/>
      <c r="S415" s="541"/>
      <c r="T415" s="541"/>
      <c r="U415" s="541"/>
      <c r="V415" s="541"/>
      <c r="W415" s="541"/>
      <c r="X415" s="541"/>
      <c r="Y415" s="541"/>
      <c r="Z415" s="541"/>
    </row>
    <row r="416">
      <c r="A416" s="541"/>
      <c r="B416" s="541"/>
      <c r="C416" s="541"/>
      <c r="D416" s="541"/>
      <c r="E416" s="541"/>
      <c r="F416" s="541"/>
      <c r="G416" s="541"/>
      <c r="H416" s="541"/>
      <c r="I416" s="541"/>
      <c r="J416" s="541"/>
      <c r="K416" s="541"/>
      <c r="L416" s="541"/>
      <c r="M416" s="541"/>
      <c r="N416" s="541"/>
      <c r="O416" s="541"/>
      <c r="P416" s="541"/>
      <c r="Q416" s="541"/>
      <c r="R416" s="541"/>
      <c r="S416" s="541"/>
      <c r="T416" s="541"/>
      <c r="U416" s="541"/>
      <c r="V416" s="541"/>
      <c r="W416" s="541"/>
      <c r="X416" s="541"/>
      <c r="Y416" s="541"/>
      <c r="Z416" s="541"/>
    </row>
    <row r="417">
      <c r="A417" s="541"/>
      <c r="B417" s="541"/>
      <c r="C417" s="541"/>
      <c r="D417" s="541"/>
      <c r="E417" s="541"/>
      <c r="F417" s="541"/>
      <c r="G417" s="541"/>
      <c r="H417" s="541"/>
      <c r="I417" s="541"/>
      <c r="J417" s="541"/>
      <c r="K417" s="541"/>
      <c r="L417" s="541"/>
      <c r="M417" s="541"/>
      <c r="N417" s="541"/>
      <c r="O417" s="541"/>
      <c r="P417" s="541"/>
      <c r="Q417" s="541"/>
      <c r="R417" s="541"/>
      <c r="S417" s="541"/>
      <c r="T417" s="541"/>
      <c r="U417" s="541"/>
      <c r="V417" s="541"/>
      <c r="W417" s="541"/>
      <c r="X417" s="541"/>
      <c r="Y417" s="541"/>
      <c r="Z417" s="541"/>
    </row>
    <row r="418">
      <c r="A418" s="541"/>
      <c r="B418" s="541"/>
      <c r="C418" s="541"/>
      <c r="D418" s="541"/>
      <c r="E418" s="541"/>
      <c r="F418" s="541"/>
      <c r="G418" s="541"/>
      <c r="H418" s="541"/>
      <c r="I418" s="541"/>
      <c r="J418" s="541"/>
      <c r="K418" s="541"/>
      <c r="L418" s="541"/>
      <c r="M418" s="541"/>
      <c r="N418" s="541"/>
      <c r="O418" s="541"/>
      <c r="P418" s="541"/>
      <c r="Q418" s="541"/>
      <c r="R418" s="541"/>
      <c r="S418" s="541"/>
      <c r="T418" s="541"/>
      <c r="U418" s="541"/>
      <c r="V418" s="541"/>
      <c r="W418" s="541"/>
      <c r="X418" s="541"/>
      <c r="Y418" s="541"/>
      <c r="Z418" s="541"/>
    </row>
    <row r="419">
      <c r="A419" s="541"/>
      <c r="B419" s="541"/>
      <c r="C419" s="541"/>
      <c r="D419" s="541"/>
      <c r="E419" s="541"/>
      <c r="F419" s="541"/>
      <c r="G419" s="541"/>
      <c r="H419" s="541"/>
      <c r="I419" s="541"/>
      <c r="J419" s="541"/>
      <c r="K419" s="541"/>
      <c r="L419" s="541"/>
      <c r="M419" s="541"/>
      <c r="N419" s="541"/>
      <c r="O419" s="541"/>
      <c r="P419" s="541"/>
      <c r="Q419" s="541"/>
      <c r="R419" s="541"/>
      <c r="S419" s="541"/>
      <c r="T419" s="541"/>
      <c r="U419" s="541"/>
      <c r="V419" s="541"/>
      <c r="W419" s="541"/>
      <c r="X419" s="541"/>
      <c r="Y419" s="541"/>
      <c r="Z419" s="541"/>
    </row>
    <row r="420">
      <c r="A420" s="541"/>
      <c r="B420" s="541"/>
      <c r="C420" s="541"/>
      <c r="D420" s="541"/>
      <c r="E420" s="541"/>
      <c r="F420" s="541"/>
      <c r="G420" s="541"/>
      <c r="H420" s="541"/>
      <c r="I420" s="541"/>
      <c r="J420" s="541"/>
      <c r="K420" s="541"/>
      <c r="L420" s="541"/>
      <c r="M420" s="541"/>
      <c r="N420" s="541"/>
      <c r="O420" s="541"/>
      <c r="P420" s="541"/>
      <c r="Q420" s="541"/>
      <c r="R420" s="541"/>
      <c r="S420" s="541"/>
      <c r="T420" s="541"/>
      <c r="U420" s="541"/>
      <c r="V420" s="541"/>
      <c r="W420" s="541"/>
      <c r="X420" s="541"/>
      <c r="Y420" s="541"/>
      <c r="Z420" s="541"/>
    </row>
    <row r="421">
      <c r="A421" s="541"/>
      <c r="B421" s="541"/>
      <c r="C421" s="541"/>
      <c r="D421" s="541"/>
      <c r="E421" s="541"/>
      <c r="F421" s="541"/>
      <c r="G421" s="541"/>
      <c r="H421" s="541"/>
      <c r="I421" s="541"/>
      <c r="J421" s="541"/>
      <c r="K421" s="541"/>
      <c r="L421" s="541"/>
      <c r="M421" s="541"/>
      <c r="N421" s="541"/>
      <c r="O421" s="541"/>
      <c r="P421" s="541"/>
      <c r="Q421" s="541"/>
      <c r="R421" s="541"/>
      <c r="S421" s="541"/>
      <c r="T421" s="541"/>
      <c r="U421" s="541"/>
      <c r="V421" s="541"/>
      <c r="W421" s="541"/>
      <c r="X421" s="541"/>
      <c r="Y421" s="541"/>
      <c r="Z421" s="541"/>
    </row>
    <row r="422">
      <c r="A422" s="541"/>
      <c r="B422" s="541"/>
      <c r="C422" s="541"/>
      <c r="D422" s="541"/>
      <c r="E422" s="541"/>
      <c r="F422" s="541"/>
      <c r="G422" s="541"/>
      <c r="H422" s="541"/>
      <c r="I422" s="541"/>
      <c r="J422" s="541"/>
      <c r="K422" s="541"/>
      <c r="L422" s="541"/>
      <c r="M422" s="541"/>
      <c r="N422" s="541"/>
      <c r="O422" s="541"/>
      <c r="P422" s="541"/>
      <c r="Q422" s="541"/>
      <c r="R422" s="541"/>
      <c r="S422" s="541"/>
      <c r="T422" s="541"/>
      <c r="U422" s="541"/>
      <c r="V422" s="541"/>
      <c r="W422" s="541"/>
      <c r="X422" s="541"/>
      <c r="Y422" s="541"/>
      <c r="Z422" s="541"/>
    </row>
    <row r="423">
      <c r="A423" s="541"/>
      <c r="B423" s="541"/>
      <c r="C423" s="541"/>
      <c r="D423" s="541"/>
      <c r="E423" s="541"/>
      <c r="F423" s="541"/>
      <c r="G423" s="541"/>
      <c r="H423" s="541"/>
      <c r="I423" s="541"/>
      <c r="J423" s="541"/>
      <c r="K423" s="541"/>
      <c r="L423" s="541"/>
      <c r="M423" s="541"/>
      <c r="N423" s="541"/>
      <c r="O423" s="541"/>
      <c r="P423" s="541"/>
      <c r="Q423" s="541"/>
      <c r="R423" s="541"/>
      <c r="S423" s="541"/>
      <c r="T423" s="541"/>
      <c r="U423" s="541"/>
      <c r="V423" s="541"/>
      <c r="W423" s="541"/>
      <c r="X423" s="541"/>
      <c r="Y423" s="541"/>
      <c r="Z423" s="541"/>
    </row>
    <row r="424">
      <c r="A424" s="541"/>
      <c r="B424" s="541"/>
      <c r="C424" s="541"/>
      <c r="D424" s="541"/>
      <c r="E424" s="541"/>
      <c r="F424" s="541"/>
      <c r="G424" s="541"/>
      <c r="H424" s="541"/>
      <c r="I424" s="541"/>
      <c r="J424" s="541"/>
      <c r="K424" s="541"/>
      <c r="L424" s="541"/>
      <c r="M424" s="541"/>
      <c r="N424" s="541"/>
      <c r="O424" s="541"/>
      <c r="P424" s="541"/>
      <c r="Q424" s="541"/>
      <c r="R424" s="541"/>
      <c r="S424" s="541"/>
      <c r="T424" s="541"/>
      <c r="U424" s="541"/>
      <c r="V424" s="541"/>
      <c r="W424" s="541"/>
      <c r="X424" s="541"/>
      <c r="Y424" s="541"/>
      <c r="Z424" s="541"/>
    </row>
    <row r="425">
      <c r="A425" s="541"/>
      <c r="B425" s="541"/>
      <c r="C425" s="541"/>
      <c r="D425" s="541"/>
      <c r="E425" s="541"/>
      <c r="F425" s="541"/>
      <c r="G425" s="541"/>
      <c r="H425" s="541"/>
      <c r="I425" s="541"/>
      <c r="J425" s="541"/>
      <c r="K425" s="541"/>
      <c r="L425" s="541"/>
      <c r="M425" s="541"/>
      <c r="N425" s="541"/>
      <c r="O425" s="541"/>
      <c r="P425" s="541"/>
      <c r="Q425" s="541"/>
      <c r="R425" s="541"/>
      <c r="S425" s="541"/>
      <c r="T425" s="541"/>
      <c r="U425" s="541"/>
      <c r="V425" s="541"/>
      <c r="W425" s="541"/>
      <c r="X425" s="541"/>
      <c r="Y425" s="541"/>
      <c r="Z425" s="541"/>
    </row>
    <row r="426">
      <c r="A426" s="541"/>
      <c r="B426" s="541"/>
      <c r="C426" s="541"/>
      <c r="D426" s="541"/>
      <c r="E426" s="541"/>
      <c r="F426" s="541"/>
      <c r="G426" s="541"/>
      <c r="H426" s="541"/>
      <c r="I426" s="541"/>
      <c r="J426" s="541"/>
      <c r="K426" s="541"/>
      <c r="L426" s="541"/>
      <c r="M426" s="541"/>
      <c r="N426" s="541"/>
      <c r="O426" s="541"/>
      <c r="P426" s="541"/>
      <c r="Q426" s="541"/>
      <c r="R426" s="541"/>
      <c r="S426" s="541"/>
      <c r="T426" s="541"/>
      <c r="U426" s="541"/>
      <c r="V426" s="541"/>
      <c r="W426" s="541"/>
      <c r="X426" s="541"/>
      <c r="Y426" s="541"/>
      <c r="Z426" s="541"/>
    </row>
    <row r="427">
      <c r="A427" s="541"/>
      <c r="B427" s="541"/>
      <c r="C427" s="541"/>
      <c r="D427" s="541"/>
      <c r="E427" s="541"/>
      <c r="F427" s="541"/>
      <c r="G427" s="541"/>
      <c r="H427" s="541"/>
      <c r="I427" s="541"/>
      <c r="J427" s="541"/>
      <c r="K427" s="541"/>
      <c r="L427" s="541"/>
      <c r="M427" s="541"/>
      <c r="N427" s="541"/>
      <c r="O427" s="541"/>
      <c r="P427" s="541"/>
      <c r="Q427" s="541"/>
      <c r="R427" s="541"/>
      <c r="S427" s="541"/>
      <c r="T427" s="541"/>
      <c r="U427" s="541"/>
      <c r="V427" s="541"/>
      <c r="W427" s="541"/>
      <c r="X427" s="541"/>
      <c r="Y427" s="541"/>
      <c r="Z427" s="541"/>
    </row>
    <row r="428">
      <c r="A428" s="541"/>
      <c r="B428" s="541"/>
      <c r="C428" s="541"/>
      <c r="D428" s="541"/>
      <c r="E428" s="541"/>
      <c r="F428" s="541"/>
      <c r="G428" s="541"/>
      <c r="H428" s="541"/>
      <c r="I428" s="541"/>
      <c r="J428" s="541"/>
      <c r="K428" s="541"/>
      <c r="L428" s="541"/>
      <c r="M428" s="541"/>
      <c r="N428" s="541"/>
      <c r="O428" s="541"/>
      <c r="P428" s="541"/>
      <c r="Q428" s="541"/>
      <c r="R428" s="541"/>
      <c r="S428" s="541"/>
      <c r="T428" s="541"/>
      <c r="U428" s="541"/>
      <c r="V428" s="541"/>
      <c r="W428" s="541"/>
      <c r="X428" s="541"/>
      <c r="Y428" s="541"/>
      <c r="Z428" s="541"/>
    </row>
    <row r="429">
      <c r="A429" s="541"/>
      <c r="B429" s="541"/>
      <c r="C429" s="541"/>
      <c r="D429" s="541"/>
      <c r="E429" s="541"/>
      <c r="F429" s="541"/>
      <c r="G429" s="541"/>
      <c r="H429" s="541"/>
      <c r="I429" s="541"/>
      <c r="J429" s="541"/>
      <c r="K429" s="541"/>
      <c r="L429" s="541"/>
      <c r="M429" s="541"/>
      <c r="N429" s="541"/>
      <c r="O429" s="541"/>
      <c r="P429" s="541"/>
      <c r="Q429" s="541"/>
      <c r="R429" s="541"/>
      <c r="S429" s="541"/>
      <c r="T429" s="541"/>
      <c r="U429" s="541"/>
      <c r="V429" s="541"/>
      <c r="W429" s="541"/>
      <c r="X429" s="541"/>
      <c r="Y429" s="541"/>
      <c r="Z429" s="541"/>
    </row>
    <row r="430">
      <c r="A430" s="541"/>
      <c r="B430" s="541"/>
      <c r="C430" s="541"/>
      <c r="D430" s="541"/>
      <c r="E430" s="541"/>
      <c r="F430" s="541"/>
      <c r="G430" s="541"/>
      <c r="H430" s="541"/>
      <c r="I430" s="541"/>
      <c r="J430" s="541"/>
      <c r="K430" s="541"/>
      <c r="L430" s="541"/>
      <c r="M430" s="541"/>
      <c r="N430" s="541"/>
      <c r="O430" s="541"/>
      <c r="P430" s="541"/>
      <c r="Q430" s="541"/>
      <c r="R430" s="541"/>
      <c r="S430" s="541"/>
      <c r="T430" s="541"/>
      <c r="U430" s="541"/>
      <c r="V430" s="541"/>
      <c r="W430" s="541"/>
      <c r="X430" s="541"/>
      <c r="Y430" s="541"/>
      <c r="Z430" s="541"/>
    </row>
    <row r="431">
      <c r="A431" s="541"/>
      <c r="B431" s="541"/>
      <c r="C431" s="541"/>
      <c r="D431" s="541"/>
      <c r="E431" s="541"/>
      <c r="F431" s="541"/>
      <c r="G431" s="541"/>
      <c r="H431" s="541"/>
      <c r="I431" s="541"/>
      <c r="J431" s="541"/>
      <c r="K431" s="541"/>
      <c r="L431" s="541"/>
      <c r="M431" s="541"/>
      <c r="N431" s="541"/>
      <c r="O431" s="541"/>
      <c r="P431" s="541"/>
      <c r="Q431" s="541"/>
      <c r="R431" s="541"/>
      <c r="S431" s="541"/>
      <c r="T431" s="541"/>
      <c r="U431" s="541"/>
      <c r="V431" s="541"/>
      <c r="W431" s="541"/>
      <c r="X431" s="541"/>
      <c r="Y431" s="541"/>
      <c r="Z431" s="541"/>
    </row>
    <row r="432">
      <c r="A432" s="541"/>
      <c r="B432" s="541"/>
      <c r="C432" s="541"/>
      <c r="D432" s="541"/>
      <c r="E432" s="541"/>
      <c r="F432" s="541"/>
      <c r="G432" s="541"/>
      <c r="H432" s="541"/>
      <c r="I432" s="541"/>
      <c r="J432" s="541"/>
      <c r="K432" s="541"/>
      <c r="L432" s="541"/>
      <c r="M432" s="541"/>
      <c r="N432" s="541"/>
      <c r="O432" s="541"/>
      <c r="P432" s="541"/>
      <c r="Q432" s="541"/>
      <c r="R432" s="541"/>
      <c r="S432" s="541"/>
      <c r="T432" s="541"/>
      <c r="U432" s="541"/>
      <c r="V432" s="541"/>
      <c r="W432" s="541"/>
      <c r="X432" s="541"/>
      <c r="Y432" s="541"/>
      <c r="Z432" s="541"/>
    </row>
    <row r="433">
      <c r="A433" s="541"/>
      <c r="B433" s="541"/>
      <c r="C433" s="541"/>
      <c r="D433" s="541"/>
      <c r="E433" s="541"/>
      <c r="F433" s="541"/>
      <c r="G433" s="541"/>
      <c r="H433" s="541"/>
      <c r="I433" s="541"/>
      <c r="J433" s="541"/>
      <c r="K433" s="541"/>
      <c r="L433" s="541"/>
      <c r="M433" s="541"/>
      <c r="N433" s="541"/>
      <c r="O433" s="541"/>
      <c r="P433" s="541"/>
      <c r="Q433" s="541"/>
      <c r="R433" s="541"/>
      <c r="S433" s="541"/>
      <c r="T433" s="541"/>
      <c r="U433" s="541"/>
      <c r="V433" s="541"/>
      <c r="W433" s="541"/>
      <c r="X433" s="541"/>
      <c r="Y433" s="541"/>
      <c r="Z433" s="541"/>
    </row>
    <row r="434">
      <c r="A434" s="541"/>
      <c r="B434" s="541"/>
      <c r="C434" s="541"/>
      <c r="D434" s="541"/>
      <c r="E434" s="541"/>
      <c r="F434" s="541"/>
      <c r="G434" s="541"/>
      <c r="H434" s="541"/>
      <c r="I434" s="541"/>
      <c r="J434" s="541"/>
      <c r="K434" s="541"/>
      <c r="L434" s="541"/>
      <c r="M434" s="541"/>
      <c r="N434" s="541"/>
      <c r="O434" s="541"/>
      <c r="P434" s="541"/>
      <c r="Q434" s="541"/>
      <c r="R434" s="541"/>
      <c r="S434" s="541"/>
      <c r="T434" s="541"/>
      <c r="U434" s="541"/>
      <c r="V434" s="541"/>
      <c r="W434" s="541"/>
      <c r="X434" s="541"/>
      <c r="Y434" s="541"/>
      <c r="Z434" s="541"/>
    </row>
    <row r="435">
      <c r="A435" s="541"/>
      <c r="B435" s="541"/>
      <c r="C435" s="541"/>
      <c r="D435" s="541"/>
      <c r="E435" s="541"/>
      <c r="F435" s="541"/>
      <c r="G435" s="541"/>
      <c r="H435" s="541"/>
      <c r="I435" s="541"/>
      <c r="J435" s="541"/>
      <c r="K435" s="541"/>
      <c r="L435" s="541"/>
      <c r="M435" s="541"/>
      <c r="N435" s="541"/>
      <c r="O435" s="541"/>
      <c r="P435" s="541"/>
      <c r="Q435" s="541"/>
      <c r="R435" s="541"/>
      <c r="S435" s="541"/>
      <c r="T435" s="541"/>
      <c r="U435" s="541"/>
      <c r="V435" s="541"/>
      <c r="W435" s="541"/>
      <c r="X435" s="541"/>
      <c r="Y435" s="541"/>
      <c r="Z435" s="541"/>
    </row>
    <row r="436">
      <c r="A436" s="541"/>
      <c r="B436" s="541"/>
      <c r="C436" s="541"/>
      <c r="D436" s="541"/>
      <c r="E436" s="541"/>
      <c r="F436" s="541"/>
      <c r="G436" s="541"/>
      <c r="H436" s="541"/>
      <c r="I436" s="541"/>
      <c r="J436" s="541"/>
      <c r="K436" s="541"/>
      <c r="L436" s="541"/>
      <c r="M436" s="541"/>
      <c r="N436" s="541"/>
      <c r="O436" s="541"/>
      <c r="P436" s="541"/>
      <c r="Q436" s="541"/>
      <c r="R436" s="541"/>
      <c r="S436" s="541"/>
      <c r="T436" s="541"/>
      <c r="U436" s="541"/>
      <c r="V436" s="541"/>
      <c r="W436" s="541"/>
      <c r="X436" s="541"/>
      <c r="Y436" s="541"/>
      <c r="Z436" s="541"/>
    </row>
    <row r="437">
      <c r="A437" s="541"/>
      <c r="B437" s="541"/>
      <c r="C437" s="541"/>
      <c r="D437" s="541"/>
      <c r="E437" s="541"/>
      <c r="F437" s="541"/>
      <c r="G437" s="541"/>
      <c r="H437" s="541"/>
      <c r="I437" s="541"/>
      <c r="J437" s="541"/>
      <c r="K437" s="541"/>
      <c r="L437" s="541"/>
      <c r="M437" s="541"/>
      <c r="N437" s="541"/>
      <c r="O437" s="541"/>
      <c r="P437" s="541"/>
      <c r="Q437" s="541"/>
      <c r="R437" s="541"/>
      <c r="S437" s="541"/>
      <c r="T437" s="541"/>
      <c r="U437" s="541"/>
      <c r="V437" s="541"/>
      <c r="W437" s="541"/>
      <c r="X437" s="541"/>
      <c r="Y437" s="541"/>
      <c r="Z437" s="541"/>
    </row>
    <row r="438">
      <c r="A438" s="541"/>
      <c r="B438" s="541"/>
      <c r="C438" s="541"/>
      <c r="D438" s="541"/>
      <c r="E438" s="541"/>
      <c r="F438" s="541"/>
      <c r="G438" s="541"/>
      <c r="H438" s="541"/>
      <c r="I438" s="541"/>
      <c r="J438" s="541"/>
      <c r="K438" s="541"/>
      <c r="L438" s="541"/>
      <c r="M438" s="541"/>
      <c r="N438" s="541"/>
      <c r="O438" s="541"/>
      <c r="P438" s="541"/>
      <c r="Q438" s="541"/>
      <c r="R438" s="541"/>
      <c r="S438" s="541"/>
      <c r="T438" s="541"/>
      <c r="U438" s="541"/>
      <c r="V438" s="541"/>
      <c r="W438" s="541"/>
      <c r="X438" s="541"/>
      <c r="Y438" s="541"/>
      <c r="Z438" s="541"/>
    </row>
    <row r="439">
      <c r="A439" s="541"/>
      <c r="B439" s="541"/>
      <c r="C439" s="541"/>
      <c r="D439" s="541"/>
      <c r="E439" s="541"/>
      <c r="F439" s="541"/>
      <c r="G439" s="541"/>
      <c r="H439" s="541"/>
      <c r="I439" s="541"/>
      <c r="J439" s="541"/>
      <c r="K439" s="541"/>
      <c r="L439" s="541"/>
      <c r="M439" s="541"/>
      <c r="N439" s="541"/>
      <c r="O439" s="541"/>
      <c r="P439" s="541"/>
      <c r="Q439" s="541"/>
      <c r="R439" s="541"/>
      <c r="S439" s="541"/>
      <c r="T439" s="541"/>
      <c r="U439" s="541"/>
      <c r="V439" s="541"/>
      <c r="W439" s="541"/>
      <c r="X439" s="541"/>
      <c r="Y439" s="541"/>
      <c r="Z439" s="541"/>
    </row>
    <row r="440">
      <c r="A440" s="541"/>
      <c r="B440" s="541"/>
      <c r="C440" s="541"/>
      <c r="D440" s="541"/>
      <c r="E440" s="541"/>
      <c r="F440" s="541"/>
      <c r="G440" s="541"/>
      <c r="H440" s="541"/>
      <c r="I440" s="541"/>
      <c r="J440" s="541"/>
      <c r="K440" s="541"/>
      <c r="L440" s="541"/>
      <c r="M440" s="541"/>
      <c r="N440" s="541"/>
      <c r="O440" s="541"/>
      <c r="P440" s="541"/>
      <c r="Q440" s="541"/>
      <c r="R440" s="541"/>
      <c r="S440" s="541"/>
      <c r="T440" s="541"/>
      <c r="U440" s="541"/>
      <c r="V440" s="541"/>
      <c r="W440" s="541"/>
      <c r="X440" s="541"/>
      <c r="Y440" s="541"/>
      <c r="Z440" s="541"/>
    </row>
    <row r="441">
      <c r="A441" s="541"/>
      <c r="B441" s="541"/>
      <c r="C441" s="541"/>
      <c r="D441" s="541"/>
      <c r="E441" s="541"/>
      <c r="F441" s="541"/>
      <c r="G441" s="541"/>
      <c r="H441" s="541"/>
      <c r="I441" s="541"/>
      <c r="J441" s="541"/>
      <c r="K441" s="541"/>
      <c r="L441" s="541"/>
      <c r="M441" s="541"/>
      <c r="N441" s="541"/>
      <c r="O441" s="541"/>
      <c r="P441" s="541"/>
      <c r="Q441" s="541"/>
      <c r="R441" s="541"/>
      <c r="S441" s="541"/>
      <c r="T441" s="541"/>
      <c r="U441" s="541"/>
      <c r="V441" s="541"/>
      <c r="W441" s="541"/>
      <c r="X441" s="541"/>
      <c r="Y441" s="541"/>
      <c r="Z441" s="541"/>
    </row>
    <row r="442">
      <c r="A442" s="541"/>
      <c r="B442" s="541"/>
      <c r="C442" s="541"/>
      <c r="D442" s="541"/>
      <c r="E442" s="541"/>
      <c r="F442" s="541"/>
      <c r="G442" s="541"/>
      <c r="H442" s="541"/>
      <c r="I442" s="541"/>
      <c r="J442" s="541"/>
      <c r="K442" s="541"/>
      <c r="L442" s="541"/>
      <c r="M442" s="541"/>
      <c r="N442" s="541"/>
      <c r="O442" s="541"/>
      <c r="P442" s="541"/>
      <c r="Q442" s="541"/>
      <c r="R442" s="541"/>
      <c r="S442" s="541"/>
      <c r="T442" s="541"/>
      <c r="U442" s="541"/>
      <c r="V442" s="541"/>
      <c r="W442" s="541"/>
      <c r="X442" s="541"/>
      <c r="Y442" s="541"/>
      <c r="Z442" s="541"/>
    </row>
    <row r="443">
      <c r="A443" s="541"/>
      <c r="B443" s="541"/>
      <c r="C443" s="541"/>
      <c r="D443" s="541"/>
      <c r="E443" s="541"/>
      <c r="F443" s="541"/>
      <c r="G443" s="541"/>
      <c r="H443" s="541"/>
      <c r="I443" s="541"/>
      <c r="J443" s="541"/>
      <c r="K443" s="541"/>
      <c r="L443" s="541"/>
      <c r="M443" s="541"/>
      <c r="N443" s="541"/>
      <c r="O443" s="541"/>
      <c r="P443" s="541"/>
      <c r="Q443" s="541"/>
      <c r="R443" s="541"/>
      <c r="S443" s="541"/>
      <c r="T443" s="541"/>
      <c r="U443" s="541"/>
      <c r="V443" s="541"/>
      <c r="W443" s="541"/>
      <c r="X443" s="541"/>
      <c r="Y443" s="541"/>
      <c r="Z443" s="541"/>
    </row>
    <row r="444">
      <c r="A444" s="541"/>
      <c r="B444" s="541"/>
      <c r="C444" s="541"/>
      <c r="D444" s="541"/>
      <c r="E444" s="541"/>
      <c r="F444" s="541"/>
      <c r="G444" s="541"/>
      <c r="H444" s="541"/>
      <c r="I444" s="541"/>
      <c r="J444" s="541"/>
      <c r="K444" s="541"/>
      <c r="L444" s="541"/>
      <c r="M444" s="541"/>
      <c r="N444" s="541"/>
      <c r="O444" s="541"/>
      <c r="P444" s="541"/>
      <c r="Q444" s="541"/>
      <c r="R444" s="541"/>
      <c r="S444" s="541"/>
      <c r="T444" s="541"/>
      <c r="U444" s="541"/>
      <c r="V444" s="541"/>
      <c r="W444" s="541"/>
      <c r="X444" s="541"/>
      <c r="Y444" s="541"/>
      <c r="Z444" s="541"/>
    </row>
    <row r="445">
      <c r="A445" s="541"/>
      <c r="B445" s="541"/>
      <c r="C445" s="541"/>
      <c r="D445" s="541"/>
      <c r="E445" s="541"/>
      <c r="F445" s="541"/>
      <c r="G445" s="541"/>
      <c r="H445" s="541"/>
      <c r="I445" s="541"/>
      <c r="J445" s="541"/>
      <c r="K445" s="541"/>
      <c r="L445" s="541"/>
      <c r="M445" s="541"/>
      <c r="N445" s="541"/>
      <c r="O445" s="541"/>
      <c r="P445" s="541"/>
      <c r="Q445" s="541"/>
      <c r="R445" s="541"/>
      <c r="S445" s="541"/>
      <c r="T445" s="541"/>
      <c r="U445" s="541"/>
      <c r="V445" s="541"/>
      <c r="W445" s="541"/>
      <c r="X445" s="541"/>
      <c r="Y445" s="541"/>
      <c r="Z445" s="541"/>
    </row>
    <row r="446">
      <c r="A446" s="541"/>
      <c r="B446" s="541"/>
      <c r="C446" s="541"/>
      <c r="D446" s="541"/>
      <c r="E446" s="541"/>
      <c r="F446" s="541"/>
      <c r="G446" s="541"/>
      <c r="H446" s="541"/>
      <c r="I446" s="541"/>
      <c r="J446" s="541"/>
      <c r="K446" s="541"/>
      <c r="L446" s="541"/>
      <c r="M446" s="541"/>
      <c r="N446" s="541"/>
      <c r="O446" s="541"/>
      <c r="P446" s="541"/>
      <c r="Q446" s="541"/>
      <c r="R446" s="541"/>
      <c r="S446" s="541"/>
      <c r="T446" s="541"/>
      <c r="U446" s="541"/>
      <c r="V446" s="541"/>
      <c r="W446" s="541"/>
      <c r="X446" s="541"/>
      <c r="Y446" s="541"/>
      <c r="Z446" s="541"/>
    </row>
    <row r="447">
      <c r="A447" s="541"/>
      <c r="B447" s="541"/>
      <c r="C447" s="541"/>
      <c r="D447" s="541"/>
      <c r="E447" s="541"/>
      <c r="F447" s="541"/>
      <c r="G447" s="541"/>
      <c r="H447" s="541"/>
      <c r="I447" s="541"/>
      <c r="J447" s="541"/>
      <c r="K447" s="541"/>
      <c r="L447" s="541"/>
      <c r="M447" s="541"/>
      <c r="N447" s="541"/>
      <c r="O447" s="541"/>
      <c r="P447" s="541"/>
      <c r="Q447" s="541"/>
      <c r="R447" s="541"/>
      <c r="S447" s="541"/>
      <c r="T447" s="541"/>
      <c r="U447" s="541"/>
      <c r="V447" s="541"/>
      <c r="W447" s="541"/>
      <c r="X447" s="541"/>
      <c r="Y447" s="541"/>
      <c r="Z447" s="541"/>
    </row>
    <row r="448">
      <c r="A448" s="541"/>
      <c r="B448" s="541"/>
      <c r="C448" s="541"/>
      <c r="D448" s="541"/>
      <c r="E448" s="541"/>
      <c r="F448" s="541"/>
      <c r="G448" s="541"/>
      <c r="H448" s="541"/>
      <c r="I448" s="541"/>
      <c r="J448" s="541"/>
      <c r="K448" s="541"/>
      <c r="L448" s="541"/>
      <c r="M448" s="541"/>
      <c r="N448" s="541"/>
      <c r="O448" s="541"/>
      <c r="P448" s="541"/>
      <c r="Q448" s="541"/>
      <c r="R448" s="541"/>
      <c r="S448" s="541"/>
      <c r="T448" s="541"/>
      <c r="U448" s="541"/>
      <c r="V448" s="541"/>
      <c r="W448" s="541"/>
      <c r="X448" s="541"/>
      <c r="Y448" s="541"/>
      <c r="Z448" s="541"/>
    </row>
    <row r="449">
      <c r="A449" s="541"/>
      <c r="B449" s="541"/>
      <c r="C449" s="541"/>
      <c r="D449" s="541"/>
      <c r="E449" s="541"/>
      <c r="F449" s="541"/>
      <c r="G449" s="541"/>
      <c r="H449" s="541"/>
      <c r="I449" s="541"/>
      <c r="J449" s="541"/>
      <c r="K449" s="541"/>
      <c r="L449" s="541"/>
      <c r="M449" s="541"/>
      <c r="N449" s="541"/>
      <c r="O449" s="541"/>
      <c r="P449" s="541"/>
      <c r="Q449" s="541"/>
      <c r="R449" s="541"/>
      <c r="S449" s="541"/>
      <c r="T449" s="541"/>
      <c r="U449" s="541"/>
      <c r="V449" s="541"/>
      <c r="W449" s="541"/>
      <c r="X449" s="541"/>
      <c r="Y449" s="541"/>
      <c r="Z449" s="541"/>
    </row>
    <row r="450">
      <c r="A450" s="541"/>
      <c r="B450" s="541"/>
      <c r="C450" s="541"/>
      <c r="D450" s="541"/>
      <c r="E450" s="541"/>
      <c r="F450" s="541"/>
      <c r="G450" s="541"/>
      <c r="H450" s="541"/>
      <c r="I450" s="541"/>
      <c r="J450" s="541"/>
      <c r="K450" s="541"/>
      <c r="L450" s="541"/>
      <c r="M450" s="541"/>
      <c r="N450" s="541"/>
      <c r="O450" s="541"/>
      <c r="P450" s="541"/>
      <c r="Q450" s="541"/>
      <c r="R450" s="541"/>
      <c r="S450" s="541"/>
      <c r="T450" s="541"/>
      <c r="U450" s="541"/>
      <c r="V450" s="541"/>
      <c r="W450" s="541"/>
      <c r="X450" s="541"/>
      <c r="Y450" s="541"/>
      <c r="Z450" s="541"/>
    </row>
    <row r="451">
      <c r="A451" s="541"/>
      <c r="B451" s="541"/>
      <c r="C451" s="541"/>
      <c r="D451" s="541"/>
      <c r="E451" s="541"/>
      <c r="F451" s="541"/>
      <c r="G451" s="541"/>
      <c r="H451" s="541"/>
      <c r="I451" s="541"/>
      <c r="J451" s="541"/>
      <c r="K451" s="541"/>
      <c r="L451" s="541"/>
      <c r="M451" s="541"/>
      <c r="N451" s="541"/>
      <c r="O451" s="541"/>
      <c r="P451" s="541"/>
      <c r="Q451" s="541"/>
      <c r="R451" s="541"/>
      <c r="S451" s="541"/>
      <c r="T451" s="541"/>
      <c r="U451" s="541"/>
      <c r="V451" s="541"/>
      <c r="W451" s="541"/>
      <c r="X451" s="541"/>
      <c r="Y451" s="541"/>
      <c r="Z451" s="541"/>
    </row>
    <row r="452">
      <c r="A452" s="541"/>
      <c r="B452" s="541"/>
      <c r="C452" s="541"/>
      <c r="D452" s="541"/>
      <c r="E452" s="541"/>
      <c r="F452" s="541"/>
      <c r="G452" s="541"/>
      <c r="H452" s="541"/>
      <c r="I452" s="541"/>
      <c r="J452" s="541"/>
      <c r="K452" s="541"/>
      <c r="L452" s="541"/>
      <c r="M452" s="541"/>
      <c r="N452" s="541"/>
      <c r="O452" s="541"/>
      <c r="P452" s="541"/>
      <c r="Q452" s="541"/>
      <c r="R452" s="541"/>
      <c r="S452" s="541"/>
      <c r="T452" s="541"/>
      <c r="U452" s="541"/>
      <c r="V452" s="541"/>
      <c r="W452" s="541"/>
      <c r="X452" s="541"/>
      <c r="Y452" s="541"/>
      <c r="Z452" s="541"/>
    </row>
    <row r="453">
      <c r="A453" s="541"/>
      <c r="B453" s="541"/>
      <c r="C453" s="541"/>
      <c r="D453" s="541"/>
      <c r="E453" s="541"/>
      <c r="F453" s="541"/>
      <c r="G453" s="541"/>
      <c r="H453" s="541"/>
      <c r="I453" s="541"/>
      <c r="J453" s="541"/>
      <c r="K453" s="541"/>
      <c r="L453" s="541"/>
      <c r="M453" s="541"/>
      <c r="N453" s="541"/>
      <c r="O453" s="541"/>
      <c r="P453" s="541"/>
      <c r="Q453" s="541"/>
      <c r="R453" s="541"/>
      <c r="S453" s="541"/>
      <c r="T453" s="541"/>
      <c r="U453" s="541"/>
      <c r="V453" s="541"/>
      <c r="W453" s="541"/>
      <c r="X453" s="541"/>
      <c r="Y453" s="541"/>
      <c r="Z453" s="541"/>
    </row>
    <row r="454">
      <c r="A454" s="541"/>
      <c r="B454" s="541"/>
      <c r="C454" s="541"/>
      <c r="D454" s="541"/>
      <c r="E454" s="541"/>
      <c r="F454" s="541"/>
      <c r="G454" s="541"/>
      <c r="H454" s="541"/>
      <c r="I454" s="541"/>
      <c r="J454" s="541"/>
      <c r="K454" s="541"/>
      <c r="L454" s="541"/>
      <c r="M454" s="541"/>
      <c r="N454" s="541"/>
      <c r="O454" s="541"/>
      <c r="P454" s="541"/>
      <c r="Q454" s="541"/>
      <c r="R454" s="541"/>
      <c r="S454" s="541"/>
      <c r="T454" s="541"/>
      <c r="U454" s="541"/>
      <c r="V454" s="541"/>
      <c r="W454" s="541"/>
      <c r="X454" s="541"/>
      <c r="Y454" s="541"/>
      <c r="Z454" s="541"/>
    </row>
    <row r="455">
      <c r="A455" s="541"/>
      <c r="B455" s="541"/>
      <c r="C455" s="541"/>
      <c r="D455" s="541"/>
      <c r="E455" s="541"/>
      <c r="F455" s="541"/>
      <c r="G455" s="541"/>
      <c r="H455" s="541"/>
      <c r="I455" s="541"/>
      <c r="J455" s="541"/>
      <c r="K455" s="541"/>
      <c r="L455" s="541"/>
      <c r="M455" s="541"/>
      <c r="N455" s="541"/>
      <c r="O455" s="541"/>
      <c r="P455" s="541"/>
      <c r="Q455" s="541"/>
      <c r="R455" s="541"/>
      <c r="S455" s="541"/>
      <c r="T455" s="541"/>
      <c r="U455" s="541"/>
      <c r="V455" s="541"/>
      <c r="W455" s="541"/>
      <c r="X455" s="541"/>
      <c r="Y455" s="541"/>
      <c r="Z455" s="541"/>
    </row>
    <row r="456">
      <c r="A456" s="541"/>
      <c r="B456" s="541"/>
      <c r="C456" s="541"/>
      <c r="D456" s="541"/>
      <c r="E456" s="541"/>
      <c r="F456" s="541"/>
      <c r="G456" s="541"/>
      <c r="H456" s="541"/>
      <c r="I456" s="541"/>
      <c r="J456" s="541"/>
      <c r="K456" s="541"/>
      <c r="L456" s="541"/>
      <c r="M456" s="541"/>
      <c r="N456" s="541"/>
      <c r="O456" s="541"/>
      <c r="P456" s="541"/>
      <c r="Q456" s="541"/>
      <c r="R456" s="541"/>
      <c r="S456" s="541"/>
      <c r="T456" s="541"/>
      <c r="U456" s="541"/>
      <c r="V456" s="541"/>
      <c r="W456" s="541"/>
      <c r="X456" s="541"/>
      <c r="Y456" s="541"/>
      <c r="Z456" s="541"/>
    </row>
    <row r="457">
      <c r="A457" s="541"/>
      <c r="B457" s="541"/>
      <c r="C457" s="541"/>
      <c r="D457" s="541"/>
      <c r="E457" s="541"/>
      <c r="F457" s="541"/>
      <c r="G457" s="541"/>
      <c r="H457" s="541"/>
      <c r="I457" s="541"/>
      <c r="J457" s="541"/>
      <c r="K457" s="541"/>
      <c r="L457" s="541"/>
      <c r="M457" s="541"/>
      <c r="N457" s="541"/>
      <c r="O457" s="541"/>
      <c r="P457" s="541"/>
      <c r="Q457" s="541"/>
      <c r="R457" s="541"/>
      <c r="S457" s="541"/>
      <c r="T457" s="541"/>
      <c r="U457" s="541"/>
      <c r="V457" s="541"/>
      <c r="W457" s="541"/>
      <c r="X457" s="541"/>
      <c r="Y457" s="541"/>
      <c r="Z457" s="541"/>
    </row>
    <row r="458">
      <c r="A458" s="541"/>
      <c r="B458" s="541"/>
      <c r="C458" s="541"/>
      <c r="D458" s="541"/>
      <c r="E458" s="541"/>
      <c r="F458" s="541"/>
      <c r="G458" s="541"/>
      <c r="H458" s="541"/>
      <c r="I458" s="541"/>
      <c r="J458" s="541"/>
      <c r="K458" s="541"/>
      <c r="L458" s="541"/>
      <c r="M458" s="541"/>
      <c r="N458" s="541"/>
      <c r="O458" s="541"/>
      <c r="P458" s="541"/>
      <c r="Q458" s="541"/>
      <c r="R458" s="541"/>
      <c r="S458" s="541"/>
      <c r="T458" s="541"/>
      <c r="U458" s="541"/>
      <c r="V458" s="541"/>
      <c r="W458" s="541"/>
      <c r="X458" s="541"/>
      <c r="Y458" s="541"/>
      <c r="Z458" s="541"/>
    </row>
    <row r="459">
      <c r="A459" s="541"/>
      <c r="B459" s="541"/>
      <c r="C459" s="541"/>
      <c r="D459" s="541"/>
      <c r="E459" s="541"/>
      <c r="F459" s="541"/>
      <c r="G459" s="541"/>
      <c r="H459" s="541"/>
      <c r="I459" s="541"/>
      <c r="J459" s="541"/>
      <c r="K459" s="541"/>
      <c r="L459" s="541"/>
      <c r="M459" s="541"/>
      <c r="N459" s="541"/>
      <c r="O459" s="541"/>
      <c r="P459" s="541"/>
      <c r="Q459" s="541"/>
      <c r="R459" s="541"/>
      <c r="S459" s="541"/>
      <c r="T459" s="541"/>
      <c r="U459" s="541"/>
      <c r="V459" s="541"/>
      <c r="W459" s="541"/>
      <c r="X459" s="541"/>
      <c r="Y459" s="541"/>
      <c r="Z459" s="541"/>
    </row>
    <row r="460">
      <c r="A460" s="541"/>
      <c r="B460" s="541"/>
      <c r="C460" s="541"/>
      <c r="D460" s="541"/>
      <c r="E460" s="541"/>
      <c r="F460" s="541"/>
      <c r="G460" s="541"/>
      <c r="H460" s="541"/>
      <c r="I460" s="541"/>
      <c r="J460" s="541"/>
      <c r="K460" s="541"/>
      <c r="L460" s="541"/>
      <c r="M460" s="541"/>
      <c r="N460" s="541"/>
      <c r="O460" s="541"/>
      <c r="P460" s="541"/>
      <c r="Q460" s="541"/>
      <c r="R460" s="541"/>
      <c r="S460" s="541"/>
      <c r="T460" s="541"/>
      <c r="U460" s="541"/>
      <c r="V460" s="541"/>
      <c r="W460" s="541"/>
      <c r="X460" s="541"/>
      <c r="Y460" s="541"/>
      <c r="Z460" s="541"/>
    </row>
    <row r="461">
      <c r="A461" s="541"/>
      <c r="B461" s="541"/>
      <c r="C461" s="541"/>
      <c r="D461" s="541"/>
      <c r="E461" s="541"/>
      <c r="F461" s="541"/>
      <c r="G461" s="541"/>
      <c r="H461" s="541"/>
      <c r="I461" s="541"/>
      <c r="J461" s="541"/>
      <c r="K461" s="541"/>
      <c r="L461" s="541"/>
      <c r="M461" s="541"/>
      <c r="N461" s="541"/>
      <c r="O461" s="541"/>
      <c r="P461" s="541"/>
      <c r="Q461" s="541"/>
      <c r="R461" s="541"/>
      <c r="S461" s="541"/>
      <c r="T461" s="541"/>
      <c r="U461" s="541"/>
      <c r="V461" s="541"/>
      <c r="W461" s="541"/>
      <c r="X461" s="541"/>
      <c r="Y461" s="541"/>
      <c r="Z461" s="541"/>
    </row>
    <row r="462">
      <c r="A462" s="541"/>
      <c r="B462" s="541"/>
      <c r="C462" s="541"/>
      <c r="D462" s="541"/>
      <c r="E462" s="541"/>
      <c r="F462" s="541"/>
      <c r="G462" s="541"/>
      <c r="H462" s="541"/>
      <c r="I462" s="541"/>
      <c r="J462" s="541"/>
      <c r="K462" s="541"/>
      <c r="L462" s="541"/>
      <c r="M462" s="541"/>
      <c r="N462" s="541"/>
      <c r="O462" s="541"/>
      <c r="P462" s="541"/>
      <c r="Q462" s="541"/>
      <c r="R462" s="541"/>
      <c r="S462" s="541"/>
      <c r="T462" s="541"/>
      <c r="U462" s="541"/>
      <c r="V462" s="541"/>
      <c r="W462" s="541"/>
      <c r="X462" s="541"/>
      <c r="Y462" s="541"/>
      <c r="Z462" s="541"/>
    </row>
    <row r="463">
      <c r="A463" s="541"/>
      <c r="B463" s="541"/>
      <c r="C463" s="541"/>
      <c r="D463" s="541"/>
      <c r="E463" s="541"/>
      <c r="F463" s="541"/>
      <c r="G463" s="541"/>
      <c r="H463" s="541"/>
      <c r="I463" s="541"/>
      <c r="J463" s="541"/>
      <c r="K463" s="541"/>
      <c r="L463" s="541"/>
      <c r="M463" s="541"/>
      <c r="N463" s="541"/>
      <c r="O463" s="541"/>
      <c r="P463" s="541"/>
      <c r="Q463" s="541"/>
      <c r="R463" s="541"/>
      <c r="S463" s="541"/>
      <c r="T463" s="541"/>
      <c r="U463" s="541"/>
      <c r="V463" s="541"/>
      <c r="W463" s="541"/>
      <c r="X463" s="541"/>
      <c r="Y463" s="541"/>
      <c r="Z463" s="541"/>
    </row>
    <row r="464">
      <c r="A464" s="541"/>
      <c r="B464" s="541"/>
      <c r="C464" s="541"/>
      <c r="D464" s="541"/>
      <c r="E464" s="541"/>
      <c r="F464" s="541"/>
      <c r="G464" s="541"/>
      <c r="H464" s="541"/>
      <c r="I464" s="541"/>
      <c r="J464" s="541"/>
      <c r="K464" s="541"/>
      <c r="L464" s="541"/>
      <c r="M464" s="541"/>
      <c r="N464" s="541"/>
      <c r="O464" s="541"/>
      <c r="P464" s="541"/>
      <c r="Q464" s="541"/>
      <c r="R464" s="541"/>
      <c r="S464" s="541"/>
      <c r="T464" s="541"/>
      <c r="U464" s="541"/>
      <c r="V464" s="541"/>
      <c r="W464" s="541"/>
      <c r="X464" s="541"/>
      <c r="Y464" s="541"/>
      <c r="Z464" s="541"/>
    </row>
    <row r="465">
      <c r="A465" s="541"/>
      <c r="B465" s="541"/>
      <c r="C465" s="541"/>
      <c r="D465" s="541"/>
      <c r="E465" s="541"/>
      <c r="F465" s="541"/>
      <c r="G465" s="541"/>
      <c r="H465" s="541"/>
      <c r="I465" s="541"/>
      <c r="J465" s="541"/>
      <c r="K465" s="541"/>
      <c r="L465" s="541"/>
      <c r="M465" s="541"/>
      <c r="N465" s="541"/>
      <c r="O465" s="541"/>
      <c r="P465" s="541"/>
      <c r="Q465" s="541"/>
      <c r="R465" s="541"/>
      <c r="S465" s="541"/>
      <c r="T465" s="541"/>
      <c r="U465" s="541"/>
      <c r="V465" s="541"/>
      <c r="W465" s="541"/>
      <c r="X465" s="541"/>
      <c r="Y465" s="541"/>
      <c r="Z465" s="541"/>
    </row>
    <row r="466">
      <c r="A466" s="541"/>
      <c r="B466" s="541"/>
      <c r="C466" s="541"/>
      <c r="D466" s="541"/>
      <c r="E466" s="541"/>
      <c r="F466" s="541"/>
      <c r="G466" s="541"/>
      <c r="H466" s="541"/>
      <c r="I466" s="541"/>
      <c r="J466" s="541"/>
      <c r="K466" s="541"/>
      <c r="L466" s="541"/>
      <c r="M466" s="541"/>
      <c r="N466" s="541"/>
      <c r="O466" s="541"/>
      <c r="P466" s="541"/>
      <c r="Q466" s="541"/>
      <c r="R466" s="541"/>
      <c r="S466" s="541"/>
      <c r="T466" s="541"/>
      <c r="U466" s="541"/>
      <c r="V466" s="541"/>
      <c r="W466" s="541"/>
      <c r="X466" s="541"/>
      <c r="Y466" s="541"/>
      <c r="Z466" s="541"/>
    </row>
    <row r="467">
      <c r="A467" s="541"/>
      <c r="B467" s="541"/>
      <c r="C467" s="541"/>
      <c r="D467" s="541"/>
      <c r="E467" s="541"/>
      <c r="F467" s="541"/>
      <c r="G467" s="541"/>
      <c r="H467" s="541"/>
      <c r="I467" s="541"/>
      <c r="J467" s="541"/>
      <c r="K467" s="541"/>
      <c r="L467" s="541"/>
      <c r="M467" s="541"/>
      <c r="N467" s="541"/>
      <c r="O467" s="541"/>
      <c r="P467" s="541"/>
      <c r="Q467" s="541"/>
      <c r="R467" s="541"/>
      <c r="S467" s="541"/>
      <c r="T467" s="541"/>
      <c r="U467" s="541"/>
      <c r="V467" s="541"/>
      <c r="W467" s="541"/>
      <c r="X467" s="541"/>
      <c r="Y467" s="541"/>
      <c r="Z467" s="541"/>
    </row>
    <row r="468">
      <c r="A468" s="541"/>
      <c r="B468" s="541"/>
      <c r="C468" s="541"/>
      <c r="D468" s="541"/>
      <c r="E468" s="541"/>
      <c r="F468" s="541"/>
      <c r="G468" s="541"/>
      <c r="H468" s="541"/>
      <c r="I468" s="541"/>
      <c r="J468" s="541"/>
      <c r="K468" s="541"/>
      <c r="L468" s="541"/>
      <c r="M468" s="541"/>
      <c r="N468" s="541"/>
      <c r="O468" s="541"/>
      <c r="P468" s="541"/>
      <c r="Q468" s="541"/>
      <c r="R468" s="541"/>
      <c r="S468" s="541"/>
      <c r="T468" s="541"/>
      <c r="U468" s="541"/>
      <c r="V468" s="541"/>
      <c r="W468" s="541"/>
      <c r="X468" s="541"/>
      <c r="Y468" s="541"/>
      <c r="Z468" s="541"/>
    </row>
    <row r="469">
      <c r="A469" s="541"/>
      <c r="B469" s="541"/>
      <c r="C469" s="541"/>
      <c r="D469" s="541"/>
      <c r="E469" s="541"/>
      <c r="F469" s="541"/>
      <c r="G469" s="541"/>
      <c r="H469" s="541"/>
      <c r="I469" s="541"/>
      <c r="J469" s="541"/>
      <c r="K469" s="541"/>
      <c r="L469" s="541"/>
      <c r="M469" s="541"/>
      <c r="N469" s="541"/>
      <c r="O469" s="541"/>
      <c r="P469" s="541"/>
      <c r="Q469" s="541"/>
      <c r="R469" s="541"/>
      <c r="S469" s="541"/>
      <c r="T469" s="541"/>
      <c r="U469" s="541"/>
      <c r="V469" s="541"/>
      <c r="W469" s="541"/>
      <c r="X469" s="541"/>
      <c r="Y469" s="541"/>
      <c r="Z469" s="541"/>
    </row>
    <row r="470">
      <c r="A470" s="541"/>
      <c r="B470" s="541"/>
      <c r="C470" s="541"/>
      <c r="D470" s="541"/>
      <c r="E470" s="541"/>
      <c r="F470" s="541"/>
      <c r="G470" s="541"/>
      <c r="H470" s="541"/>
      <c r="I470" s="541"/>
      <c r="J470" s="541"/>
      <c r="K470" s="541"/>
      <c r="L470" s="541"/>
      <c r="M470" s="541"/>
      <c r="N470" s="541"/>
      <c r="O470" s="541"/>
      <c r="P470" s="541"/>
      <c r="Q470" s="541"/>
      <c r="R470" s="541"/>
      <c r="S470" s="541"/>
      <c r="T470" s="541"/>
      <c r="U470" s="541"/>
      <c r="V470" s="541"/>
      <c r="W470" s="541"/>
      <c r="X470" s="541"/>
      <c r="Y470" s="541"/>
      <c r="Z470" s="541"/>
    </row>
    <row r="471">
      <c r="A471" s="541"/>
      <c r="B471" s="541"/>
      <c r="C471" s="541"/>
      <c r="D471" s="541"/>
      <c r="E471" s="541"/>
      <c r="F471" s="541"/>
      <c r="G471" s="541"/>
      <c r="H471" s="541"/>
      <c r="I471" s="541"/>
      <c r="J471" s="541"/>
      <c r="K471" s="541"/>
      <c r="L471" s="541"/>
      <c r="M471" s="541"/>
      <c r="N471" s="541"/>
      <c r="O471" s="541"/>
      <c r="P471" s="541"/>
      <c r="Q471" s="541"/>
      <c r="R471" s="541"/>
      <c r="S471" s="541"/>
      <c r="T471" s="541"/>
      <c r="U471" s="541"/>
      <c r="V471" s="541"/>
      <c r="W471" s="541"/>
      <c r="X471" s="541"/>
      <c r="Y471" s="541"/>
      <c r="Z471" s="541"/>
    </row>
    <row r="472">
      <c r="A472" s="541"/>
      <c r="B472" s="541"/>
      <c r="C472" s="541"/>
      <c r="D472" s="541"/>
      <c r="E472" s="541"/>
      <c r="F472" s="541"/>
      <c r="G472" s="541"/>
      <c r="H472" s="541"/>
      <c r="I472" s="541"/>
      <c r="J472" s="541"/>
      <c r="K472" s="541"/>
      <c r="L472" s="541"/>
      <c r="M472" s="541"/>
      <c r="N472" s="541"/>
      <c r="O472" s="541"/>
      <c r="P472" s="541"/>
      <c r="Q472" s="541"/>
      <c r="R472" s="541"/>
      <c r="S472" s="541"/>
      <c r="T472" s="541"/>
      <c r="U472" s="541"/>
      <c r="V472" s="541"/>
      <c r="W472" s="541"/>
      <c r="X472" s="541"/>
      <c r="Y472" s="541"/>
      <c r="Z472" s="541"/>
    </row>
    <row r="473">
      <c r="A473" s="541"/>
      <c r="B473" s="541"/>
      <c r="C473" s="541"/>
      <c r="D473" s="541"/>
      <c r="E473" s="541"/>
      <c r="F473" s="541"/>
      <c r="G473" s="541"/>
      <c r="H473" s="541"/>
      <c r="I473" s="541"/>
      <c r="J473" s="541"/>
      <c r="K473" s="541"/>
      <c r="L473" s="541"/>
      <c r="M473" s="541"/>
      <c r="N473" s="541"/>
      <c r="O473" s="541"/>
      <c r="P473" s="541"/>
      <c r="Q473" s="541"/>
      <c r="R473" s="541"/>
      <c r="S473" s="541"/>
      <c r="T473" s="541"/>
      <c r="U473" s="541"/>
      <c r="V473" s="541"/>
      <c r="W473" s="541"/>
      <c r="X473" s="541"/>
      <c r="Y473" s="541"/>
      <c r="Z473" s="541"/>
    </row>
    <row r="474">
      <c r="A474" s="541"/>
      <c r="B474" s="541"/>
      <c r="C474" s="541"/>
      <c r="D474" s="541"/>
      <c r="E474" s="541"/>
      <c r="F474" s="541"/>
      <c r="G474" s="541"/>
      <c r="H474" s="541"/>
      <c r="I474" s="541"/>
      <c r="J474" s="541"/>
      <c r="K474" s="541"/>
      <c r="L474" s="541"/>
      <c r="M474" s="541"/>
      <c r="N474" s="541"/>
      <c r="O474" s="541"/>
      <c r="P474" s="541"/>
      <c r="Q474" s="541"/>
      <c r="R474" s="541"/>
      <c r="S474" s="541"/>
      <c r="T474" s="541"/>
      <c r="U474" s="541"/>
      <c r="V474" s="541"/>
      <c r="W474" s="541"/>
      <c r="X474" s="541"/>
      <c r="Y474" s="541"/>
      <c r="Z474" s="541"/>
    </row>
    <row r="475">
      <c r="A475" s="541"/>
      <c r="B475" s="541"/>
      <c r="C475" s="541"/>
      <c r="D475" s="541"/>
      <c r="E475" s="541"/>
      <c r="F475" s="541"/>
      <c r="G475" s="541"/>
      <c r="H475" s="541"/>
      <c r="I475" s="541"/>
      <c r="J475" s="541"/>
      <c r="K475" s="541"/>
      <c r="L475" s="541"/>
      <c r="M475" s="541"/>
      <c r="N475" s="541"/>
      <c r="O475" s="541"/>
      <c r="P475" s="541"/>
      <c r="Q475" s="541"/>
      <c r="R475" s="541"/>
      <c r="S475" s="541"/>
      <c r="T475" s="541"/>
      <c r="U475" s="541"/>
      <c r="V475" s="541"/>
      <c r="W475" s="541"/>
      <c r="X475" s="541"/>
      <c r="Y475" s="541"/>
      <c r="Z475" s="541"/>
    </row>
    <row r="476">
      <c r="A476" s="541"/>
      <c r="B476" s="541"/>
      <c r="C476" s="541"/>
      <c r="D476" s="541"/>
      <c r="E476" s="541"/>
      <c r="F476" s="541"/>
      <c r="G476" s="541"/>
      <c r="H476" s="541"/>
      <c r="I476" s="541"/>
      <c r="J476" s="541"/>
      <c r="K476" s="541"/>
      <c r="L476" s="541"/>
      <c r="M476" s="541"/>
      <c r="N476" s="541"/>
      <c r="O476" s="541"/>
      <c r="P476" s="541"/>
      <c r="Q476" s="541"/>
      <c r="R476" s="541"/>
      <c r="S476" s="541"/>
      <c r="T476" s="541"/>
      <c r="U476" s="541"/>
      <c r="V476" s="541"/>
      <c r="W476" s="541"/>
      <c r="X476" s="541"/>
      <c r="Y476" s="541"/>
      <c r="Z476" s="541"/>
    </row>
    <row r="477">
      <c r="A477" s="541"/>
      <c r="B477" s="541"/>
      <c r="C477" s="541"/>
      <c r="D477" s="541"/>
      <c r="E477" s="541"/>
      <c r="F477" s="541"/>
      <c r="G477" s="541"/>
      <c r="H477" s="541"/>
      <c r="I477" s="541"/>
      <c r="J477" s="541"/>
      <c r="K477" s="541"/>
      <c r="L477" s="541"/>
      <c r="M477" s="541"/>
      <c r="N477" s="541"/>
      <c r="O477" s="541"/>
      <c r="P477" s="541"/>
      <c r="Q477" s="541"/>
      <c r="R477" s="541"/>
      <c r="S477" s="541"/>
      <c r="T477" s="541"/>
      <c r="U477" s="541"/>
      <c r="V477" s="541"/>
      <c r="W477" s="541"/>
      <c r="X477" s="541"/>
      <c r="Y477" s="541"/>
      <c r="Z477" s="541"/>
    </row>
    <row r="478">
      <c r="A478" s="541"/>
      <c r="B478" s="541"/>
      <c r="C478" s="541"/>
      <c r="D478" s="541"/>
      <c r="E478" s="541"/>
      <c r="F478" s="541"/>
      <c r="G478" s="541"/>
      <c r="H478" s="541"/>
      <c r="I478" s="541"/>
      <c r="J478" s="541"/>
      <c r="K478" s="541"/>
      <c r="L478" s="541"/>
      <c r="M478" s="541"/>
      <c r="N478" s="541"/>
      <c r="O478" s="541"/>
      <c r="P478" s="541"/>
      <c r="Q478" s="541"/>
      <c r="R478" s="541"/>
      <c r="S478" s="541"/>
      <c r="T478" s="541"/>
      <c r="U478" s="541"/>
      <c r="V478" s="541"/>
      <c r="W478" s="541"/>
      <c r="X478" s="541"/>
      <c r="Y478" s="541"/>
      <c r="Z478" s="541"/>
    </row>
    <row r="479">
      <c r="A479" s="541"/>
      <c r="B479" s="541"/>
      <c r="C479" s="541"/>
      <c r="D479" s="541"/>
      <c r="E479" s="541"/>
      <c r="F479" s="541"/>
      <c r="G479" s="541"/>
      <c r="H479" s="541"/>
      <c r="I479" s="541"/>
      <c r="J479" s="541"/>
      <c r="K479" s="541"/>
      <c r="L479" s="541"/>
      <c r="M479" s="541"/>
      <c r="N479" s="541"/>
      <c r="O479" s="541"/>
      <c r="P479" s="541"/>
      <c r="Q479" s="541"/>
      <c r="R479" s="541"/>
      <c r="S479" s="541"/>
      <c r="T479" s="541"/>
      <c r="U479" s="541"/>
      <c r="V479" s="541"/>
      <c r="W479" s="541"/>
      <c r="X479" s="541"/>
      <c r="Y479" s="541"/>
      <c r="Z479" s="541"/>
    </row>
    <row r="480">
      <c r="A480" s="541"/>
      <c r="B480" s="541"/>
      <c r="C480" s="541"/>
      <c r="D480" s="541"/>
      <c r="E480" s="541"/>
      <c r="F480" s="541"/>
      <c r="G480" s="541"/>
      <c r="H480" s="541"/>
      <c r="I480" s="541"/>
      <c r="J480" s="541"/>
      <c r="K480" s="541"/>
      <c r="L480" s="541"/>
      <c r="M480" s="541"/>
      <c r="N480" s="541"/>
      <c r="O480" s="541"/>
      <c r="P480" s="541"/>
      <c r="Q480" s="541"/>
      <c r="R480" s="541"/>
      <c r="S480" s="541"/>
      <c r="T480" s="541"/>
      <c r="U480" s="541"/>
      <c r="V480" s="541"/>
      <c r="W480" s="541"/>
      <c r="X480" s="541"/>
      <c r="Y480" s="541"/>
      <c r="Z480" s="541"/>
    </row>
    <row r="481">
      <c r="A481" s="541"/>
      <c r="B481" s="541"/>
      <c r="C481" s="541"/>
      <c r="D481" s="541"/>
      <c r="E481" s="541"/>
      <c r="F481" s="541"/>
      <c r="G481" s="541"/>
      <c r="H481" s="541"/>
      <c r="I481" s="541"/>
      <c r="J481" s="541"/>
      <c r="K481" s="541"/>
      <c r="L481" s="541"/>
      <c r="M481" s="541"/>
      <c r="N481" s="541"/>
      <c r="O481" s="541"/>
      <c r="P481" s="541"/>
      <c r="Q481" s="541"/>
      <c r="R481" s="541"/>
      <c r="S481" s="541"/>
      <c r="T481" s="541"/>
      <c r="U481" s="541"/>
      <c r="V481" s="541"/>
      <c r="W481" s="541"/>
      <c r="X481" s="541"/>
      <c r="Y481" s="541"/>
      <c r="Z481" s="541"/>
    </row>
    <row r="482">
      <c r="A482" s="541"/>
      <c r="B482" s="541"/>
      <c r="C482" s="541"/>
      <c r="D482" s="541"/>
      <c r="E482" s="541"/>
      <c r="F482" s="541"/>
      <c r="G482" s="541"/>
      <c r="H482" s="541"/>
      <c r="I482" s="541"/>
      <c r="J482" s="541"/>
      <c r="K482" s="541"/>
      <c r="L482" s="541"/>
      <c r="M482" s="541"/>
      <c r="N482" s="541"/>
      <c r="O482" s="541"/>
      <c r="P482" s="541"/>
      <c r="Q482" s="541"/>
      <c r="R482" s="541"/>
      <c r="S482" s="541"/>
      <c r="T482" s="541"/>
      <c r="U482" s="541"/>
      <c r="V482" s="541"/>
      <c r="W482" s="541"/>
      <c r="X482" s="541"/>
      <c r="Y482" s="541"/>
      <c r="Z482" s="541"/>
    </row>
    <row r="483">
      <c r="A483" s="541"/>
      <c r="B483" s="541"/>
      <c r="C483" s="541"/>
      <c r="D483" s="541"/>
      <c r="E483" s="541"/>
      <c r="F483" s="541"/>
      <c r="G483" s="541"/>
      <c r="H483" s="541"/>
      <c r="I483" s="541"/>
      <c r="J483" s="541"/>
      <c r="K483" s="541"/>
      <c r="L483" s="541"/>
      <c r="M483" s="541"/>
      <c r="N483" s="541"/>
      <c r="O483" s="541"/>
      <c r="P483" s="541"/>
      <c r="Q483" s="541"/>
      <c r="R483" s="541"/>
      <c r="S483" s="541"/>
      <c r="T483" s="541"/>
      <c r="U483" s="541"/>
      <c r="V483" s="541"/>
      <c r="W483" s="541"/>
      <c r="X483" s="541"/>
      <c r="Y483" s="541"/>
      <c r="Z483" s="541"/>
    </row>
    <row r="484">
      <c r="A484" s="541"/>
      <c r="B484" s="541"/>
      <c r="C484" s="541"/>
      <c r="D484" s="541"/>
      <c r="E484" s="541"/>
      <c r="F484" s="541"/>
      <c r="G484" s="541"/>
      <c r="H484" s="541"/>
      <c r="I484" s="541"/>
      <c r="J484" s="541"/>
      <c r="K484" s="541"/>
      <c r="L484" s="541"/>
      <c r="M484" s="541"/>
      <c r="N484" s="541"/>
      <c r="O484" s="541"/>
      <c r="P484" s="541"/>
      <c r="Q484" s="541"/>
      <c r="R484" s="541"/>
      <c r="S484" s="541"/>
      <c r="T484" s="541"/>
      <c r="U484" s="541"/>
      <c r="V484" s="541"/>
      <c r="W484" s="541"/>
      <c r="X484" s="541"/>
      <c r="Y484" s="541"/>
      <c r="Z484" s="541"/>
    </row>
    <row r="485">
      <c r="A485" s="541"/>
      <c r="B485" s="541"/>
      <c r="C485" s="541"/>
      <c r="D485" s="541"/>
      <c r="E485" s="541"/>
      <c r="F485" s="541"/>
      <c r="G485" s="541"/>
      <c r="H485" s="541"/>
      <c r="I485" s="541"/>
      <c r="J485" s="541"/>
      <c r="K485" s="541"/>
      <c r="L485" s="541"/>
      <c r="M485" s="541"/>
      <c r="N485" s="541"/>
      <c r="O485" s="541"/>
      <c r="P485" s="541"/>
      <c r="Q485" s="541"/>
      <c r="R485" s="541"/>
      <c r="S485" s="541"/>
      <c r="T485" s="541"/>
      <c r="U485" s="541"/>
      <c r="V485" s="541"/>
      <c r="W485" s="541"/>
      <c r="X485" s="541"/>
      <c r="Y485" s="541"/>
      <c r="Z485" s="541"/>
    </row>
    <row r="486">
      <c r="A486" s="541"/>
      <c r="B486" s="541"/>
      <c r="C486" s="541"/>
      <c r="D486" s="541"/>
      <c r="E486" s="541"/>
      <c r="F486" s="541"/>
      <c r="G486" s="541"/>
      <c r="H486" s="541"/>
      <c r="I486" s="541"/>
      <c r="J486" s="541"/>
      <c r="K486" s="541"/>
      <c r="L486" s="541"/>
      <c r="M486" s="541"/>
      <c r="N486" s="541"/>
      <c r="O486" s="541"/>
      <c r="P486" s="541"/>
      <c r="Q486" s="541"/>
      <c r="R486" s="541"/>
      <c r="S486" s="541"/>
      <c r="T486" s="541"/>
      <c r="U486" s="541"/>
      <c r="V486" s="541"/>
      <c r="W486" s="541"/>
      <c r="X486" s="541"/>
      <c r="Y486" s="541"/>
      <c r="Z486" s="541"/>
    </row>
    <row r="487">
      <c r="A487" s="541"/>
      <c r="B487" s="541"/>
      <c r="C487" s="541"/>
      <c r="D487" s="541"/>
      <c r="E487" s="541"/>
      <c r="F487" s="541"/>
      <c r="G487" s="541"/>
      <c r="H487" s="541"/>
      <c r="I487" s="541"/>
      <c r="J487" s="541"/>
      <c r="K487" s="541"/>
      <c r="L487" s="541"/>
      <c r="M487" s="541"/>
      <c r="N487" s="541"/>
      <c r="O487" s="541"/>
      <c r="P487" s="541"/>
      <c r="Q487" s="541"/>
      <c r="R487" s="541"/>
      <c r="S487" s="541"/>
      <c r="T487" s="541"/>
      <c r="U487" s="541"/>
      <c r="V487" s="541"/>
      <c r="W487" s="541"/>
      <c r="X487" s="541"/>
      <c r="Y487" s="541"/>
      <c r="Z487" s="541"/>
    </row>
    <row r="488">
      <c r="A488" s="541"/>
      <c r="B488" s="541"/>
      <c r="C488" s="541"/>
      <c r="D488" s="541"/>
      <c r="E488" s="541"/>
      <c r="F488" s="541"/>
      <c r="G488" s="541"/>
      <c r="H488" s="541"/>
      <c r="I488" s="541"/>
      <c r="J488" s="541"/>
      <c r="K488" s="541"/>
      <c r="L488" s="541"/>
      <c r="M488" s="541"/>
      <c r="N488" s="541"/>
      <c r="O488" s="541"/>
      <c r="P488" s="541"/>
      <c r="Q488" s="541"/>
      <c r="R488" s="541"/>
      <c r="S488" s="541"/>
      <c r="T488" s="541"/>
      <c r="U488" s="541"/>
      <c r="V488" s="541"/>
      <c r="W488" s="541"/>
      <c r="X488" s="541"/>
      <c r="Y488" s="541"/>
      <c r="Z488" s="541"/>
    </row>
    <row r="489">
      <c r="A489" s="541"/>
      <c r="B489" s="541"/>
      <c r="C489" s="541"/>
      <c r="D489" s="541"/>
      <c r="E489" s="541"/>
      <c r="F489" s="541"/>
      <c r="G489" s="541"/>
      <c r="H489" s="541"/>
      <c r="I489" s="541"/>
      <c r="J489" s="541"/>
      <c r="K489" s="541"/>
      <c r="L489" s="541"/>
      <c r="M489" s="541"/>
      <c r="N489" s="541"/>
      <c r="O489" s="541"/>
      <c r="P489" s="541"/>
      <c r="Q489" s="541"/>
      <c r="R489" s="541"/>
      <c r="S489" s="541"/>
      <c r="T489" s="541"/>
      <c r="U489" s="541"/>
      <c r="V489" s="541"/>
      <c r="W489" s="541"/>
      <c r="X489" s="541"/>
      <c r="Y489" s="541"/>
      <c r="Z489" s="541"/>
    </row>
    <row r="490">
      <c r="A490" s="541"/>
      <c r="B490" s="541"/>
      <c r="C490" s="541"/>
      <c r="D490" s="541"/>
      <c r="E490" s="541"/>
      <c r="F490" s="541"/>
      <c r="G490" s="541"/>
      <c r="H490" s="541"/>
      <c r="I490" s="541"/>
      <c r="J490" s="541"/>
      <c r="K490" s="541"/>
      <c r="L490" s="541"/>
      <c r="M490" s="541"/>
      <c r="N490" s="541"/>
      <c r="O490" s="541"/>
      <c r="P490" s="541"/>
      <c r="Q490" s="541"/>
      <c r="R490" s="541"/>
      <c r="S490" s="541"/>
      <c r="T490" s="541"/>
      <c r="U490" s="541"/>
      <c r="V490" s="541"/>
      <c r="W490" s="541"/>
      <c r="X490" s="541"/>
      <c r="Y490" s="541"/>
      <c r="Z490" s="541"/>
    </row>
    <row r="491">
      <c r="A491" s="541"/>
      <c r="B491" s="541"/>
      <c r="C491" s="541"/>
      <c r="D491" s="541"/>
      <c r="E491" s="541"/>
      <c r="F491" s="541"/>
      <c r="G491" s="541"/>
      <c r="H491" s="541"/>
      <c r="I491" s="541"/>
      <c r="J491" s="541"/>
      <c r="K491" s="541"/>
      <c r="L491" s="541"/>
      <c r="M491" s="541"/>
      <c r="N491" s="541"/>
      <c r="O491" s="541"/>
      <c r="P491" s="541"/>
      <c r="Q491" s="541"/>
      <c r="R491" s="541"/>
      <c r="S491" s="541"/>
      <c r="T491" s="541"/>
      <c r="U491" s="541"/>
      <c r="V491" s="541"/>
      <c r="W491" s="541"/>
      <c r="X491" s="541"/>
      <c r="Y491" s="541"/>
      <c r="Z491" s="541"/>
    </row>
    <row r="492">
      <c r="A492" s="541"/>
      <c r="B492" s="541"/>
      <c r="C492" s="541"/>
      <c r="D492" s="541"/>
      <c r="E492" s="541"/>
      <c r="F492" s="541"/>
      <c r="G492" s="541"/>
      <c r="H492" s="541"/>
      <c r="I492" s="541"/>
      <c r="J492" s="541"/>
      <c r="K492" s="541"/>
      <c r="L492" s="541"/>
      <c r="M492" s="541"/>
      <c r="N492" s="541"/>
      <c r="O492" s="541"/>
      <c r="P492" s="541"/>
      <c r="Q492" s="541"/>
      <c r="R492" s="541"/>
      <c r="S492" s="541"/>
      <c r="T492" s="541"/>
      <c r="U492" s="541"/>
      <c r="V492" s="541"/>
      <c r="W492" s="541"/>
      <c r="X492" s="541"/>
      <c r="Y492" s="541"/>
      <c r="Z492" s="541"/>
    </row>
    <row r="493">
      <c r="A493" s="541"/>
      <c r="B493" s="541"/>
      <c r="C493" s="541"/>
      <c r="D493" s="541"/>
      <c r="E493" s="541"/>
      <c r="F493" s="541"/>
      <c r="G493" s="541"/>
      <c r="H493" s="541"/>
      <c r="I493" s="541"/>
      <c r="J493" s="541"/>
      <c r="K493" s="541"/>
      <c r="L493" s="541"/>
      <c r="M493" s="541"/>
      <c r="N493" s="541"/>
      <c r="O493" s="541"/>
      <c r="P493" s="541"/>
      <c r="Q493" s="541"/>
      <c r="R493" s="541"/>
      <c r="S493" s="541"/>
      <c r="T493" s="541"/>
      <c r="U493" s="541"/>
      <c r="V493" s="541"/>
      <c r="W493" s="541"/>
      <c r="X493" s="541"/>
      <c r="Y493" s="541"/>
      <c r="Z493" s="541"/>
    </row>
    <row r="494">
      <c r="A494" s="541"/>
      <c r="B494" s="541"/>
      <c r="C494" s="541"/>
      <c r="D494" s="541"/>
      <c r="E494" s="541"/>
      <c r="F494" s="541"/>
      <c r="G494" s="541"/>
      <c r="H494" s="541"/>
      <c r="I494" s="541"/>
      <c r="J494" s="541"/>
      <c r="K494" s="541"/>
      <c r="L494" s="541"/>
      <c r="M494" s="541"/>
      <c r="N494" s="541"/>
      <c r="O494" s="541"/>
      <c r="P494" s="541"/>
      <c r="Q494" s="541"/>
      <c r="R494" s="541"/>
      <c r="S494" s="541"/>
      <c r="T494" s="541"/>
      <c r="U494" s="541"/>
      <c r="V494" s="541"/>
      <c r="W494" s="541"/>
      <c r="X494" s="541"/>
      <c r="Y494" s="541"/>
      <c r="Z494" s="541"/>
    </row>
    <row r="495">
      <c r="A495" s="541"/>
      <c r="B495" s="541"/>
      <c r="C495" s="541"/>
      <c r="D495" s="541"/>
      <c r="E495" s="541"/>
      <c r="F495" s="541"/>
      <c r="G495" s="541"/>
      <c r="H495" s="541"/>
      <c r="I495" s="541"/>
      <c r="J495" s="541"/>
      <c r="K495" s="541"/>
      <c r="L495" s="541"/>
      <c r="M495" s="541"/>
      <c r="N495" s="541"/>
      <c r="O495" s="541"/>
      <c r="P495" s="541"/>
      <c r="Q495" s="541"/>
      <c r="R495" s="541"/>
      <c r="S495" s="541"/>
      <c r="T495" s="541"/>
      <c r="U495" s="541"/>
      <c r="V495" s="541"/>
      <c r="W495" s="541"/>
      <c r="X495" s="541"/>
      <c r="Y495" s="541"/>
      <c r="Z495" s="541"/>
    </row>
    <row r="496">
      <c r="A496" s="541"/>
      <c r="B496" s="541"/>
      <c r="C496" s="541"/>
      <c r="D496" s="541"/>
      <c r="E496" s="541"/>
      <c r="F496" s="541"/>
      <c r="G496" s="541"/>
      <c r="H496" s="541"/>
      <c r="I496" s="541"/>
      <c r="J496" s="541"/>
      <c r="K496" s="541"/>
      <c r="L496" s="541"/>
      <c r="M496" s="541"/>
      <c r="N496" s="541"/>
      <c r="O496" s="541"/>
      <c r="P496" s="541"/>
      <c r="Q496" s="541"/>
      <c r="R496" s="541"/>
      <c r="S496" s="541"/>
      <c r="T496" s="541"/>
      <c r="U496" s="541"/>
      <c r="V496" s="541"/>
      <c r="W496" s="541"/>
      <c r="X496" s="541"/>
      <c r="Y496" s="541"/>
      <c r="Z496" s="541"/>
    </row>
    <row r="497">
      <c r="A497" s="541"/>
      <c r="B497" s="541"/>
      <c r="C497" s="541"/>
      <c r="D497" s="541"/>
      <c r="E497" s="541"/>
      <c r="F497" s="541"/>
      <c r="G497" s="541"/>
      <c r="H497" s="541"/>
      <c r="I497" s="541"/>
      <c r="J497" s="541"/>
      <c r="K497" s="541"/>
      <c r="L497" s="541"/>
      <c r="M497" s="541"/>
      <c r="N497" s="541"/>
      <c r="O497" s="541"/>
      <c r="P497" s="541"/>
      <c r="Q497" s="541"/>
      <c r="R497" s="541"/>
      <c r="S497" s="541"/>
      <c r="T497" s="541"/>
      <c r="U497" s="541"/>
      <c r="V497" s="541"/>
      <c r="W497" s="541"/>
      <c r="X497" s="541"/>
      <c r="Y497" s="541"/>
      <c r="Z497" s="541"/>
    </row>
    <row r="498">
      <c r="A498" s="541"/>
      <c r="B498" s="541"/>
      <c r="C498" s="541"/>
      <c r="D498" s="541"/>
      <c r="E498" s="541"/>
      <c r="F498" s="541"/>
      <c r="G498" s="541"/>
      <c r="H498" s="541"/>
      <c r="I498" s="541"/>
      <c r="J498" s="541"/>
      <c r="K498" s="541"/>
      <c r="L498" s="541"/>
      <c r="M498" s="541"/>
      <c r="N498" s="541"/>
      <c r="O498" s="541"/>
      <c r="P498" s="541"/>
      <c r="Q498" s="541"/>
      <c r="R498" s="541"/>
      <c r="S498" s="541"/>
      <c r="T498" s="541"/>
      <c r="U498" s="541"/>
      <c r="V498" s="541"/>
      <c r="W498" s="541"/>
      <c r="X498" s="541"/>
      <c r="Y498" s="541"/>
      <c r="Z498" s="541"/>
    </row>
    <row r="499">
      <c r="A499" s="541"/>
      <c r="B499" s="541"/>
      <c r="C499" s="541"/>
      <c r="D499" s="541"/>
      <c r="E499" s="541"/>
      <c r="F499" s="541"/>
      <c r="G499" s="541"/>
      <c r="H499" s="541"/>
      <c r="I499" s="541"/>
      <c r="J499" s="541"/>
      <c r="K499" s="541"/>
      <c r="L499" s="541"/>
      <c r="M499" s="541"/>
      <c r="N499" s="541"/>
      <c r="O499" s="541"/>
      <c r="P499" s="541"/>
      <c r="Q499" s="541"/>
      <c r="R499" s="541"/>
      <c r="S499" s="541"/>
      <c r="T499" s="541"/>
      <c r="U499" s="541"/>
      <c r="V499" s="541"/>
      <c r="W499" s="541"/>
      <c r="X499" s="541"/>
      <c r="Y499" s="541"/>
      <c r="Z499" s="541"/>
    </row>
    <row r="500">
      <c r="A500" s="541"/>
      <c r="B500" s="541"/>
      <c r="C500" s="541"/>
      <c r="D500" s="541"/>
      <c r="E500" s="541"/>
      <c r="F500" s="541"/>
      <c r="G500" s="541"/>
      <c r="H500" s="541"/>
      <c r="I500" s="541"/>
      <c r="J500" s="541"/>
      <c r="K500" s="541"/>
      <c r="L500" s="541"/>
      <c r="M500" s="541"/>
      <c r="N500" s="541"/>
      <c r="O500" s="541"/>
      <c r="P500" s="541"/>
      <c r="Q500" s="541"/>
      <c r="R500" s="541"/>
      <c r="S500" s="541"/>
      <c r="T500" s="541"/>
      <c r="U500" s="541"/>
      <c r="V500" s="541"/>
      <c r="W500" s="541"/>
      <c r="X500" s="541"/>
      <c r="Y500" s="541"/>
      <c r="Z500" s="541"/>
    </row>
    <row r="501">
      <c r="A501" s="541"/>
      <c r="B501" s="541"/>
      <c r="C501" s="541"/>
      <c r="D501" s="541"/>
      <c r="E501" s="541"/>
      <c r="F501" s="541"/>
      <c r="G501" s="541"/>
      <c r="H501" s="541"/>
      <c r="I501" s="541"/>
      <c r="J501" s="541"/>
      <c r="K501" s="541"/>
      <c r="L501" s="541"/>
      <c r="M501" s="541"/>
      <c r="N501" s="541"/>
      <c r="O501" s="541"/>
      <c r="P501" s="541"/>
      <c r="Q501" s="541"/>
      <c r="R501" s="541"/>
      <c r="S501" s="541"/>
      <c r="T501" s="541"/>
      <c r="U501" s="541"/>
      <c r="V501" s="541"/>
      <c r="W501" s="541"/>
      <c r="X501" s="541"/>
      <c r="Y501" s="541"/>
      <c r="Z501" s="541"/>
    </row>
    <row r="502">
      <c r="A502" s="541"/>
      <c r="B502" s="541"/>
      <c r="C502" s="541"/>
      <c r="D502" s="541"/>
      <c r="E502" s="541"/>
      <c r="F502" s="541"/>
      <c r="G502" s="541"/>
      <c r="H502" s="541"/>
      <c r="I502" s="541"/>
      <c r="J502" s="541"/>
      <c r="K502" s="541"/>
      <c r="L502" s="541"/>
      <c r="M502" s="541"/>
      <c r="N502" s="541"/>
      <c r="O502" s="541"/>
      <c r="P502" s="541"/>
      <c r="Q502" s="541"/>
      <c r="R502" s="541"/>
      <c r="S502" s="541"/>
      <c r="T502" s="541"/>
      <c r="U502" s="541"/>
      <c r="V502" s="541"/>
      <c r="W502" s="541"/>
      <c r="X502" s="541"/>
      <c r="Y502" s="541"/>
      <c r="Z502" s="541"/>
    </row>
    <row r="503">
      <c r="A503" s="541"/>
      <c r="B503" s="541"/>
      <c r="C503" s="541"/>
      <c r="D503" s="541"/>
      <c r="E503" s="541"/>
      <c r="F503" s="541"/>
      <c r="G503" s="541"/>
      <c r="H503" s="541"/>
      <c r="I503" s="541"/>
      <c r="J503" s="541"/>
      <c r="K503" s="541"/>
      <c r="L503" s="541"/>
      <c r="M503" s="541"/>
      <c r="N503" s="541"/>
      <c r="O503" s="541"/>
      <c r="P503" s="541"/>
      <c r="Q503" s="541"/>
      <c r="R503" s="541"/>
      <c r="S503" s="541"/>
      <c r="T503" s="541"/>
      <c r="U503" s="541"/>
      <c r="V503" s="541"/>
      <c r="W503" s="541"/>
      <c r="X503" s="541"/>
      <c r="Y503" s="541"/>
      <c r="Z503" s="541"/>
    </row>
    <row r="504">
      <c r="A504" s="541"/>
      <c r="B504" s="541"/>
      <c r="C504" s="541"/>
      <c r="D504" s="541"/>
      <c r="E504" s="541"/>
      <c r="F504" s="541"/>
      <c r="G504" s="541"/>
      <c r="H504" s="541"/>
      <c r="I504" s="541"/>
      <c r="J504" s="541"/>
      <c r="K504" s="541"/>
      <c r="L504" s="541"/>
      <c r="M504" s="541"/>
      <c r="N504" s="541"/>
      <c r="O504" s="541"/>
      <c r="P504" s="541"/>
      <c r="Q504" s="541"/>
      <c r="R504" s="541"/>
      <c r="S504" s="541"/>
      <c r="T504" s="541"/>
      <c r="U504" s="541"/>
      <c r="V504" s="541"/>
      <c r="W504" s="541"/>
      <c r="X504" s="541"/>
      <c r="Y504" s="541"/>
      <c r="Z504" s="541"/>
    </row>
    <row r="505">
      <c r="A505" s="541"/>
      <c r="B505" s="541"/>
      <c r="C505" s="541"/>
      <c r="D505" s="541"/>
      <c r="E505" s="541"/>
      <c r="F505" s="541"/>
      <c r="G505" s="541"/>
      <c r="H505" s="541"/>
      <c r="I505" s="541"/>
      <c r="J505" s="541"/>
      <c r="K505" s="541"/>
      <c r="L505" s="541"/>
      <c r="M505" s="541"/>
      <c r="N505" s="541"/>
      <c r="O505" s="541"/>
      <c r="P505" s="541"/>
      <c r="Q505" s="541"/>
      <c r="R505" s="541"/>
      <c r="S505" s="541"/>
      <c r="T505" s="541"/>
      <c r="U505" s="541"/>
      <c r="V505" s="541"/>
      <c r="W505" s="541"/>
      <c r="X505" s="541"/>
      <c r="Y505" s="541"/>
      <c r="Z505" s="541"/>
    </row>
    <row r="506">
      <c r="A506" s="541"/>
      <c r="B506" s="541"/>
      <c r="C506" s="541"/>
      <c r="D506" s="541"/>
      <c r="E506" s="541"/>
      <c r="F506" s="541"/>
      <c r="G506" s="541"/>
      <c r="H506" s="541"/>
      <c r="I506" s="541"/>
      <c r="J506" s="541"/>
      <c r="K506" s="541"/>
      <c r="L506" s="541"/>
      <c r="M506" s="541"/>
      <c r="N506" s="541"/>
      <c r="O506" s="541"/>
      <c r="P506" s="541"/>
      <c r="Q506" s="541"/>
      <c r="R506" s="541"/>
      <c r="S506" s="541"/>
      <c r="T506" s="541"/>
      <c r="U506" s="541"/>
      <c r="V506" s="541"/>
      <c r="W506" s="541"/>
      <c r="X506" s="541"/>
      <c r="Y506" s="541"/>
      <c r="Z506" s="541"/>
    </row>
    <row r="507">
      <c r="A507" s="541"/>
      <c r="B507" s="541"/>
      <c r="C507" s="541"/>
      <c r="D507" s="541"/>
      <c r="E507" s="541"/>
      <c r="F507" s="541"/>
      <c r="G507" s="541"/>
      <c r="H507" s="541"/>
      <c r="I507" s="541"/>
      <c r="J507" s="541"/>
      <c r="K507" s="541"/>
      <c r="L507" s="541"/>
      <c r="M507" s="541"/>
      <c r="N507" s="541"/>
      <c r="O507" s="541"/>
      <c r="P507" s="541"/>
      <c r="Q507" s="541"/>
      <c r="R507" s="541"/>
      <c r="S507" s="541"/>
      <c r="T507" s="541"/>
      <c r="U507" s="541"/>
      <c r="V507" s="541"/>
      <c r="W507" s="541"/>
      <c r="X507" s="541"/>
      <c r="Y507" s="541"/>
      <c r="Z507" s="541"/>
    </row>
    <row r="508">
      <c r="A508" s="541"/>
      <c r="B508" s="541"/>
      <c r="C508" s="541"/>
      <c r="D508" s="541"/>
      <c r="E508" s="541"/>
      <c r="F508" s="541"/>
      <c r="G508" s="541"/>
      <c r="H508" s="541"/>
      <c r="I508" s="541"/>
      <c r="J508" s="541"/>
      <c r="K508" s="541"/>
      <c r="L508" s="541"/>
      <c r="M508" s="541"/>
      <c r="N508" s="541"/>
      <c r="O508" s="541"/>
      <c r="P508" s="541"/>
      <c r="Q508" s="541"/>
      <c r="R508" s="541"/>
      <c r="S508" s="541"/>
      <c r="T508" s="541"/>
      <c r="U508" s="541"/>
      <c r="V508" s="541"/>
      <c r="W508" s="541"/>
      <c r="X508" s="541"/>
      <c r="Y508" s="541"/>
      <c r="Z508" s="541"/>
    </row>
    <row r="509">
      <c r="A509" s="541"/>
      <c r="B509" s="541"/>
      <c r="C509" s="541"/>
      <c r="D509" s="541"/>
      <c r="E509" s="541"/>
      <c r="F509" s="541"/>
      <c r="G509" s="541"/>
      <c r="H509" s="541"/>
      <c r="I509" s="541"/>
      <c r="J509" s="541"/>
      <c r="K509" s="541"/>
      <c r="L509" s="541"/>
      <c r="M509" s="541"/>
      <c r="N509" s="541"/>
      <c r="O509" s="541"/>
      <c r="P509" s="541"/>
      <c r="Q509" s="541"/>
      <c r="R509" s="541"/>
      <c r="S509" s="541"/>
      <c r="T509" s="541"/>
      <c r="U509" s="541"/>
      <c r="V509" s="541"/>
      <c r="W509" s="541"/>
      <c r="X509" s="541"/>
      <c r="Y509" s="541"/>
      <c r="Z509" s="541"/>
    </row>
    <row r="510">
      <c r="A510" s="541"/>
      <c r="B510" s="541"/>
      <c r="C510" s="541"/>
      <c r="D510" s="541"/>
      <c r="E510" s="541"/>
      <c r="F510" s="541"/>
      <c r="G510" s="541"/>
      <c r="H510" s="541"/>
      <c r="I510" s="541"/>
      <c r="J510" s="541"/>
      <c r="K510" s="541"/>
      <c r="L510" s="541"/>
      <c r="M510" s="541"/>
      <c r="N510" s="541"/>
      <c r="O510" s="541"/>
      <c r="P510" s="541"/>
      <c r="Q510" s="541"/>
      <c r="R510" s="541"/>
      <c r="S510" s="541"/>
      <c r="T510" s="541"/>
      <c r="U510" s="541"/>
      <c r="V510" s="541"/>
      <c r="W510" s="541"/>
      <c r="X510" s="541"/>
      <c r="Y510" s="541"/>
      <c r="Z510" s="541"/>
    </row>
    <row r="511">
      <c r="A511" s="541"/>
      <c r="B511" s="541"/>
      <c r="C511" s="541"/>
      <c r="D511" s="541"/>
      <c r="E511" s="541"/>
      <c r="F511" s="541"/>
      <c r="G511" s="541"/>
      <c r="H511" s="541"/>
      <c r="I511" s="541"/>
      <c r="J511" s="541"/>
      <c r="K511" s="541"/>
      <c r="L511" s="541"/>
      <c r="M511" s="541"/>
      <c r="N511" s="541"/>
      <c r="O511" s="541"/>
      <c r="P511" s="541"/>
      <c r="Q511" s="541"/>
      <c r="R511" s="541"/>
      <c r="S511" s="541"/>
      <c r="T511" s="541"/>
      <c r="U511" s="541"/>
      <c r="V511" s="541"/>
      <c r="W511" s="541"/>
      <c r="X511" s="541"/>
      <c r="Y511" s="541"/>
      <c r="Z511" s="541"/>
    </row>
    <row r="512">
      <c r="A512" s="541"/>
      <c r="B512" s="541"/>
      <c r="C512" s="541"/>
      <c r="D512" s="541"/>
      <c r="E512" s="541"/>
      <c r="F512" s="541"/>
      <c r="G512" s="541"/>
      <c r="H512" s="541"/>
      <c r="I512" s="541"/>
      <c r="J512" s="541"/>
      <c r="K512" s="541"/>
      <c r="L512" s="541"/>
      <c r="M512" s="541"/>
      <c r="N512" s="541"/>
      <c r="O512" s="541"/>
      <c r="P512" s="541"/>
      <c r="Q512" s="541"/>
      <c r="R512" s="541"/>
      <c r="S512" s="541"/>
      <c r="T512" s="541"/>
      <c r="U512" s="541"/>
      <c r="V512" s="541"/>
      <c r="W512" s="541"/>
      <c r="X512" s="541"/>
      <c r="Y512" s="541"/>
      <c r="Z512" s="541"/>
    </row>
    <row r="513">
      <c r="A513" s="541"/>
      <c r="B513" s="541"/>
      <c r="C513" s="541"/>
      <c r="D513" s="541"/>
      <c r="E513" s="541"/>
      <c r="F513" s="541"/>
      <c r="G513" s="541"/>
      <c r="H513" s="541"/>
      <c r="I513" s="541"/>
      <c r="J513" s="541"/>
      <c r="K513" s="541"/>
      <c r="L513" s="541"/>
      <c r="M513" s="541"/>
      <c r="N513" s="541"/>
      <c r="O513" s="541"/>
      <c r="P513" s="541"/>
      <c r="Q513" s="541"/>
      <c r="R513" s="541"/>
      <c r="S513" s="541"/>
      <c r="T513" s="541"/>
      <c r="U513" s="541"/>
      <c r="V513" s="541"/>
      <c r="W513" s="541"/>
      <c r="X513" s="541"/>
      <c r="Y513" s="541"/>
      <c r="Z513" s="541"/>
    </row>
    <row r="514">
      <c r="A514" s="541"/>
      <c r="B514" s="541"/>
      <c r="C514" s="541"/>
      <c r="D514" s="541"/>
      <c r="E514" s="541"/>
      <c r="F514" s="541"/>
      <c r="G514" s="541"/>
      <c r="H514" s="541"/>
      <c r="I514" s="541"/>
      <c r="J514" s="541"/>
      <c r="K514" s="541"/>
      <c r="L514" s="541"/>
      <c r="M514" s="541"/>
      <c r="N514" s="541"/>
      <c r="O514" s="541"/>
      <c r="P514" s="541"/>
      <c r="Q514" s="541"/>
      <c r="R514" s="541"/>
      <c r="S514" s="541"/>
      <c r="T514" s="541"/>
      <c r="U514" s="541"/>
      <c r="V514" s="541"/>
      <c r="W514" s="541"/>
      <c r="X514" s="541"/>
      <c r="Y514" s="541"/>
      <c r="Z514" s="541"/>
    </row>
    <row r="515">
      <c r="A515" s="541"/>
      <c r="B515" s="541"/>
      <c r="C515" s="541"/>
      <c r="D515" s="541"/>
      <c r="E515" s="541"/>
      <c r="F515" s="541"/>
      <c r="G515" s="541"/>
      <c r="H515" s="541"/>
      <c r="I515" s="541"/>
      <c r="J515" s="541"/>
      <c r="K515" s="541"/>
      <c r="L515" s="541"/>
      <c r="M515" s="541"/>
      <c r="N515" s="541"/>
      <c r="O515" s="541"/>
      <c r="P515" s="541"/>
      <c r="Q515" s="541"/>
      <c r="R515" s="541"/>
      <c r="S515" s="541"/>
      <c r="T515" s="541"/>
      <c r="U515" s="541"/>
      <c r="V515" s="541"/>
      <c r="W515" s="541"/>
      <c r="X515" s="541"/>
      <c r="Y515" s="541"/>
      <c r="Z515" s="541"/>
    </row>
    <row r="516">
      <c r="A516" s="541"/>
      <c r="B516" s="541"/>
      <c r="C516" s="541"/>
      <c r="D516" s="541"/>
      <c r="E516" s="541"/>
      <c r="F516" s="541"/>
      <c r="G516" s="541"/>
      <c r="H516" s="541"/>
      <c r="I516" s="541"/>
      <c r="J516" s="541"/>
      <c r="K516" s="541"/>
      <c r="L516" s="541"/>
      <c r="M516" s="541"/>
      <c r="N516" s="541"/>
      <c r="O516" s="541"/>
      <c r="P516" s="541"/>
      <c r="Q516" s="541"/>
      <c r="R516" s="541"/>
      <c r="S516" s="541"/>
      <c r="T516" s="541"/>
      <c r="U516" s="541"/>
      <c r="V516" s="541"/>
      <c r="W516" s="541"/>
      <c r="X516" s="541"/>
      <c r="Y516" s="541"/>
      <c r="Z516" s="541"/>
    </row>
    <row r="517">
      <c r="A517" s="541"/>
      <c r="B517" s="541"/>
      <c r="C517" s="541"/>
      <c r="D517" s="541"/>
      <c r="E517" s="541"/>
      <c r="F517" s="541"/>
      <c r="G517" s="541"/>
      <c r="H517" s="541"/>
      <c r="I517" s="541"/>
      <c r="J517" s="541"/>
      <c r="K517" s="541"/>
      <c r="L517" s="541"/>
      <c r="M517" s="541"/>
      <c r="N517" s="541"/>
      <c r="O517" s="541"/>
      <c r="P517" s="541"/>
      <c r="Q517" s="541"/>
      <c r="R517" s="541"/>
      <c r="S517" s="541"/>
      <c r="T517" s="541"/>
      <c r="U517" s="541"/>
      <c r="V517" s="541"/>
      <c r="W517" s="541"/>
      <c r="X517" s="541"/>
      <c r="Y517" s="541"/>
      <c r="Z517" s="541"/>
    </row>
    <row r="518">
      <c r="A518" s="541"/>
      <c r="B518" s="541"/>
      <c r="C518" s="541"/>
      <c r="D518" s="541"/>
      <c r="E518" s="541"/>
      <c r="F518" s="541"/>
      <c r="G518" s="541"/>
      <c r="H518" s="541"/>
      <c r="I518" s="541"/>
      <c r="J518" s="541"/>
      <c r="K518" s="541"/>
      <c r="L518" s="541"/>
      <c r="M518" s="541"/>
      <c r="N518" s="541"/>
      <c r="O518" s="541"/>
      <c r="P518" s="541"/>
      <c r="Q518" s="541"/>
      <c r="R518" s="541"/>
      <c r="S518" s="541"/>
      <c r="T518" s="541"/>
      <c r="U518" s="541"/>
      <c r="V518" s="541"/>
      <c r="W518" s="541"/>
      <c r="X518" s="541"/>
      <c r="Y518" s="541"/>
      <c r="Z518" s="541"/>
    </row>
    <row r="519">
      <c r="A519" s="541"/>
      <c r="B519" s="541"/>
      <c r="C519" s="541"/>
      <c r="D519" s="541"/>
      <c r="E519" s="541"/>
      <c r="F519" s="541"/>
      <c r="G519" s="541"/>
      <c r="H519" s="541"/>
      <c r="I519" s="541"/>
      <c r="J519" s="541"/>
      <c r="K519" s="541"/>
      <c r="L519" s="541"/>
      <c r="M519" s="541"/>
      <c r="N519" s="541"/>
      <c r="O519" s="541"/>
      <c r="P519" s="541"/>
      <c r="Q519" s="541"/>
      <c r="R519" s="541"/>
      <c r="S519" s="541"/>
      <c r="T519" s="541"/>
      <c r="U519" s="541"/>
      <c r="V519" s="541"/>
      <c r="W519" s="541"/>
      <c r="X519" s="541"/>
      <c r="Y519" s="541"/>
      <c r="Z519" s="541"/>
    </row>
    <row r="520">
      <c r="A520" s="541"/>
      <c r="B520" s="541"/>
      <c r="C520" s="541"/>
      <c r="D520" s="541"/>
      <c r="E520" s="541"/>
      <c r="F520" s="541"/>
      <c r="G520" s="541"/>
      <c r="H520" s="541"/>
      <c r="I520" s="541"/>
      <c r="J520" s="541"/>
      <c r="K520" s="541"/>
      <c r="L520" s="541"/>
      <c r="M520" s="541"/>
      <c r="N520" s="541"/>
      <c r="O520" s="541"/>
      <c r="P520" s="541"/>
      <c r="Q520" s="541"/>
      <c r="R520" s="541"/>
      <c r="S520" s="541"/>
      <c r="T520" s="541"/>
      <c r="U520" s="541"/>
      <c r="V520" s="541"/>
      <c r="W520" s="541"/>
      <c r="X520" s="541"/>
      <c r="Y520" s="541"/>
      <c r="Z520" s="541"/>
    </row>
    <row r="521">
      <c r="A521" s="541"/>
      <c r="B521" s="541"/>
      <c r="C521" s="541"/>
      <c r="D521" s="541"/>
      <c r="E521" s="541"/>
      <c r="F521" s="541"/>
      <c r="G521" s="541"/>
      <c r="H521" s="541"/>
      <c r="I521" s="541"/>
      <c r="J521" s="541"/>
      <c r="K521" s="541"/>
      <c r="L521" s="541"/>
      <c r="M521" s="541"/>
      <c r="N521" s="541"/>
      <c r="O521" s="541"/>
      <c r="P521" s="541"/>
      <c r="Q521" s="541"/>
      <c r="R521" s="541"/>
      <c r="S521" s="541"/>
      <c r="T521" s="541"/>
      <c r="U521" s="541"/>
      <c r="V521" s="541"/>
      <c r="W521" s="541"/>
      <c r="X521" s="541"/>
      <c r="Y521" s="541"/>
      <c r="Z521" s="541"/>
    </row>
    <row r="522">
      <c r="A522" s="541"/>
      <c r="B522" s="541"/>
      <c r="C522" s="541"/>
      <c r="D522" s="541"/>
      <c r="E522" s="541"/>
      <c r="F522" s="541"/>
      <c r="G522" s="541"/>
      <c r="H522" s="541"/>
      <c r="I522" s="541"/>
      <c r="J522" s="541"/>
      <c r="K522" s="541"/>
      <c r="L522" s="541"/>
      <c r="M522" s="541"/>
      <c r="N522" s="541"/>
      <c r="O522" s="541"/>
      <c r="P522" s="541"/>
      <c r="Q522" s="541"/>
      <c r="R522" s="541"/>
      <c r="S522" s="541"/>
      <c r="T522" s="541"/>
      <c r="U522" s="541"/>
      <c r="V522" s="541"/>
      <c r="W522" s="541"/>
      <c r="X522" s="541"/>
      <c r="Y522" s="541"/>
      <c r="Z522" s="541"/>
    </row>
    <row r="523">
      <c r="A523" s="541"/>
      <c r="B523" s="541"/>
      <c r="C523" s="541"/>
      <c r="D523" s="541"/>
      <c r="E523" s="541"/>
      <c r="F523" s="541"/>
      <c r="G523" s="541"/>
      <c r="H523" s="541"/>
      <c r="I523" s="541"/>
      <c r="J523" s="541"/>
      <c r="K523" s="541"/>
      <c r="L523" s="541"/>
      <c r="M523" s="541"/>
      <c r="N523" s="541"/>
      <c r="O523" s="541"/>
      <c r="P523" s="541"/>
      <c r="Q523" s="541"/>
      <c r="R523" s="541"/>
      <c r="S523" s="541"/>
      <c r="T523" s="541"/>
      <c r="U523" s="541"/>
      <c r="V523" s="541"/>
      <c r="W523" s="541"/>
      <c r="X523" s="541"/>
      <c r="Y523" s="541"/>
      <c r="Z523" s="541"/>
    </row>
    <row r="524">
      <c r="A524" s="541"/>
      <c r="B524" s="541"/>
      <c r="C524" s="541"/>
      <c r="D524" s="541"/>
      <c r="E524" s="541"/>
      <c r="F524" s="541"/>
      <c r="G524" s="541"/>
      <c r="H524" s="541"/>
      <c r="I524" s="541"/>
      <c r="J524" s="541"/>
      <c r="K524" s="541"/>
      <c r="L524" s="541"/>
      <c r="M524" s="541"/>
      <c r="N524" s="541"/>
      <c r="O524" s="541"/>
      <c r="P524" s="541"/>
      <c r="Q524" s="541"/>
      <c r="R524" s="541"/>
      <c r="S524" s="541"/>
      <c r="T524" s="541"/>
      <c r="U524" s="541"/>
      <c r="V524" s="541"/>
      <c r="W524" s="541"/>
      <c r="X524" s="541"/>
      <c r="Y524" s="541"/>
      <c r="Z524" s="541"/>
    </row>
    <row r="525">
      <c r="A525" s="541"/>
      <c r="B525" s="541"/>
      <c r="C525" s="541"/>
      <c r="D525" s="541"/>
      <c r="E525" s="541"/>
      <c r="F525" s="541"/>
      <c r="G525" s="541"/>
      <c r="H525" s="541"/>
      <c r="I525" s="541"/>
      <c r="J525" s="541"/>
      <c r="K525" s="541"/>
      <c r="L525" s="541"/>
      <c r="M525" s="541"/>
      <c r="N525" s="541"/>
      <c r="O525" s="541"/>
      <c r="P525" s="541"/>
      <c r="Q525" s="541"/>
      <c r="R525" s="541"/>
      <c r="S525" s="541"/>
      <c r="T525" s="541"/>
      <c r="U525" s="541"/>
      <c r="V525" s="541"/>
      <c r="W525" s="541"/>
      <c r="X525" s="541"/>
      <c r="Y525" s="541"/>
      <c r="Z525" s="541"/>
    </row>
    <row r="526">
      <c r="A526" s="541"/>
      <c r="B526" s="541"/>
      <c r="C526" s="541"/>
      <c r="D526" s="541"/>
      <c r="E526" s="541"/>
      <c r="F526" s="541"/>
      <c r="G526" s="541"/>
      <c r="H526" s="541"/>
      <c r="I526" s="541"/>
      <c r="J526" s="541"/>
      <c r="K526" s="541"/>
      <c r="L526" s="541"/>
      <c r="M526" s="541"/>
      <c r="N526" s="541"/>
      <c r="O526" s="541"/>
      <c r="P526" s="541"/>
      <c r="Q526" s="541"/>
      <c r="R526" s="541"/>
      <c r="S526" s="541"/>
      <c r="T526" s="541"/>
      <c r="U526" s="541"/>
      <c r="V526" s="541"/>
      <c r="W526" s="541"/>
      <c r="X526" s="541"/>
      <c r="Y526" s="541"/>
      <c r="Z526" s="541"/>
    </row>
    <row r="527">
      <c r="A527" s="541"/>
      <c r="B527" s="541"/>
      <c r="C527" s="541"/>
      <c r="D527" s="541"/>
      <c r="E527" s="541"/>
      <c r="F527" s="541"/>
      <c r="G527" s="541"/>
      <c r="H527" s="541"/>
      <c r="I527" s="541"/>
      <c r="J527" s="541"/>
      <c r="K527" s="541"/>
      <c r="L527" s="541"/>
      <c r="M527" s="541"/>
      <c r="N527" s="541"/>
      <c r="O527" s="541"/>
      <c r="P527" s="541"/>
      <c r="Q527" s="541"/>
      <c r="R527" s="541"/>
      <c r="S527" s="541"/>
      <c r="T527" s="541"/>
      <c r="U527" s="541"/>
      <c r="V527" s="541"/>
      <c r="W527" s="541"/>
      <c r="X527" s="541"/>
      <c r="Y527" s="541"/>
      <c r="Z527" s="541"/>
    </row>
    <row r="528">
      <c r="A528" s="541"/>
      <c r="B528" s="541"/>
      <c r="C528" s="541"/>
      <c r="D528" s="541"/>
      <c r="E528" s="541"/>
      <c r="F528" s="541"/>
      <c r="G528" s="541"/>
      <c r="H528" s="541"/>
      <c r="I528" s="541"/>
      <c r="J528" s="541"/>
      <c r="K528" s="541"/>
      <c r="L528" s="541"/>
      <c r="M528" s="541"/>
      <c r="N528" s="541"/>
      <c r="O528" s="541"/>
      <c r="P528" s="541"/>
      <c r="Q528" s="541"/>
      <c r="R528" s="541"/>
      <c r="S528" s="541"/>
      <c r="T528" s="541"/>
      <c r="U528" s="541"/>
      <c r="V528" s="541"/>
      <c r="W528" s="541"/>
      <c r="X528" s="541"/>
      <c r="Y528" s="541"/>
      <c r="Z528" s="541"/>
    </row>
    <row r="529">
      <c r="A529" s="541"/>
      <c r="B529" s="541"/>
      <c r="C529" s="541"/>
      <c r="D529" s="541"/>
      <c r="E529" s="541"/>
      <c r="F529" s="541"/>
      <c r="G529" s="541"/>
      <c r="H529" s="541"/>
      <c r="I529" s="541"/>
      <c r="J529" s="541"/>
      <c r="K529" s="541"/>
      <c r="L529" s="541"/>
      <c r="M529" s="541"/>
      <c r="N529" s="541"/>
      <c r="O529" s="541"/>
      <c r="P529" s="541"/>
      <c r="Q529" s="541"/>
      <c r="R529" s="541"/>
      <c r="S529" s="541"/>
      <c r="T529" s="541"/>
      <c r="U529" s="541"/>
      <c r="V529" s="541"/>
      <c r="W529" s="541"/>
      <c r="X529" s="541"/>
      <c r="Y529" s="541"/>
      <c r="Z529" s="541"/>
    </row>
    <row r="530">
      <c r="A530" s="541"/>
      <c r="B530" s="541"/>
      <c r="C530" s="541"/>
      <c r="D530" s="541"/>
      <c r="E530" s="541"/>
      <c r="F530" s="541"/>
      <c r="G530" s="541"/>
      <c r="H530" s="541"/>
      <c r="I530" s="541"/>
      <c r="J530" s="541"/>
      <c r="K530" s="541"/>
      <c r="L530" s="541"/>
      <c r="M530" s="541"/>
      <c r="N530" s="541"/>
      <c r="O530" s="541"/>
      <c r="P530" s="541"/>
      <c r="Q530" s="541"/>
      <c r="R530" s="541"/>
      <c r="S530" s="541"/>
      <c r="T530" s="541"/>
      <c r="U530" s="541"/>
      <c r="V530" s="541"/>
      <c r="W530" s="541"/>
      <c r="X530" s="541"/>
      <c r="Y530" s="541"/>
      <c r="Z530" s="541"/>
    </row>
    <row r="531">
      <c r="A531" s="541"/>
      <c r="B531" s="541"/>
      <c r="C531" s="541"/>
      <c r="D531" s="541"/>
      <c r="E531" s="541"/>
      <c r="F531" s="541"/>
      <c r="G531" s="541"/>
      <c r="H531" s="541"/>
      <c r="I531" s="541"/>
      <c r="J531" s="541"/>
      <c r="K531" s="541"/>
      <c r="L531" s="541"/>
      <c r="M531" s="541"/>
      <c r="N531" s="541"/>
      <c r="O531" s="541"/>
      <c r="P531" s="541"/>
      <c r="Q531" s="541"/>
      <c r="R531" s="541"/>
      <c r="S531" s="541"/>
      <c r="T531" s="541"/>
      <c r="U531" s="541"/>
      <c r="V531" s="541"/>
      <c r="W531" s="541"/>
      <c r="X531" s="541"/>
      <c r="Y531" s="541"/>
      <c r="Z531" s="541"/>
    </row>
    <row r="532">
      <c r="A532" s="541"/>
      <c r="B532" s="541"/>
      <c r="C532" s="541"/>
      <c r="D532" s="541"/>
      <c r="E532" s="541"/>
      <c r="F532" s="541"/>
      <c r="G532" s="541"/>
      <c r="H532" s="541"/>
      <c r="I532" s="541"/>
      <c r="J532" s="541"/>
      <c r="K532" s="541"/>
      <c r="L532" s="541"/>
      <c r="M532" s="541"/>
      <c r="N532" s="541"/>
      <c r="O532" s="541"/>
      <c r="P532" s="541"/>
      <c r="Q532" s="541"/>
      <c r="R532" s="541"/>
      <c r="S532" s="541"/>
      <c r="T532" s="541"/>
      <c r="U532" s="541"/>
      <c r="V532" s="541"/>
      <c r="W532" s="541"/>
      <c r="X532" s="541"/>
      <c r="Y532" s="541"/>
      <c r="Z532" s="541"/>
    </row>
    <row r="533">
      <c r="A533" s="541"/>
      <c r="B533" s="541"/>
      <c r="C533" s="541"/>
      <c r="D533" s="541"/>
      <c r="E533" s="541"/>
      <c r="F533" s="541"/>
      <c r="G533" s="541"/>
      <c r="H533" s="541"/>
      <c r="I533" s="541"/>
      <c r="J533" s="541"/>
      <c r="K533" s="541"/>
      <c r="L533" s="541"/>
      <c r="M533" s="541"/>
      <c r="N533" s="541"/>
      <c r="O533" s="541"/>
      <c r="P533" s="541"/>
      <c r="Q533" s="541"/>
      <c r="R533" s="541"/>
      <c r="S533" s="541"/>
      <c r="T533" s="541"/>
      <c r="U533" s="541"/>
      <c r="V533" s="541"/>
      <c r="W533" s="541"/>
      <c r="X533" s="541"/>
      <c r="Y533" s="541"/>
      <c r="Z533" s="541"/>
    </row>
    <row r="534">
      <c r="A534" s="541"/>
      <c r="B534" s="541"/>
      <c r="C534" s="541"/>
      <c r="D534" s="541"/>
      <c r="E534" s="541"/>
      <c r="F534" s="541"/>
      <c r="G534" s="541"/>
      <c r="H534" s="541"/>
      <c r="I534" s="541"/>
      <c r="J534" s="541"/>
      <c r="K534" s="541"/>
      <c r="L534" s="541"/>
      <c r="M534" s="541"/>
      <c r="N534" s="541"/>
      <c r="O534" s="541"/>
      <c r="P534" s="541"/>
      <c r="Q534" s="541"/>
      <c r="R534" s="541"/>
      <c r="S534" s="541"/>
      <c r="T534" s="541"/>
      <c r="U534" s="541"/>
      <c r="V534" s="541"/>
      <c r="W534" s="541"/>
      <c r="X534" s="541"/>
      <c r="Y534" s="541"/>
      <c r="Z534" s="541"/>
    </row>
    <row r="535">
      <c r="A535" s="541"/>
      <c r="B535" s="541"/>
      <c r="C535" s="541"/>
      <c r="D535" s="541"/>
      <c r="E535" s="541"/>
      <c r="F535" s="541"/>
      <c r="G535" s="541"/>
      <c r="H535" s="541"/>
      <c r="I535" s="541"/>
      <c r="J535" s="541"/>
      <c r="K535" s="541"/>
      <c r="L535" s="541"/>
      <c r="M535" s="541"/>
      <c r="N535" s="541"/>
      <c r="O535" s="541"/>
      <c r="P535" s="541"/>
      <c r="Q535" s="541"/>
      <c r="R535" s="541"/>
      <c r="S535" s="541"/>
      <c r="T535" s="541"/>
      <c r="U535" s="541"/>
      <c r="V535" s="541"/>
      <c r="W535" s="541"/>
      <c r="X535" s="541"/>
      <c r="Y535" s="541"/>
      <c r="Z535" s="541"/>
    </row>
    <row r="536">
      <c r="A536" s="541"/>
      <c r="B536" s="541"/>
      <c r="C536" s="541"/>
      <c r="D536" s="541"/>
      <c r="E536" s="541"/>
      <c r="F536" s="541"/>
      <c r="G536" s="541"/>
      <c r="H536" s="541"/>
      <c r="I536" s="541"/>
      <c r="J536" s="541"/>
      <c r="K536" s="541"/>
      <c r="L536" s="541"/>
      <c r="M536" s="541"/>
      <c r="N536" s="541"/>
      <c r="O536" s="541"/>
      <c r="P536" s="541"/>
      <c r="Q536" s="541"/>
      <c r="R536" s="541"/>
      <c r="S536" s="541"/>
      <c r="T536" s="541"/>
      <c r="U536" s="541"/>
      <c r="V536" s="541"/>
      <c r="W536" s="541"/>
      <c r="X536" s="541"/>
      <c r="Y536" s="541"/>
      <c r="Z536" s="541"/>
    </row>
    <row r="537">
      <c r="A537" s="541"/>
      <c r="B537" s="541"/>
      <c r="C537" s="541"/>
      <c r="D537" s="541"/>
      <c r="E537" s="541"/>
      <c r="F537" s="541"/>
      <c r="G537" s="541"/>
      <c r="H537" s="541"/>
      <c r="I537" s="541"/>
      <c r="J537" s="541"/>
      <c r="K537" s="541"/>
      <c r="L537" s="541"/>
      <c r="M537" s="541"/>
      <c r="N537" s="541"/>
      <c r="O537" s="541"/>
      <c r="P537" s="541"/>
      <c r="Q537" s="541"/>
      <c r="R537" s="541"/>
      <c r="S537" s="541"/>
      <c r="T537" s="541"/>
      <c r="U537" s="541"/>
      <c r="V537" s="541"/>
      <c r="W537" s="541"/>
      <c r="X537" s="541"/>
      <c r="Y537" s="541"/>
      <c r="Z537" s="541"/>
    </row>
    <row r="538">
      <c r="A538" s="541"/>
      <c r="B538" s="541"/>
      <c r="C538" s="541"/>
      <c r="D538" s="541"/>
      <c r="E538" s="541"/>
      <c r="F538" s="541"/>
      <c r="G538" s="541"/>
      <c r="H538" s="541"/>
      <c r="I538" s="541"/>
      <c r="J538" s="541"/>
      <c r="K538" s="541"/>
      <c r="L538" s="541"/>
      <c r="M538" s="541"/>
      <c r="N538" s="541"/>
      <c r="O538" s="541"/>
      <c r="P538" s="541"/>
      <c r="Q538" s="541"/>
      <c r="R538" s="541"/>
      <c r="S538" s="541"/>
      <c r="T538" s="541"/>
      <c r="U538" s="541"/>
      <c r="V538" s="541"/>
      <c r="W538" s="541"/>
      <c r="X538" s="541"/>
      <c r="Y538" s="541"/>
      <c r="Z538" s="541"/>
    </row>
    <row r="539">
      <c r="A539" s="541"/>
      <c r="B539" s="541"/>
      <c r="C539" s="541"/>
      <c r="D539" s="541"/>
      <c r="E539" s="541"/>
      <c r="F539" s="541"/>
      <c r="G539" s="541"/>
      <c r="H539" s="541"/>
      <c r="I539" s="541"/>
      <c r="J539" s="541"/>
      <c r="K539" s="541"/>
      <c r="L539" s="541"/>
      <c r="M539" s="541"/>
      <c r="N539" s="541"/>
      <c r="O539" s="541"/>
      <c r="P539" s="541"/>
      <c r="Q539" s="541"/>
      <c r="R539" s="541"/>
      <c r="S539" s="541"/>
      <c r="T539" s="541"/>
      <c r="U539" s="541"/>
      <c r="V539" s="541"/>
      <c r="W539" s="541"/>
      <c r="X539" s="541"/>
      <c r="Y539" s="541"/>
      <c r="Z539" s="541"/>
    </row>
    <row r="540">
      <c r="A540" s="541"/>
      <c r="B540" s="541"/>
      <c r="C540" s="541"/>
      <c r="D540" s="541"/>
      <c r="E540" s="541"/>
      <c r="F540" s="541"/>
      <c r="G540" s="541"/>
      <c r="H540" s="541"/>
      <c r="I540" s="541"/>
      <c r="J540" s="541"/>
      <c r="K540" s="541"/>
      <c r="L540" s="541"/>
      <c r="M540" s="541"/>
      <c r="N540" s="541"/>
      <c r="O540" s="541"/>
      <c r="P540" s="541"/>
      <c r="Q540" s="541"/>
      <c r="R540" s="541"/>
      <c r="S540" s="541"/>
      <c r="T540" s="541"/>
      <c r="U540" s="541"/>
      <c r="V540" s="541"/>
      <c r="W540" s="541"/>
      <c r="X540" s="541"/>
      <c r="Y540" s="541"/>
      <c r="Z540" s="541"/>
    </row>
    <row r="541">
      <c r="A541" s="541"/>
      <c r="B541" s="541"/>
      <c r="C541" s="541"/>
      <c r="D541" s="541"/>
      <c r="E541" s="541"/>
      <c r="F541" s="541"/>
      <c r="G541" s="541"/>
      <c r="H541" s="541"/>
      <c r="I541" s="541"/>
      <c r="J541" s="541"/>
      <c r="K541" s="541"/>
      <c r="L541" s="541"/>
      <c r="M541" s="541"/>
      <c r="N541" s="541"/>
      <c r="O541" s="541"/>
      <c r="P541" s="541"/>
      <c r="Q541" s="541"/>
      <c r="R541" s="541"/>
      <c r="S541" s="541"/>
      <c r="T541" s="541"/>
      <c r="U541" s="541"/>
      <c r="V541" s="541"/>
      <c r="W541" s="541"/>
      <c r="X541" s="541"/>
      <c r="Y541" s="541"/>
      <c r="Z541" s="541"/>
    </row>
    <row r="542">
      <c r="A542" s="541"/>
      <c r="B542" s="541"/>
      <c r="C542" s="541"/>
      <c r="D542" s="541"/>
      <c r="E542" s="541"/>
      <c r="F542" s="541"/>
      <c r="G542" s="541"/>
      <c r="H542" s="541"/>
      <c r="I542" s="541"/>
      <c r="J542" s="541"/>
      <c r="K542" s="541"/>
      <c r="L542" s="541"/>
      <c r="M542" s="541"/>
      <c r="N542" s="541"/>
      <c r="O542" s="541"/>
      <c r="P542" s="541"/>
      <c r="Q542" s="541"/>
      <c r="R542" s="541"/>
      <c r="S542" s="541"/>
      <c r="T542" s="541"/>
      <c r="U542" s="541"/>
      <c r="V542" s="541"/>
      <c r="W542" s="541"/>
      <c r="X542" s="541"/>
      <c r="Y542" s="541"/>
      <c r="Z542" s="541"/>
    </row>
    <row r="543">
      <c r="A543" s="541"/>
      <c r="B543" s="541"/>
      <c r="C543" s="541"/>
      <c r="D543" s="541"/>
      <c r="E543" s="541"/>
      <c r="F543" s="541"/>
      <c r="G543" s="541"/>
      <c r="H543" s="541"/>
      <c r="I543" s="541"/>
      <c r="J543" s="541"/>
      <c r="K543" s="541"/>
      <c r="L543" s="541"/>
      <c r="M543" s="541"/>
      <c r="N543" s="541"/>
      <c r="O543" s="541"/>
      <c r="P543" s="541"/>
      <c r="Q543" s="541"/>
      <c r="R543" s="541"/>
      <c r="S543" s="541"/>
      <c r="T543" s="541"/>
      <c r="U543" s="541"/>
      <c r="V543" s="541"/>
      <c r="W543" s="541"/>
      <c r="X543" s="541"/>
      <c r="Y543" s="541"/>
      <c r="Z543" s="541"/>
    </row>
    <row r="544">
      <c r="A544" s="541"/>
      <c r="B544" s="541"/>
      <c r="C544" s="541"/>
      <c r="D544" s="541"/>
      <c r="E544" s="541"/>
      <c r="F544" s="541"/>
      <c r="G544" s="541"/>
      <c r="H544" s="541"/>
      <c r="I544" s="541"/>
      <c r="J544" s="541"/>
      <c r="K544" s="541"/>
      <c r="L544" s="541"/>
      <c r="M544" s="541"/>
      <c r="N544" s="541"/>
      <c r="O544" s="541"/>
      <c r="P544" s="541"/>
      <c r="Q544" s="541"/>
      <c r="R544" s="541"/>
      <c r="S544" s="541"/>
      <c r="T544" s="541"/>
      <c r="U544" s="541"/>
      <c r="V544" s="541"/>
      <c r="W544" s="541"/>
      <c r="X544" s="541"/>
      <c r="Y544" s="541"/>
      <c r="Z544" s="541"/>
    </row>
    <row r="545">
      <c r="A545" s="541"/>
      <c r="B545" s="541"/>
      <c r="C545" s="541"/>
      <c r="D545" s="541"/>
      <c r="E545" s="541"/>
      <c r="F545" s="541"/>
      <c r="G545" s="541"/>
      <c r="H545" s="541"/>
      <c r="I545" s="541"/>
      <c r="J545" s="541"/>
      <c r="K545" s="541"/>
      <c r="L545" s="541"/>
      <c r="M545" s="541"/>
      <c r="N545" s="541"/>
      <c r="O545" s="541"/>
      <c r="P545" s="541"/>
      <c r="Q545" s="541"/>
      <c r="R545" s="541"/>
      <c r="S545" s="541"/>
      <c r="T545" s="541"/>
      <c r="U545" s="541"/>
      <c r="V545" s="541"/>
      <c r="W545" s="541"/>
      <c r="X545" s="541"/>
      <c r="Y545" s="541"/>
      <c r="Z545" s="541"/>
    </row>
    <row r="546">
      <c r="A546" s="541"/>
      <c r="B546" s="541"/>
      <c r="C546" s="541"/>
      <c r="D546" s="541"/>
      <c r="E546" s="541"/>
      <c r="F546" s="541"/>
      <c r="G546" s="541"/>
      <c r="H546" s="541"/>
      <c r="I546" s="541"/>
      <c r="J546" s="541"/>
      <c r="K546" s="541"/>
      <c r="L546" s="541"/>
      <c r="M546" s="541"/>
      <c r="N546" s="541"/>
      <c r="O546" s="541"/>
      <c r="P546" s="541"/>
      <c r="Q546" s="541"/>
      <c r="R546" s="541"/>
      <c r="S546" s="541"/>
      <c r="T546" s="541"/>
      <c r="U546" s="541"/>
      <c r="V546" s="541"/>
      <c r="W546" s="541"/>
      <c r="X546" s="541"/>
      <c r="Y546" s="541"/>
      <c r="Z546" s="541"/>
    </row>
    <row r="547">
      <c r="A547" s="541"/>
      <c r="B547" s="541"/>
      <c r="C547" s="541"/>
      <c r="D547" s="541"/>
      <c r="E547" s="541"/>
      <c r="F547" s="541"/>
      <c r="G547" s="541"/>
      <c r="H547" s="541"/>
      <c r="I547" s="541"/>
      <c r="J547" s="541"/>
      <c r="K547" s="541"/>
      <c r="L547" s="541"/>
      <c r="M547" s="541"/>
      <c r="N547" s="541"/>
      <c r="O547" s="541"/>
      <c r="P547" s="541"/>
      <c r="Q547" s="541"/>
      <c r="R547" s="541"/>
      <c r="S547" s="541"/>
      <c r="T547" s="541"/>
      <c r="U547" s="541"/>
      <c r="V547" s="541"/>
      <c r="W547" s="541"/>
      <c r="X547" s="541"/>
      <c r="Y547" s="541"/>
      <c r="Z547" s="541"/>
    </row>
    <row r="548">
      <c r="A548" s="541"/>
      <c r="B548" s="541"/>
      <c r="C548" s="541"/>
      <c r="D548" s="541"/>
      <c r="E548" s="541"/>
      <c r="F548" s="541"/>
      <c r="G548" s="541"/>
      <c r="H548" s="541"/>
      <c r="I548" s="541"/>
      <c r="J548" s="541"/>
      <c r="K548" s="541"/>
      <c r="L548" s="541"/>
      <c r="M548" s="541"/>
      <c r="N548" s="541"/>
      <c r="O548" s="541"/>
      <c r="P548" s="541"/>
      <c r="Q548" s="541"/>
      <c r="R548" s="541"/>
      <c r="S548" s="541"/>
      <c r="T548" s="541"/>
      <c r="U548" s="541"/>
      <c r="V548" s="541"/>
      <c r="W548" s="541"/>
      <c r="X548" s="541"/>
      <c r="Y548" s="541"/>
      <c r="Z548" s="541"/>
    </row>
    <row r="549">
      <c r="A549" s="541"/>
      <c r="B549" s="541"/>
      <c r="C549" s="541"/>
      <c r="D549" s="541"/>
      <c r="E549" s="541"/>
      <c r="F549" s="541"/>
      <c r="G549" s="541"/>
      <c r="H549" s="541"/>
      <c r="I549" s="541"/>
      <c r="J549" s="541"/>
      <c r="K549" s="541"/>
      <c r="L549" s="541"/>
      <c r="M549" s="541"/>
      <c r="N549" s="541"/>
      <c r="O549" s="541"/>
      <c r="P549" s="541"/>
      <c r="Q549" s="541"/>
      <c r="R549" s="541"/>
      <c r="S549" s="541"/>
      <c r="T549" s="541"/>
      <c r="U549" s="541"/>
      <c r="V549" s="541"/>
      <c r="W549" s="541"/>
      <c r="X549" s="541"/>
      <c r="Y549" s="541"/>
      <c r="Z549" s="541"/>
    </row>
    <row r="550">
      <c r="A550" s="541"/>
      <c r="B550" s="541"/>
      <c r="C550" s="541"/>
      <c r="D550" s="541"/>
      <c r="E550" s="541"/>
      <c r="F550" s="541"/>
      <c r="G550" s="541"/>
      <c r="H550" s="541"/>
      <c r="I550" s="541"/>
      <c r="J550" s="541"/>
      <c r="K550" s="541"/>
      <c r="L550" s="541"/>
      <c r="M550" s="541"/>
      <c r="N550" s="541"/>
      <c r="O550" s="541"/>
      <c r="P550" s="541"/>
      <c r="Q550" s="541"/>
      <c r="R550" s="541"/>
      <c r="S550" s="541"/>
      <c r="T550" s="541"/>
      <c r="U550" s="541"/>
      <c r="V550" s="541"/>
      <c r="W550" s="541"/>
      <c r="X550" s="541"/>
      <c r="Y550" s="541"/>
      <c r="Z550" s="541"/>
    </row>
    <row r="551">
      <c r="A551" s="541"/>
      <c r="B551" s="541"/>
      <c r="C551" s="541"/>
      <c r="D551" s="541"/>
      <c r="E551" s="541"/>
      <c r="F551" s="541"/>
      <c r="G551" s="541"/>
      <c r="H551" s="541"/>
      <c r="I551" s="541"/>
      <c r="J551" s="541"/>
      <c r="K551" s="541"/>
      <c r="L551" s="541"/>
      <c r="M551" s="541"/>
      <c r="N551" s="541"/>
      <c r="O551" s="541"/>
      <c r="P551" s="541"/>
      <c r="Q551" s="541"/>
      <c r="R551" s="541"/>
      <c r="S551" s="541"/>
      <c r="T551" s="541"/>
      <c r="U551" s="541"/>
      <c r="V551" s="541"/>
      <c r="W551" s="541"/>
      <c r="X551" s="541"/>
      <c r="Y551" s="541"/>
      <c r="Z551" s="541"/>
    </row>
    <row r="552">
      <c r="A552" s="541"/>
      <c r="B552" s="541"/>
      <c r="C552" s="541"/>
      <c r="D552" s="541"/>
      <c r="E552" s="541"/>
      <c r="F552" s="541"/>
      <c r="G552" s="541"/>
      <c r="H552" s="541"/>
      <c r="I552" s="541"/>
      <c r="J552" s="541"/>
      <c r="K552" s="541"/>
      <c r="L552" s="541"/>
      <c r="M552" s="541"/>
      <c r="N552" s="541"/>
      <c r="O552" s="541"/>
      <c r="P552" s="541"/>
      <c r="Q552" s="541"/>
      <c r="R552" s="541"/>
      <c r="S552" s="541"/>
      <c r="T552" s="541"/>
      <c r="U552" s="541"/>
      <c r="V552" s="541"/>
      <c r="W552" s="541"/>
      <c r="X552" s="541"/>
      <c r="Y552" s="541"/>
      <c r="Z552" s="541"/>
    </row>
    <row r="553">
      <c r="A553" s="541"/>
      <c r="B553" s="541"/>
      <c r="C553" s="541"/>
      <c r="D553" s="541"/>
      <c r="E553" s="541"/>
      <c r="F553" s="541"/>
      <c r="G553" s="541"/>
      <c r="H553" s="541"/>
      <c r="I553" s="541"/>
      <c r="J553" s="541"/>
      <c r="K553" s="541"/>
      <c r="L553" s="541"/>
      <c r="M553" s="541"/>
      <c r="N553" s="541"/>
      <c r="O553" s="541"/>
      <c r="P553" s="541"/>
      <c r="Q553" s="541"/>
      <c r="R553" s="541"/>
      <c r="S553" s="541"/>
      <c r="T553" s="541"/>
      <c r="U553" s="541"/>
      <c r="V553" s="541"/>
      <c r="W553" s="541"/>
      <c r="X553" s="541"/>
      <c r="Y553" s="541"/>
      <c r="Z553" s="541"/>
    </row>
    <row r="554">
      <c r="A554" s="541"/>
      <c r="B554" s="541"/>
      <c r="C554" s="541"/>
      <c r="D554" s="541"/>
      <c r="E554" s="541"/>
      <c r="F554" s="541"/>
      <c r="G554" s="541"/>
      <c r="H554" s="541"/>
      <c r="I554" s="541"/>
      <c r="J554" s="541"/>
      <c r="K554" s="541"/>
      <c r="L554" s="541"/>
      <c r="M554" s="541"/>
      <c r="N554" s="541"/>
      <c r="O554" s="541"/>
      <c r="P554" s="541"/>
      <c r="Q554" s="541"/>
      <c r="R554" s="541"/>
      <c r="S554" s="541"/>
      <c r="T554" s="541"/>
      <c r="U554" s="541"/>
      <c r="V554" s="541"/>
      <c r="W554" s="541"/>
      <c r="X554" s="541"/>
      <c r="Y554" s="541"/>
      <c r="Z554" s="541"/>
    </row>
    <row r="555">
      <c r="A555" s="541"/>
      <c r="B555" s="541"/>
      <c r="C555" s="541"/>
      <c r="D555" s="541"/>
      <c r="E555" s="541"/>
      <c r="F555" s="541"/>
      <c r="G555" s="541"/>
      <c r="H555" s="541"/>
      <c r="I555" s="541"/>
      <c r="J555" s="541"/>
      <c r="K555" s="541"/>
      <c r="L555" s="541"/>
      <c r="M555" s="541"/>
      <c r="N555" s="541"/>
      <c r="O555" s="541"/>
      <c r="P555" s="541"/>
      <c r="Q555" s="541"/>
      <c r="R555" s="541"/>
      <c r="S555" s="541"/>
      <c r="T555" s="541"/>
      <c r="U555" s="541"/>
      <c r="V555" s="541"/>
      <c r="W555" s="541"/>
      <c r="X555" s="541"/>
      <c r="Y555" s="541"/>
      <c r="Z555" s="541"/>
    </row>
    <row r="556">
      <c r="A556" s="541"/>
      <c r="B556" s="541"/>
      <c r="C556" s="541"/>
      <c r="D556" s="541"/>
      <c r="E556" s="541"/>
      <c r="F556" s="541"/>
      <c r="G556" s="541"/>
      <c r="H556" s="541"/>
      <c r="I556" s="541"/>
      <c r="J556" s="541"/>
      <c r="K556" s="541"/>
      <c r="L556" s="541"/>
      <c r="M556" s="541"/>
      <c r="N556" s="541"/>
      <c r="O556" s="541"/>
      <c r="P556" s="541"/>
      <c r="Q556" s="541"/>
      <c r="R556" s="541"/>
      <c r="S556" s="541"/>
      <c r="T556" s="541"/>
      <c r="U556" s="541"/>
      <c r="V556" s="541"/>
      <c r="W556" s="541"/>
      <c r="X556" s="541"/>
      <c r="Y556" s="541"/>
      <c r="Z556" s="541"/>
    </row>
    <row r="557">
      <c r="A557" s="541"/>
      <c r="B557" s="541"/>
      <c r="C557" s="541"/>
      <c r="D557" s="541"/>
      <c r="E557" s="541"/>
      <c r="F557" s="541"/>
      <c r="G557" s="541"/>
      <c r="H557" s="541"/>
      <c r="I557" s="541"/>
      <c r="J557" s="541"/>
      <c r="K557" s="541"/>
      <c r="L557" s="541"/>
      <c r="M557" s="541"/>
      <c r="N557" s="541"/>
      <c r="O557" s="541"/>
      <c r="P557" s="541"/>
      <c r="Q557" s="541"/>
      <c r="R557" s="541"/>
      <c r="S557" s="541"/>
      <c r="T557" s="541"/>
      <c r="U557" s="541"/>
      <c r="V557" s="541"/>
      <c r="W557" s="541"/>
      <c r="X557" s="541"/>
      <c r="Y557" s="541"/>
      <c r="Z557" s="541"/>
    </row>
    <row r="558">
      <c r="A558" s="541"/>
      <c r="B558" s="541"/>
      <c r="C558" s="541"/>
      <c r="D558" s="541"/>
      <c r="E558" s="541"/>
      <c r="F558" s="541"/>
      <c r="G558" s="541"/>
      <c r="H558" s="541"/>
      <c r="I558" s="541"/>
      <c r="J558" s="541"/>
      <c r="K558" s="541"/>
      <c r="L558" s="541"/>
      <c r="M558" s="541"/>
      <c r="N558" s="541"/>
      <c r="O558" s="541"/>
      <c r="P558" s="541"/>
      <c r="Q558" s="541"/>
      <c r="R558" s="541"/>
      <c r="S558" s="541"/>
      <c r="T558" s="541"/>
      <c r="U558" s="541"/>
      <c r="V558" s="541"/>
      <c r="W558" s="541"/>
      <c r="X558" s="541"/>
      <c r="Y558" s="541"/>
      <c r="Z558" s="541"/>
    </row>
    <row r="559">
      <c r="A559" s="541"/>
      <c r="B559" s="541"/>
      <c r="C559" s="541"/>
      <c r="D559" s="541"/>
      <c r="E559" s="541"/>
      <c r="F559" s="541"/>
      <c r="G559" s="541"/>
      <c r="H559" s="541"/>
      <c r="I559" s="541"/>
      <c r="J559" s="541"/>
      <c r="K559" s="541"/>
      <c r="L559" s="541"/>
      <c r="M559" s="541"/>
      <c r="N559" s="541"/>
      <c r="O559" s="541"/>
      <c r="P559" s="541"/>
      <c r="Q559" s="541"/>
      <c r="R559" s="541"/>
      <c r="S559" s="541"/>
      <c r="T559" s="541"/>
      <c r="U559" s="541"/>
      <c r="V559" s="541"/>
      <c r="W559" s="541"/>
      <c r="X559" s="541"/>
      <c r="Y559" s="541"/>
      <c r="Z559" s="541"/>
    </row>
    <row r="560">
      <c r="A560" s="541"/>
      <c r="B560" s="541"/>
      <c r="C560" s="541"/>
      <c r="D560" s="541"/>
      <c r="E560" s="541"/>
      <c r="F560" s="541"/>
      <c r="G560" s="541"/>
      <c r="H560" s="541"/>
      <c r="I560" s="541"/>
      <c r="J560" s="541"/>
      <c r="K560" s="541"/>
      <c r="L560" s="541"/>
      <c r="M560" s="541"/>
      <c r="N560" s="541"/>
      <c r="O560" s="541"/>
      <c r="P560" s="541"/>
      <c r="Q560" s="541"/>
      <c r="R560" s="541"/>
      <c r="S560" s="541"/>
      <c r="T560" s="541"/>
      <c r="U560" s="541"/>
      <c r="V560" s="541"/>
      <c r="W560" s="541"/>
      <c r="X560" s="541"/>
      <c r="Y560" s="541"/>
      <c r="Z560" s="541"/>
    </row>
    <row r="561">
      <c r="A561" s="541"/>
      <c r="B561" s="541"/>
      <c r="C561" s="541"/>
      <c r="D561" s="541"/>
      <c r="E561" s="541"/>
      <c r="F561" s="541"/>
      <c r="G561" s="541"/>
      <c r="H561" s="541"/>
      <c r="I561" s="541"/>
      <c r="J561" s="541"/>
      <c r="K561" s="541"/>
      <c r="L561" s="541"/>
      <c r="M561" s="541"/>
      <c r="N561" s="541"/>
      <c r="O561" s="541"/>
      <c r="P561" s="541"/>
      <c r="Q561" s="541"/>
      <c r="R561" s="541"/>
      <c r="S561" s="541"/>
      <c r="T561" s="541"/>
      <c r="U561" s="541"/>
      <c r="V561" s="541"/>
      <c r="W561" s="541"/>
      <c r="X561" s="541"/>
      <c r="Y561" s="541"/>
      <c r="Z561" s="541"/>
    </row>
    <row r="562">
      <c r="A562" s="541"/>
      <c r="B562" s="541"/>
      <c r="C562" s="541"/>
      <c r="D562" s="541"/>
      <c r="E562" s="541"/>
      <c r="F562" s="541"/>
      <c r="G562" s="541"/>
      <c r="H562" s="541"/>
      <c r="I562" s="541"/>
      <c r="J562" s="541"/>
      <c r="K562" s="541"/>
      <c r="L562" s="541"/>
      <c r="M562" s="541"/>
      <c r="N562" s="541"/>
      <c r="O562" s="541"/>
      <c r="P562" s="541"/>
      <c r="Q562" s="541"/>
      <c r="R562" s="541"/>
      <c r="S562" s="541"/>
      <c r="T562" s="541"/>
      <c r="U562" s="541"/>
      <c r="V562" s="541"/>
      <c r="W562" s="541"/>
      <c r="X562" s="541"/>
      <c r="Y562" s="541"/>
      <c r="Z562" s="541"/>
    </row>
    <row r="563">
      <c r="A563" s="541"/>
      <c r="B563" s="541"/>
      <c r="C563" s="541"/>
      <c r="D563" s="541"/>
      <c r="E563" s="541"/>
      <c r="F563" s="541"/>
      <c r="G563" s="541"/>
      <c r="H563" s="541"/>
      <c r="I563" s="541"/>
      <c r="J563" s="541"/>
      <c r="K563" s="541"/>
      <c r="L563" s="541"/>
      <c r="M563" s="541"/>
      <c r="N563" s="541"/>
      <c r="O563" s="541"/>
      <c r="P563" s="541"/>
      <c r="Q563" s="541"/>
      <c r="R563" s="541"/>
      <c r="S563" s="541"/>
      <c r="T563" s="541"/>
      <c r="U563" s="541"/>
      <c r="V563" s="541"/>
      <c r="W563" s="541"/>
      <c r="X563" s="541"/>
      <c r="Y563" s="541"/>
      <c r="Z563" s="541"/>
    </row>
    <row r="564">
      <c r="A564" s="541"/>
      <c r="B564" s="541"/>
      <c r="C564" s="541"/>
      <c r="D564" s="541"/>
      <c r="E564" s="541"/>
      <c r="F564" s="541"/>
      <c r="G564" s="541"/>
      <c r="H564" s="541"/>
      <c r="I564" s="541"/>
      <c r="J564" s="541"/>
      <c r="K564" s="541"/>
      <c r="L564" s="541"/>
      <c r="M564" s="541"/>
      <c r="N564" s="541"/>
      <c r="O564" s="541"/>
      <c r="P564" s="541"/>
      <c r="Q564" s="541"/>
      <c r="R564" s="541"/>
      <c r="S564" s="541"/>
      <c r="T564" s="541"/>
      <c r="U564" s="541"/>
      <c r="V564" s="541"/>
      <c r="W564" s="541"/>
      <c r="X564" s="541"/>
      <c r="Y564" s="541"/>
      <c r="Z564" s="541"/>
    </row>
    <row r="565">
      <c r="A565" s="541"/>
      <c r="B565" s="541"/>
      <c r="C565" s="541"/>
      <c r="D565" s="541"/>
      <c r="E565" s="541"/>
      <c r="F565" s="541"/>
      <c r="G565" s="541"/>
      <c r="H565" s="541"/>
      <c r="I565" s="541"/>
      <c r="J565" s="541"/>
      <c r="K565" s="541"/>
      <c r="L565" s="541"/>
      <c r="M565" s="541"/>
      <c r="N565" s="541"/>
      <c r="O565" s="541"/>
      <c r="P565" s="541"/>
      <c r="Q565" s="541"/>
      <c r="R565" s="541"/>
      <c r="S565" s="541"/>
      <c r="T565" s="541"/>
      <c r="U565" s="541"/>
      <c r="V565" s="541"/>
      <c r="W565" s="541"/>
      <c r="X565" s="541"/>
      <c r="Y565" s="541"/>
      <c r="Z565" s="541"/>
    </row>
    <row r="566">
      <c r="A566" s="541"/>
      <c r="B566" s="541"/>
      <c r="C566" s="541"/>
      <c r="D566" s="541"/>
      <c r="E566" s="541"/>
      <c r="F566" s="541"/>
      <c r="G566" s="541"/>
      <c r="H566" s="541"/>
      <c r="I566" s="541"/>
      <c r="J566" s="541"/>
      <c r="K566" s="541"/>
      <c r="L566" s="541"/>
      <c r="M566" s="541"/>
      <c r="N566" s="541"/>
      <c r="O566" s="541"/>
      <c r="P566" s="541"/>
      <c r="Q566" s="541"/>
      <c r="R566" s="541"/>
      <c r="S566" s="541"/>
      <c r="T566" s="541"/>
      <c r="U566" s="541"/>
      <c r="V566" s="541"/>
      <c r="W566" s="541"/>
      <c r="X566" s="541"/>
      <c r="Y566" s="541"/>
      <c r="Z566" s="541"/>
    </row>
    <row r="567">
      <c r="A567" s="541"/>
      <c r="B567" s="541"/>
      <c r="C567" s="541"/>
      <c r="D567" s="541"/>
      <c r="E567" s="541"/>
      <c r="F567" s="541"/>
      <c r="G567" s="541"/>
      <c r="H567" s="541"/>
      <c r="I567" s="541"/>
      <c r="J567" s="541"/>
      <c r="K567" s="541"/>
      <c r="L567" s="541"/>
      <c r="M567" s="541"/>
      <c r="N567" s="541"/>
      <c r="O567" s="541"/>
      <c r="P567" s="541"/>
      <c r="Q567" s="541"/>
      <c r="R567" s="541"/>
      <c r="S567" s="541"/>
      <c r="T567" s="541"/>
      <c r="U567" s="541"/>
      <c r="V567" s="541"/>
      <c r="W567" s="541"/>
      <c r="X567" s="541"/>
      <c r="Y567" s="541"/>
      <c r="Z567" s="541"/>
    </row>
    <row r="568">
      <c r="A568" s="541"/>
      <c r="B568" s="541"/>
      <c r="C568" s="541"/>
      <c r="D568" s="541"/>
      <c r="E568" s="541"/>
      <c r="F568" s="541"/>
      <c r="G568" s="541"/>
      <c r="H568" s="541"/>
      <c r="I568" s="541"/>
      <c r="J568" s="541"/>
      <c r="K568" s="541"/>
      <c r="L568" s="541"/>
      <c r="M568" s="541"/>
      <c r="N568" s="541"/>
      <c r="O568" s="541"/>
      <c r="P568" s="541"/>
      <c r="Q568" s="541"/>
      <c r="R568" s="541"/>
      <c r="S568" s="541"/>
      <c r="T568" s="541"/>
      <c r="U568" s="541"/>
      <c r="V568" s="541"/>
      <c r="W568" s="541"/>
      <c r="X568" s="541"/>
      <c r="Y568" s="541"/>
      <c r="Z568" s="541"/>
    </row>
    <row r="569">
      <c r="A569" s="541"/>
      <c r="B569" s="541"/>
      <c r="C569" s="541"/>
      <c r="D569" s="541"/>
      <c r="E569" s="541"/>
      <c r="F569" s="541"/>
      <c r="G569" s="541"/>
      <c r="H569" s="541"/>
      <c r="I569" s="541"/>
      <c r="J569" s="541"/>
      <c r="K569" s="541"/>
      <c r="L569" s="541"/>
      <c r="M569" s="541"/>
      <c r="N569" s="541"/>
      <c r="O569" s="541"/>
      <c r="P569" s="541"/>
      <c r="Q569" s="541"/>
      <c r="R569" s="541"/>
      <c r="S569" s="541"/>
      <c r="T569" s="541"/>
      <c r="U569" s="541"/>
      <c r="V569" s="541"/>
      <c r="W569" s="541"/>
      <c r="X569" s="541"/>
      <c r="Y569" s="541"/>
      <c r="Z569" s="541"/>
    </row>
    <row r="570">
      <c r="A570" s="541"/>
      <c r="B570" s="541"/>
      <c r="C570" s="541"/>
      <c r="D570" s="541"/>
      <c r="E570" s="541"/>
      <c r="F570" s="541"/>
      <c r="G570" s="541"/>
      <c r="H570" s="541"/>
      <c r="I570" s="541"/>
      <c r="J570" s="541"/>
      <c r="K570" s="541"/>
      <c r="L570" s="541"/>
      <c r="M570" s="541"/>
      <c r="N570" s="541"/>
      <c r="O570" s="541"/>
      <c r="P570" s="541"/>
      <c r="Q570" s="541"/>
      <c r="R570" s="541"/>
      <c r="S570" s="541"/>
      <c r="T570" s="541"/>
      <c r="U570" s="541"/>
      <c r="V570" s="541"/>
      <c r="W570" s="541"/>
      <c r="X570" s="541"/>
      <c r="Y570" s="541"/>
      <c r="Z570" s="541"/>
    </row>
    <row r="571">
      <c r="A571" s="541"/>
      <c r="B571" s="541"/>
      <c r="C571" s="541"/>
      <c r="D571" s="541"/>
      <c r="E571" s="541"/>
      <c r="F571" s="541"/>
      <c r="G571" s="541"/>
      <c r="H571" s="541"/>
      <c r="I571" s="541"/>
      <c r="J571" s="541"/>
      <c r="K571" s="541"/>
      <c r="L571" s="541"/>
      <c r="M571" s="541"/>
      <c r="N571" s="541"/>
      <c r="O571" s="541"/>
      <c r="P571" s="541"/>
      <c r="Q571" s="541"/>
      <c r="R571" s="541"/>
      <c r="S571" s="541"/>
      <c r="T571" s="541"/>
      <c r="U571" s="541"/>
      <c r="V571" s="541"/>
      <c r="W571" s="541"/>
      <c r="X571" s="541"/>
      <c r="Y571" s="541"/>
      <c r="Z571" s="541"/>
    </row>
    <row r="572">
      <c r="A572" s="541"/>
      <c r="B572" s="541"/>
      <c r="C572" s="541"/>
      <c r="D572" s="541"/>
      <c r="E572" s="541"/>
      <c r="F572" s="541"/>
      <c r="G572" s="541"/>
      <c r="H572" s="541"/>
      <c r="I572" s="541"/>
      <c r="J572" s="541"/>
      <c r="K572" s="541"/>
      <c r="L572" s="541"/>
      <c r="M572" s="541"/>
      <c r="N572" s="541"/>
      <c r="O572" s="541"/>
      <c r="P572" s="541"/>
      <c r="Q572" s="541"/>
      <c r="R572" s="541"/>
      <c r="S572" s="541"/>
      <c r="T572" s="541"/>
      <c r="U572" s="541"/>
      <c r="V572" s="541"/>
      <c r="W572" s="541"/>
      <c r="X572" s="541"/>
      <c r="Y572" s="541"/>
      <c r="Z572" s="541"/>
    </row>
    <row r="573">
      <c r="A573" s="541"/>
      <c r="B573" s="541"/>
      <c r="C573" s="541"/>
      <c r="D573" s="541"/>
      <c r="E573" s="541"/>
      <c r="F573" s="541"/>
      <c r="G573" s="541"/>
      <c r="H573" s="541"/>
      <c r="I573" s="541"/>
      <c r="J573" s="541"/>
      <c r="K573" s="541"/>
      <c r="L573" s="541"/>
      <c r="M573" s="541"/>
      <c r="N573" s="541"/>
      <c r="O573" s="541"/>
      <c r="P573" s="541"/>
      <c r="Q573" s="541"/>
      <c r="R573" s="541"/>
      <c r="S573" s="541"/>
      <c r="T573" s="541"/>
      <c r="U573" s="541"/>
      <c r="V573" s="541"/>
      <c r="W573" s="541"/>
      <c r="X573" s="541"/>
      <c r="Y573" s="541"/>
      <c r="Z573" s="541"/>
    </row>
    <row r="574">
      <c r="A574" s="541"/>
      <c r="B574" s="541"/>
      <c r="C574" s="541"/>
      <c r="D574" s="541"/>
      <c r="E574" s="541"/>
      <c r="F574" s="541"/>
      <c r="G574" s="541"/>
      <c r="H574" s="541"/>
      <c r="I574" s="541"/>
      <c r="J574" s="541"/>
      <c r="K574" s="541"/>
      <c r="L574" s="541"/>
      <c r="M574" s="541"/>
      <c r="N574" s="541"/>
      <c r="O574" s="541"/>
      <c r="P574" s="541"/>
      <c r="Q574" s="541"/>
      <c r="R574" s="541"/>
      <c r="S574" s="541"/>
      <c r="T574" s="541"/>
      <c r="U574" s="541"/>
      <c r="V574" s="541"/>
      <c r="W574" s="541"/>
      <c r="X574" s="541"/>
      <c r="Y574" s="541"/>
      <c r="Z574" s="541"/>
    </row>
    <row r="575">
      <c r="A575" s="541"/>
      <c r="B575" s="541"/>
      <c r="C575" s="541"/>
      <c r="D575" s="541"/>
      <c r="E575" s="541"/>
      <c r="F575" s="541"/>
      <c r="G575" s="541"/>
      <c r="H575" s="541"/>
      <c r="I575" s="541"/>
      <c r="J575" s="541"/>
      <c r="K575" s="541"/>
      <c r="L575" s="541"/>
      <c r="M575" s="541"/>
      <c r="N575" s="541"/>
      <c r="O575" s="541"/>
      <c r="P575" s="541"/>
      <c r="Q575" s="541"/>
      <c r="R575" s="541"/>
      <c r="S575" s="541"/>
      <c r="T575" s="541"/>
      <c r="U575" s="541"/>
      <c r="V575" s="541"/>
      <c r="W575" s="541"/>
      <c r="X575" s="541"/>
      <c r="Y575" s="541"/>
      <c r="Z575" s="541"/>
    </row>
    <row r="576">
      <c r="A576" s="541"/>
      <c r="B576" s="541"/>
      <c r="C576" s="541"/>
      <c r="D576" s="541"/>
      <c r="E576" s="541"/>
      <c r="F576" s="541"/>
      <c r="G576" s="541"/>
      <c r="H576" s="541"/>
      <c r="I576" s="541"/>
      <c r="J576" s="541"/>
      <c r="K576" s="541"/>
      <c r="L576" s="541"/>
      <c r="M576" s="541"/>
      <c r="N576" s="541"/>
      <c r="O576" s="541"/>
      <c r="P576" s="541"/>
      <c r="Q576" s="541"/>
      <c r="R576" s="541"/>
      <c r="S576" s="541"/>
      <c r="T576" s="541"/>
      <c r="U576" s="541"/>
      <c r="V576" s="541"/>
      <c r="W576" s="541"/>
      <c r="X576" s="541"/>
      <c r="Y576" s="541"/>
      <c r="Z576" s="541"/>
    </row>
    <row r="577">
      <c r="A577" s="541"/>
      <c r="B577" s="541"/>
      <c r="C577" s="541"/>
      <c r="D577" s="541"/>
      <c r="E577" s="541"/>
      <c r="F577" s="541"/>
      <c r="G577" s="541"/>
      <c r="H577" s="541"/>
      <c r="I577" s="541"/>
      <c r="J577" s="541"/>
      <c r="K577" s="541"/>
      <c r="L577" s="541"/>
      <c r="M577" s="541"/>
      <c r="N577" s="541"/>
      <c r="O577" s="541"/>
      <c r="P577" s="541"/>
      <c r="Q577" s="541"/>
      <c r="R577" s="541"/>
      <c r="S577" s="541"/>
      <c r="T577" s="541"/>
      <c r="U577" s="541"/>
      <c r="V577" s="541"/>
      <c r="W577" s="541"/>
      <c r="X577" s="541"/>
      <c r="Y577" s="541"/>
      <c r="Z577" s="541"/>
    </row>
    <row r="578">
      <c r="A578" s="541"/>
      <c r="B578" s="541"/>
      <c r="C578" s="541"/>
      <c r="D578" s="541"/>
      <c r="E578" s="541"/>
      <c r="F578" s="541"/>
      <c r="G578" s="541"/>
      <c r="H578" s="541"/>
      <c r="I578" s="541"/>
      <c r="J578" s="541"/>
      <c r="K578" s="541"/>
      <c r="L578" s="541"/>
      <c r="M578" s="541"/>
      <c r="N578" s="541"/>
      <c r="O578" s="541"/>
      <c r="P578" s="541"/>
      <c r="Q578" s="541"/>
      <c r="R578" s="541"/>
      <c r="S578" s="541"/>
      <c r="T578" s="541"/>
      <c r="U578" s="541"/>
      <c r="V578" s="541"/>
      <c r="W578" s="541"/>
      <c r="X578" s="541"/>
      <c r="Y578" s="541"/>
      <c r="Z578" s="541"/>
    </row>
    <row r="579">
      <c r="A579" s="541"/>
      <c r="B579" s="541"/>
      <c r="C579" s="541"/>
      <c r="D579" s="541"/>
      <c r="E579" s="541"/>
      <c r="F579" s="541"/>
      <c r="G579" s="541"/>
      <c r="H579" s="541"/>
      <c r="I579" s="541"/>
      <c r="J579" s="541"/>
      <c r="K579" s="541"/>
      <c r="L579" s="541"/>
      <c r="M579" s="541"/>
      <c r="N579" s="541"/>
      <c r="O579" s="541"/>
      <c r="P579" s="541"/>
      <c r="Q579" s="541"/>
      <c r="R579" s="541"/>
      <c r="S579" s="541"/>
      <c r="T579" s="541"/>
      <c r="U579" s="541"/>
      <c r="V579" s="541"/>
      <c r="W579" s="541"/>
      <c r="X579" s="541"/>
      <c r="Y579" s="541"/>
      <c r="Z579" s="541"/>
    </row>
    <row r="580">
      <c r="A580" s="541"/>
      <c r="B580" s="541"/>
      <c r="C580" s="541"/>
      <c r="D580" s="541"/>
      <c r="E580" s="541"/>
      <c r="F580" s="541"/>
      <c r="G580" s="541"/>
      <c r="H580" s="541"/>
      <c r="I580" s="541"/>
      <c r="J580" s="541"/>
      <c r="K580" s="541"/>
      <c r="L580" s="541"/>
      <c r="M580" s="541"/>
      <c r="N580" s="541"/>
      <c r="O580" s="541"/>
      <c r="P580" s="541"/>
      <c r="Q580" s="541"/>
      <c r="R580" s="541"/>
      <c r="S580" s="541"/>
      <c r="T580" s="541"/>
      <c r="U580" s="541"/>
      <c r="V580" s="541"/>
      <c r="W580" s="541"/>
      <c r="X580" s="541"/>
      <c r="Y580" s="541"/>
      <c r="Z580" s="541"/>
    </row>
    <row r="581">
      <c r="A581" s="541"/>
      <c r="B581" s="541"/>
      <c r="C581" s="541"/>
      <c r="D581" s="541"/>
      <c r="E581" s="541"/>
      <c r="F581" s="541"/>
      <c r="G581" s="541"/>
      <c r="H581" s="541"/>
      <c r="I581" s="541"/>
      <c r="J581" s="541"/>
      <c r="K581" s="541"/>
      <c r="L581" s="541"/>
      <c r="M581" s="541"/>
      <c r="N581" s="541"/>
      <c r="O581" s="541"/>
      <c r="P581" s="541"/>
      <c r="Q581" s="541"/>
      <c r="R581" s="541"/>
      <c r="S581" s="541"/>
      <c r="T581" s="541"/>
      <c r="U581" s="541"/>
      <c r="V581" s="541"/>
      <c r="W581" s="541"/>
      <c r="X581" s="541"/>
      <c r="Y581" s="541"/>
      <c r="Z581" s="541"/>
    </row>
    <row r="582">
      <c r="A582" s="541"/>
      <c r="B582" s="541"/>
      <c r="C582" s="541"/>
      <c r="D582" s="541"/>
      <c r="E582" s="541"/>
      <c r="F582" s="541"/>
      <c r="G582" s="541"/>
      <c r="H582" s="541"/>
      <c r="I582" s="541"/>
      <c r="J582" s="541"/>
      <c r="K582" s="541"/>
      <c r="L582" s="541"/>
      <c r="M582" s="541"/>
      <c r="N582" s="541"/>
      <c r="O582" s="541"/>
      <c r="P582" s="541"/>
      <c r="Q582" s="541"/>
      <c r="R582" s="541"/>
      <c r="S582" s="541"/>
      <c r="T582" s="541"/>
      <c r="U582" s="541"/>
      <c r="V582" s="541"/>
      <c r="W582" s="541"/>
      <c r="X582" s="541"/>
      <c r="Y582" s="541"/>
      <c r="Z582" s="541"/>
    </row>
    <row r="583">
      <c r="A583" s="541"/>
      <c r="B583" s="541"/>
      <c r="C583" s="541"/>
      <c r="D583" s="541"/>
      <c r="E583" s="541"/>
      <c r="F583" s="541"/>
      <c r="G583" s="541"/>
      <c r="H583" s="541"/>
      <c r="I583" s="541"/>
      <c r="J583" s="541"/>
      <c r="K583" s="541"/>
      <c r="L583" s="541"/>
      <c r="M583" s="541"/>
      <c r="N583" s="541"/>
      <c r="O583" s="541"/>
      <c r="P583" s="541"/>
      <c r="Q583" s="541"/>
      <c r="R583" s="541"/>
      <c r="S583" s="541"/>
      <c r="T583" s="541"/>
      <c r="U583" s="541"/>
      <c r="V583" s="541"/>
      <c r="W583" s="541"/>
      <c r="X583" s="541"/>
      <c r="Y583" s="541"/>
      <c r="Z583" s="541"/>
    </row>
    <row r="584">
      <c r="A584" s="541"/>
      <c r="B584" s="541"/>
      <c r="C584" s="541"/>
      <c r="D584" s="541"/>
      <c r="E584" s="541"/>
      <c r="F584" s="541"/>
      <c r="G584" s="541"/>
      <c r="H584" s="541"/>
      <c r="I584" s="541"/>
      <c r="J584" s="541"/>
      <c r="K584" s="541"/>
      <c r="L584" s="541"/>
      <c r="M584" s="541"/>
      <c r="N584" s="541"/>
      <c r="O584" s="541"/>
      <c r="P584" s="541"/>
      <c r="Q584" s="541"/>
      <c r="R584" s="541"/>
      <c r="S584" s="541"/>
      <c r="T584" s="541"/>
      <c r="U584" s="541"/>
      <c r="V584" s="541"/>
      <c r="W584" s="541"/>
      <c r="X584" s="541"/>
      <c r="Y584" s="541"/>
      <c r="Z584" s="541"/>
    </row>
    <row r="585">
      <c r="A585" s="541"/>
      <c r="B585" s="541"/>
      <c r="C585" s="541"/>
      <c r="D585" s="541"/>
      <c r="E585" s="541"/>
      <c r="F585" s="541"/>
      <c r="G585" s="541"/>
      <c r="H585" s="541"/>
      <c r="I585" s="541"/>
      <c r="J585" s="541"/>
      <c r="K585" s="541"/>
      <c r="L585" s="541"/>
      <c r="M585" s="541"/>
      <c r="N585" s="541"/>
      <c r="O585" s="541"/>
      <c r="P585" s="541"/>
      <c r="Q585" s="541"/>
      <c r="R585" s="541"/>
      <c r="S585" s="541"/>
      <c r="T585" s="541"/>
      <c r="U585" s="541"/>
      <c r="V585" s="541"/>
      <c r="W585" s="541"/>
      <c r="X585" s="541"/>
      <c r="Y585" s="541"/>
      <c r="Z585" s="541"/>
    </row>
    <row r="586">
      <c r="A586" s="541"/>
      <c r="B586" s="541"/>
      <c r="C586" s="541"/>
      <c r="D586" s="541"/>
      <c r="E586" s="541"/>
      <c r="F586" s="541"/>
      <c r="G586" s="541"/>
      <c r="H586" s="541"/>
      <c r="I586" s="541"/>
      <c r="J586" s="541"/>
      <c r="K586" s="541"/>
      <c r="L586" s="541"/>
      <c r="M586" s="541"/>
      <c r="N586" s="541"/>
      <c r="O586" s="541"/>
      <c r="P586" s="541"/>
      <c r="Q586" s="541"/>
      <c r="R586" s="541"/>
      <c r="S586" s="541"/>
      <c r="T586" s="541"/>
      <c r="U586" s="541"/>
      <c r="V586" s="541"/>
      <c r="W586" s="541"/>
      <c r="X586" s="541"/>
      <c r="Y586" s="541"/>
      <c r="Z586" s="541"/>
    </row>
    <row r="587">
      <c r="A587" s="541"/>
      <c r="B587" s="541"/>
      <c r="C587" s="541"/>
      <c r="D587" s="541"/>
      <c r="E587" s="541"/>
      <c r="F587" s="541"/>
      <c r="G587" s="541"/>
      <c r="H587" s="541"/>
      <c r="I587" s="541"/>
      <c r="J587" s="541"/>
      <c r="K587" s="541"/>
      <c r="L587" s="541"/>
      <c r="M587" s="541"/>
      <c r="N587" s="541"/>
      <c r="O587" s="541"/>
      <c r="P587" s="541"/>
      <c r="Q587" s="541"/>
      <c r="R587" s="541"/>
      <c r="S587" s="541"/>
      <c r="T587" s="541"/>
      <c r="U587" s="541"/>
      <c r="V587" s="541"/>
      <c r="W587" s="541"/>
      <c r="X587" s="541"/>
      <c r="Y587" s="541"/>
      <c r="Z587" s="541"/>
    </row>
    <row r="588">
      <c r="A588" s="541"/>
      <c r="B588" s="541"/>
      <c r="C588" s="541"/>
      <c r="D588" s="541"/>
      <c r="E588" s="541"/>
      <c r="F588" s="541"/>
      <c r="G588" s="541"/>
      <c r="H588" s="541"/>
      <c r="I588" s="541"/>
      <c r="J588" s="541"/>
      <c r="K588" s="541"/>
      <c r="L588" s="541"/>
      <c r="M588" s="541"/>
      <c r="N588" s="541"/>
      <c r="O588" s="541"/>
      <c r="P588" s="541"/>
      <c r="Q588" s="541"/>
      <c r="R588" s="541"/>
      <c r="S588" s="541"/>
      <c r="T588" s="541"/>
      <c r="U588" s="541"/>
      <c r="V588" s="541"/>
      <c r="W588" s="541"/>
      <c r="X588" s="541"/>
      <c r="Y588" s="541"/>
      <c r="Z588" s="541"/>
    </row>
    <row r="589">
      <c r="A589" s="541"/>
      <c r="B589" s="541"/>
      <c r="C589" s="541"/>
      <c r="D589" s="541"/>
      <c r="E589" s="541"/>
      <c r="F589" s="541"/>
      <c r="G589" s="541"/>
      <c r="H589" s="541"/>
      <c r="I589" s="541"/>
      <c r="J589" s="541"/>
      <c r="K589" s="541"/>
      <c r="L589" s="541"/>
      <c r="M589" s="541"/>
      <c r="N589" s="541"/>
      <c r="O589" s="541"/>
      <c r="P589" s="541"/>
      <c r="Q589" s="541"/>
      <c r="R589" s="541"/>
      <c r="S589" s="541"/>
      <c r="T589" s="541"/>
      <c r="U589" s="541"/>
      <c r="V589" s="541"/>
      <c r="W589" s="541"/>
      <c r="X589" s="541"/>
      <c r="Y589" s="541"/>
      <c r="Z589" s="541"/>
    </row>
    <row r="590">
      <c r="A590" s="541"/>
      <c r="B590" s="541"/>
      <c r="C590" s="541"/>
      <c r="D590" s="541"/>
      <c r="E590" s="541"/>
      <c r="F590" s="541"/>
      <c r="G590" s="541"/>
      <c r="H590" s="541"/>
      <c r="I590" s="541"/>
      <c r="J590" s="541"/>
      <c r="K590" s="541"/>
      <c r="L590" s="541"/>
      <c r="M590" s="541"/>
      <c r="N590" s="541"/>
      <c r="O590" s="541"/>
      <c r="P590" s="541"/>
      <c r="Q590" s="541"/>
      <c r="R590" s="541"/>
      <c r="S590" s="541"/>
      <c r="T590" s="541"/>
      <c r="U590" s="541"/>
      <c r="V590" s="541"/>
      <c r="W590" s="541"/>
      <c r="X590" s="541"/>
      <c r="Y590" s="541"/>
      <c r="Z590" s="541"/>
    </row>
    <row r="591">
      <c r="A591" s="541"/>
      <c r="B591" s="541"/>
      <c r="C591" s="541"/>
      <c r="D591" s="541"/>
      <c r="E591" s="541"/>
      <c r="F591" s="541"/>
      <c r="G591" s="541"/>
      <c r="H591" s="541"/>
      <c r="I591" s="541"/>
      <c r="J591" s="541"/>
      <c r="K591" s="541"/>
      <c r="L591" s="541"/>
      <c r="M591" s="541"/>
      <c r="N591" s="541"/>
      <c r="O591" s="541"/>
      <c r="P591" s="541"/>
      <c r="Q591" s="541"/>
      <c r="R591" s="541"/>
      <c r="S591" s="541"/>
      <c r="T591" s="541"/>
      <c r="U591" s="541"/>
      <c r="V591" s="541"/>
      <c r="W591" s="541"/>
      <c r="X591" s="541"/>
      <c r="Y591" s="541"/>
      <c r="Z591" s="541"/>
    </row>
    <row r="592">
      <c r="A592" s="541"/>
      <c r="B592" s="541"/>
      <c r="C592" s="541"/>
      <c r="D592" s="541"/>
      <c r="E592" s="541"/>
      <c r="F592" s="541"/>
      <c r="G592" s="541"/>
      <c r="H592" s="541"/>
      <c r="I592" s="541"/>
      <c r="J592" s="541"/>
      <c r="K592" s="541"/>
      <c r="L592" s="541"/>
      <c r="M592" s="541"/>
      <c r="N592" s="541"/>
      <c r="O592" s="541"/>
      <c r="P592" s="541"/>
      <c r="Q592" s="541"/>
      <c r="R592" s="541"/>
      <c r="S592" s="541"/>
      <c r="T592" s="541"/>
      <c r="U592" s="541"/>
      <c r="V592" s="541"/>
      <c r="W592" s="541"/>
      <c r="X592" s="541"/>
      <c r="Y592" s="541"/>
      <c r="Z592" s="541"/>
    </row>
    <row r="593">
      <c r="A593" s="541"/>
      <c r="B593" s="541"/>
      <c r="C593" s="541"/>
      <c r="D593" s="541"/>
      <c r="E593" s="541"/>
      <c r="F593" s="541"/>
      <c r="G593" s="541"/>
      <c r="H593" s="541"/>
      <c r="I593" s="541"/>
      <c r="J593" s="541"/>
      <c r="K593" s="541"/>
      <c r="L593" s="541"/>
      <c r="M593" s="541"/>
      <c r="N593" s="541"/>
      <c r="O593" s="541"/>
      <c r="P593" s="541"/>
      <c r="Q593" s="541"/>
      <c r="R593" s="541"/>
      <c r="S593" s="541"/>
      <c r="T593" s="541"/>
      <c r="U593" s="541"/>
      <c r="V593" s="541"/>
      <c r="W593" s="541"/>
      <c r="X593" s="541"/>
      <c r="Y593" s="541"/>
      <c r="Z593" s="541"/>
    </row>
    <row r="594">
      <c r="A594" s="541"/>
      <c r="B594" s="541"/>
      <c r="C594" s="541"/>
      <c r="D594" s="541"/>
      <c r="E594" s="541"/>
      <c r="F594" s="541"/>
      <c r="G594" s="541"/>
      <c r="H594" s="541"/>
      <c r="I594" s="541"/>
      <c r="J594" s="541"/>
      <c r="K594" s="541"/>
      <c r="L594" s="541"/>
      <c r="M594" s="541"/>
      <c r="N594" s="541"/>
      <c r="O594" s="541"/>
      <c r="P594" s="541"/>
      <c r="Q594" s="541"/>
      <c r="R594" s="541"/>
      <c r="S594" s="541"/>
      <c r="T594" s="541"/>
      <c r="U594" s="541"/>
      <c r="V594" s="541"/>
      <c r="W594" s="541"/>
      <c r="X594" s="541"/>
      <c r="Y594" s="541"/>
      <c r="Z594" s="541"/>
    </row>
    <row r="595">
      <c r="A595" s="541"/>
      <c r="B595" s="541"/>
      <c r="C595" s="541"/>
      <c r="D595" s="541"/>
      <c r="E595" s="541"/>
      <c r="F595" s="541"/>
      <c r="G595" s="541"/>
      <c r="H595" s="541"/>
      <c r="I595" s="541"/>
      <c r="J595" s="541"/>
      <c r="K595" s="541"/>
      <c r="L595" s="541"/>
      <c r="M595" s="541"/>
      <c r="N595" s="541"/>
      <c r="O595" s="541"/>
      <c r="P595" s="541"/>
      <c r="Q595" s="541"/>
      <c r="R595" s="541"/>
      <c r="S595" s="541"/>
      <c r="T595" s="541"/>
      <c r="U595" s="541"/>
      <c r="V595" s="541"/>
      <c r="W595" s="541"/>
      <c r="X595" s="541"/>
      <c r="Y595" s="541"/>
      <c r="Z595" s="541"/>
    </row>
    <row r="596">
      <c r="A596" s="541"/>
      <c r="B596" s="541"/>
      <c r="C596" s="541"/>
      <c r="D596" s="541"/>
      <c r="E596" s="541"/>
      <c r="F596" s="541"/>
      <c r="G596" s="541"/>
      <c r="H596" s="541"/>
      <c r="I596" s="541"/>
      <c r="J596" s="541"/>
      <c r="K596" s="541"/>
      <c r="L596" s="541"/>
      <c r="M596" s="541"/>
      <c r="N596" s="541"/>
      <c r="O596" s="541"/>
      <c r="P596" s="541"/>
      <c r="Q596" s="541"/>
      <c r="R596" s="541"/>
      <c r="S596" s="541"/>
      <c r="T596" s="541"/>
      <c r="U596" s="541"/>
      <c r="V596" s="541"/>
      <c r="W596" s="541"/>
      <c r="X596" s="541"/>
      <c r="Y596" s="541"/>
      <c r="Z596" s="541"/>
    </row>
    <row r="597">
      <c r="A597" s="541"/>
      <c r="B597" s="541"/>
      <c r="C597" s="541"/>
      <c r="D597" s="541"/>
      <c r="E597" s="541"/>
      <c r="F597" s="541"/>
      <c r="G597" s="541"/>
      <c r="H597" s="541"/>
      <c r="I597" s="541"/>
      <c r="J597" s="541"/>
      <c r="K597" s="541"/>
      <c r="L597" s="541"/>
      <c r="M597" s="541"/>
      <c r="N597" s="541"/>
      <c r="O597" s="541"/>
      <c r="P597" s="541"/>
      <c r="Q597" s="541"/>
      <c r="R597" s="541"/>
      <c r="S597" s="541"/>
      <c r="T597" s="541"/>
      <c r="U597" s="541"/>
      <c r="V597" s="541"/>
      <c r="W597" s="541"/>
      <c r="X597" s="541"/>
      <c r="Y597" s="541"/>
      <c r="Z597" s="541"/>
    </row>
    <row r="598">
      <c r="A598" s="541"/>
      <c r="B598" s="541"/>
      <c r="C598" s="541"/>
      <c r="D598" s="541"/>
      <c r="E598" s="541"/>
      <c r="F598" s="541"/>
      <c r="G598" s="541"/>
      <c r="H598" s="541"/>
      <c r="I598" s="541"/>
      <c r="J598" s="541"/>
      <c r="K598" s="541"/>
      <c r="L598" s="541"/>
      <c r="M598" s="541"/>
      <c r="N598" s="541"/>
      <c r="O598" s="541"/>
      <c r="P598" s="541"/>
      <c r="Q598" s="541"/>
      <c r="R598" s="541"/>
      <c r="S598" s="541"/>
      <c r="T598" s="541"/>
      <c r="U598" s="541"/>
      <c r="V598" s="541"/>
      <c r="W598" s="541"/>
      <c r="X598" s="541"/>
      <c r="Y598" s="541"/>
      <c r="Z598" s="541"/>
    </row>
    <row r="599">
      <c r="A599" s="541"/>
      <c r="B599" s="541"/>
      <c r="C599" s="541"/>
      <c r="D599" s="541"/>
      <c r="E599" s="541"/>
      <c r="F599" s="541"/>
      <c r="G599" s="541"/>
      <c r="H599" s="541"/>
      <c r="I599" s="541"/>
      <c r="J599" s="541"/>
      <c r="K599" s="541"/>
      <c r="L599" s="541"/>
      <c r="M599" s="541"/>
      <c r="N599" s="541"/>
      <c r="O599" s="541"/>
      <c r="P599" s="541"/>
      <c r="Q599" s="541"/>
      <c r="R599" s="541"/>
      <c r="S599" s="541"/>
      <c r="T599" s="541"/>
      <c r="U599" s="541"/>
      <c r="V599" s="541"/>
      <c r="W599" s="541"/>
      <c r="X599" s="541"/>
      <c r="Y599" s="541"/>
      <c r="Z599" s="541"/>
    </row>
    <row r="600">
      <c r="A600" s="541"/>
      <c r="B600" s="541"/>
      <c r="C600" s="541"/>
      <c r="D600" s="541"/>
      <c r="E600" s="541"/>
      <c r="F600" s="541"/>
      <c r="G600" s="541"/>
      <c r="H600" s="541"/>
      <c r="I600" s="541"/>
      <c r="J600" s="541"/>
      <c r="K600" s="541"/>
      <c r="L600" s="541"/>
      <c r="M600" s="541"/>
      <c r="N600" s="541"/>
      <c r="O600" s="541"/>
      <c r="P600" s="541"/>
      <c r="Q600" s="541"/>
      <c r="R600" s="541"/>
      <c r="S600" s="541"/>
      <c r="T600" s="541"/>
      <c r="U600" s="541"/>
      <c r="V600" s="541"/>
      <c r="W600" s="541"/>
      <c r="X600" s="541"/>
      <c r="Y600" s="541"/>
      <c r="Z600" s="541"/>
    </row>
    <row r="601">
      <c r="A601" s="541"/>
      <c r="B601" s="541"/>
      <c r="C601" s="541"/>
      <c r="D601" s="541"/>
      <c r="E601" s="541"/>
      <c r="F601" s="541"/>
      <c r="G601" s="541"/>
      <c r="H601" s="541"/>
      <c r="I601" s="541"/>
      <c r="J601" s="541"/>
      <c r="K601" s="541"/>
      <c r="L601" s="541"/>
      <c r="M601" s="541"/>
      <c r="N601" s="541"/>
      <c r="O601" s="541"/>
      <c r="P601" s="541"/>
      <c r="Q601" s="541"/>
      <c r="R601" s="541"/>
      <c r="S601" s="541"/>
      <c r="T601" s="541"/>
      <c r="U601" s="541"/>
      <c r="V601" s="541"/>
      <c r="W601" s="541"/>
      <c r="X601" s="541"/>
      <c r="Y601" s="541"/>
      <c r="Z601" s="541"/>
    </row>
    <row r="602">
      <c r="A602" s="541"/>
      <c r="B602" s="541"/>
      <c r="C602" s="541"/>
      <c r="D602" s="541"/>
      <c r="E602" s="541"/>
      <c r="F602" s="541"/>
      <c r="G602" s="541"/>
      <c r="H602" s="541"/>
      <c r="I602" s="541"/>
      <c r="J602" s="541"/>
      <c r="K602" s="541"/>
      <c r="L602" s="541"/>
      <c r="M602" s="541"/>
      <c r="N602" s="541"/>
      <c r="O602" s="541"/>
      <c r="P602" s="541"/>
      <c r="Q602" s="541"/>
      <c r="R602" s="541"/>
      <c r="S602" s="541"/>
      <c r="T602" s="541"/>
      <c r="U602" s="541"/>
      <c r="V602" s="541"/>
      <c r="W602" s="541"/>
      <c r="X602" s="541"/>
      <c r="Y602" s="541"/>
      <c r="Z602" s="541"/>
    </row>
    <row r="603">
      <c r="A603" s="541"/>
      <c r="B603" s="541"/>
      <c r="C603" s="541"/>
      <c r="D603" s="541"/>
      <c r="E603" s="541"/>
      <c r="F603" s="541"/>
      <c r="G603" s="541"/>
      <c r="H603" s="541"/>
      <c r="I603" s="541"/>
      <c r="J603" s="541"/>
      <c r="K603" s="541"/>
      <c r="L603" s="541"/>
      <c r="M603" s="541"/>
      <c r="N603" s="541"/>
      <c r="O603" s="541"/>
      <c r="P603" s="541"/>
      <c r="Q603" s="541"/>
      <c r="R603" s="541"/>
      <c r="S603" s="541"/>
      <c r="T603" s="541"/>
      <c r="U603" s="541"/>
      <c r="V603" s="541"/>
      <c r="W603" s="541"/>
      <c r="X603" s="541"/>
      <c r="Y603" s="541"/>
      <c r="Z603" s="541"/>
    </row>
    <row r="604">
      <c r="A604" s="541"/>
      <c r="B604" s="541"/>
      <c r="C604" s="541"/>
      <c r="D604" s="541"/>
      <c r="E604" s="541"/>
      <c r="F604" s="541"/>
      <c r="G604" s="541"/>
      <c r="H604" s="541"/>
      <c r="I604" s="541"/>
      <c r="J604" s="541"/>
      <c r="K604" s="541"/>
      <c r="L604" s="541"/>
      <c r="M604" s="541"/>
      <c r="N604" s="541"/>
      <c r="O604" s="541"/>
      <c r="P604" s="541"/>
      <c r="Q604" s="541"/>
      <c r="R604" s="541"/>
      <c r="S604" s="541"/>
      <c r="T604" s="541"/>
      <c r="U604" s="541"/>
      <c r="V604" s="541"/>
      <c r="W604" s="541"/>
      <c r="X604" s="541"/>
      <c r="Y604" s="541"/>
      <c r="Z604" s="541"/>
    </row>
    <row r="605">
      <c r="A605" s="541"/>
      <c r="B605" s="541"/>
      <c r="C605" s="541"/>
      <c r="D605" s="541"/>
      <c r="E605" s="541"/>
      <c r="F605" s="541"/>
      <c r="G605" s="541"/>
      <c r="H605" s="541"/>
      <c r="I605" s="541"/>
      <c r="J605" s="541"/>
      <c r="K605" s="541"/>
      <c r="L605" s="541"/>
      <c r="M605" s="541"/>
      <c r="N605" s="541"/>
      <c r="O605" s="541"/>
      <c r="P605" s="541"/>
      <c r="Q605" s="541"/>
      <c r="R605" s="541"/>
      <c r="S605" s="541"/>
      <c r="T605" s="541"/>
      <c r="U605" s="541"/>
      <c r="V605" s="541"/>
      <c r="W605" s="541"/>
      <c r="X605" s="541"/>
      <c r="Y605" s="541"/>
      <c r="Z605" s="541"/>
    </row>
    <row r="606">
      <c r="A606" s="541"/>
      <c r="B606" s="541"/>
      <c r="C606" s="541"/>
      <c r="D606" s="541"/>
      <c r="E606" s="541"/>
      <c r="F606" s="541"/>
      <c r="G606" s="541"/>
      <c r="H606" s="541"/>
      <c r="I606" s="541"/>
      <c r="J606" s="541"/>
      <c r="K606" s="541"/>
      <c r="L606" s="541"/>
      <c r="M606" s="541"/>
      <c r="N606" s="541"/>
      <c r="O606" s="541"/>
      <c r="P606" s="541"/>
      <c r="Q606" s="541"/>
      <c r="R606" s="541"/>
      <c r="S606" s="541"/>
      <c r="T606" s="541"/>
      <c r="U606" s="541"/>
      <c r="V606" s="541"/>
      <c r="W606" s="541"/>
      <c r="X606" s="541"/>
      <c r="Y606" s="541"/>
      <c r="Z606" s="541"/>
    </row>
    <row r="607">
      <c r="A607" s="541"/>
      <c r="B607" s="541"/>
      <c r="C607" s="541"/>
      <c r="D607" s="541"/>
      <c r="E607" s="541"/>
      <c r="F607" s="541"/>
      <c r="G607" s="541"/>
      <c r="H607" s="541"/>
      <c r="I607" s="541"/>
      <c r="J607" s="541"/>
      <c r="K607" s="541"/>
      <c r="L607" s="541"/>
      <c r="M607" s="541"/>
      <c r="N607" s="541"/>
      <c r="O607" s="541"/>
      <c r="P607" s="541"/>
      <c r="Q607" s="541"/>
      <c r="R607" s="541"/>
      <c r="S607" s="541"/>
      <c r="T607" s="541"/>
      <c r="U607" s="541"/>
      <c r="V607" s="541"/>
      <c r="W607" s="541"/>
      <c r="X607" s="541"/>
      <c r="Y607" s="541"/>
      <c r="Z607" s="541"/>
    </row>
    <row r="608">
      <c r="A608" s="541"/>
      <c r="B608" s="541"/>
      <c r="C608" s="541"/>
      <c r="D608" s="541"/>
      <c r="E608" s="541"/>
      <c r="F608" s="541"/>
      <c r="G608" s="541"/>
      <c r="H608" s="541"/>
      <c r="I608" s="541"/>
      <c r="J608" s="541"/>
      <c r="K608" s="541"/>
      <c r="L608" s="541"/>
      <c r="M608" s="541"/>
      <c r="N608" s="541"/>
      <c r="O608" s="541"/>
      <c r="P608" s="541"/>
      <c r="Q608" s="541"/>
      <c r="R608" s="541"/>
      <c r="S608" s="541"/>
      <c r="T608" s="541"/>
      <c r="U608" s="541"/>
      <c r="V608" s="541"/>
      <c r="W608" s="541"/>
      <c r="X608" s="541"/>
      <c r="Y608" s="541"/>
      <c r="Z608" s="541"/>
    </row>
    <row r="609">
      <c r="A609" s="541"/>
      <c r="B609" s="541"/>
      <c r="C609" s="541"/>
      <c r="D609" s="541"/>
      <c r="E609" s="541"/>
      <c r="F609" s="541"/>
      <c r="G609" s="541"/>
      <c r="H609" s="541"/>
      <c r="I609" s="541"/>
      <c r="J609" s="541"/>
      <c r="K609" s="541"/>
      <c r="L609" s="541"/>
      <c r="M609" s="541"/>
      <c r="N609" s="541"/>
      <c r="O609" s="541"/>
      <c r="P609" s="541"/>
      <c r="Q609" s="541"/>
      <c r="R609" s="541"/>
      <c r="S609" s="541"/>
      <c r="T609" s="541"/>
      <c r="U609" s="541"/>
      <c r="V609" s="541"/>
      <c r="W609" s="541"/>
      <c r="X609" s="541"/>
      <c r="Y609" s="541"/>
      <c r="Z609" s="541"/>
    </row>
    <row r="610">
      <c r="A610" s="541"/>
      <c r="B610" s="541"/>
      <c r="C610" s="541"/>
      <c r="D610" s="541"/>
      <c r="E610" s="541"/>
      <c r="F610" s="541"/>
      <c r="G610" s="541"/>
      <c r="H610" s="541"/>
      <c r="I610" s="541"/>
      <c r="J610" s="541"/>
      <c r="K610" s="541"/>
      <c r="L610" s="541"/>
      <c r="M610" s="541"/>
      <c r="N610" s="541"/>
      <c r="O610" s="541"/>
      <c r="P610" s="541"/>
      <c r="Q610" s="541"/>
      <c r="R610" s="541"/>
      <c r="S610" s="541"/>
      <c r="T610" s="541"/>
      <c r="U610" s="541"/>
      <c r="V610" s="541"/>
      <c r="W610" s="541"/>
      <c r="X610" s="541"/>
      <c r="Y610" s="541"/>
      <c r="Z610" s="541"/>
    </row>
    <row r="611">
      <c r="A611" s="541"/>
      <c r="B611" s="541"/>
      <c r="C611" s="541"/>
      <c r="D611" s="541"/>
      <c r="E611" s="541"/>
      <c r="F611" s="541"/>
      <c r="G611" s="541"/>
      <c r="H611" s="541"/>
      <c r="I611" s="541"/>
      <c r="J611" s="541"/>
      <c r="K611" s="541"/>
      <c r="L611" s="541"/>
      <c r="M611" s="541"/>
      <c r="N611" s="541"/>
      <c r="O611" s="541"/>
      <c r="P611" s="541"/>
      <c r="Q611" s="541"/>
      <c r="R611" s="541"/>
      <c r="S611" s="541"/>
      <c r="T611" s="541"/>
      <c r="U611" s="541"/>
      <c r="V611" s="541"/>
      <c r="W611" s="541"/>
      <c r="X611" s="541"/>
      <c r="Y611" s="541"/>
      <c r="Z611" s="541"/>
    </row>
    <row r="612">
      <c r="A612" s="541"/>
      <c r="B612" s="541"/>
      <c r="C612" s="541"/>
      <c r="D612" s="541"/>
      <c r="E612" s="541"/>
      <c r="F612" s="541"/>
      <c r="G612" s="541"/>
      <c r="H612" s="541"/>
      <c r="I612" s="541"/>
      <c r="J612" s="541"/>
      <c r="K612" s="541"/>
      <c r="L612" s="541"/>
      <c r="M612" s="541"/>
      <c r="N612" s="541"/>
      <c r="O612" s="541"/>
      <c r="P612" s="541"/>
      <c r="Q612" s="541"/>
      <c r="R612" s="541"/>
      <c r="S612" s="541"/>
      <c r="T612" s="541"/>
      <c r="U612" s="541"/>
      <c r="V612" s="541"/>
      <c r="W612" s="541"/>
      <c r="X612" s="541"/>
      <c r="Y612" s="541"/>
      <c r="Z612" s="541"/>
    </row>
    <row r="613">
      <c r="A613" s="541"/>
      <c r="B613" s="541"/>
      <c r="C613" s="541"/>
      <c r="D613" s="541"/>
      <c r="E613" s="541"/>
      <c r="F613" s="541"/>
      <c r="G613" s="541"/>
      <c r="H613" s="541"/>
      <c r="I613" s="541"/>
      <c r="J613" s="541"/>
      <c r="K613" s="541"/>
      <c r="L613" s="541"/>
      <c r="M613" s="541"/>
      <c r="N613" s="541"/>
      <c r="O613" s="541"/>
      <c r="P613" s="541"/>
      <c r="Q613" s="541"/>
      <c r="R613" s="541"/>
      <c r="S613" s="541"/>
      <c r="T613" s="541"/>
      <c r="U613" s="541"/>
      <c r="V613" s="541"/>
      <c r="W613" s="541"/>
      <c r="X613" s="541"/>
      <c r="Y613" s="541"/>
      <c r="Z613" s="541"/>
    </row>
    <row r="614">
      <c r="A614" s="541"/>
      <c r="B614" s="541"/>
      <c r="C614" s="541"/>
      <c r="D614" s="541"/>
      <c r="E614" s="541"/>
      <c r="F614" s="541"/>
      <c r="G614" s="541"/>
      <c r="H614" s="541"/>
      <c r="I614" s="541"/>
      <c r="J614" s="541"/>
      <c r="K614" s="541"/>
      <c r="L614" s="541"/>
      <c r="M614" s="541"/>
      <c r="N614" s="541"/>
      <c r="O614" s="541"/>
      <c r="P614" s="541"/>
      <c r="Q614" s="541"/>
      <c r="R614" s="541"/>
      <c r="S614" s="541"/>
      <c r="T614" s="541"/>
      <c r="U614" s="541"/>
      <c r="V614" s="541"/>
      <c r="W614" s="541"/>
      <c r="X614" s="541"/>
      <c r="Y614" s="541"/>
      <c r="Z614" s="541"/>
    </row>
    <row r="615">
      <c r="A615" s="541"/>
      <c r="B615" s="541"/>
      <c r="C615" s="541"/>
      <c r="D615" s="541"/>
      <c r="E615" s="541"/>
      <c r="F615" s="541"/>
      <c r="G615" s="541"/>
      <c r="H615" s="541"/>
      <c r="I615" s="541"/>
      <c r="J615" s="541"/>
      <c r="K615" s="541"/>
      <c r="L615" s="541"/>
      <c r="M615" s="541"/>
      <c r="N615" s="541"/>
      <c r="O615" s="541"/>
      <c r="P615" s="541"/>
      <c r="Q615" s="541"/>
      <c r="R615" s="541"/>
      <c r="S615" s="541"/>
      <c r="T615" s="541"/>
      <c r="U615" s="541"/>
      <c r="V615" s="541"/>
      <c r="W615" s="541"/>
      <c r="X615" s="541"/>
      <c r="Y615" s="541"/>
      <c r="Z615" s="541"/>
    </row>
    <row r="616">
      <c r="A616" s="541"/>
      <c r="B616" s="541"/>
      <c r="C616" s="541"/>
      <c r="D616" s="541"/>
      <c r="E616" s="541"/>
      <c r="F616" s="541"/>
      <c r="G616" s="541"/>
      <c r="H616" s="541"/>
      <c r="I616" s="541"/>
      <c r="J616" s="541"/>
      <c r="K616" s="541"/>
      <c r="L616" s="541"/>
      <c r="M616" s="541"/>
      <c r="N616" s="541"/>
      <c r="O616" s="541"/>
      <c r="P616" s="541"/>
      <c r="Q616" s="541"/>
      <c r="R616" s="541"/>
      <c r="S616" s="541"/>
      <c r="T616" s="541"/>
      <c r="U616" s="541"/>
      <c r="V616" s="541"/>
      <c r="W616" s="541"/>
      <c r="X616" s="541"/>
      <c r="Y616" s="541"/>
      <c r="Z616" s="541"/>
    </row>
    <row r="617">
      <c r="A617" s="541"/>
      <c r="B617" s="541"/>
      <c r="C617" s="541"/>
      <c r="D617" s="541"/>
      <c r="E617" s="541"/>
      <c r="F617" s="541"/>
      <c r="G617" s="541"/>
      <c r="H617" s="541"/>
      <c r="I617" s="541"/>
      <c r="J617" s="541"/>
      <c r="K617" s="541"/>
      <c r="L617" s="541"/>
      <c r="M617" s="541"/>
      <c r="N617" s="541"/>
      <c r="O617" s="541"/>
      <c r="P617" s="541"/>
      <c r="Q617" s="541"/>
      <c r="R617" s="541"/>
      <c r="S617" s="541"/>
      <c r="T617" s="541"/>
      <c r="U617" s="541"/>
      <c r="V617" s="541"/>
      <c r="W617" s="541"/>
      <c r="X617" s="541"/>
      <c r="Y617" s="541"/>
      <c r="Z617" s="541"/>
    </row>
    <row r="618">
      <c r="A618" s="541"/>
      <c r="B618" s="541"/>
      <c r="C618" s="541"/>
      <c r="D618" s="541"/>
      <c r="E618" s="541"/>
      <c r="F618" s="541"/>
      <c r="G618" s="541"/>
      <c r="H618" s="541"/>
      <c r="I618" s="541"/>
      <c r="J618" s="541"/>
      <c r="K618" s="541"/>
      <c r="L618" s="541"/>
      <c r="M618" s="541"/>
      <c r="N618" s="541"/>
      <c r="O618" s="541"/>
      <c r="P618" s="541"/>
      <c r="Q618" s="541"/>
      <c r="R618" s="541"/>
      <c r="S618" s="541"/>
      <c r="T618" s="541"/>
      <c r="U618" s="541"/>
      <c r="V618" s="541"/>
      <c r="W618" s="541"/>
      <c r="X618" s="541"/>
      <c r="Y618" s="541"/>
      <c r="Z618" s="541"/>
    </row>
    <row r="619">
      <c r="A619" s="541"/>
      <c r="B619" s="541"/>
      <c r="C619" s="541"/>
      <c r="D619" s="541"/>
      <c r="E619" s="541"/>
      <c r="F619" s="541"/>
      <c r="G619" s="541"/>
      <c r="H619" s="541"/>
      <c r="I619" s="541"/>
      <c r="J619" s="541"/>
      <c r="K619" s="541"/>
      <c r="L619" s="541"/>
      <c r="M619" s="541"/>
      <c r="N619" s="541"/>
      <c r="O619" s="541"/>
      <c r="P619" s="541"/>
      <c r="Q619" s="541"/>
      <c r="R619" s="541"/>
      <c r="S619" s="541"/>
      <c r="T619" s="541"/>
      <c r="U619" s="541"/>
      <c r="V619" s="541"/>
      <c r="W619" s="541"/>
      <c r="X619" s="541"/>
      <c r="Y619" s="541"/>
      <c r="Z619" s="541"/>
    </row>
    <row r="620">
      <c r="A620" s="541"/>
      <c r="B620" s="541"/>
      <c r="C620" s="541"/>
      <c r="D620" s="541"/>
      <c r="E620" s="541"/>
      <c r="F620" s="541"/>
      <c r="G620" s="541"/>
      <c r="H620" s="541"/>
      <c r="I620" s="541"/>
      <c r="J620" s="541"/>
      <c r="K620" s="541"/>
      <c r="L620" s="541"/>
      <c r="M620" s="541"/>
      <c r="N620" s="541"/>
      <c r="O620" s="541"/>
      <c r="P620" s="541"/>
      <c r="Q620" s="541"/>
      <c r="R620" s="541"/>
      <c r="S620" s="541"/>
      <c r="T620" s="541"/>
      <c r="U620" s="541"/>
      <c r="V620" s="541"/>
      <c r="W620" s="541"/>
      <c r="X620" s="541"/>
      <c r="Y620" s="541"/>
      <c r="Z620" s="541"/>
    </row>
    <row r="621">
      <c r="A621" s="541"/>
      <c r="B621" s="541"/>
      <c r="C621" s="541"/>
      <c r="D621" s="541"/>
      <c r="E621" s="541"/>
      <c r="F621" s="541"/>
      <c r="G621" s="541"/>
      <c r="H621" s="541"/>
      <c r="I621" s="541"/>
      <c r="J621" s="541"/>
      <c r="K621" s="541"/>
      <c r="L621" s="541"/>
      <c r="M621" s="541"/>
      <c r="N621" s="541"/>
      <c r="O621" s="541"/>
      <c r="P621" s="541"/>
      <c r="Q621" s="541"/>
      <c r="R621" s="541"/>
      <c r="S621" s="541"/>
      <c r="T621" s="541"/>
      <c r="U621" s="541"/>
      <c r="V621" s="541"/>
      <c r="W621" s="541"/>
      <c r="X621" s="541"/>
      <c r="Y621" s="541"/>
      <c r="Z621" s="541"/>
    </row>
    <row r="622">
      <c r="A622" s="541"/>
      <c r="B622" s="541"/>
      <c r="C622" s="541"/>
      <c r="D622" s="541"/>
      <c r="E622" s="541"/>
      <c r="F622" s="541"/>
      <c r="G622" s="541"/>
      <c r="H622" s="541"/>
      <c r="I622" s="541"/>
      <c r="J622" s="541"/>
      <c r="K622" s="541"/>
      <c r="L622" s="541"/>
      <c r="M622" s="541"/>
      <c r="N622" s="541"/>
      <c r="O622" s="541"/>
      <c r="P622" s="541"/>
      <c r="Q622" s="541"/>
      <c r="R622" s="541"/>
      <c r="S622" s="541"/>
      <c r="T622" s="541"/>
      <c r="U622" s="541"/>
      <c r="V622" s="541"/>
      <c r="W622" s="541"/>
      <c r="X622" s="541"/>
      <c r="Y622" s="541"/>
      <c r="Z622" s="541"/>
    </row>
    <row r="623">
      <c r="A623" s="541"/>
      <c r="B623" s="541"/>
      <c r="C623" s="541"/>
      <c r="D623" s="541"/>
      <c r="E623" s="541"/>
      <c r="F623" s="541"/>
      <c r="G623" s="541"/>
      <c r="H623" s="541"/>
      <c r="I623" s="541"/>
      <c r="J623" s="541"/>
      <c r="K623" s="541"/>
      <c r="L623" s="541"/>
      <c r="M623" s="541"/>
      <c r="N623" s="541"/>
      <c r="O623" s="541"/>
      <c r="P623" s="541"/>
      <c r="Q623" s="541"/>
      <c r="R623" s="541"/>
      <c r="S623" s="541"/>
      <c r="T623" s="541"/>
      <c r="U623" s="541"/>
      <c r="V623" s="541"/>
      <c r="W623" s="541"/>
      <c r="X623" s="541"/>
      <c r="Y623" s="541"/>
      <c r="Z623" s="541"/>
    </row>
    <row r="624">
      <c r="A624" s="541"/>
      <c r="B624" s="541"/>
      <c r="C624" s="541"/>
      <c r="D624" s="541"/>
      <c r="E624" s="541"/>
      <c r="F624" s="541"/>
      <c r="G624" s="541"/>
      <c r="H624" s="541"/>
      <c r="I624" s="541"/>
      <c r="J624" s="541"/>
      <c r="K624" s="541"/>
      <c r="L624" s="541"/>
      <c r="M624" s="541"/>
      <c r="N624" s="541"/>
      <c r="O624" s="541"/>
      <c r="P624" s="541"/>
      <c r="Q624" s="541"/>
      <c r="R624" s="541"/>
      <c r="S624" s="541"/>
      <c r="T624" s="541"/>
      <c r="U624" s="541"/>
      <c r="V624" s="541"/>
      <c r="W624" s="541"/>
      <c r="X624" s="541"/>
      <c r="Y624" s="541"/>
      <c r="Z624" s="541"/>
    </row>
    <row r="625">
      <c r="A625" s="541"/>
      <c r="B625" s="541"/>
      <c r="C625" s="541"/>
      <c r="D625" s="541"/>
      <c r="E625" s="541"/>
      <c r="F625" s="541"/>
      <c r="G625" s="541"/>
      <c r="H625" s="541"/>
      <c r="I625" s="541"/>
      <c r="J625" s="541"/>
      <c r="K625" s="541"/>
      <c r="L625" s="541"/>
      <c r="M625" s="541"/>
      <c r="N625" s="541"/>
      <c r="O625" s="541"/>
      <c r="P625" s="541"/>
      <c r="Q625" s="541"/>
      <c r="R625" s="541"/>
      <c r="S625" s="541"/>
      <c r="T625" s="541"/>
      <c r="U625" s="541"/>
      <c r="V625" s="541"/>
      <c r="W625" s="541"/>
      <c r="X625" s="541"/>
      <c r="Y625" s="541"/>
      <c r="Z625" s="541"/>
    </row>
    <row r="626">
      <c r="A626" s="541"/>
      <c r="B626" s="541"/>
      <c r="C626" s="541"/>
      <c r="D626" s="541"/>
      <c r="E626" s="541"/>
      <c r="F626" s="541"/>
      <c r="G626" s="541"/>
      <c r="H626" s="541"/>
      <c r="I626" s="541"/>
      <c r="J626" s="541"/>
      <c r="K626" s="541"/>
      <c r="L626" s="541"/>
      <c r="M626" s="541"/>
      <c r="N626" s="541"/>
      <c r="O626" s="541"/>
      <c r="P626" s="541"/>
      <c r="Q626" s="541"/>
      <c r="R626" s="541"/>
      <c r="S626" s="541"/>
      <c r="T626" s="541"/>
      <c r="U626" s="541"/>
      <c r="V626" s="541"/>
      <c r="W626" s="541"/>
      <c r="X626" s="541"/>
      <c r="Y626" s="541"/>
      <c r="Z626" s="541"/>
    </row>
    <row r="627">
      <c r="A627" s="541"/>
      <c r="B627" s="541"/>
      <c r="C627" s="541"/>
      <c r="D627" s="541"/>
      <c r="E627" s="541"/>
      <c r="F627" s="541"/>
      <c r="G627" s="541"/>
      <c r="H627" s="541"/>
      <c r="I627" s="541"/>
      <c r="J627" s="541"/>
      <c r="K627" s="541"/>
      <c r="L627" s="541"/>
      <c r="M627" s="541"/>
      <c r="N627" s="541"/>
      <c r="O627" s="541"/>
      <c r="P627" s="541"/>
      <c r="Q627" s="541"/>
      <c r="R627" s="541"/>
      <c r="S627" s="541"/>
      <c r="T627" s="541"/>
      <c r="U627" s="541"/>
      <c r="V627" s="541"/>
      <c r="W627" s="541"/>
      <c r="X627" s="541"/>
      <c r="Y627" s="541"/>
      <c r="Z627" s="541"/>
    </row>
    <row r="628">
      <c r="A628" s="541"/>
      <c r="B628" s="541"/>
      <c r="C628" s="541"/>
      <c r="D628" s="541"/>
      <c r="E628" s="541"/>
      <c r="F628" s="541"/>
      <c r="G628" s="541"/>
      <c r="H628" s="541"/>
      <c r="I628" s="541"/>
      <c r="J628" s="541"/>
      <c r="K628" s="541"/>
      <c r="L628" s="541"/>
      <c r="M628" s="541"/>
      <c r="N628" s="541"/>
      <c r="O628" s="541"/>
      <c r="P628" s="541"/>
      <c r="Q628" s="541"/>
      <c r="R628" s="541"/>
      <c r="S628" s="541"/>
      <c r="T628" s="541"/>
      <c r="U628" s="541"/>
      <c r="V628" s="541"/>
      <c r="W628" s="541"/>
      <c r="X628" s="541"/>
      <c r="Y628" s="541"/>
      <c r="Z628" s="541"/>
    </row>
    <row r="629">
      <c r="A629" s="541"/>
      <c r="B629" s="541"/>
      <c r="C629" s="541"/>
      <c r="D629" s="541"/>
      <c r="E629" s="541"/>
      <c r="F629" s="541"/>
      <c r="G629" s="541"/>
      <c r="H629" s="541"/>
      <c r="I629" s="541"/>
      <c r="J629" s="541"/>
      <c r="K629" s="541"/>
      <c r="L629" s="541"/>
      <c r="M629" s="541"/>
      <c r="N629" s="541"/>
      <c r="O629" s="541"/>
      <c r="P629" s="541"/>
      <c r="Q629" s="541"/>
      <c r="R629" s="541"/>
      <c r="S629" s="541"/>
      <c r="T629" s="541"/>
      <c r="U629" s="541"/>
      <c r="V629" s="541"/>
      <c r="W629" s="541"/>
      <c r="X629" s="541"/>
      <c r="Y629" s="541"/>
      <c r="Z629" s="541"/>
    </row>
    <row r="630">
      <c r="A630" s="541"/>
      <c r="B630" s="541"/>
      <c r="C630" s="541"/>
      <c r="D630" s="541"/>
      <c r="E630" s="541"/>
      <c r="F630" s="541"/>
      <c r="G630" s="541"/>
      <c r="H630" s="541"/>
      <c r="I630" s="541"/>
      <c r="J630" s="541"/>
      <c r="K630" s="541"/>
      <c r="L630" s="541"/>
      <c r="M630" s="541"/>
      <c r="N630" s="541"/>
      <c r="O630" s="541"/>
      <c r="P630" s="541"/>
      <c r="Q630" s="541"/>
      <c r="R630" s="541"/>
      <c r="S630" s="541"/>
      <c r="T630" s="541"/>
      <c r="U630" s="541"/>
      <c r="V630" s="541"/>
      <c r="W630" s="541"/>
      <c r="X630" s="541"/>
      <c r="Y630" s="541"/>
      <c r="Z630" s="541"/>
    </row>
    <row r="631">
      <c r="A631" s="541"/>
      <c r="B631" s="541"/>
      <c r="C631" s="541"/>
      <c r="D631" s="541"/>
      <c r="E631" s="541"/>
      <c r="F631" s="541"/>
      <c r="G631" s="541"/>
      <c r="H631" s="541"/>
      <c r="I631" s="541"/>
      <c r="J631" s="541"/>
      <c r="K631" s="541"/>
      <c r="L631" s="541"/>
      <c r="M631" s="541"/>
      <c r="N631" s="541"/>
      <c r="O631" s="541"/>
      <c r="P631" s="541"/>
      <c r="Q631" s="541"/>
      <c r="R631" s="541"/>
      <c r="S631" s="541"/>
      <c r="T631" s="541"/>
      <c r="U631" s="541"/>
      <c r="V631" s="541"/>
      <c r="W631" s="541"/>
      <c r="X631" s="541"/>
      <c r="Y631" s="541"/>
      <c r="Z631" s="541"/>
    </row>
    <row r="632">
      <c r="A632" s="541"/>
      <c r="B632" s="541"/>
      <c r="C632" s="541"/>
      <c r="D632" s="541"/>
      <c r="E632" s="541"/>
      <c r="F632" s="541"/>
      <c r="G632" s="541"/>
      <c r="H632" s="541"/>
      <c r="I632" s="541"/>
      <c r="J632" s="541"/>
      <c r="K632" s="541"/>
      <c r="L632" s="541"/>
      <c r="M632" s="541"/>
      <c r="N632" s="541"/>
      <c r="O632" s="541"/>
      <c r="P632" s="541"/>
      <c r="Q632" s="541"/>
      <c r="R632" s="541"/>
      <c r="S632" s="541"/>
      <c r="T632" s="541"/>
      <c r="U632" s="541"/>
      <c r="V632" s="541"/>
      <c r="W632" s="541"/>
      <c r="X632" s="541"/>
      <c r="Y632" s="541"/>
      <c r="Z632" s="541"/>
    </row>
    <row r="633">
      <c r="A633" s="541"/>
      <c r="B633" s="541"/>
      <c r="C633" s="541"/>
      <c r="D633" s="541"/>
      <c r="E633" s="541"/>
      <c r="F633" s="541"/>
      <c r="G633" s="541"/>
      <c r="H633" s="541"/>
      <c r="I633" s="541"/>
      <c r="J633" s="541"/>
      <c r="K633" s="541"/>
      <c r="L633" s="541"/>
      <c r="M633" s="541"/>
      <c r="N633" s="541"/>
      <c r="O633" s="541"/>
      <c r="P633" s="541"/>
      <c r="Q633" s="541"/>
      <c r="R633" s="541"/>
      <c r="S633" s="541"/>
      <c r="T633" s="541"/>
      <c r="U633" s="541"/>
      <c r="V633" s="541"/>
      <c r="W633" s="541"/>
      <c r="X633" s="541"/>
      <c r="Y633" s="541"/>
      <c r="Z633" s="541"/>
    </row>
    <row r="634">
      <c r="A634" s="541"/>
      <c r="B634" s="541"/>
      <c r="C634" s="541"/>
      <c r="D634" s="541"/>
      <c r="E634" s="541"/>
      <c r="F634" s="541"/>
      <c r="G634" s="541"/>
      <c r="H634" s="541"/>
      <c r="I634" s="541"/>
      <c r="J634" s="541"/>
      <c r="K634" s="541"/>
      <c r="L634" s="541"/>
      <c r="M634" s="541"/>
      <c r="N634" s="541"/>
      <c r="O634" s="541"/>
      <c r="P634" s="541"/>
      <c r="Q634" s="541"/>
      <c r="R634" s="541"/>
      <c r="S634" s="541"/>
      <c r="T634" s="541"/>
      <c r="U634" s="541"/>
      <c r="V634" s="541"/>
      <c r="W634" s="541"/>
      <c r="X634" s="541"/>
      <c r="Y634" s="541"/>
      <c r="Z634" s="541"/>
    </row>
    <row r="635">
      <c r="A635" s="541"/>
      <c r="B635" s="541"/>
      <c r="C635" s="541"/>
      <c r="D635" s="541"/>
      <c r="E635" s="541"/>
      <c r="F635" s="541"/>
      <c r="G635" s="541"/>
      <c r="H635" s="541"/>
      <c r="I635" s="541"/>
      <c r="J635" s="541"/>
      <c r="K635" s="541"/>
      <c r="L635" s="541"/>
      <c r="M635" s="541"/>
      <c r="N635" s="541"/>
      <c r="O635" s="541"/>
      <c r="P635" s="541"/>
      <c r="Q635" s="541"/>
      <c r="R635" s="541"/>
      <c r="S635" s="541"/>
      <c r="T635" s="541"/>
      <c r="U635" s="541"/>
      <c r="V635" s="541"/>
      <c r="W635" s="541"/>
      <c r="X635" s="541"/>
      <c r="Y635" s="541"/>
      <c r="Z635" s="541"/>
    </row>
    <row r="636">
      <c r="A636" s="541"/>
      <c r="B636" s="541"/>
      <c r="C636" s="541"/>
      <c r="D636" s="541"/>
      <c r="E636" s="541"/>
      <c r="F636" s="541"/>
      <c r="G636" s="541"/>
      <c r="H636" s="541"/>
      <c r="I636" s="541"/>
      <c r="J636" s="541"/>
      <c r="K636" s="541"/>
      <c r="L636" s="541"/>
      <c r="M636" s="541"/>
      <c r="N636" s="541"/>
      <c r="O636" s="541"/>
      <c r="P636" s="541"/>
      <c r="Q636" s="541"/>
      <c r="R636" s="541"/>
      <c r="S636" s="541"/>
      <c r="T636" s="541"/>
      <c r="U636" s="541"/>
      <c r="V636" s="541"/>
      <c r="W636" s="541"/>
      <c r="X636" s="541"/>
      <c r="Y636" s="541"/>
      <c r="Z636" s="541"/>
    </row>
    <row r="637">
      <c r="A637" s="541"/>
      <c r="B637" s="541"/>
      <c r="C637" s="541"/>
      <c r="D637" s="541"/>
      <c r="E637" s="541"/>
      <c r="F637" s="541"/>
      <c r="G637" s="541"/>
      <c r="H637" s="541"/>
      <c r="I637" s="541"/>
      <c r="J637" s="541"/>
      <c r="K637" s="541"/>
      <c r="L637" s="541"/>
      <c r="M637" s="541"/>
      <c r="N637" s="541"/>
      <c r="O637" s="541"/>
      <c r="P637" s="541"/>
      <c r="Q637" s="541"/>
      <c r="R637" s="541"/>
      <c r="S637" s="541"/>
      <c r="T637" s="541"/>
      <c r="U637" s="541"/>
      <c r="V637" s="541"/>
      <c r="W637" s="541"/>
      <c r="X637" s="541"/>
      <c r="Y637" s="541"/>
      <c r="Z637" s="541"/>
    </row>
    <row r="638">
      <c r="A638" s="541"/>
      <c r="B638" s="541"/>
      <c r="C638" s="541"/>
      <c r="D638" s="541"/>
      <c r="E638" s="541"/>
      <c r="F638" s="541"/>
      <c r="G638" s="541"/>
      <c r="H638" s="541"/>
      <c r="I638" s="541"/>
      <c r="J638" s="541"/>
      <c r="K638" s="541"/>
      <c r="L638" s="541"/>
      <c r="M638" s="541"/>
      <c r="N638" s="541"/>
      <c r="O638" s="541"/>
      <c r="P638" s="541"/>
      <c r="Q638" s="541"/>
      <c r="R638" s="541"/>
      <c r="S638" s="541"/>
      <c r="T638" s="541"/>
      <c r="U638" s="541"/>
      <c r="V638" s="541"/>
      <c r="W638" s="541"/>
      <c r="X638" s="541"/>
      <c r="Y638" s="541"/>
      <c r="Z638" s="541"/>
    </row>
    <row r="639">
      <c r="A639" s="541"/>
      <c r="B639" s="541"/>
      <c r="C639" s="541"/>
      <c r="D639" s="541"/>
      <c r="E639" s="541"/>
      <c r="F639" s="541"/>
      <c r="G639" s="541"/>
      <c r="H639" s="541"/>
      <c r="I639" s="541"/>
      <c r="J639" s="541"/>
      <c r="K639" s="541"/>
      <c r="L639" s="541"/>
      <c r="M639" s="541"/>
      <c r="N639" s="541"/>
      <c r="O639" s="541"/>
      <c r="P639" s="541"/>
      <c r="Q639" s="541"/>
      <c r="R639" s="541"/>
      <c r="S639" s="541"/>
      <c r="T639" s="541"/>
      <c r="U639" s="541"/>
      <c r="V639" s="541"/>
      <c r="W639" s="541"/>
      <c r="X639" s="541"/>
      <c r="Y639" s="541"/>
      <c r="Z639" s="541"/>
    </row>
    <row r="640">
      <c r="A640" s="541"/>
      <c r="B640" s="541"/>
      <c r="C640" s="541"/>
      <c r="D640" s="541"/>
      <c r="E640" s="541"/>
      <c r="F640" s="541"/>
      <c r="G640" s="541"/>
      <c r="H640" s="541"/>
      <c r="I640" s="541"/>
      <c r="J640" s="541"/>
      <c r="K640" s="541"/>
      <c r="L640" s="541"/>
      <c r="M640" s="541"/>
      <c r="N640" s="541"/>
      <c r="O640" s="541"/>
      <c r="P640" s="541"/>
      <c r="Q640" s="541"/>
      <c r="R640" s="541"/>
      <c r="S640" s="541"/>
      <c r="T640" s="541"/>
      <c r="U640" s="541"/>
      <c r="V640" s="541"/>
      <c r="W640" s="541"/>
      <c r="X640" s="541"/>
      <c r="Y640" s="541"/>
      <c r="Z640" s="541"/>
    </row>
    <row r="641">
      <c r="A641" s="541"/>
      <c r="B641" s="541"/>
      <c r="C641" s="541"/>
      <c r="D641" s="541"/>
      <c r="E641" s="541"/>
      <c r="F641" s="541"/>
      <c r="G641" s="541"/>
      <c r="H641" s="541"/>
      <c r="I641" s="541"/>
      <c r="J641" s="541"/>
      <c r="K641" s="541"/>
      <c r="L641" s="541"/>
      <c r="M641" s="541"/>
      <c r="N641" s="541"/>
      <c r="O641" s="541"/>
      <c r="P641" s="541"/>
      <c r="Q641" s="541"/>
      <c r="R641" s="541"/>
      <c r="S641" s="541"/>
      <c r="T641" s="541"/>
      <c r="U641" s="541"/>
      <c r="V641" s="541"/>
      <c r="W641" s="541"/>
      <c r="X641" s="541"/>
      <c r="Y641" s="541"/>
      <c r="Z641" s="541"/>
    </row>
    <row r="642">
      <c r="A642" s="541"/>
      <c r="B642" s="541"/>
      <c r="C642" s="541"/>
      <c r="D642" s="541"/>
      <c r="E642" s="541"/>
      <c r="F642" s="541"/>
      <c r="G642" s="541"/>
      <c r="H642" s="541"/>
      <c r="I642" s="541"/>
      <c r="J642" s="541"/>
      <c r="K642" s="541"/>
      <c r="L642" s="541"/>
      <c r="M642" s="541"/>
      <c r="N642" s="541"/>
      <c r="O642" s="541"/>
      <c r="P642" s="541"/>
      <c r="Q642" s="541"/>
      <c r="R642" s="541"/>
      <c r="S642" s="541"/>
      <c r="T642" s="541"/>
      <c r="U642" s="541"/>
      <c r="V642" s="541"/>
      <c r="W642" s="541"/>
      <c r="X642" s="541"/>
      <c r="Y642" s="541"/>
      <c r="Z642" s="541"/>
    </row>
    <row r="643">
      <c r="A643" s="541"/>
      <c r="B643" s="541"/>
      <c r="C643" s="541"/>
      <c r="D643" s="541"/>
      <c r="E643" s="541"/>
      <c r="F643" s="541"/>
      <c r="G643" s="541"/>
      <c r="H643" s="541"/>
      <c r="I643" s="541"/>
      <c r="J643" s="541"/>
      <c r="K643" s="541"/>
      <c r="L643" s="541"/>
      <c r="M643" s="541"/>
      <c r="N643" s="541"/>
      <c r="O643" s="541"/>
      <c r="P643" s="541"/>
      <c r="Q643" s="541"/>
      <c r="R643" s="541"/>
      <c r="S643" s="541"/>
      <c r="T643" s="541"/>
      <c r="U643" s="541"/>
      <c r="V643" s="541"/>
      <c r="W643" s="541"/>
      <c r="X643" s="541"/>
      <c r="Y643" s="541"/>
      <c r="Z643" s="541"/>
    </row>
    <row r="644">
      <c r="A644" s="541"/>
      <c r="B644" s="541"/>
      <c r="C644" s="541"/>
      <c r="D644" s="541"/>
      <c r="E644" s="541"/>
      <c r="F644" s="541"/>
      <c r="G644" s="541"/>
      <c r="H644" s="541"/>
      <c r="I644" s="541"/>
      <c r="J644" s="541"/>
      <c r="K644" s="541"/>
      <c r="L644" s="541"/>
      <c r="M644" s="541"/>
      <c r="N644" s="541"/>
      <c r="O644" s="541"/>
      <c r="P644" s="541"/>
      <c r="Q644" s="541"/>
      <c r="R644" s="541"/>
      <c r="S644" s="541"/>
      <c r="T644" s="541"/>
      <c r="U644" s="541"/>
      <c r="V644" s="541"/>
      <c r="W644" s="541"/>
      <c r="X644" s="541"/>
      <c r="Y644" s="541"/>
      <c r="Z644" s="541"/>
    </row>
    <row r="645">
      <c r="A645" s="541"/>
      <c r="B645" s="541"/>
      <c r="C645" s="541"/>
      <c r="D645" s="541"/>
      <c r="E645" s="541"/>
      <c r="F645" s="541"/>
      <c r="G645" s="541"/>
      <c r="H645" s="541"/>
      <c r="I645" s="541"/>
      <c r="J645" s="541"/>
      <c r="K645" s="541"/>
      <c r="L645" s="541"/>
      <c r="M645" s="541"/>
      <c r="N645" s="541"/>
      <c r="O645" s="541"/>
      <c r="P645" s="541"/>
      <c r="Q645" s="541"/>
      <c r="R645" s="541"/>
      <c r="S645" s="541"/>
      <c r="T645" s="541"/>
      <c r="U645" s="541"/>
      <c r="V645" s="541"/>
      <c r="W645" s="541"/>
      <c r="X645" s="541"/>
      <c r="Y645" s="541"/>
      <c r="Z645" s="541"/>
    </row>
    <row r="646">
      <c r="A646" s="541"/>
      <c r="B646" s="541"/>
      <c r="C646" s="541"/>
      <c r="D646" s="541"/>
      <c r="E646" s="541"/>
      <c r="F646" s="541"/>
      <c r="G646" s="541"/>
      <c r="H646" s="541"/>
      <c r="I646" s="541"/>
      <c r="J646" s="541"/>
      <c r="K646" s="541"/>
      <c r="L646" s="541"/>
      <c r="M646" s="541"/>
      <c r="N646" s="541"/>
      <c r="O646" s="541"/>
      <c r="P646" s="541"/>
      <c r="Q646" s="541"/>
      <c r="R646" s="541"/>
      <c r="S646" s="541"/>
      <c r="T646" s="541"/>
      <c r="U646" s="541"/>
      <c r="V646" s="541"/>
      <c r="W646" s="541"/>
      <c r="X646" s="541"/>
      <c r="Y646" s="541"/>
      <c r="Z646" s="541"/>
    </row>
    <row r="647">
      <c r="A647" s="541"/>
      <c r="B647" s="541"/>
      <c r="C647" s="541"/>
      <c r="D647" s="541"/>
      <c r="E647" s="541"/>
      <c r="F647" s="541"/>
      <c r="G647" s="541"/>
      <c r="H647" s="541"/>
      <c r="I647" s="541"/>
      <c r="J647" s="541"/>
      <c r="K647" s="541"/>
      <c r="L647" s="541"/>
      <c r="M647" s="541"/>
      <c r="N647" s="541"/>
      <c r="O647" s="541"/>
      <c r="P647" s="541"/>
      <c r="Q647" s="541"/>
      <c r="R647" s="541"/>
      <c r="S647" s="541"/>
      <c r="T647" s="541"/>
      <c r="U647" s="541"/>
      <c r="V647" s="541"/>
      <c r="W647" s="541"/>
      <c r="X647" s="541"/>
      <c r="Y647" s="541"/>
      <c r="Z647" s="541"/>
    </row>
    <row r="648">
      <c r="A648" s="541"/>
      <c r="B648" s="541"/>
      <c r="C648" s="541"/>
      <c r="D648" s="541"/>
      <c r="E648" s="541"/>
      <c r="F648" s="541"/>
      <c r="G648" s="541"/>
      <c r="H648" s="541"/>
      <c r="I648" s="541"/>
      <c r="J648" s="541"/>
      <c r="K648" s="541"/>
      <c r="L648" s="541"/>
      <c r="M648" s="541"/>
      <c r="N648" s="541"/>
      <c r="O648" s="541"/>
      <c r="P648" s="541"/>
      <c r="Q648" s="541"/>
      <c r="R648" s="541"/>
      <c r="S648" s="541"/>
      <c r="T648" s="541"/>
      <c r="U648" s="541"/>
      <c r="V648" s="541"/>
      <c r="W648" s="541"/>
      <c r="X648" s="541"/>
      <c r="Y648" s="541"/>
      <c r="Z648" s="541"/>
    </row>
    <row r="649">
      <c r="A649" s="541"/>
      <c r="B649" s="541"/>
      <c r="C649" s="541"/>
      <c r="D649" s="541"/>
      <c r="E649" s="541"/>
      <c r="F649" s="541"/>
      <c r="G649" s="541"/>
      <c r="H649" s="541"/>
      <c r="I649" s="541"/>
      <c r="J649" s="541"/>
      <c r="K649" s="541"/>
      <c r="L649" s="541"/>
      <c r="M649" s="541"/>
      <c r="N649" s="541"/>
      <c r="O649" s="541"/>
      <c r="P649" s="541"/>
      <c r="Q649" s="541"/>
      <c r="R649" s="541"/>
      <c r="S649" s="541"/>
      <c r="T649" s="541"/>
      <c r="U649" s="541"/>
      <c r="V649" s="541"/>
      <c r="W649" s="541"/>
      <c r="X649" s="541"/>
      <c r="Y649" s="541"/>
      <c r="Z649" s="541"/>
    </row>
    <row r="650">
      <c r="A650" s="541"/>
      <c r="B650" s="541"/>
      <c r="C650" s="541"/>
      <c r="D650" s="541"/>
      <c r="E650" s="541"/>
      <c r="F650" s="541"/>
      <c r="G650" s="541"/>
      <c r="H650" s="541"/>
      <c r="I650" s="541"/>
      <c r="J650" s="541"/>
      <c r="K650" s="541"/>
      <c r="L650" s="541"/>
      <c r="M650" s="541"/>
      <c r="N650" s="541"/>
      <c r="O650" s="541"/>
      <c r="P650" s="541"/>
      <c r="Q650" s="541"/>
      <c r="R650" s="541"/>
      <c r="S650" s="541"/>
      <c r="T650" s="541"/>
      <c r="U650" s="541"/>
      <c r="V650" s="541"/>
      <c r="W650" s="541"/>
      <c r="X650" s="541"/>
      <c r="Y650" s="541"/>
      <c r="Z650" s="541"/>
    </row>
    <row r="651">
      <c r="A651" s="541"/>
      <c r="B651" s="541"/>
      <c r="C651" s="541"/>
      <c r="D651" s="541"/>
      <c r="E651" s="541"/>
      <c r="F651" s="541"/>
      <c r="G651" s="541"/>
      <c r="H651" s="541"/>
      <c r="I651" s="541"/>
      <c r="J651" s="541"/>
      <c r="K651" s="541"/>
      <c r="L651" s="541"/>
      <c r="M651" s="541"/>
      <c r="N651" s="541"/>
      <c r="O651" s="541"/>
      <c r="P651" s="541"/>
      <c r="Q651" s="541"/>
      <c r="R651" s="541"/>
      <c r="S651" s="541"/>
      <c r="T651" s="541"/>
      <c r="U651" s="541"/>
      <c r="V651" s="541"/>
      <c r="W651" s="541"/>
      <c r="X651" s="541"/>
      <c r="Y651" s="541"/>
      <c r="Z651" s="541"/>
    </row>
    <row r="652">
      <c r="A652" s="541"/>
      <c r="B652" s="541"/>
      <c r="C652" s="541"/>
      <c r="D652" s="541"/>
      <c r="E652" s="541"/>
      <c r="F652" s="541"/>
      <c r="G652" s="541"/>
      <c r="H652" s="541"/>
      <c r="I652" s="541"/>
      <c r="J652" s="541"/>
      <c r="K652" s="541"/>
      <c r="L652" s="541"/>
      <c r="M652" s="541"/>
      <c r="N652" s="541"/>
      <c r="O652" s="541"/>
      <c r="P652" s="541"/>
      <c r="Q652" s="541"/>
      <c r="R652" s="541"/>
      <c r="S652" s="541"/>
      <c r="T652" s="541"/>
      <c r="U652" s="541"/>
      <c r="V652" s="541"/>
      <c r="W652" s="541"/>
      <c r="X652" s="541"/>
      <c r="Y652" s="541"/>
      <c r="Z652" s="541"/>
    </row>
    <row r="653">
      <c r="A653" s="541"/>
      <c r="B653" s="541"/>
      <c r="C653" s="541"/>
      <c r="D653" s="541"/>
      <c r="E653" s="541"/>
      <c r="F653" s="541"/>
      <c r="G653" s="541"/>
      <c r="H653" s="541"/>
      <c r="I653" s="541"/>
      <c r="J653" s="541"/>
      <c r="K653" s="541"/>
      <c r="L653" s="541"/>
      <c r="M653" s="541"/>
      <c r="N653" s="541"/>
      <c r="O653" s="541"/>
      <c r="P653" s="541"/>
      <c r="Q653" s="541"/>
      <c r="R653" s="541"/>
      <c r="S653" s="541"/>
      <c r="T653" s="541"/>
      <c r="U653" s="541"/>
      <c r="V653" s="541"/>
      <c r="W653" s="541"/>
      <c r="X653" s="541"/>
      <c r="Y653" s="541"/>
      <c r="Z653" s="541"/>
    </row>
    <row r="654">
      <c r="A654" s="541"/>
      <c r="B654" s="541"/>
      <c r="C654" s="541"/>
      <c r="D654" s="541"/>
      <c r="E654" s="541"/>
      <c r="F654" s="541"/>
      <c r="G654" s="541"/>
      <c r="H654" s="541"/>
      <c r="I654" s="541"/>
      <c r="J654" s="541"/>
      <c r="K654" s="541"/>
      <c r="L654" s="541"/>
      <c r="M654" s="541"/>
      <c r="N654" s="541"/>
      <c r="O654" s="541"/>
      <c r="P654" s="541"/>
      <c r="Q654" s="541"/>
      <c r="R654" s="541"/>
      <c r="S654" s="541"/>
      <c r="T654" s="541"/>
      <c r="U654" s="541"/>
      <c r="V654" s="541"/>
      <c r="W654" s="541"/>
      <c r="X654" s="541"/>
      <c r="Y654" s="541"/>
      <c r="Z654" s="541"/>
    </row>
    <row r="655">
      <c r="A655" s="541"/>
      <c r="B655" s="541"/>
      <c r="C655" s="541"/>
      <c r="D655" s="541"/>
      <c r="E655" s="541"/>
      <c r="F655" s="541"/>
      <c r="G655" s="541"/>
      <c r="H655" s="541"/>
      <c r="I655" s="541"/>
      <c r="J655" s="541"/>
      <c r="K655" s="541"/>
      <c r="L655" s="541"/>
      <c r="M655" s="541"/>
      <c r="N655" s="541"/>
      <c r="O655" s="541"/>
      <c r="P655" s="541"/>
      <c r="Q655" s="541"/>
      <c r="R655" s="541"/>
      <c r="S655" s="541"/>
      <c r="T655" s="541"/>
      <c r="U655" s="541"/>
      <c r="V655" s="541"/>
      <c r="W655" s="541"/>
      <c r="X655" s="541"/>
      <c r="Y655" s="541"/>
      <c r="Z655" s="541"/>
    </row>
    <row r="656">
      <c r="A656" s="541"/>
      <c r="B656" s="541"/>
      <c r="C656" s="541"/>
      <c r="D656" s="541"/>
      <c r="E656" s="541"/>
      <c r="F656" s="541"/>
      <c r="G656" s="541"/>
      <c r="H656" s="541"/>
      <c r="I656" s="541"/>
      <c r="J656" s="541"/>
      <c r="K656" s="541"/>
      <c r="L656" s="541"/>
      <c r="M656" s="541"/>
      <c r="N656" s="541"/>
      <c r="O656" s="541"/>
      <c r="P656" s="541"/>
      <c r="Q656" s="541"/>
      <c r="R656" s="541"/>
      <c r="S656" s="541"/>
      <c r="T656" s="541"/>
      <c r="U656" s="541"/>
      <c r="V656" s="541"/>
      <c r="W656" s="541"/>
      <c r="X656" s="541"/>
      <c r="Y656" s="541"/>
      <c r="Z656" s="541"/>
    </row>
    <row r="657">
      <c r="A657" s="541"/>
      <c r="B657" s="541"/>
      <c r="C657" s="541"/>
      <c r="D657" s="541"/>
      <c r="E657" s="541"/>
      <c r="F657" s="541"/>
      <c r="G657" s="541"/>
      <c r="H657" s="541"/>
      <c r="I657" s="541"/>
      <c r="J657" s="541"/>
      <c r="K657" s="541"/>
      <c r="L657" s="541"/>
      <c r="M657" s="541"/>
      <c r="N657" s="541"/>
      <c r="O657" s="541"/>
      <c r="P657" s="541"/>
      <c r="Q657" s="541"/>
      <c r="R657" s="541"/>
      <c r="S657" s="541"/>
      <c r="T657" s="541"/>
      <c r="U657" s="541"/>
      <c r="V657" s="541"/>
      <c r="W657" s="541"/>
      <c r="X657" s="541"/>
      <c r="Y657" s="541"/>
      <c r="Z657" s="541"/>
    </row>
    <row r="658">
      <c r="A658" s="541"/>
      <c r="B658" s="541"/>
      <c r="C658" s="541"/>
      <c r="D658" s="541"/>
      <c r="E658" s="541"/>
      <c r="F658" s="541"/>
      <c r="G658" s="541"/>
      <c r="H658" s="541"/>
      <c r="I658" s="541"/>
      <c r="J658" s="541"/>
      <c r="K658" s="541"/>
      <c r="L658" s="541"/>
      <c r="M658" s="541"/>
      <c r="N658" s="541"/>
      <c r="O658" s="541"/>
      <c r="P658" s="541"/>
      <c r="Q658" s="541"/>
      <c r="R658" s="541"/>
      <c r="S658" s="541"/>
      <c r="T658" s="541"/>
      <c r="U658" s="541"/>
      <c r="V658" s="541"/>
      <c r="W658" s="541"/>
      <c r="X658" s="541"/>
      <c r="Y658" s="541"/>
      <c r="Z658" s="541"/>
    </row>
    <row r="659">
      <c r="A659" s="541"/>
      <c r="B659" s="541"/>
      <c r="C659" s="541"/>
      <c r="D659" s="541"/>
      <c r="E659" s="541"/>
      <c r="F659" s="541"/>
      <c r="G659" s="541"/>
      <c r="H659" s="541"/>
      <c r="I659" s="541"/>
      <c r="J659" s="541"/>
      <c r="K659" s="541"/>
      <c r="L659" s="541"/>
      <c r="M659" s="541"/>
      <c r="N659" s="541"/>
      <c r="O659" s="541"/>
      <c r="P659" s="541"/>
      <c r="Q659" s="541"/>
      <c r="R659" s="541"/>
      <c r="S659" s="541"/>
      <c r="T659" s="541"/>
      <c r="U659" s="541"/>
      <c r="V659" s="541"/>
      <c r="W659" s="541"/>
      <c r="X659" s="541"/>
      <c r="Y659" s="541"/>
      <c r="Z659" s="541"/>
    </row>
    <row r="660">
      <c r="A660" s="541"/>
      <c r="B660" s="541"/>
      <c r="C660" s="541"/>
      <c r="D660" s="541"/>
      <c r="E660" s="541"/>
      <c r="F660" s="541"/>
      <c r="G660" s="541"/>
      <c r="H660" s="541"/>
      <c r="I660" s="541"/>
      <c r="J660" s="541"/>
      <c r="K660" s="541"/>
      <c r="L660" s="541"/>
      <c r="M660" s="541"/>
      <c r="N660" s="541"/>
      <c r="O660" s="541"/>
      <c r="P660" s="541"/>
      <c r="Q660" s="541"/>
      <c r="R660" s="541"/>
      <c r="S660" s="541"/>
      <c r="T660" s="541"/>
      <c r="U660" s="541"/>
      <c r="V660" s="541"/>
      <c r="W660" s="541"/>
      <c r="X660" s="541"/>
      <c r="Y660" s="541"/>
      <c r="Z660" s="541"/>
    </row>
    <row r="661">
      <c r="A661" s="541"/>
      <c r="B661" s="541"/>
      <c r="C661" s="541"/>
      <c r="D661" s="541"/>
      <c r="E661" s="541"/>
      <c r="F661" s="541"/>
      <c r="G661" s="541"/>
      <c r="H661" s="541"/>
      <c r="I661" s="541"/>
      <c r="J661" s="541"/>
      <c r="K661" s="541"/>
      <c r="L661" s="541"/>
      <c r="M661" s="541"/>
      <c r="N661" s="541"/>
      <c r="O661" s="541"/>
      <c r="P661" s="541"/>
      <c r="Q661" s="541"/>
      <c r="R661" s="541"/>
      <c r="S661" s="541"/>
      <c r="T661" s="541"/>
      <c r="U661" s="541"/>
      <c r="V661" s="541"/>
      <c r="W661" s="541"/>
      <c r="X661" s="541"/>
      <c r="Y661" s="541"/>
      <c r="Z661" s="541"/>
    </row>
    <row r="662">
      <c r="A662" s="541"/>
      <c r="B662" s="541"/>
      <c r="C662" s="541"/>
      <c r="D662" s="541"/>
      <c r="E662" s="541"/>
      <c r="F662" s="541"/>
      <c r="G662" s="541"/>
      <c r="H662" s="541"/>
      <c r="I662" s="541"/>
      <c r="J662" s="541"/>
      <c r="K662" s="541"/>
      <c r="L662" s="541"/>
      <c r="M662" s="541"/>
      <c r="N662" s="541"/>
      <c r="O662" s="541"/>
      <c r="P662" s="541"/>
      <c r="Q662" s="541"/>
      <c r="R662" s="541"/>
      <c r="S662" s="541"/>
      <c r="T662" s="541"/>
      <c r="U662" s="541"/>
      <c r="V662" s="541"/>
      <c r="W662" s="541"/>
      <c r="X662" s="541"/>
      <c r="Y662" s="541"/>
      <c r="Z662" s="541"/>
    </row>
    <row r="663">
      <c r="A663" s="541"/>
      <c r="B663" s="541"/>
      <c r="C663" s="541"/>
      <c r="D663" s="541"/>
      <c r="E663" s="541"/>
      <c r="F663" s="541"/>
      <c r="G663" s="541"/>
      <c r="H663" s="541"/>
      <c r="I663" s="541"/>
      <c r="J663" s="541"/>
      <c r="K663" s="541"/>
      <c r="L663" s="541"/>
      <c r="M663" s="541"/>
      <c r="N663" s="541"/>
      <c r="O663" s="541"/>
      <c r="P663" s="541"/>
      <c r="Q663" s="541"/>
      <c r="R663" s="541"/>
      <c r="S663" s="541"/>
      <c r="T663" s="541"/>
      <c r="U663" s="541"/>
      <c r="V663" s="541"/>
      <c r="W663" s="541"/>
      <c r="X663" s="541"/>
      <c r="Y663" s="541"/>
      <c r="Z663" s="541"/>
    </row>
    <row r="664">
      <c r="A664" s="541"/>
      <c r="B664" s="541"/>
      <c r="C664" s="541"/>
      <c r="D664" s="541"/>
      <c r="E664" s="541"/>
      <c r="F664" s="541"/>
      <c r="G664" s="541"/>
      <c r="H664" s="541"/>
      <c r="I664" s="541"/>
      <c r="J664" s="541"/>
      <c r="K664" s="541"/>
      <c r="L664" s="541"/>
      <c r="M664" s="541"/>
      <c r="N664" s="541"/>
      <c r="O664" s="541"/>
      <c r="P664" s="541"/>
      <c r="Q664" s="541"/>
      <c r="R664" s="541"/>
      <c r="S664" s="541"/>
      <c r="T664" s="541"/>
      <c r="U664" s="541"/>
      <c r="V664" s="541"/>
      <c r="W664" s="541"/>
      <c r="X664" s="541"/>
      <c r="Y664" s="541"/>
      <c r="Z664" s="541"/>
    </row>
    <row r="665">
      <c r="A665" s="541"/>
      <c r="B665" s="541"/>
      <c r="C665" s="541"/>
      <c r="D665" s="541"/>
      <c r="E665" s="541"/>
      <c r="F665" s="541"/>
      <c r="G665" s="541"/>
      <c r="H665" s="541"/>
      <c r="I665" s="541"/>
      <c r="J665" s="541"/>
      <c r="K665" s="541"/>
      <c r="L665" s="541"/>
      <c r="M665" s="541"/>
      <c r="N665" s="541"/>
      <c r="O665" s="541"/>
      <c r="P665" s="541"/>
      <c r="Q665" s="541"/>
      <c r="R665" s="541"/>
      <c r="S665" s="541"/>
      <c r="T665" s="541"/>
      <c r="U665" s="541"/>
      <c r="V665" s="541"/>
      <c r="W665" s="541"/>
      <c r="X665" s="541"/>
      <c r="Y665" s="541"/>
      <c r="Z665" s="541"/>
    </row>
    <row r="666">
      <c r="A666" s="541"/>
      <c r="B666" s="541"/>
      <c r="C666" s="541"/>
      <c r="D666" s="541"/>
      <c r="E666" s="541"/>
      <c r="F666" s="541"/>
      <c r="G666" s="541"/>
      <c r="H666" s="541"/>
      <c r="I666" s="541"/>
      <c r="J666" s="541"/>
      <c r="K666" s="541"/>
      <c r="L666" s="541"/>
      <c r="M666" s="541"/>
      <c r="N666" s="541"/>
      <c r="O666" s="541"/>
      <c r="P666" s="541"/>
      <c r="Q666" s="541"/>
      <c r="R666" s="541"/>
      <c r="S666" s="541"/>
      <c r="T666" s="541"/>
      <c r="U666" s="541"/>
      <c r="V666" s="541"/>
      <c r="W666" s="541"/>
      <c r="X666" s="541"/>
      <c r="Y666" s="541"/>
      <c r="Z666" s="541"/>
    </row>
    <row r="667">
      <c r="A667" s="541"/>
      <c r="B667" s="541"/>
      <c r="C667" s="541"/>
      <c r="D667" s="541"/>
      <c r="E667" s="541"/>
      <c r="F667" s="541"/>
      <c r="G667" s="541"/>
      <c r="H667" s="541"/>
      <c r="I667" s="541"/>
      <c r="J667" s="541"/>
      <c r="K667" s="541"/>
      <c r="L667" s="541"/>
      <c r="M667" s="541"/>
      <c r="N667" s="541"/>
      <c r="O667" s="541"/>
      <c r="P667" s="541"/>
      <c r="Q667" s="541"/>
      <c r="R667" s="541"/>
      <c r="S667" s="541"/>
      <c r="T667" s="541"/>
      <c r="U667" s="541"/>
      <c r="V667" s="541"/>
      <c r="W667" s="541"/>
      <c r="X667" s="541"/>
      <c r="Y667" s="541"/>
      <c r="Z667" s="541"/>
    </row>
    <row r="668">
      <c r="A668" s="541"/>
      <c r="B668" s="541"/>
      <c r="C668" s="541"/>
      <c r="D668" s="541"/>
      <c r="E668" s="541"/>
      <c r="F668" s="541"/>
      <c r="G668" s="541"/>
      <c r="H668" s="541"/>
      <c r="I668" s="541"/>
      <c r="J668" s="541"/>
      <c r="K668" s="541"/>
      <c r="L668" s="541"/>
      <c r="M668" s="541"/>
      <c r="N668" s="541"/>
      <c r="O668" s="541"/>
      <c r="P668" s="541"/>
      <c r="Q668" s="541"/>
      <c r="R668" s="541"/>
      <c r="S668" s="541"/>
      <c r="T668" s="541"/>
      <c r="U668" s="541"/>
      <c r="V668" s="541"/>
      <c r="W668" s="541"/>
      <c r="X668" s="541"/>
      <c r="Y668" s="541"/>
      <c r="Z668" s="541"/>
    </row>
    <row r="669">
      <c r="A669" s="541"/>
      <c r="B669" s="541"/>
      <c r="C669" s="541"/>
      <c r="D669" s="541"/>
      <c r="E669" s="541"/>
      <c r="F669" s="541"/>
      <c r="G669" s="541"/>
      <c r="H669" s="541"/>
      <c r="I669" s="541"/>
      <c r="J669" s="541"/>
      <c r="K669" s="541"/>
      <c r="L669" s="541"/>
      <c r="M669" s="541"/>
      <c r="N669" s="541"/>
      <c r="O669" s="541"/>
      <c r="P669" s="541"/>
      <c r="Q669" s="541"/>
      <c r="R669" s="541"/>
      <c r="S669" s="541"/>
      <c r="T669" s="541"/>
      <c r="U669" s="541"/>
      <c r="V669" s="541"/>
      <c r="W669" s="541"/>
      <c r="X669" s="541"/>
      <c r="Y669" s="541"/>
      <c r="Z669" s="541"/>
    </row>
    <row r="670">
      <c r="A670" s="541"/>
      <c r="B670" s="541"/>
      <c r="C670" s="541"/>
      <c r="D670" s="541"/>
      <c r="E670" s="541"/>
      <c r="F670" s="541"/>
      <c r="G670" s="541"/>
      <c r="H670" s="541"/>
      <c r="I670" s="541"/>
      <c r="J670" s="541"/>
      <c r="K670" s="541"/>
      <c r="L670" s="541"/>
      <c r="M670" s="541"/>
      <c r="N670" s="541"/>
      <c r="O670" s="541"/>
      <c r="P670" s="541"/>
      <c r="Q670" s="541"/>
      <c r="R670" s="541"/>
      <c r="S670" s="541"/>
      <c r="T670" s="541"/>
      <c r="U670" s="541"/>
      <c r="V670" s="541"/>
      <c r="W670" s="541"/>
      <c r="X670" s="541"/>
      <c r="Y670" s="541"/>
      <c r="Z670" s="541"/>
    </row>
    <row r="671">
      <c r="A671" s="541"/>
      <c r="B671" s="541"/>
      <c r="C671" s="541"/>
      <c r="D671" s="541"/>
      <c r="E671" s="541"/>
      <c r="F671" s="541"/>
      <c r="G671" s="541"/>
      <c r="H671" s="541"/>
      <c r="I671" s="541"/>
      <c r="J671" s="541"/>
      <c r="K671" s="541"/>
      <c r="L671" s="541"/>
      <c r="M671" s="541"/>
      <c r="N671" s="541"/>
      <c r="O671" s="541"/>
      <c r="P671" s="541"/>
      <c r="Q671" s="541"/>
      <c r="R671" s="541"/>
      <c r="S671" s="541"/>
      <c r="T671" s="541"/>
      <c r="U671" s="541"/>
      <c r="V671" s="541"/>
      <c r="W671" s="541"/>
      <c r="X671" s="541"/>
      <c r="Y671" s="541"/>
      <c r="Z671" s="541"/>
    </row>
    <row r="672">
      <c r="A672" s="541"/>
      <c r="B672" s="541"/>
      <c r="C672" s="541"/>
      <c r="D672" s="541"/>
      <c r="E672" s="541"/>
      <c r="F672" s="541"/>
      <c r="G672" s="541"/>
      <c r="H672" s="541"/>
      <c r="I672" s="541"/>
      <c r="J672" s="541"/>
      <c r="K672" s="541"/>
      <c r="L672" s="541"/>
      <c r="M672" s="541"/>
      <c r="N672" s="541"/>
      <c r="O672" s="541"/>
      <c r="P672" s="541"/>
      <c r="Q672" s="541"/>
      <c r="R672" s="541"/>
      <c r="S672" s="541"/>
      <c r="T672" s="541"/>
      <c r="U672" s="541"/>
      <c r="V672" s="541"/>
      <c r="W672" s="541"/>
      <c r="X672" s="541"/>
      <c r="Y672" s="541"/>
      <c r="Z672" s="541"/>
    </row>
    <row r="673">
      <c r="A673" s="541"/>
      <c r="B673" s="541"/>
      <c r="C673" s="541"/>
      <c r="D673" s="541"/>
      <c r="E673" s="541"/>
      <c r="F673" s="541"/>
      <c r="G673" s="541"/>
      <c r="H673" s="541"/>
      <c r="I673" s="541"/>
      <c r="J673" s="541"/>
      <c r="K673" s="541"/>
      <c r="L673" s="541"/>
      <c r="M673" s="541"/>
      <c r="N673" s="541"/>
      <c r="O673" s="541"/>
      <c r="P673" s="541"/>
      <c r="Q673" s="541"/>
      <c r="R673" s="541"/>
      <c r="S673" s="541"/>
      <c r="T673" s="541"/>
      <c r="U673" s="541"/>
      <c r="V673" s="541"/>
      <c r="W673" s="541"/>
      <c r="X673" s="541"/>
      <c r="Y673" s="541"/>
      <c r="Z673" s="541"/>
    </row>
    <row r="674">
      <c r="A674" s="541"/>
      <c r="B674" s="541"/>
      <c r="C674" s="541"/>
      <c r="D674" s="541"/>
      <c r="E674" s="541"/>
      <c r="F674" s="541"/>
      <c r="G674" s="541"/>
      <c r="H674" s="541"/>
      <c r="I674" s="541"/>
      <c r="J674" s="541"/>
      <c r="K674" s="541"/>
      <c r="L674" s="541"/>
      <c r="M674" s="541"/>
      <c r="N674" s="541"/>
      <c r="O674" s="541"/>
      <c r="P674" s="541"/>
      <c r="Q674" s="541"/>
      <c r="R674" s="541"/>
      <c r="S674" s="541"/>
      <c r="T674" s="541"/>
      <c r="U674" s="541"/>
      <c r="V674" s="541"/>
      <c r="W674" s="541"/>
      <c r="X674" s="541"/>
      <c r="Y674" s="541"/>
      <c r="Z674" s="541"/>
    </row>
    <row r="675">
      <c r="A675" s="541"/>
      <c r="B675" s="541"/>
      <c r="C675" s="541"/>
      <c r="D675" s="541"/>
      <c r="E675" s="541"/>
      <c r="F675" s="541"/>
      <c r="G675" s="541"/>
      <c r="H675" s="541"/>
      <c r="I675" s="541"/>
      <c r="J675" s="541"/>
      <c r="K675" s="541"/>
      <c r="L675" s="541"/>
      <c r="M675" s="541"/>
      <c r="N675" s="541"/>
      <c r="O675" s="541"/>
      <c r="P675" s="541"/>
      <c r="Q675" s="541"/>
      <c r="R675" s="541"/>
      <c r="S675" s="541"/>
      <c r="T675" s="541"/>
      <c r="U675" s="541"/>
      <c r="V675" s="541"/>
      <c r="W675" s="541"/>
      <c r="X675" s="541"/>
      <c r="Y675" s="541"/>
      <c r="Z675" s="541"/>
    </row>
    <row r="676">
      <c r="A676" s="541"/>
      <c r="B676" s="541"/>
      <c r="C676" s="541"/>
      <c r="D676" s="541"/>
      <c r="E676" s="541"/>
      <c r="F676" s="541"/>
      <c r="G676" s="541"/>
      <c r="H676" s="541"/>
      <c r="I676" s="541"/>
      <c r="J676" s="541"/>
      <c r="K676" s="541"/>
      <c r="L676" s="541"/>
      <c r="M676" s="541"/>
      <c r="N676" s="541"/>
      <c r="O676" s="541"/>
      <c r="P676" s="541"/>
      <c r="Q676" s="541"/>
      <c r="R676" s="541"/>
      <c r="S676" s="541"/>
      <c r="T676" s="541"/>
      <c r="U676" s="541"/>
      <c r="V676" s="541"/>
      <c r="W676" s="541"/>
      <c r="X676" s="541"/>
      <c r="Y676" s="541"/>
      <c r="Z676" s="541"/>
    </row>
    <row r="677">
      <c r="A677" s="541"/>
      <c r="B677" s="541"/>
      <c r="C677" s="541"/>
      <c r="D677" s="541"/>
      <c r="E677" s="541"/>
      <c r="F677" s="541"/>
      <c r="G677" s="541"/>
      <c r="H677" s="541"/>
      <c r="I677" s="541"/>
      <c r="J677" s="541"/>
      <c r="K677" s="541"/>
      <c r="L677" s="541"/>
      <c r="M677" s="541"/>
      <c r="N677" s="541"/>
      <c r="O677" s="541"/>
      <c r="P677" s="541"/>
      <c r="Q677" s="541"/>
      <c r="R677" s="541"/>
      <c r="S677" s="541"/>
      <c r="T677" s="541"/>
      <c r="U677" s="541"/>
      <c r="V677" s="541"/>
      <c r="W677" s="541"/>
      <c r="X677" s="541"/>
      <c r="Y677" s="541"/>
      <c r="Z677" s="541"/>
    </row>
    <row r="678">
      <c r="A678" s="541"/>
      <c r="B678" s="541"/>
      <c r="C678" s="541"/>
      <c r="D678" s="541"/>
      <c r="E678" s="541"/>
      <c r="F678" s="541"/>
      <c r="G678" s="541"/>
      <c r="H678" s="541"/>
      <c r="I678" s="541"/>
      <c r="J678" s="541"/>
      <c r="K678" s="541"/>
      <c r="L678" s="541"/>
      <c r="M678" s="541"/>
      <c r="N678" s="541"/>
      <c r="O678" s="541"/>
      <c r="P678" s="541"/>
      <c r="Q678" s="541"/>
      <c r="R678" s="541"/>
      <c r="S678" s="541"/>
      <c r="T678" s="541"/>
      <c r="U678" s="541"/>
      <c r="V678" s="541"/>
      <c r="W678" s="541"/>
      <c r="X678" s="541"/>
      <c r="Y678" s="541"/>
      <c r="Z678" s="541"/>
    </row>
    <row r="679">
      <c r="A679" s="541"/>
      <c r="B679" s="541"/>
      <c r="C679" s="541"/>
      <c r="D679" s="541"/>
      <c r="E679" s="541"/>
      <c r="F679" s="541"/>
      <c r="G679" s="541"/>
      <c r="H679" s="541"/>
      <c r="I679" s="541"/>
      <c r="J679" s="541"/>
      <c r="K679" s="541"/>
      <c r="L679" s="541"/>
      <c r="M679" s="541"/>
      <c r="N679" s="541"/>
      <c r="O679" s="541"/>
      <c r="P679" s="541"/>
      <c r="Q679" s="541"/>
      <c r="R679" s="541"/>
      <c r="S679" s="541"/>
      <c r="T679" s="541"/>
      <c r="U679" s="541"/>
      <c r="V679" s="541"/>
      <c r="W679" s="541"/>
      <c r="X679" s="541"/>
      <c r="Y679" s="541"/>
      <c r="Z679" s="541"/>
    </row>
    <row r="680">
      <c r="A680" s="541"/>
      <c r="B680" s="541"/>
      <c r="C680" s="541"/>
      <c r="D680" s="541"/>
      <c r="E680" s="541"/>
      <c r="F680" s="541"/>
      <c r="G680" s="541"/>
      <c r="H680" s="541"/>
      <c r="I680" s="541"/>
      <c r="J680" s="541"/>
      <c r="K680" s="541"/>
      <c r="L680" s="541"/>
      <c r="M680" s="541"/>
      <c r="N680" s="541"/>
      <c r="O680" s="541"/>
      <c r="P680" s="541"/>
      <c r="Q680" s="541"/>
      <c r="R680" s="541"/>
      <c r="S680" s="541"/>
      <c r="T680" s="541"/>
      <c r="U680" s="541"/>
      <c r="V680" s="541"/>
      <c r="W680" s="541"/>
      <c r="X680" s="541"/>
      <c r="Y680" s="541"/>
      <c r="Z680" s="541"/>
    </row>
    <row r="681">
      <c r="A681" s="541"/>
      <c r="B681" s="541"/>
      <c r="C681" s="541"/>
      <c r="D681" s="541"/>
      <c r="E681" s="541"/>
      <c r="F681" s="541"/>
      <c r="G681" s="541"/>
      <c r="H681" s="541"/>
      <c r="I681" s="541"/>
      <c r="J681" s="541"/>
      <c r="K681" s="541"/>
      <c r="L681" s="541"/>
      <c r="M681" s="541"/>
      <c r="N681" s="541"/>
      <c r="O681" s="541"/>
      <c r="P681" s="541"/>
      <c r="Q681" s="541"/>
      <c r="R681" s="541"/>
      <c r="S681" s="541"/>
      <c r="T681" s="541"/>
      <c r="U681" s="541"/>
      <c r="V681" s="541"/>
      <c r="W681" s="541"/>
      <c r="X681" s="541"/>
      <c r="Y681" s="541"/>
      <c r="Z681" s="541"/>
    </row>
    <row r="682">
      <c r="A682" s="541"/>
      <c r="B682" s="541"/>
      <c r="C682" s="541"/>
      <c r="D682" s="541"/>
      <c r="E682" s="541"/>
      <c r="F682" s="541"/>
      <c r="G682" s="541"/>
      <c r="H682" s="541"/>
      <c r="I682" s="541"/>
      <c r="J682" s="541"/>
      <c r="K682" s="541"/>
      <c r="L682" s="541"/>
      <c r="M682" s="541"/>
      <c r="N682" s="541"/>
      <c r="O682" s="541"/>
      <c r="P682" s="541"/>
      <c r="Q682" s="541"/>
      <c r="R682" s="541"/>
      <c r="S682" s="541"/>
      <c r="T682" s="541"/>
      <c r="U682" s="541"/>
      <c r="V682" s="541"/>
      <c r="W682" s="541"/>
      <c r="X682" s="541"/>
      <c r="Y682" s="541"/>
      <c r="Z682" s="541"/>
    </row>
    <row r="683">
      <c r="A683" s="541"/>
      <c r="B683" s="541"/>
      <c r="C683" s="541"/>
      <c r="D683" s="541"/>
      <c r="E683" s="541"/>
      <c r="F683" s="541"/>
      <c r="G683" s="541"/>
      <c r="H683" s="541"/>
      <c r="I683" s="541"/>
      <c r="J683" s="541"/>
      <c r="K683" s="541"/>
      <c r="L683" s="541"/>
      <c r="M683" s="541"/>
      <c r="N683" s="541"/>
      <c r="O683" s="541"/>
      <c r="P683" s="541"/>
      <c r="Q683" s="541"/>
      <c r="R683" s="541"/>
      <c r="S683" s="541"/>
      <c r="T683" s="541"/>
      <c r="U683" s="541"/>
      <c r="V683" s="541"/>
      <c r="W683" s="541"/>
      <c r="X683" s="541"/>
      <c r="Y683" s="541"/>
      <c r="Z683" s="541"/>
    </row>
    <row r="684">
      <c r="A684" s="541"/>
      <c r="B684" s="541"/>
      <c r="C684" s="541"/>
      <c r="D684" s="541"/>
      <c r="E684" s="541"/>
      <c r="F684" s="541"/>
      <c r="G684" s="541"/>
      <c r="H684" s="541"/>
      <c r="I684" s="541"/>
      <c r="J684" s="541"/>
      <c r="K684" s="541"/>
      <c r="L684" s="541"/>
      <c r="M684" s="541"/>
      <c r="N684" s="541"/>
      <c r="O684" s="541"/>
      <c r="P684" s="541"/>
      <c r="Q684" s="541"/>
      <c r="R684" s="541"/>
      <c r="S684" s="541"/>
      <c r="T684" s="541"/>
      <c r="U684" s="541"/>
      <c r="V684" s="541"/>
      <c r="W684" s="541"/>
      <c r="X684" s="541"/>
      <c r="Y684" s="541"/>
      <c r="Z684" s="541"/>
    </row>
    <row r="685">
      <c r="A685" s="541"/>
      <c r="B685" s="541"/>
      <c r="C685" s="541"/>
      <c r="D685" s="541"/>
      <c r="E685" s="541"/>
      <c r="F685" s="541"/>
      <c r="G685" s="541"/>
      <c r="H685" s="541"/>
      <c r="I685" s="541"/>
      <c r="J685" s="541"/>
      <c r="K685" s="541"/>
      <c r="L685" s="541"/>
      <c r="M685" s="541"/>
      <c r="N685" s="541"/>
      <c r="O685" s="541"/>
      <c r="P685" s="541"/>
      <c r="Q685" s="541"/>
      <c r="R685" s="541"/>
      <c r="S685" s="541"/>
      <c r="T685" s="541"/>
      <c r="U685" s="541"/>
      <c r="V685" s="541"/>
      <c r="W685" s="541"/>
      <c r="X685" s="541"/>
      <c r="Y685" s="541"/>
      <c r="Z685" s="541"/>
    </row>
    <row r="686">
      <c r="A686" s="541"/>
      <c r="B686" s="541"/>
      <c r="C686" s="541"/>
      <c r="D686" s="541"/>
      <c r="E686" s="541"/>
      <c r="F686" s="541"/>
      <c r="G686" s="541"/>
      <c r="H686" s="541"/>
      <c r="I686" s="541"/>
      <c r="J686" s="541"/>
      <c r="K686" s="541"/>
      <c r="L686" s="541"/>
      <c r="M686" s="541"/>
      <c r="N686" s="541"/>
      <c r="O686" s="541"/>
      <c r="P686" s="541"/>
      <c r="Q686" s="541"/>
      <c r="R686" s="541"/>
      <c r="S686" s="541"/>
      <c r="T686" s="541"/>
      <c r="U686" s="541"/>
      <c r="V686" s="541"/>
      <c r="W686" s="541"/>
      <c r="X686" s="541"/>
      <c r="Y686" s="541"/>
      <c r="Z686" s="541"/>
    </row>
    <row r="687">
      <c r="A687" s="541"/>
      <c r="B687" s="541"/>
      <c r="C687" s="541"/>
      <c r="D687" s="541"/>
      <c r="E687" s="541"/>
      <c r="F687" s="541"/>
      <c r="G687" s="541"/>
      <c r="H687" s="541"/>
      <c r="I687" s="541"/>
      <c r="J687" s="541"/>
      <c r="K687" s="541"/>
      <c r="L687" s="541"/>
      <c r="M687" s="541"/>
      <c r="N687" s="541"/>
      <c r="O687" s="541"/>
      <c r="P687" s="541"/>
      <c r="Q687" s="541"/>
      <c r="R687" s="541"/>
      <c r="S687" s="541"/>
      <c r="T687" s="541"/>
      <c r="U687" s="541"/>
      <c r="V687" s="541"/>
      <c r="W687" s="541"/>
      <c r="X687" s="541"/>
      <c r="Y687" s="541"/>
      <c r="Z687" s="541"/>
    </row>
    <row r="688">
      <c r="A688" s="541"/>
      <c r="B688" s="541"/>
      <c r="C688" s="541"/>
      <c r="D688" s="541"/>
      <c r="E688" s="541"/>
      <c r="F688" s="541"/>
      <c r="G688" s="541"/>
      <c r="H688" s="541"/>
      <c r="I688" s="541"/>
      <c r="J688" s="541"/>
      <c r="K688" s="541"/>
      <c r="L688" s="541"/>
      <c r="M688" s="541"/>
      <c r="N688" s="541"/>
      <c r="O688" s="541"/>
      <c r="P688" s="541"/>
      <c r="Q688" s="541"/>
      <c r="R688" s="541"/>
      <c r="S688" s="541"/>
      <c r="T688" s="541"/>
      <c r="U688" s="541"/>
      <c r="V688" s="541"/>
      <c r="W688" s="541"/>
      <c r="X688" s="541"/>
      <c r="Y688" s="541"/>
      <c r="Z688" s="541"/>
    </row>
    <row r="689">
      <c r="A689" s="541"/>
      <c r="B689" s="541"/>
      <c r="C689" s="541"/>
      <c r="D689" s="541"/>
      <c r="E689" s="541"/>
      <c r="F689" s="541"/>
      <c r="G689" s="541"/>
      <c r="H689" s="541"/>
      <c r="I689" s="541"/>
      <c r="J689" s="541"/>
      <c r="K689" s="541"/>
      <c r="L689" s="541"/>
      <c r="M689" s="541"/>
      <c r="N689" s="541"/>
      <c r="O689" s="541"/>
      <c r="P689" s="541"/>
      <c r="Q689" s="541"/>
      <c r="R689" s="541"/>
      <c r="S689" s="541"/>
      <c r="T689" s="541"/>
      <c r="U689" s="541"/>
      <c r="V689" s="541"/>
      <c r="W689" s="541"/>
      <c r="X689" s="541"/>
      <c r="Y689" s="541"/>
      <c r="Z689" s="541"/>
    </row>
    <row r="690">
      <c r="A690" s="541"/>
      <c r="B690" s="541"/>
      <c r="C690" s="541"/>
      <c r="D690" s="541"/>
      <c r="E690" s="541"/>
      <c r="F690" s="541"/>
      <c r="G690" s="541"/>
      <c r="H690" s="541"/>
      <c r="I690" s="541"/>
      <c r="J690" s="541"/>
      <c r="K690" s="541"/>
      <c r="L690" s="541"/>
      <c r="M690" s="541"/>
      <c r="N690" s="541"/>
      <c r="O690" s="541"/>
      <c r="P690" s="541"/>
      <c r="Q690" s="541"/>
      <c r="R690" s="541"/>
      <c r="S690" s="541"/>
      <c r="T690" s="541"/>
      <c r="U690" s="541"/>
      <c r="V690" s="541"/>
      <c r="W690" s="541"/>
      <c r="X690" s="541"/>
      <c r="Y690" s="541"/>
      <c r="Z690" s="541"/>
    </row>
    <row r="691">
      <c r="A691" s="541"/>
      <c r="B691" s="541"/>
      <c r="C691" s="541"/>
      <c r="D691" s="541"/>
      <c r="E691" s="541"/>
      <c r="F691" s="541"/>
      <c r="G691" s="541"/>
      <c r="H691" s="541"/>
      <c r="I691" s="541"/>
      <c r="J691" s="541"/>
      <c r="K691" s="541"/>
      <c r="L691" s="541"/>
      <c r="M691" s="541"/>
      <c r="N691" s="541"/>
      <c r="O691" s="541"/>
      <c r="P691" s="541"/>
      <c r="Q691" s="541"/>
      <c r="R691" s="541"/>
      <c r="S691" s="541"/>
      <c r="T691" s="541"/>
      <c r="U691" s="541"/>
      <c r="V691" s="541"/>
      <c r="W691" s="541"/>
      <c r="X691" s="541"/>
      <c r="Y691" s="541"/>
      <c r="Z691" s="541"/>
    </row>
    <row r="692">
      <c r="A692" s="541"/>
      <c r="B692" s="541"/>
      <c r="C692" s="541"/>
      <c r="D692" s="541"/>
      <c r="E692" s="541"/>
      <c r="F692" s="541"/>
      <c r="G692" s="541"/>
      <c r="H692" s="541"/>
      <c r="I692" s="541"/>
      <c r="J692" s="541"/>
      <c r="K692" s="541"/>
      <c r="L692" s="541"/>
      <c r="M692" s="541"/>
      <c r="N692" s="541"/>
      <c r="O692" s="541"/>
      <c r="P692" s="541"/>
      <c r="Q692" s="541"/>
      <c r="R692" s="541"/>
      <c r="S692" s="541"/>
      <c r="T692" s="541"/>
      <c r="U692" s="541"/>
      <c r="V692" s="541"/>
      <c r="W692" s="541"/>
      <c r="X692" s="541"/>
      <c r="Y692" s="541"/>
      <c r="Z692" s="541"/>
    </row>
    <row r="693">
      <c r="A693" s="541"/>
      <c r="B693" s="541"/>
      <c r="C693" s="541"/>
      <c r="D693" s="541"/>
      <c r="E693" s="541"/>
      <c r="F693" s="541"/>
      <c r="G693" s="541"/>
      <c r="H693" s="541"/>
      <c r="I693" s="541"/>
      <c r="J693" s="541"/>
      <c r="K693" s="541"/>
      <c r="L693" s="541"/>
      <c r="M693" s="541"/>
      <c r="N693" s="541"/>
      <c r="O693" s="541"/>
      <c r="P693" s="541"/>
      <c r="Q693" s="541"/>
      <c r="R693" s="541"/>
      <c r="S693" s="541"/>
      <c r="T693" s="541"/>
      <c r="U693" s="541"/>
      <c r="V693" s="541"/>
      <c r="W693" s="541"/>
      <c r="X693" s="541"/>
      <c r="Y693" s="541"/>
      <c r="Z693" s="541"/>
    </row>
    <row r="694">
      <c r="A694" s="541"/>
      <c r="B694" s="541"/>
      <c r="C694" s="541"/>
      <c r="D694" s="541"/>
      <c r="E694" s="541"/>
      <c r="F694" s="541"/>
      <c r="G694" s="541"/>
      <c r="H694" s="541"/>
      <c r="I694" s="541"/>
      <c r="J694" s="541"/>
      <c r="K694" s="541"/>
      <c r="L694" s="541"/>
      <c r="M694" s="541"/>
      <c r="N694" s="541"/>
      <c r="O694" s="541"/>
      <c r="P694" s="541"/>
      <c r="Q694" s="541"/>
      <c r="R694" s="541"/>
      <c r="S694" s="541"/>
      <c r="T694" s="541"/>
      <c r="U694" s="541"/>
      <c r="V694" s="541"/>
      <c r="W694" s="541"/>
      <c r="X694" s="541"/>
      <c r="Y694" s="541"/>
      <c r="Z694" s="541"/>
    </row>
    <row r="695">
      <c r="A695" s="541"/>
      <c r="B695" s="541"/>
      <c r="C695" s="541"/>
      <c r="D695" s="541"/>
      <c r="E695" s="541"/>
      <c r="F695" s="541"/>
      <c r="G695" s="541"/>
      <c r="H695" s="541"/>
      <c r="I695" s="541"/>
      <c r="J695" s="541"/>
      <c r="K695" s="541"/>
      <c r="L695" s="541"/>
      <c r="M695" s="541"/>
      <c r="N695" s="541"/>
      <c r="O695" s="541"/>
      <c r="P695" s="541"/>
      <c r="Q695" s="541"/>
      <c r="R695" s="541"/>
      <c r="S695" s="541"/>
      <c r="T695" s="541"/>
      <c r="U695" s="541"/>
      <c r="V695" s="541"/>
      <c r="W695" s="541"/>
      <c r="X695" s="541"/>
      <c r="Y695" s="541"/>
      <c r="Z695" s="541"/>
    </row>
    <row r="696">
      <c r="A696" s="541"/>
      <c r="B696" s="541"/>
      <c r="C696" s="541"/>
      <c r="D696" s="541"/>
      <c r="E696" s="541"/>
      <c r="F696" s="541"/>
      <c r="G696" s="541"/>
      <c r="H696" s="541"/>
      <c r="I696" s="541"/>
      <c r="J696" s="541"/>
      <c r="K696" s="541"/>
      <c r="L696" s="541"/>
      <c r="M696" s="541"/>
      <c r="N696" s="541"/>
      <c r="O696" s="541"/>
      <c r="P696" s="541"/>
      <c r="Q696" s="541"/>
      <c r="R696" s="541"/>
      <c r="S696" s="541"/>
      <c r="T696" s="541"/>
      <c r="U696" s="541"/>
      <c r="V696" s="541"/>
      <c r="W696" s="541"/>
      <c r="X696" s="541"/>
      <c r="Y696" s="541"/>
      <c r="Z696" s="541"/>
    </row>
    <row r="697">
      <c r="A697" s="541"/>
      <c r="B697" s="541"/>
      <c r="C697" s="541"/>
      <c r="D697" s="541"/>
      <c r="E697" s="541"/>
      <c r="F697" s="541"/>
      <c r="G697" s="541"/>
      <c r="H697" s="541"/>
      <c r="I697" s="541"/>
      <c r="J697" s="541"/>
      <c r="K697" s="541"/>
      <c r="L697" s="541"/>
      <c r="M697" s="541"/>
      <c r="N697" s="541"/>
      <c r="O697" s="541"/>
      <c r="P697" s="541"/>
      <c r="Q697" s="541"/>
      <c r="R697" s="541"/>
      <c r="S697" s="541"/>
      <c r="T697" s="541"/>
      <c r="U697" s="541"/>
      <c r="V697" s="541"/>
      <c r="W697" s="541"/>
      <c r="X697" s="541"/>
      <c r="Y697" s="541"/>
      <c r="Z697" s="541"/>
    </row>
    <row r="698">
      <c r="A698" s="541"/>
      <c r="B698" s="541"/>
      <c r="C698" s="541"/>
      <c r="D698" s="541"/>
      <c r="E698" s="541"/>
      <c r="F698" s="541"/>
      <c r="G698" s="541"/>
      <c r="H698" s="541"/>
      <c r="I698" s="541"/>
      <c r="J698" s="541"/>
      <c r="K698" s="541"/>
      <c r="L698" s="541"/>
      <c r="M698" s="541"/>
      <c r="N698" s="541"/>
      <c r="O698" s="541"/>
      <c r="P698" s="541"/>
      <c r="Q698" s="541"/>
      <c r="R698" s="541"/>
      <c r="S698" s="541"/>
      <c r="T698" s="541"/>
      <c r="U698" s="541"/>
      <c r="V698" s="541"/>
      <c r="W698" s="541"/>
      <c r="X698" s="541"/>
      <c r="Y698" s="541"/>
      <c r="Z698" s="541"/>
    </row>
    <row r="699">
      <c r="A699" s="541"/>
      <c r="B699" s="541"/>
      <c r="C699" s="541"/>
      <c r="D699" s="541"/>
      <c r="E699" s="541"/>
      <c r="F699" s="541"/>
      <c r="G699" s="541"/>
      <c r="H699" s="541"/>
      <c r="I699" s="541"/>
      <c r="J699" s="541"/>
      <c r="K699" s="541"/>
      <c r="L699" s="541"/>
      <c r="M699" s="541"/>
      <c r="N699" s="541"/>
      <c r="O699" s="541"/>
      <c r="P699" s="541"/>
      <c r="Q699" s="541"/>
      <c r="R699" s="541"/>
      <c r="S699" s="541"/>
      <c r="T699" s="541"/>
      <c r="U699" s="541"/>
      <c r="V699" s="541"/>
      <c r="W699" s="541"/>
      <c r="X699" s="541"/>
      <c r="Y699" s="541"/>
      <c r="Z699" s="541"/>
    </row>
    <row r="700">
      <c r="A700" s="541"/>
      <c r="B700" s="541"/>
      <c r="C700" s="541"/>
      <c r="D700" s="541"/>
      <c r="E700" s="541"/>
      <c r="F700" s="541"/>
      <c r="G700" s="541"/>
      <c r="H700" s="541"/>
      <c r="I700" s="541"/>
      <c r="J700" s="541"/>
      <c r="K700" s="541"/>
      <c r="L700" s="541"/>
      <c r="M700" s="541"/>
      <c r="N700" s="541"/>
      <c r="O700" s="541"/>
      <c r="P700" s="541"/>
      <c r="Q700" s="541"/>
      <c r="R700" s="541"/>
      <c r="S700" s="541"/>
      <c r="T700" s="541"/>
      <c r="U700" s="541"/>
      <c r="V700" s="541"/>
      <c r="W700" s="541"/>
      <c r="X700" s="541"/>
      <c r="Y700" s="541"/>
      <c r="Z700" s="541"/>
    </row>
    <row r="701">
      <c r="A701" s="541"/>
      <c r="B701" s="541"/>
      <c r="C701" s="541"/>
      <c r="D701" s="541"/>
      <c r="E701" s="541"/>
      <c r="F701" s="541"/>
      <c r="G701" s="541"/>
      <c r="H701" s="541"/>
      <c r="I701" s="541"/>
      <c r="J701" s="541"/>
      <c r="K701" s="541"/>
      <c r="L701" s="541"/>
      <c r="M701" s="541"/>
      <c r="N701" s="541"/>
      <c r="O701" s="541"/>
      <c r="P701" s="541"/>
      <c r="Q701" s="541"/>
      <c r="R701" s="541"/>
      <c r="S701" s="541"/>
      <c r="T701" s="541"/>
      <c r="U701" s="541"/>
      <c r="V701" s="541"/>
      <c r="W701" s="541"/>
      <c r="X701" s="541"/>
      <c r="Y701" s="541"/>
      <c r="Z701" s="541"/>
    </row>
    <row r="702">
      <c r="A702" s="541"/>
      <c r="B702" s="541"/>
      <c r="C702" s="541"/>
      <c r="D702" s="541"/>
      <c r="E702" s="541"/>
      <c r="F702" s="541"/>
      <c r="G702" s="541"/>
      <c r="H702" s="541"/>
      <c r="I702" s="541"/>
      <c r="J702" s="541"/>
      <c r="K702" s="541"/>
      <c r="L702" s="541"/>
      <c r="M702" s="541"/>
      <c r="N702" s="541"/>
      <c r="O702" s="541"/>
      <c r="P702" s="541"/>
      <c r="Q702" s="541"/>
      <c r="R702" s="541"/>
      <c r="S702" s="541"/>
      <c r="T702" s="541"/>
      <c r="U702" s="541"/>
      <c r="V702" s="541"/>
      <c r="W702" s="541"/>
      <c r="X702" s="541"/>
      <c r="Y702" s="541"/>
      <c r="Z702" s="541"/>
    </row>
    <row r="703">
      <c r="A703" s="541"/>
      <c r="B703" s="541"/>
      <c r="C703" s="541"/>
      <c r="D703" s="541"/>
      <c r="E703" s="541"/>
      <c r="F703" s="541"/>
      <c r="G703" s="541"/>
      <c r="H703" s="541"/>
      <c r="I703" s="541"/>
      <c r="J703" s="541"/>
      <c r="K703" s="541"/>
      <c r="L703" s="541"/>
      <c r="M703" s="541"/>
      <c r="N703" s="541"/>
      <c r="O703" s="541"/>
      <c r="P703" s="541"/>
      <c r="Q703" s="541"/>
      <c r="R703" s="541"/>
      <c r="S703" s="541"/>
      <c r="T703" s="541"/>
      <c r="U703" s="541"/>
      <c r="V703" s="541"/>
      <c r="W703" s="541"/>
      <c r="X703" s="541"/>
      <c r="Y703" s="541"/>
      <c r="Z703" s="541"/>
    </row>
    <row r="704">
      <c r="A704" s="541"/>
      <c r="B704" s="541"/>
      <c r="C704" s="541"/>
      <c r="D704" s="541"/>
      <c r="E704" s="541"/>
      <c r="F704" s="541"/>
      <c r="G704" s="541"/>
      <c r="H704" s="541"/>
      <c r="I704" s="541"/>
      <c r="J704" s="541"/>
      <c r="K704" s="541"/>
      <c r="L704" s="541"/>
      <c r="M704" s="541"/>
      <c r="N704" s="541"/>
      <c r="O704" s="541"/>
      <c r="P704" s="541"/>
      <c r="Q704" s="541"/>
      <c r="R704" s="541"/>
      <c r="S704" s="541"/>
      <c r="T704" s="541"/>
      <c r="U704" s="541"/>
      <c r="V704" s="541"/>
      <c r="W704" s="541"/>
      <c r="X704" s="541"/>
      <c r="Y704" s="541"/>
      <c r="Z704" s="541"/>
    </row>
    <row r="705">
      <c r="A705" s="541"/>
      <c r="B705" s="541"/>
      <c r="C705" s="541"/>
      <c r="D705" s="541"/>
      <c r="E705" s="541"/>
      <c r="F705" s="541"/>
      <c r="G705" s="541"/>
      <c r="H705" s="541"/>
      <c r="I705" s="541"/>
      <c r="J705" s="541"/>
      <c r="K705" s="541"/>
      <c r="L705" s="541"/>
      <c r="M705" s="541"/>
      <c r="N705" s="541"/>
      <c r="O705" s="541"/>
      <c r="P705" s="541"/>
      <c r="Q705" s="541"/>
      <c r="R705" s="541"/>
      <c r="S705" s="541"/>
      <c r="T705" s="541"/>
      <c r="U705" s="541"/>
      <c r="V705" s="541"/>
      <c r="W705" s="541"/>
      <c r="X705" s="541"/>
      <c r="Y705" s="541"/>
      <c r="Z705" s="541"/>
    </row>
    <row r="706">
      <c r="A706" s="541"/>
      <c r="B706" s="541"/>
      <c r="C706" s="541"/>
      <c r="D706" s="541"/>
      <c r="E706" s="541"/>
      <c r="F706" s="541"/>
      <c r="G706" s="541"/>
      <c r="H706" s="541"/>
      <c r="I706" s="541"/>
      <c r="J706" s="541"/>
      <c r="K706" s="541"/>
      <c r="L706" s="541"/>
      <c r="M706" s="541"/>
      <c r="N706" s="541"/>
      <c r="O706" s="541"/>
      <c r="P706" s="541"/>
      <c r="Q706" s="541"/>
      <c r="R706" s="541"/>
      <c r="S706" s="541"/>
      <c r="T706" s="541"/>
      <c r="U706" s="541"/>
      <c r="V706" s="541"/>
      <c r="W706" s="541"/>
      <c r="X706" s="541"/>
      <c r="Y706" s="541"/>
      <c r="Z706" s="541"/>
    </row>
    <row r="707">
      <c r="A707" s="541"/>
      <c r="B707" s="541"/>
      <c r="C707" s="541"/>
      <c r="D707" s="541"/>
      <c r="E707" s="541"/>
      <c r="F707" s="541"/>
      <c r="G707" s="541"/>
      <c r="H707" s="541"/>
      <c r="I707" s="541"/>
      <c r="J707" s="541"/>
      <c r="K707" s="541"/>
      <c r="L707" s="541"/>
      <c r="M707" s="541"/>
      <c r="N707" s="541"/>
      <c r="O707" s="541"/>
      <c r="P707" s="541"/>
      <c r="Q707" s="541"/>
      <c r="R707" s="541"/>
      <c r="S707" s="541"/>
      <c r="T707" s="541"/>
      <c r="U707" s="541"/>
      <c r="V707" s="541"/>
      <c r="W707" s="541"/>
      <c r="X707" s="541"/>
      <c r="Y707" s="541"/>
      <c r="Z707" s="541"/>
    </row>
    <row r="708">
      <c r="A708" s="541"/>
      <c r="B708" s="541"/>
      <c r="C708" s="541"/>
      <c r="D708" s="541"/>
      <c r="E708" s="541"/>
      <c r="F708" s="541"/>
      <c r="G708" s="541"/>
      <c r="H708" s="541"/>
      <c r="I708" s="541"/>
      <c r="J708" s="541"/>
      <c r="K708" s="541"/>
      <c r="L708" s="541"/>
      <c r="M708" s="541"/>
      <c r="N708" s="541"/>
      <c r="O708" s="541"/>
      <c r="P708" s="541"/>
      <c r="Q708" s="541"/>
      <c r="R708" s="541"/>
      <c r="S708" s="541"/>
      <c r="T708" s="541"/>
      <c r="U708" s="541"/>
      <c r="V708" s="541"/>
      <c r="W708" s="541"/>
      <c r="X708" s="541"/>
      <c r="Y708" s="541"/>
      <c r="Z708" s="541"/>
    </row>
    <row r="709">
      <c r="A709" s="541"/>
      <c r="B709" s="541"/>
      <c r="C709" s="541"/>
      <c r="D709" s="541"/>
      <c r="E709" s="541"/>
      <c r="F709" s="541"/>
      <c r="G709" s="541"/>
      <c r="H709" s="541"/>
      <c r="I709" s="541"/>
      <c r="J709" s="541"/>
      <c r="K709" s="541"/>
      <c r="L709" s="541"/>
      <c r="M709" s="541"/>
      <c r="N709" s="541"/>
      <c r="O709" s="541"/>
      <c r="P709" s="541"/>
      <c r="Q709" s="541"/>
      <c r="R709" s="541"/>
      <c r="S709" s="541"/>
      <c r="T709" s="541"/>
      <c r="U709" s="541"/>
      <c r="V709" s="541"/>
      <c r="W709" s="541"/>
      <c r="X709" s="541"/>
      <c r="Y709" s="541"/>
      <c r="Z709" s="541"/>
    </row>
    <row r="710">
      <c r="A710" s="541"/>
      <c r="B710" s="541"/>
      <c r="C710" s="541"/>
      <c r="D710" s="541"/>
      <c r="E710" s="541"/>
      <c r="F710" s="541"/>
      <c r="G710" s="541"/>
      <c r="H710" s="541"/>
      <c r="I710" s="541"/>
      <c r="J710" s="541"/>
      <c r="K710" s="541"/>
      <c r="L710" s="541"/>
      <c r="M710" s="541"/>
      <c r="N710" s="541"/>
      <c r="O710" s="541"/>
      <c r="P710" s="541"/>
      <c r="Q710" s="541"/>
      <c r="R710" s="541"/>
      <c r="S710" s="541"/>
      <c r="T710" s="541"/>
      <c r="U710" s="541"/>
      <c r="V710" s="541"/>
      <c r="W710" s="541"/>
      <c r="X710" s="541"/>
      <c r="Y710" s="541"/>
      <c r="Z710" s="541"/>
    </row>
    <row r="711">
      <c r="A711" s="541"/>
      <c r="B711" s="541"/>
      <c r="C711" s="541"/>
      <c r="D711" s="541"/>
      <c r="E711" s="541"/>
      <c r="F711" s="541"/>
      <c r="G711" s="541"/>
      <c r="H711" s="541"/>
      <c r="I711" s="541"/>
      <c r="J711" s="541"/>
      <c r="K711" s="541"/>
      <c r="L711" s="541"/>
      <c r="M711" s="541"/>
      <c r="N711" s="541"/>
      <c r="O711" s="541"/>
      <c r="P711" s="541"/>
      <c r="Q711" s="541"/>
      <c r="R711" s="541"/>
      <c r="S711" s="541"/>
      <c r="T711" s="541"/>
      <c r="U711" s="541"/>
      <c r="V711" s="541"/>
      <c r="W711" s="541"/>
      <c r="X711" s="541"/>
      <c r="Y711" s="541"/>
      <c r="Z711" s="541"/>
    </row>
    <row r="712">
      <c r="A712" s="541"/>
      <c r="B712" s="541"/>
      <c r="C712" s="541"/>
      <c r="D712" s="541"/>
      <c r="E712" s="541"/>
      <c r="F712" s="541"/>
      <c r="G712" s="541"/>
      <c r="H712" s="541"/>
      <c r="I712" s="541"/>
      <c r="J712" s="541"/>
      <c r="K712" s="541"/>
      <c r="L712" s="541"/>
      <c r="M712" s="541"/>
      <c r="N712" s="541"/>
      <c r="O712" s="541"/>
      <c r="P712" s="541"/>
      <c r="Q712" s="541"/>
      <c r="R712" s="541"/>
      <c r="S712" s="541"/>
      <c r="T712" s="541"/>
      <c r="U712" s="541"/>
      <c r="V712" s="541"/>
      <c r="W712" s="541"/>
      <c r="X712" s="541"/>
      <c r="Y712" s="541"/>
      <c r="Z712" s="541"/>
    </row>
    <row r="713">
      <c r="A713" s="541"/>
      <c r="B713" s="541"/>
      <c r="C713" s="541"/>
      <c r="D713" s="541"/>
      <c r="E713" s="541"/>
      <c r="F713" s="541"/>
      <c r="G713" s="541"/>
      <c r="H713" s="541"/>
      <c r="I713" s="541"/>
      <c r="J713" s="541"/>
      <c r="K713" s="541"/>
      <c r="L713" s="541"/>
      <c r="M713" s="541"/>
      <c r="N713" s="541"/>
      <c r="O713" s="541"/>
      <c r="P713" s="541"/>
      <c r="Q713" s="541"/>
      <c r="R713" s="541"/>
      <c r="S713" s="541"/>
      <c r="T713" s="541"/>
      <c r="U713" s="541"/>
      <c r="V713" s="541"/>
      <c r="W713" s="541"/>
      <c r="X713" s="541"/>
      <c r="Y713" s="541"/>
      <c r="Z713" s="541"/>
    </row>
    <row r="714">
      <c r="A714" s="541"/>
      <c r="B714" s="541"/>
      <c r="C714" s="541"/>
      <c r="D714" s="541"/>
      <c r="E714" s="541"/>
      <c r="F714" s="541"/>
      <c r="G714" s="541"/>
      <c r="H714" s="541"/>
      <c r="I714" s="541"/>
      <c r="J714" s="541"/>
      <c r="K714" s="541"/>
      <c r="L714" s="541"/>
      <c r="M714" s="541"/>
      <c r="N714" s="541"/>
      <c r="O714" s="541"/>
      <c r="P714" s="541"/>
      <c r="Q714" s="541"/>
      <c r="R714" s="541"/>
      <c r="S714" s="541"/>
      <c r="T714" s="541"/>
      <c r="U714" s="541"/>
      <c r="V714" s="541"/>
      <c r="W714" s="541"/>
      <c r="X714" s="541"/>
      <c r="Y714" s="541"/>
      <c r="Z714" s="541"/>
    </row>
    <row r="715">
      <c r="A715" s="541"/>
      <c r="B715" s="541"/>
      <c r="C715" s="541"/>
      <c r="D715" s="541"/>
      <c r="E715" s="541"/>
      <c r="F715" s="541"/>
      <c r="G715" s="541"/>
      <c r="H715" s="541"/>
      <c r="I715" s="541"/>
      <c r="J715" s="541"/>
      <c r="K715" s="541"/>
      <c r="L715" s="541"/>
      <c r="M715" s="541"/>
      <c r="N715" s="541"/>
      <c r="O715" s="541"/>
      <c r="P715" s="541"/>
      <c r="Q715" s="541"/>
      <c r="R715" s="541"/>
      <c r="S715" s="541"/>
      <c r="T715" s="541"/>
      <c r="U715" s="541"/>
      <c r="V715" s="541"/>
      <c r="W715" s="541"/>
      <c r="X715" s="541"/>
      <c r="Y715" s="541"/>
      <c r="Z715" s="541"/>
    </row>
    <row r="716">
      <c r="A716" s="541"/>
      <c r="B716" s="541"/>
      <c r="C716" s="541"/>
      <c r="D716" s="541"/>
      <c r="E716" s="541"/>
      <c r="F716" s="541"/>
      <c r="G716" s="541"/>
      <c r="H716" s="541"/>
      <c r="I716" s="541"/>
      <c r="J716" s="541"/>
      <c r="K716" s="541"/>
      <c r="L716" s="541"/>
      <c r="M716" s="541"/>
      <c r="N716" s="541"/>
      <c r="O716" s="541"/>
      <c r="P716" s="541"/>
      <c r="Q716" s="541"/>
      <c r="R716" s="541"/>
      <c r="S716" s="541"/>
      <c r="T716" s="541"/>
      <c r="U716" s="541"/>
      <c r="V716" s="541"/>
      <c r="W716" s="541"/>
      <c r="X716" s="541"/>
      <c r="Y716" s="541"/>
      <c r="Z716" s="541"/>
    </row>
    <row r="717">
      <c r="A717" s="541"/>
      <c r="B717" s="541"/>
      <c r="C717" s="541"/>
      <c r="D717" s="541"/>
      <c r="E717" s="541"/>
      <c r="F717" s="541"/>
      <c r="G717" s="541"/>
      <c r="H717" s="541"/>
      <c r="I717" s="541"/>
      <c r="J717" s="541"/>
      <c r="K717" s="541"/>
      <c r="L717" s="541"/>
      <c r="M717" s="541"/>
      <c r="N717" s="541"/>
      <c r="O717" s="541"/>
      <c r="P717" s="541"/>
      <c r="Q717" s="541"/>
      <c r="R717" s="541"/>
      <c r="S717" s="541"/>
      <c r="T717" s="541"/>
      <c r="U717" s="541"/>
      <c r="V717" s="541"/>
      <c r="W717" s="541"/>
      <c r="X717" s="541"/>
      <c r="Y717" s="541"/>
      <c r="Z717" s="541"/>
    </row>
    <row r="718">
      <c r="A718" s="541"/>
      <c r="B718" s="541"/>
      <c r="C718" s="541"/>
      <c r="D718" s="541"/>
      <c r="E718" s="541"/>
      <c r="F718" s="541"/>
      <c r="G718" s="541"/>
      <c r="H718" s="541"/>
      <c r="I718" s="541"/>
      <c r="J718" s="541"/>
      <c r="K718" s="541"/>
      <c r="L718" s="541"/>
      <c r="M718" s="541"/>
      <c r="N718" s="541"/>
      <c r="O718" s="541"/>
      <c r="P718" s="541"/>
      <c r="Q718" s="541"/>
      <c r="R718" s="541"/>
      <c r="S718" s="541"/>
      <c r="T718" s="541"/>
      <c r="U718" s="541"/>
      <c r="V718" s="541"/>
      <c r="W718" s="541"/>
      <c r="X718" s="541"/>
      <c r="Y718" s="541"/>
      <c r="Z718" s="541"/>
    </row>
    <row r="719">
      <c r="A719" s="541"/>
      <c r="B719" s="541"/>
      <c r="C719" s="541"/>
      <c r="D719" s="541"/>
      <c r="E719" s="541"/>
      <c r="F719" s="541"/>
      <c r="G719" s="541"/>
      <c r="H719" s="541"/>
      <c r="I719" s="541"/>
      <c r="J719" s="541"/>
      <c r="K719" s="541"/>
      <c r="L719" s="541"/>
      <c r="M719" s="541"/>
      <c r="N719" s="541"/>
      <c r="O719" s="541"/>
      <c r="P719" s="541"/>
      <c r="Q719" s="541"/>
      <c r="R719" s="541"/>
      <c r="S719" s="541"/>
      <c r="T719" s="541"/>
      <c r="U719" s="541"/>
      <c r="V719" s="541"/>
      <c r="W719" s="541"/>
      <c r="X719" s="541"/>
      <c r="Y719" s="541"/>
      <c r="Z719" s="541"/>
    </row>
    <row r="720">
      <c r="A720" s="541"/>
      <c r="B720" s="541"/>
      <c r="C720" s="541"/>
      <c r="D720" s="541"/>
      <c r="E720" s="541"/>
      <c r="F720" s="541"/>
      <c r="G720" s="541"/>
      <c r="H720" s="541"/>
      <c r="I720" s="541"/>
      <c r="J720" s="541"/>
      <c r="K720" s="541"/>
      <c r="L720" s="541"/>
      <c r="M720" s="541"/>
      <c r="N720" s="541"/>
      <c r="O720" s="541"/>
      <c r="P720" s="541"/>
      <c r="Q720" s="541"/>
      <c r="R720" s="541"/>
      <c r="S720" s="541"/>
      <c r="T720" s="541"/>
      <c r="U720" s="541"/>
      <c r="V720" s="541"/>
      <c r="W720" s="541"/>
      <c r="X720" s="541"/>
      <c r="Y720" s="541"/>
      <c r="Z720" s="541"/>
    </row>
    <row r="721">
      <c r="A721" s="541"/>
      <c r="B721" s="541"/>
      <c r="C721" s="541"/>
      <c r="D721" s="541"/>
      <c r="E721" s="541"/>
      <c r="F721" s="541"/>
      <c r="G721" s="541"/>
      <c r="H721" s="541"/>
      <c r="I721" s="541"/>
      <c r="J721" s="541"/>
      <c r="K721" s="541"/>
      <c r="L721" s="541"/>
      <c r="M721" s="541"/>
      <c r="N721" s="541"/>
      <c r="O721" s="541"/>
      <c r="P721" s="541"/>
      <c r="Q721" s="541"/>
      <c r="R721" s="541"/>
      <c r="S721" s="541"/>
      <c r="T721" s="541"/>
      <c r="U721" s="541"/>
      <c r="V721" s="541"/>
      <c r="W721" s="541"/>
      <c r="X721" s="541"/>
      <c r="Y721" s="541"/>
      <c r="Z721" s="541"/>
    </row>
    <row r="722">
      <c r="A722" s="541"/>
      <c r="B722" s="541"/>
      <c r="C722" s="541"/>
      <c r="D722" s="541"/>
      <c r="E722" s="541"/>
      <c r="F722" s="541"/>
      <c r="G722" s="541"/>
      <c r="H722" s="541"/>
      <c r="I722" s="541"/>
      <c r="J722" s="541"/>
      <c r="K722" s="541"/>
      <c r="L722" s="541"/>
      <c r="M722" s="541"/>
      <c r="N722" s="541"/>
      <c r="O722" s="541"/>
      <c r="P722" s="541"/>
      <c r="Q722" s="541"/>
      <c r="R722" s="541"/>
      <c r="S722" s="541"/>
      <c r="T722" s="541"/>
      <c r="U722" s="541"/>
      <c r="V722" s="541"/>
      <c r="W722" s="541"/>
      <c r="X722" s="541"/>
      <c r="Y722" s="541"/>
      <c r="Z722" s="541"/>
    </row>
    <row r="723">
      <c r="A723" s="541"/>
      <c r="B723" s="541"/>
      <c r="C723" s="541"/>
      <c r="D723" s="541"/>
      <c r="E723" s="541"/>
      <c r="F723" s="541"/>
      <c r="G723" s="541"/>
      <c r="H723" s="541"/>
      <c r="I723" s="541"/>
      <c r="J723" s="541"/>
      <c r="K723" s="541"/>
      <c r="L723" s="541"/>
      <c r="M723" s="541"/>
      <c r="N723" s="541"/>
      <c r="O723" s="541"/>
      <c r="P723" s="541"/>
      <c r="Q723" s="541"/>
      <c r="R723" s="541"/>
      <c r="S723" s="541"/>
      <c r="T723" s="541"/>
      <c r="U723" s="541"/>
      <c r="V723" s="541"/>
      <c r="W723" s="541"/>
      <c r="X723" s="541"/>
      <c r="Y723" s="541"/>
      <c r="Z723" s="541"/>
    </row>
    <row r="724">
      <c r="A724" s="541"/>
      <c r="B724" s="541"/>
      <c r="C724" s="541"/>
      <c r="D724" s="541"/>
      <c r="E724" s="541"/>
      <c r="F724" s="541"/>
      <c r="G724" s="541"/>
      <c r="H724" s="541"/>
      <c r="I724" s="541"/>
      <c r="J724" s="541"/>
      <c r="K724" s="541"/>
      <c r="L724" s="541"/>
      <c r="M724" s="541"/>
      <c r="N724" s="541"/>
      <c r="O724" s="541"/>
      <c r="P724" s="541"/>
      <c r="Q724" s="541"/>
      <c r="R724" s="541"/>
      <c r="S724" s="541"/>
      <c r="T724" s="541"/>
      <c r="U724" s="541"/>
      <c r="V724" s="541"/>
      <c r="W724" s="541"/>
      <c r="X724" s="541"/>
      <c r="Y724" s="541"/>
      <c r="Z724" s="541"/>
    </row>
    <row r="725">
      <c r="A725" s="541"/>
      <c r="B725" s="541"/>
      <c r="C725" s="541"/>
      <c r="D725" s="541"/>
      <c r="E725" s="541"/>
      <c r="F725" s="541"/>
      <c r="G725" s="541"/>
      <c r="H725" s="541"/>
      <c r="I725" s="541"/>
      <c r="J725" s="541"/>
      <c r="K725" s="541"/>
      <c r="L725" s="541"/>
      <c r="M725" s="541"/>
      <c r="N725" s="541"/>
      <c r="O725" s="541"/>
      <c r="P725" s="541"/>
      <c r="Q725" s="541"/>
      <c r="R725" s="541"/>
      <c r="S725" s="541"/>
      <c r="T725" s="541"/>
      <c r="U725" s="541"/>
      <c r="V725" s="541"/>
      <c r="W725" s="541"/>
      <c r="X725" s="541"/>
      <c r="Y725" s="541"/>
      <c r="Z725" s="541"/>
    </row>
    <row r="726">
      <c r="A726" s="541"/>
      <c r="B726" s="541"/>
      <c r="C726" s="541"/>
      <c r="D726" s="541"/>
      <c r="E726" s="541"/>
      <c r="F726" s="541"/>
      <c r="G726" s="541"/>
      <c r="H726" s="541"/>
      <c r="I726" s="541"/>
      <c r="J726" s="541"/>
      <c r="K726" s="541"/>
      <c r="L726" s="541"/>
      <c r="M726" s="541"/>
      <c r="N726" s="541"/>
      <c r="O726" s="541"/>
      <c r="P726" s="541"/>
      <c r="Q726" s="541"/>
      <c r="R726" s="541"/>
      <c r="S726" s="541"/>
      <c r="T726" s="541"/>
      <c r="U726" s="541"/>
      <c r="V726" s="541"/>
      <c r="W726" s="541"/>
      <c r="X726" s="541"/>
      <c r="Y726" s="541"/>
      <c r="Z726" s="541"/>
    </row>
    <row r="727">
      <c r="A727" s="541"/>
      <c r="B727" s="541"/>
      <c r="C727" s="541"/>
      <c r="D727" s="541"/>
      <c r="E727" s="541"/>
      <c r="F727" s="541"/>
      <c r="G727" s="541"/>
      <c r="H727" s="541"/>
      <c r="I727" s="541"/>
      <c r="J727" s="541"/>
      <c r="K727" s="541"/>
      <c r="L727" s="541"/>
      <c r="M727" s="541"/>
      <c r="N727" s="541"/>
      <c r="O727" s="541"/>
      <c r="P727" s="541"/>
      <c r="Q727" s="541"/>
      <c r="R727" s="541"/>
      <c r="S727" s="541"/>
      <c r="T727" s="541"/>
      <c r="U727" s="541"/>
      <c r="V727" s="541"/>
      <c r="W727" s="541"/>
      <c r="X727" s="541"/>
      <c r="Y727" s="541"/>
      <c r="Z727" s="541"/>
    </row>
    <row r="728">
      <c r="A728" s="541"/>
      <c r="B728" s="541"/>
      <c r="C728" s="541"/>
      <c r="D728" s="541"/>
      <c r="E728" s="541"/>
      <c r="F728" s="541"/>
      <c r="G728" s="541"/>
      <c r="H728" s="541"/>
      <c r="I728" s="541"/>
      <c r="J728" s="541"/>
      <c r="K728" s="541"/>
      <c r="L728" s="541"/>
      <c r="M728" s="541"/>
      <c r="N728" s="541"/>
      <c r="O728" s="541"/>
      <c r="P728" s="541"/>
      <c r="Q728" s="541"/>
      <c r="R728" s="541"/>
      <c r="S728" s="541"/>
      <c r="T728" s="541"/>
      <c r="U728" s="541"/>
      <c r="V728" s="541"/>
      <c r="W728" s="541"/>
      <c r="X728" s="541"/>
      <c r="Y728" s="541"/>
      <c r="Z728" s="541"/>
    </row>
    <row r="729">
      <c r="A729" s="541"/>
      <c r="B729" s="541"/>
      <c r="C729" s="541"/>
      <c r="D729" s="541"/>
      <c r="E729" s="541"/>
      <c r="F729" s="541"/>
      <c r="G729" s="541"/>
      <c r="H729" s="541"/>
      <c r="I729" s="541"/>
      <c r="J729" s="541"/>
      <c r="K729" s="541"/>
      <c r="L729" s="541"/>
      <c r="M729" s="541"/>
      <c r="N729" s="541"/>
      <c r="O729" s="541"/>
      <c r="P729" s="541"/>
      <c r="Q729" s="541"/>
      <c r="R729" s="541"/>
      <c r="S729" s="541"/>
      <c r="T729" s="541"/>
      <c r="U729" s="541"/>
      <c r="V729" s="541"/>
      <c r="W729" s="541"/>
      <c r="X729" s="541"/>
      <c r="Y729" s="541"/>
      <c r="Z729" s="541"/>
    </row>
    <row r="730">
      <c r="A730" s="541"/>
      <c r="B730" s="541"/>
      <c r="C730" s="541"/>
      <c r="D730" s="541"/>
      <c r="E730" s="541"/>
      <c r="F730" s="541"/>
      <c r="G730" s="541"/>
      <c r="H730" s="541"/>
      <c r="I730" s="541"/>
      <c r="J730" s="541"/>
      <c r="K730" s="541"/>
      <c r="L730" s="541"/>
      <c r="M730" s="541"/>
      <c r="N730" s="541"/>
      <c r="O730" s="541"/>
      <c r="P730" s="541"/>
      <c r="Q730" s="541"/>
      <c r="R730" s="541"/>
      <c r="S730" s="541"/>
      <c r="T730" s="541"/>
      <c r="U730" s="541"/>
      <c r="V730" s="541"/>
      <c r="W730" s="541"/>
      <c r="X730" s="541"/>
      <c r="Y730" s="541"/>
      <c r="Z730" s="541"/>
    </row>
    <row r="731">
      <c r="A731" s="541"/>
      <c r="B731" s="541"/>
      <c r="C731" s="541"/>
      <c r="D731" s="541"/>
      <c r="E731" s="541"/>
      <c r="F731" s="541"/>
      <c r="G731" s="541"/>
      <c r="H731" s="541"/>
      <c r="I731" s="541"/>
      <c r="J731" s="541"/>
      <c r="K731" s="541"/>
      <c r="L731" s="541"/>
      <c r="M731" s="541"/>
      <c r="N731" s="541"/>
      <c r="O731" s="541"/>
      <c r="P731" s="541"/>
      <c r="Q731" s="541"/>
      <c r="R731" s="541"/>
      <c r="S731" s="541"/>
      <c r="T731" s="541"/>
      <c r="U731" s="541"/>
      <c r="V731" s="541"/>
      <c r="W731" s="541"/>
      <c r="X731" s="541"/>
      <c r="Y731" s="541"/>
      <c r="Z731" s="541"/>
    </row>
    <row r="732">
      <c r="A732" s="541"/>
      <c r="B732" s="541"/>
      <c r="C732" s="541"/>
      <c r="D732" s="541"/>
      <c r="E732" s="541"/>
      <c r="F732" s="541"/>
      <c r="G732" s="541"/>
      <c r="H732" s="541"/>
      <c r="I732" s="541"/>
      <c r="J732" s="541"/>
      <c r="K732" s="541"/>
      <c r="L732" s="541"/>
      <c r="M732" s="541"/>
      <c r="N732" s="541"/>
      <c r="O732" s="541"/>
      <c r="P732" s="541"/>
      <c r="Q732" s="541"/>
      <c r="R732" s="541"/>
      <c r="S732" s="541"/>
      <c r="T732" s="541"/>
      <c r="U732" s="541"/>
      <c r="V732" s="541"/>
      <c r="W732" s="541"/>
      <c r="X732" s="541"/>
      <c r="Y732" s="541"/>
      <c r="Z732" s="541"/>
    </row>
    <row r="733">
      <c r="A733" s="541"/>
      <c r="B733" s="541"/>
      <c r="C733" s="541"/>
      <c r="D733" s="541"/>
      <c r="E733" s="541"/>
      <c r="F733" s="541"/>
      <c r="G733" s="541"/>
      <c r="H733" s="541"/>
      <c r="I733" s="541"/>
      <c r="J733" s="541"/>
      <c r="K733" s="541"/>
      <c r="L733" s="541"/>
      <c r="M733" s="541"/>
      <c r="N733" s="541"/>
      <c r="O733" s="541"/>
      <c r="P733" s="541"/>
      <c r="Q733" s="541"/>
      <c r="R733" s="541"/>
      <c r="S733" s="541"/>
      <c r="T733" s="541"/>
      <c r="U733" s="541"/>
      <c r="V733" s="541"/>
      <c r="W733" s="541"/>
      <c r="X733" s="541"/>
      <c r="Y733" s="541"/>
      <c r="Z733" s="541"/>
    </row>
    <row r="734">
      <c r="A734" s="541"/>
      <c r="B734" s="541"/>
      <c r="C734" s="541"/>
      <c r="D734" s="541"/>
      <c r="E734" s="541"/>
      <c r="F734" s="541"/>
      <c r="G734" s="541"/>
      <c r="H734" s="541"/>
      <c r="I734" s="541"/>
      <c r="J734" s="541"/>
      <c r="K734" s="541"/>
      <c r="L734" s="541"/>
      <c r="M734" s="541"/>
      <c r="N734" s="541"/>
      <c r="O734" s="541"/>
      <c r="P734" s="541"/>
      <c r="Q734" s="541"/>
      <c r="R734" s="541"/>
      <c r="S734" s="541"/>
      <c r="T734" s="541"/>
      <c r="U734" s="541"/>
      <c r="V734" s="541"/>
      <c r="W734" s="541"/>
      <c r="X734" s="541"/>
      <c r="Y734" s="541"/>
      <c r="Z734" s="541"/>
    </row>
    <row r="735">
      <c r="A735" s="541"/>
      <c r="B735" s="541"/>
      <c r="C735" s="541"/>
      <c r="D735" s="541"/>
      <c r="E735" s="541"/>
      <c r="F735" s="541"/>
      <c r="G735" s="541"/>
      <c r="H735" s="541"/>
      <c r="I735" s="541"/>
      <c r="J735" s="541"/>
      <c r="K735" s="541"/>
      <c r="L735" s="541"/>
      <c r="M735" s="541"/>
      <c r="N735" s="541"/>
      <c r="O735" s="541"/>
      <c r="P735" s="541"/>
      <c r="Q735" s="541"/>
      <c r="R735" s="541"/>
      <c r="S735" s="541"/>
      <c r="T735" s="541"/>
      <c r="U735" s="541"/>
      <c r="V735" s="541"/>
      <c r="W735" s="541"/>
      <c r="X735" s="541"/>
      <c r="Y735" s="541"/>
      <c r="Z735" s="541"/>
    </row>
    <row r="736">
      <c r="A736" s="541"/>
      <c r="B736" s="541"/>
      <c r="C736" s="541"/>
      <c r="D736" s="541"/>
      <c r="E736" s="541"/>
      <c r="F736" s="541"/>
      <c r="G736" s="541"/>
      <c r="H736" s="541"/>
      <c r="I736" s="541"/>
      <c r="J736" s="541"/>
      <c r="K736" s="541"/>
      <c r="L736" s="541"/>
      <c r="M736" s="541"/>
      <c r="N736" s="541"/>
      <c r="O736" s="541"/>
      <c r="P736" s="541"/>
      <c r="Q736" s="541"/>
      <c r="R736" s="541"/>
      <c r="S736" s="541"/>
      <c r="T736" s="541"/>
      <c r="U736" s="541"/>
      <c r="V736" s="541"/>
      <c r="W736" s="541"/>
      <c r="X736" s="541"/>
      <c r="Y736" s="541"/>
      <c r="Z736" s="541"/>
    </row>
    <row r="737">
      <c r="A737" s="541"/>
      <c r="B737" s="541"/>
      <c r="C737" s="541"/>
      <c r="D737" s="541"/>
      <c r="E737" s="541"/>
      <c r="F737" s="541"/>
      <c r="G737" s="541"/>
      <c r="H737" s="541"/>
      <c r="I737" s="541"/>
      <c r="J737" s="541"/>
      <c r="K737" s="541"/>
      <c r="L737" s="541"/>
      <c r="M737" s="541"/>
      <c r="N737" s="541"/>
      <c r="O737" s="541"/>
      <c r="P737" s="541"/>
      <c r="Q737" s="541"/>
      <c r="R737" s="541"/>
      <c r="S737" s="541"/>
      <c r="T737" s="541"/>
      <c r="U737" s="541"/>
      <c r="V737" s="541"/>
      <c r="W737" s="541"/>
      <c r="X737" s="541"/>
      <c r="Y737" s="541"/>
      <c r="Z737" s="541"/>
    </row>
    <row r="738">
      <c r="A738" s="541"/>
      <c r="B738" s="541"/>
      <c r="C738" s="541"/>
      <c r="D738" s="541"/>
      <c r="E738" s="541"/>
      <c r="F738" s="541"/>
      <c r="G738" s="541"/>
      <c r="H738" s="541"/>
      <c r="I738" s="541"/>
      <c r="J738" s="541"/>
      <c r="K738" s="541"/>
      <c r="L738" s="541"/>
      <c r="M738" s="541"/>
      <c r="N738" s="541"/>
      <c r="O738" s="541"/>
      <c r="P738" s="541"/>
      <c r="Q738" s="541"/>
      <c r="R738" s="541"/>
      <c r="S738" s="541"/>
      <c r="T738" s="541"/>
      <c r="U738" s="541"/>
      <c r="V738" s="541"/>
      <c r="W738" s="541"/>
      <c r="X738" s="541"/>
      <c r="Y738" s="541"/>
      <c r="Z738" s="541"/>
    </row>
    <row r="739">
      <c r="A739" s="541"/>
      <c r="B739" s="541"/>
      <c r="C739" s="541"/>
      <c r="D739" s="541"/>
      <c r="E739" s="541"/>
      <c r="F739" s="541"/>
      <c r="G739" s="541"/>
      <c r="H739" s="541"/>
      <c r="I739" s="541"/>
      <c r="J739" s="541"/>
      <c r="K739" s="541"/>
      <c r="L739" s="541"/>
      <c r="M739" s="541"/>
      <c r="N739" s="541"/>
      <c r="O739" s="541"/>
      <c r="P739" s="541"/>
      <c r="Q739" s="541"/>
      <c r="R739" s="541"/>
      <c r="S739" s="541"/>
      <c r="T739" s="541"/>
      <c r="U739" s="541"/>
      <c r="V739" s="541"/>
      <c r="W739" s="541"/>
      <c r="X739" s="541"/>
      <c r="Y739" s="541"/>
      <c r="Z739" s="541"/>
    </row>
    <row r="740">
      <c r="A740" s="541"/>
      <c r="B740" s="541"/>
      <c r="C740" s="541"/>
      <c r="D740" s="541"/>
      <c r="E740" s="541"/>
      <c r="F740" s="541"/>
      <c r="G740" s="541"/>
      <c r="H740" s="541"/>
      <c r="I740" s="541"/>
      <c r="J740" s="541"/>
      <c r="K740" s="541"/>
      <c r="L740" s="541"/>
      <c r="M740" s="541"/>
      <c r="N740" s="541"/>
      <c r="O740" s="541"/>
      <c r="P740" s="541"/>
      <c r="Q740" s="541"/>
      <c r="R740" s="541"/>
      <c r="S740" s="541"/>
      <c r="T740" s="541"/>
      <c r="U740" s="541"/>
      <c r="V740" s="541"/>
      <c r="W740" s="541"/>
      <c r="X740" s="541"/>
      <c r="Y740" s="541"/>
      <c r="Z740" s="541"/>
    </row>
    <row r="741">
      <c r="A741" s="541"/>
      <c r="B741" s="541"/>
      <c r="C741" s="541"/>
      <c r="D741" s="541"/>
      <c r="E741" s="541"/>
      <c r="F741" s="541"/>
      <c r="G741" s="541"/>
      <c r="H741" s="541"/>
      <c r="I741" s="541"/>
      <c r="J741" s="541"/>
      <c r="K741" s="541"/>
      <c r="L741" s="541"/>
      <c r="M741" s="541"/>
      <c r="N741" s="541"/>
      <c r="O741" s="541"/>
      <c r="P741" s="541"/>
      <c r="Q741" s="541"/>
      <c r="R741" s="541"/>
      <c r="S741" s="541"/>
      <c r="T741" s="541"/>
      <c r="U741" s="541"/>
      <c r="V741" s="541"/>
      <c r="W741" s="541"/>
      <c r="X741" s="541"/>
      <c r="Y741" s="541"/>
      <c r="Z741" s="541"/>
    </row>
    <row r="742">
      <c r="A742" s="541"/>
      <c r="B742" s="541"/>
      <c r="C742" s="541"/>
      <c r="D742" s="541"/>
      <c r="E742" s="541"/>
      <c r="F742" s="541"/>
      <c r="G742" s="541"/>
      <c r="H742" s="541"/>
      <c r="I742" s="541"/>
      <c r="J742" s="541"/>
      <c r="K742" s="541"/>
      <c r="L742" s="541"/>
      <c r="M742" s="541"/>
      <c r="N742" s="541"/>
      <c r="O742" s="541"/>
      <c r="P742" s="541"/>
      <c r="Q742" s="541"/>
      <c r="R742" s="541"/>
      <c r="S742" s="541"/>
      <c r="T742" s="541"/>
      <c r="U742" s="541"/>
      <c r="V742" s="541"/>
      <c r="W742" s="541"/>
      <c r="X742" s="541"/>
      <c r="Y742" s="541"/>
      <c r="Z742" s="541"/>
    </row>
    <row r="743">
      <c r="A743" s="541"/>
      <c r="B743" s="541"/>
      <c r="C743" s="541"/>
      <c r="D743" s="541"/>
      <c r="E743" s="541"/>
      <c r="F743" s="541"/>
      <c r="G743" s="541"/>
      <c r="H743" s="541"/>
      <c r="I743" s="541"/>
      <c r="J743" s="541"/>
      <c r="K743" s="541"/>
      <c r="L743" s="541"/>
      <c r="M743" s="541"/>
      <c r="N743" s="541"/>
      <c r="O743" s="541"/>
      <c r="P743" s="541"/>
      <c r="Q743" s="541"/>
      <c r="R743" s="541"/>
      <c r="S743" s="541"/>
      <c r="T743" s="541"/>
      <c r="U743" s="541"/>
      <c r="V743" s="541"/>
      <c r="W743" s="541"/>
      <c r="X743" s="541"/>
      <c r="Y743" s="541"/>
      <c r="Z743" s="541"/>
    </row>
    <row r="744">
      <c r="A744" s="541"/>
      <c r="B744" s="541"/>
      <c r="C744" s="541"/>
      <c r="D744" s="541"/>
      <c r="E744" s="541"/>
      <c r="F744" s="541"/>
      <c r="G744" s="541"/>
      <c r="H744" s="541"/>
      <c r="I744" s="541"/>
      <c r="J744" s="541"/>
      <c r="K744" s="541"/>
      <c r="L744" s="541"/>
      <c r="M744" s="541"/>
      <c r="N744" s="541"/>
      <c r="O744" s="541"/>
      <c r="P744" s="541"/>
      <c r="Q744" s="541"/>
      <c r="R744" s="541"/>
      <c r="S744" s="541"/>
      <c r="T744" s="541"/>
      <c r="U744" s="541"/>
      <c r="V744" s="541"/>
      <c r="W744" s="541"/>
      <c r="X744" s="541"/>
      <c r="Y744" s="541"/>
      <c r="Z744" s="541"/>
    </row>
    <row r="745">
      <c r="A745" s="541"/>
      <c r="B745" s="541"/>
      <c r="C745" s="541"/>
      <c r="D745" s="541"/>
      <c r="E745" s="541"/>
      <c r="F745" s="541"/>
      <c r="G745" s="541"/>
      <c r="H745" s="541"/>
      <c r="I745" s="541"/>
      <c r="J745" s="541"/>
      <c r="K745" s="541"/>
      <c r="L745" s="541"/>
      <c r="M745" s="541"/>
      <c r="N745" s="541"/>
      <c r="O745" s="541"/>
      <c r="P745" s="541"/>
      <c r="Q745" s="541"/>
      <c r="R745" s="541"/>
      <c r="S745" s="541"/>
      <c r="T745" s="541"/>
      <c r="U745" s="541"/>
      <c r="V745" s="541"/>
      <c r="W745" s="541"/>
      <c r="X745" s="541"/>
      <c r="Y745" s="541"/>
      <c r="Z745" s="541"/>
    </row>
    <row r="746">
      <c r="A746" s="541"/>
      <c r="B746" s="541"/>
      <c r="C746" s="541"/>
      <c r="D746" s="541"/>
      <c r="E746" s="541"/>
      <c r="F746" s="541"/>
      <c r="G746" s="541"/>
      <c r="H746" s="541"/>
      <c r="I746" s="541"/>
      <c r="J746" s="541"/>
      <c r="K746" s="541"/>
      <c r="L746" s="541"/>
      <c r="M746" s="541"/>
      <c r="N746" s="541"/>
      <c r="O746" s="541"/>
      <c r="P746" s="541"/>
      <c r="Q746" s="541"/>
      <c r="R746" s="541"/>
      <c r="S746" s="541"/>
      <c r="T746" s="541"/>
      <c r="U746" s="541"/>
      <c r="V746" s="541"/>
      <c r="W746" s="541"/>
      <c r="X746" s="541"/>
      <c r="Y746" s="541"/>
      <c r="Z746" s="541"/>
    </row>
    <row r="747">
      <c r="A747" s="541"/>
      <c r="B747" s="541"/>
      <c r="C747" s="541"/>
      <c r="D747" s="541"/>
      <c r="E747" s="541"/>
      <c r="F747" s="541"/>
      <c r="G747" s="541"/>
      <c r="H747" s="541"/>
      <c r="I747" s="541"/>
      <c r="J747" s="541"/>
      <c r="K747" s="541"/>
      <c r="L747" s="541"/>
      <c r="M747" s="541"/>
      <c r="N747" s="541"/>
      <c r="O747" s="541"/>
      <c r="P747" s="541"/>
      <c r="Q747" s="541"/>
      <c r="R747" s="541"/>
      <c r="S747" s="541"/>
      <c r="T747" s="541"/>
      <c r="U747" s="541"/>
      <c r="V747" s="541"/>
      <c r="W747" s="541"/>
      <c r="X747" s="541"/>
      <c r="Y747" s="541"/>
      <c r="Z747" s="541"/>
    </row>
    <row r="748">
      <c r="A748" s="541"/>
      <c r="B748" s="541"/>
      <c r="C748" s="541"/>
      <c r="D748" s="541"/>
      <c r="E748" s="541"/>
      <c r="F748" s="541"/>
      <c r="G748" s="541"/>
      <c r="H748" s="541"/>
      <c r="I748" s="541"/>
      <c r="J748" s="541"/>
      <c r="K748" s="541"/>
      <c r="L748" s="541"/>
      <c r="M748" s="541"/>
      <c r="N748" s="541"/>
      <c r="O748" s="541"/>
      <c r="P748" s="541"/>
      <c r="Q748" s="541"/>
      <c r="R748" s="541"/>
      <c r="S748" s="541"/>
      <c r="T748" s="541"/>
      <c r="U748" s="541"/>
      <c r="V748" s="541"/>
      <c r="W748" s="541"/>
      <c r="X748" s="541"/>
      <c r="Y748" s="541"/>
      <c r="Z748" s="541"/>
    </row>
    <row r="749">
      <c r="A749" s="541"/>
      <c r="B749" s="541"/>
      <c r="C749" s="541"/>
      <c r="D749" s="541"/>
      <c r="E749" s="541"/>
      <c r="F749" s="541"/>
      <c r="G749" s="541"/>
      <c r="H749" s="541"/>
      <c r="I749" s="541"/>
      <c r="J749" s="541"/>
      <c r="K749" s="541"/>
      <c r="L749" s="541"/>
      <c r="M749" s="541"/>
      <c r="N749" s="541"/>
      <c r="O749" s="541"/>
      <c r="P749" s="541"/>
      <c r="Q749" s="541"/>
      <c r="R749" s="541"/>
      <c r="S749" s="541"/>
      <c r="T749" s="541"/>
      <c r="U749" s="541"/>
      <c r="V749" s="541"/>
      <c r="W749" s="541"/>
      <c r="X749" s="541"/>
      <c r="Y749" s="541"/>
      <c r="Z749" s="541"/>
    </row>
    <row r="750">
      <c r="A750" s="541"/>
      <c r="B750" s="541"/>
      <c r="C750" s="541"/>
      <c r="D750" s="541"/>
      <c r="E750" s="541"/>
      <c r="F750" s="541"/>
      <c r="G750" s="541"/>
      <c r="H750" s="541"/>
      <c r="I750" s="541"/>
      <c r="J750" s="541"/>
      <c r="K750" s="541"/>
      <c r="L750" s="541"/>
      <c r="M750" s="541"/>
      <c r="N750" s="541"/>
      <c r="O750" s="541"/>
      <c r="P750" s="541"/>
      <c r="Q750" s="541"/>
      <c r="R750" s="541"/>
      <c r="S750" s="541"/>
      <c r="T750" s="541"/>
      <c r="U750" s="541"/>
      <c r="V750" s="541"/>
      <c r="W750" s="541"/>
      <c r="X750" s="541"/>
      <c r="Y750" s="541"/>
      <c r="Z750" s="541"/>
    </row>
    <row r="751">
      <c r="A751" s="541"/>
      <c r="B751" s="541"/>
      <c r="C751" s="541"/>
      <c r="D751" s="541"/>
      <c r="E751" s="541"/>
      <c r="F751" s="541"/>
      <c r="G751" s="541"/>
      <c r="H751" s="541"/>
      <c r="I751" s="541"/>
      <c r="J751" s="541"/>
      <c r="K751" s="541"/>
      <c r="L751" s="541"/>
      <c r="M751" s="541"/>
      <c r="N751" s="541"/>
      <c r="O751" s="541"/>
      <c r="P751" s="541"/>
      <c r="Q751" s="541"/>
      <c r="R751" s="541"/>
      <c r="S751" s="541"/>
      <c r="T751" s="541"/>
      <c r="U751" s="541"/>
      <c r="V751" s="541"/>
      <c r="W751" s="541"/>
      <c r="X751" s="541"/>
      <c r="Y751" s="541"/>
      <c r="Z751" s="541"/>
    </row>
    <row r="752">
      <c r="A752" s="541"/>
      <c r="B752" s="541"/>
      <c r="C752" s="541"/>
      <c r="D752" s="541"/>
      <c r="E752" s="541"/>
      <c r="F752" s="541"/>
      <c r="G752" s="541"/>
      <c r="H752" s="541"/>
      <c r="I752" s="541"/>
      <c r="J752" s="541"/>
      <c r="K752" s="541"/>
      <c r="L752" s="541"/>
      <c r="M752" s="541"/>
      <c r="N752" s="541"/>
      <c r="O752" s="541"/>
      <c r="P752" s="541"/>
      <c r="Q752" s="541"/>
      <c r="R752" s="541"/>
      <c r="S752" s="541"/>
      <c r="T752" s="541"/>
      <c r="U752" s="541"/>
      <c r="V752" s="541"/>
      <c r="W752" s="541"/>
      <c r="X752" s="541"/>
      <c r="Y752" s="541"/>
      <c r="Z752" s="541"/>
    </row>
    <row r="753">
      <c r="A753" s="541"/>
      <c r="B753" s="541"/>
      <c r="C753" s="541"/>
      <c r="D753" s="541"/>
      <c r="E753" s="541"/>
      <c r="F753" s="541"/>
      <c r="G753" s="541"/>
      <c r="H753" s="541"/>
      <c r="I753" s="541"/>
      <c r="J753" s="541"/>
      <c r="K753" s="541"/>
      <c r="L753" s="541"/>
      <c r="M753" s="541"/>
      <c r="N753" s="541"/>
      <c r="O753" s="541"/>
      <c r="P753" s="541"/>
      <c r="Q753" s="541"/>
      <c r="R753" s="541"/>
      <c r="S753" s="541"/>
      <c r="T753" s="541"/>
      <c r="U753" s="541"/>
      <c r="V753" s="541"/>
      <c r="W753" s="541"/>
      <c r="X753" s="541"/>
      <c r="Y753" s="541"/>
      <c r="Z753" s="541"/>
    </row>
    <row r="754">
      <c r="A754" s="541"/>
      <c r="B754" s="541"/>
      <c r="C754" s="541"/>
      <c r="D754" s="541"/>
      <c r="E754" s="541"/>
      <c r="F754" s="541"/>
      <c r="G754" s="541"/>
      <c r="H754" s="541"/>
      <c r="I754" s="541"/>
      <c r="J754" s="541"/>
      <c r="K754" s="541"/>
      <c r="L754" s="541"/>
      <c r="M754" s="541"/>
      <c r="N754" s="541"/>
      <c r="O754" s="541"/>
      <c r="P754" s="541"/>
      <c r="Q754" s="541"/>
      <c r="R754" s="541"/>
      <c r="S754" s="541"/>
      <c r="T754" s="541"/>
      <c r="U754" s="541"/>
      <c r="V754" s="541"/>
      <c r="W754" s="541"/>
      <c r="X754" s="541"/>
      <c r="Y754" s="541"/>
      <c r="Z754" s="541"/>
    </row>
    <row r="755">
      <c r="A755" s="541"/>
      <c r="B755" s="541"/>
      <c r="C755" s="541"/>
      <c r="D755" s="541"/>
      <c r="E755" s="541"/>
      <c r="F755" s="541"/>
      <c r="G755" s="541"/>
      <c r="H755" s="541"/>
      <c r="I755" s="541"/>
      <c r="J755" s="541"/>
      <c r="K755" s="541"/>
      <c r="L755" s="541"/>
      <c r="M755" s="541"/>
      <c r="N755" s="541"/>
      <c r="O755" s="541"/>
      <c r="P755" s="541"/>
      <c r="Q755" s="541"/>
      <c r="R755" s="541"/>
      <c r="S755" s="541"/>
      <c r="T755" s="541"/>
      <c r="U755" s="541"/>
      <c r="V755" s="541"/>
      <c r="W755" s="541"/>
      <c r="X755" s="541"/>
      <c r="Y755" s="541"/>
      <c r="Z755" s="541"/>
    </row>
    <row r="756">
      <c r="A756" s="541"/>
      <c r="B756" s="541"/>
      <c r="C756" s="541"/>
      <c r="D756" s="541"/>
      <c r="E756" s="541"/>
      <c r="F756" s="541"/>
      <c r="G756" s="541"/>
      <c r="H756" s="541"/>
      <c r="I756" s="541"/>
      <c r="J756" s="541"/>
      <c r="K756" s="541"/>
      <c r="L756" s="541"/>
      <c r="M756" s="541"/>
      <c r="N756" s="541"/>
      <c r="O756" s="541"/>
      <c r="P756" s="541"/>
      <c r="Q756" s="541"/>
      <c r="R756" s="541"/>
      <c r="S756" s="541"/>
      <c r="T756" s="541"/>
      <c r="U756" s="541"/>
      <c r="V756" s="541"/>
      <c r="W756" s="541"/>
      <c r="X756" s="541"/>
      <c r="Y756" s="541"/>
      <c r="Z756" s="541"/>
    </row>
    <row r="757">
      <c r="A757" s="541"/>
      <c r="B757" s="541"/>
      <c r="C757" s="541"/>
      <c r="D757" s="541"/>
      <c r="E757" s="541"/>
      <c r="F757" s="541"/>
      <c r="G757" s="541"/>
      <c r="H757" s="541"/>
      <c r="I757" s="541"/>
      <c r="J757" s="541"/>
      <c r="K757" s="541"/>
      <c r="L757" s="541"/>
      <c r="M757" s="541"/>
      <c r="N757" s="541"/>
      <c r="O757" s="541"/>
      <c r="P757" s="541"/>
      <c r="Q757" s="541"/>
      <c r="R757" s="541"/>
      <c r="S757" s="541"/>
      <c r="T757" s="541"/>
      <c r="U757" s="541"/>
      <c r="V757" s="541"/>
      <c r="W757" s="541"/>
      <c r="X757" s="541"/>
      <c r="Y757" s="541"/>
      <c r="Z757" s="541"/>
    </row>
    <row r="758">
      <c r="A758" s="541"/>
      <c r="B758" s="541"/>
      <c r="C758" s="541"/>
      <c r="D758" s="541"/>
      <c r="E758" s="541"/>
      <c r="F758" s="541"/>
      <c r="G758" s="541"/>
      <c r="H758" s="541"/>
      <c r="I758" s="541"/>
      <c r="J758" s="541"/>
      <c r="K758" s="541"/>
      <c r="L758" s="541"/>
      <c r="M758" s="541"/>
      <c r="N758" s="541"/>
      <c r="O758" s="541"/>
      <c r="P758" s="541"/>
      <c r="Q758" s="541"/>
      <c r="R758" s="541"/>
      <c r="S758" s="541"/>
      <c r="T758" s="541"/>
      <c r="U758" s="541"/>
      <c r="V758" s="541"/>
      <c r="W758" s="541"/>
      <c r="X758" s="541"/>
      <c r="Y758" s="541"/>
      <c r="Z758" s="541"/>
    </row>
    <row r="759">
      <c r="A759" s="541"/>
      <c r="B759" s="541"/>
      <c r="C759" s="541"/>
      <c r="D759" s="541"/>
      <c r="E759" s="541"/>
      <c r="F759" s="541"/>
      <c r="G759" s="541"/>
      <c r="H759" s="541"/>
      <c r="I759" s="541"/>
      <c r="J759" s="541"/>
      <c r="K759" s="541"/>
      <c r="L759" s="541"/>
      <c r="M759" s="541"/>
      <c r="N759" s="541"/>
      <c r="O759" s="541"/>
      <c r="P759" s="541"/>
      <c r="Q759" s="541"/>
      <c r="R759" s="541"/>
      <c r="S759" s="541"/>
      <c r="T759" s="541"/>
      <c r="U759" s="541"/>
      <c r="V759" s="541"/>
      <c r="W759" s="541"/>
      <c r="X759" s="541"/>
      <c r="Y759" s="541"/>
      <c r="Z759" s="541"/>
    </row>
    <row r="760">
      <c r="A760" s="541"/>
      <c r="B760" s="541"/>
      <c r="C760" s="541"/>
      <c r="D760" s="541"/>
      <c r="E760" s="541"/>
      <c r="F760" s="541"/>
      <c r="G760" s="541"/>
      <c r="H760" s="541"/>
      <c r="I760" s="541"/>
      <c r="J760" s="541"/>
      <c r="K760" s="541"/>
      <c r="L760" s="541"/>
      <c r="M760" s="541"/>
      <c r="N760" s="541"/>
      <c r="O760" s="541"/>
      <c r="P760" s="541"/>
      <c r="Q760" s="541"/>
      <c r="R760" s="541"/>
      <c r="S760" s="541"/>
      <c r="T760" s="541"/>
      <c r="U760" s="541"/>
      <c r="V760" s="541"/>
      <c r="W760" s="541"/>
      <c r="X760" s="541"/>
      <c r="Y760" s="541"/>
      <c r="Z760" s="541"/>
    </row>
    <row r="761">
      <c r="A761" s="541"/>
      <c r="B761" s="541"/>
      <c r="C761" s="541"/>
      <c r="D761" s="541"/>
      <c r="E761" s="541"/>
      <c r="F761" s="541"/>
      <c r="G761" s="541"/>
      <c r="H761" s="541"/>
      <c r="I761" s="541"/>
      <c r="J761" s="541"/>
      <c r="K761" s="541"/>
      <c r="L761" s="541"/>
      <c r="M761" s="541"/>
      <c r="N761" s="541"/>
      <c r="O761" s="541"/>
      <c r="P761" s="541"/>
      <c r="Q761" s="541"/>
      <c r="R761" s="541"/>
      <c r="S761" s="541"/>
      <c r="T761" s="541"/>
      <c r="U761" s="541"/>
      <c r="V761" s="541"/>
      <c r="W761" s="541"/>
      <c r="X761" s="541"/>
      <c r="Y761" s="541"/>
      <c r="Z761" s="541"/>
    </row>
    <row r="762">
      <c r="A762" s="541"/>
      <c r="B762" s="541"/>
      <c r="C762" s="541"/>
      <c r="D762" s="541"/>
      <c r="E762" s="541"/>
      <c r="F762" s="541"/>
      <c r="G762" s="541"/>
      <c r="H762" s="541"/>
      <c r="I762" s="541"/>
      <c r="J762" s="541"/>
      <c r="K762" s="541"/>
      <c r="L762" s="541"/>
      <c r="M762" s="541"/>
      <c r="N762" s="541"/>
      <c r="O762" s="541"/>
      <c r="P762" s="541"/>
      <c r="Q762" s="541"/>
      <c r="R762" s="541"/>
      <c r="S762" s="541"/>
      <c r="T762" s="541"/>
      <c r="U762" s="541"/>
      <c r="V762" s="541"/>
      <c r="W762" s="541"/>
      <c r="X762" s="541"/>
      <c r="Y762" s="541"/>
      <c r="Z762" s="541"/>
    </row>
    <row r="763">
      <c r="A763" s="541"/>
      <c r="B763" s="541"/>
      <c r="C763" s="541"/>
      <c r="D763" s="541"/>
      <c r="E763" s="541"/>
      <c r="F763" s="541"/>
      <c r="G763" s="541"/>
      <c r="H763" s="541"/>
      <c r="I763" s="541"/>
      <c r="J763" s="541"/>
      <c r="K763" s="541"/>
      <c r="L763" s="541"/>
      <c r="M763" s="541"/>
      <c r="N763" s="541"/>
      <c r="O763" s="541"/>
      <c r="P763" s="541"/>
      <c r="Q763" s="541"/>
      <c r="R763" s="541"/>
      <c r="S763" s="541"/>
      <c r="T763" s="541"/>
      <c r="U763" s="541"/>
      <c r="V763" s="541"/>
      <c r="W763" s="541"/>
      <c r="X763" s="541"/>
      <c r="Y763" s="541"/>
      <c r="Z763" s="541"/>
    </row>
    <row r="764">
      <c r="A764" s="541"/>
      <c r="B764" s="541"/>
      <c r="C764" s="541"/>
      <c r="D764" s="541"/>
      <c r="E764" s="541"/>
      <c r="F764" s="541"/>
      <c r="G764" s="541"/>
      <c r="H764" s="541"/>
      <c r="I764" s="541"/>
      <c r="J764" s="541"/>
      <c r="K764" s="541"/>
      <c r="L764" s="541"/>
      <c r="M764" s="541"/>
      <c r="N764" s="541"/>
      <c r="O764" s="541"/>
      <c r="P764" s="541"/>
      <c r="Q764" s="541"/>
      <c r="R764" s="541"/>
      <c r="S764" s="541"/>
      <c r="T764" s="541"/>
      <c r="U764" s="541"/>
      <c r="V764" s="541"/>
      <c r="W764" s="541"/>
      <c r="X764" s="541"/>
      <c r="Y764" s="541"/>
      <c r="Z764" s="541"/>
    </row>
    <row r="765">
      <c r="A765" s="541"/>
      <c r="B765" s="541"/>
      <c r="C765" s="541"/>
      <c r="D765" s="541"/>
      <c r="E765" s="541"/>
      <c r="F765" s="541"/>
      <c r="G765" s="541"/>
      <c r="H765" s="541"/>
      <c r="I765" s="541"/>
      <c r="J765" s="541"/>
      <c r="K765" s="541"/>
      <c r="L765" s="541"/>
      <c r="M765" s="541"/>
      <c r="N765" s="541"/>
      <c r="O765" s="541"/>
      <c r="P765" s="541"/>
      <c r="Q765" s="541"/>
      <c r="R765" s="541"/>
      <c r="S765" s="541"/>
      <c r="T765" s="541"/>
      <c r="U765" s="541"/>
      <c r="V765" s="541"/>
      <c r="W765" s="541"/>
      <c r="X765" s="541"/>
      <c r="Y765" s="541"/>
      <c r="Z765" s="541"/>
    </row>
    <row r="766">
      <c r="A766" s="541"/>
      <c r="B766" s="541"/>
      <c r="C766" s="541"/>
      <c r="D766" s="541"/>
      <c r="E766" s="541"/>
      <c r="F766" s="541"/>
      <c r="G766" s="541"/>
      <c r="H766" s="541"/>
      <c r="I766" s="541"/>
      <c r="J766" s="541"/>
      <c r="K766" s="541"/>
      <c r="L766" s="541"/>
      <c r="M766" s="541"/>
      <c r="N766" s="541"/>
      <c r="O766" s="541"/>
      <c r="P766" s="541"/>
      <c r="Q766" s="541"/>
      <c r="R766" s="541"/>
      <c r="S766" s="541"/>
      <c r="T766" s="541"/>
      <c r="U766" s="541"/>
      <c r="V766" s="541"/>
      <c r="W766" s="541"/>
      <c r="X766" s="541"/>
      <c r="Y766" s="541"/>
      <c r="Z766" s="541"/>
    </row>
    <row r="767">
      <c r="A767" s="541"/>
      <c r="B767" s="541"/>
      <c r="C767" s="541"/>
      <c r="D767" s="541"/>
      <c r="E767" s="541"/>
      <c r="F767" s="541"/>
      <c r="G767" s="541"/>
      <c r="H767" s="541"/>
      <c r="I767" s="541"/>
      <c r="J767" s="541"/>
      <c r="K767" s="541"/>
      <c r="L767" s="541"/>
      <c r="M767" s="541"/>
      <c r="N767" s="541"/>
      <c r="O767" s="541"/>
      <c r="P767" s="541"/>
      <c r="Q767" s="541"/>
      <c r="R767" s="541"/>
      <c r="S767" s="541"/>
      <c r="T767" s="541"/>
      <c r="U767" s="541"/>
      <c r="V767" s="541"/>
      <c r="W767" s="541"/>
      <c r="X767" s="541"/>
      <c r="Y767" s="541"/>
      <c r="Z767" s="541"/>
    </row>
    <row r="768">
      <c r="A768" s="541"/>
      <c r="B768" s="541"/>
      <c r="C768" s="541"/>
      <c r="D768" s="541"/>
      <c r="E768" s="541"/>
      <c r="F768" s="541"/>
      <c r="G768" s="541"/>
      <c r="H768" s="541"/>
      <c r="I768" s="541"/>
      <c r="J768" s="541"/>
      <c r="K768" s="541"/>
      <c r="L768" s="541"/>
      <c r="M768" s="541"/>
      <c r="N768" s="541"/>
      <c r="O768" s="541"/>
      <c r="P768" s="541"/>
      <c r="Q768" s="541"/>
      <c r="R768" s="541"/>
      <c r="S768" s="541"/>
      <c r="T768" s="541"/>
      <c r="U768" s="541"/>
      <c r="V768" s="541"/>
      <c r="W768" s="541"/>
      <c r="X768" s="541"/>
      <c r="Y768" s="541"/>
      <c r="Z768" s="541"/>
    </row>
    <row r="769">
      <c r="A769" s="541"/>
      <c r="B769" s="541"/>
      <c r="C769" s="541"/>
      <c r="D769" s="541"/>
      <c r="E769" s="541"/>
      <c r="F769" s="541"/>
      <c r="G769" s="541"/>
      <c r="H769" s="541"/>
      <c r="I769" s="541"/>
      <c r="J769" s="541"/>
      <c r="K769" s="541"/>
      <c r="L769" s="541"/>
      <c r="M769" s="541"/>
      <c r="N769" s="541"/>
      <c r="O769" s="541"/>
      <c r="P769" s="541"/>
      <c r="Q769" s="541"/>
      <c r="R769" s="541"/>
      <c r="S769" s="541"/>
      <c r="T769" s="541"/>
      <c r="U769" s="541"/>
      <c r="V769" s="541"/>
      <c r="W769" s="541"/>
      <c r="X769" s="541"/>
      <c r="Y769" s="541"/>
      <c r="Z769" s="541"/>
    </row>
    <row r="770">
      <c r="A770" s="541"/>
      <c r="B770" s="541"/>
      <c r="C770" s="541"/>
      <c r="D770" s="541"/>
      <c r="E770" s="541"/>
      <c r="F770" s="541"/>
      <c r="G770" s="541"/>
      <c r="H770" s="541"/>
      <c r="I770" s="541"/>
      <c r="J770" s="541"/>
      <c r="K770" s="541"/>
      <c r="L770" s="541"/>
      <c r="M770" s="541"/>
      <c r="N770" s="541"/>
      <c r="O770" s="541"/>
      <c r="P770" s="541"/>
      <c r="Q770" s="541"/>
      <c r="R770" s="541"/>
      <c r="S770" s="541"/>
      <c r="T770" s="541"/>
      <c r="U770" s="541"/>
      <c r="V770" s="541"/>
      <c r="W770" s="541"/>
      <c r="X770" s="541"/>
      <c r="Y770" s="541"/>
      <c r="Z770" s="541"/>
    </row>
    <row r="771">
      <c r="A771" s="541"/>
      <c r="B771" s="541"/>
      <c r="C771" s="541"/>
      <c r="D771" s="541"/>
      <c r="E771" s="541"/>
      <c r="F771" s="541"/>
      <c r="G771" s="541"/>
      <c r="H771" s="541"/>
      <c r="I771" s="541"/>
      <c r="J771" s="541"/>
      <c r="K771" s="541"/>
      <c r="L771" s="541"/>
      <c r="M771" s="541"/>
      <c r="N771" s="541"/>
      <c r="O771" s="541"/>
      <c r="P771" s="541"/>
      <c r="Q771" s="541"/>
      <c r="R771" s="541"/>
      <c r="S771" s="541"/>
      <c r="T771" s="541"/>
      <c r="U771" s="541"/>
      <c r="V771" s="541"/>
      <c r="W771" s="541"/>
      <c r="X771" s="541"/>
      <c r="Y771" s="541"/>
      <c r="Z771" s="541"/>
    </row>
    <row r="772">
      <c r="A772" s="541"/>
      <c r="B772" s="541"/>
      <c r="C772" s="541"/>
      <c r="D772" s="541"/>
      <c r="E772" s="541"/>
      <c r="F772" s="541"/>
      <c r="G772" s="541"/>
      <c r="H772" s="541"/>
      <c r="I772" s="541"/>
      <c r="J772" s="541"/>
      <c r="K772" s="541"/>
      <c r="L772" s="541"/>
      <c r="M772" s="541"/>
      <c r="N772" s="541"/>
      <c r="O772" s="541"/>
      <c r="P772" s="541"/>
      <c r="Q772" s="541"/>
      <c r="R772" s="541"/>
      <c r="S772" s="541"/>
      <c r="T772" s="541"/>
      <c r="U772" s="541"/>
      <c r="V772" s="541"/>
      <c r="W772" s="541"/>
      <c r="X772" s="541"/>
      <c r="Y772" s="541"/>
      <c r="Z772" s="541"/>
    </row>
    <row r="773">
      <c r="A773" s="541"/>
      <c r="B773" s="541"/>
      <c r="C773" s="541"/>
      <c r="D773" s="541"/>
      <c r="E773" s="541"/>
      <c r="F773" s="541"/>
      <c r="G773" s="541"/>
      <c r="H773" s="541"/>
      <c r="I773" s="541"/>
      <c r="J773" s="541"/>
      <c r="K773" s="541"/>
      <c r="L773" s="541"/>
      <c r="M773" s="541"/>
      <c r="N773" s="541"/>
      <c r="O773" s="541"/>
      <c r="P773" s="541"/>
      <c r="Q773" s="541"/>
      <c r="R773" s="541"/>
      <c r="S773" s="541"/>
      <c r="T773" s="541"/>
      <c r="U773" s="541"/>
      <c r="V773" s="541"/>
      <c r="W773" s="541"/>
      <c r="X773" s="541"/>
      <c r="Y773" s="541"/>
      <c r="Z773" s="541"/>
    </row>
    <row r="774">
      <c r="A774" s="541"/>
      <c r="B774" s="541"/>
      <c r="C774" s="541"/>
      <c r="D774" s="541"/>
      <c r="E774" s="541"/>
      <c r="F774" s="541"/>
      <c r="G774" s="541"/>
      <c r="H774" s="541"/>
      <c r="I774" s="541"/>
      <c r="J774" s="541"/>
      <c r="K774" s="541"/>
      <c r="L774" s="541"/>
      <c r="M774" s="541"/>
      <c r="N774" s="541"/>
      <c r="O774" s="541"/>
      <c r="P774" s="541"/>
      <c r="Q774" s="541"/>
      <c r="R774" s="541"/>
      <c r="S774" s="541"/>
      <c r="T774" s="541"/>
      <c r="U774" s="541"/>
      <c r="V774" s="541"/>
      <c r="W774" s="541"/>
      <c r="X774" s="541"/>
      <c r="Y774" s="541"/>
      <c r="Z774" s="541"/>
    </row>
    <row r="775">
      <c r="A775" s="541"/>
      <c r="B775" s="541"/>
      <c r="C775" s="541"/>
      <c r="D775" s="541"/>
      <c r="E775" s="541"/>
      <c r="F775" s="541"/>
      <c r="G775" s="541"/>
      <c r="H775" s="541"/>
      <c r="I775" s="541"/>
      <c r="J775" s="541"/>
      <c r="K775" s="541"/>
      <c r="L775" s="541"/>
      <c r="M775" s="541"/>
      <c r="N775" s="541"/>
      <c r="O775" s="541"/>
      <c r="P775" s="541"/>
      <c r="Q775" s="541"/>
      <c r="R775" s="541"/>
      <c r="S775" s="541"/>
      <c r="T775" s="541"/>
      <c r="U775" s="541"/>
      <c r="V775" s="541"/>
      <c r="W775" s="541"/>
      <c r="X775" s="541"/>
      <c r="Y775" s="541"/>
      <c r="Z775" s="541"/>
    </row>
    <row r="776">
      <c r="A776" s="541"/>
      <c r="B776" s="541"/>
      <c r="C776" s="541"/>
      <c r="D776" s="541"/>
      <c r="E776" s="541"/>
      <c r="F776" s="541"/>
      <c r="G776" s="541"/>
      <c r="H776" s="541"/>
      <c r="I776" s="541"/>
      <c r="J776" s="541"/>
      <c r="K776" s="541"/>
      <c r="L776" s="541"/>
      <c r="M776" s="541"/>
      <c r="N776" s="541"/>
      <c r="O776" s="541"/>
      <c r="P776" s="541"/>
      <c r="Q776" s="541"/>
      <c r="R776" s="541"/>
      <c r="S776" s="541"/>
      <c r="T776" s="541"/>
      <c r="U776" s="541"/>
      <c r="V776" s="541"/>
      <c r="W776" s="541"/>
      <c r="X776" s="541"/>
      <c r="Y776" s="541"/>
      <c r="Z776" s="541"/>
    </row>
    <row r="777">
      <c r="A777" s="541"/>
      <c r="B777" s="541"/>
      <c r="C777" s="541"/>
      <c r="D777" s="541"/>
      <c r="E777" s="541"/>
      <c r="F777" s="541"/>
      <c r="G777" s="541"/>
      <c r="H777" s="541"/>
      <c r="I777" s="541"/>
      <c r="J777" s="541"/>
      <c r="K777" s="541"/>
      <c r="L777" s="541"/>
      <c r="M777" s="541"/>
      <c r="N777" s="541"/>
      <c r="O777" s="541"/>
      <c r="P777" s="541"/>
      <c r="Q777" s="541"/>
      <c r="R777" s="541"/>
      <c r="S777" s="541"/>
      <c r="T777" s="541"/>
      <c r="U777" s="541"/>
      <c r="V777" s="541"/>
      <c r="W777" s="541"/>
      <c r="X777" s="541"/>
      <c r="Y777" s="541"/>
      <c r="Z777" s="541"/>
    </row>
    <row r="778">
      <c r="A778" s="541"/>
      <c r="B778" s="541"/>
      <c r="C778" s="541"/>
      <c r="D778" s="541"/>
      <c r="E778" s="541"/>
      <c r="F778" s="541"/>
      <c r="G778" s="541"/>
      <c r="H778" s="541"/>
      <c r="I778" s="541"/>
      <c r="J778" s="541"/>
      <c r="K778" s="541"/>
      <c r="L778" s="541"/>
      <c r="M778" s="541"/>
      <c r="N778" s="541"/>
      <c r="O778" s="541"/>
      <c r="P778" s="541"/>
      <c r="Q778" s="541"/>
      <c r="R778" s="541"/>
      <c r="S778" s="541"/>
      <c r="T778" s="541"/>
      <c r="U778" s="541"/>
      <c r="V778" s="541"/>
      <c r="W778" s="541"/>
      <c r="X778" s="541"/>
      <c r="Y778" s="541"/>
      <c r="Z778" s="541"/>
    </row>
    <row r="779">
      <c r="A779" s="541"/>
      <c r="B779" s="541"/>
      <c r="C779" s="541"/>
      <c r="D779" s="541"/>
      <c r="E779" s="541"/>
      <c r="F779" s="541"/>
      <c r="G779" s="541"/>
      <c r="H779" s="541"/>
      <c r="I779" s="541"/>
      <c r="J779" s="541"/>
      <c r="K779" s="541"/>
      <c r="L779" s="541"/>
      <c r="M779" s="541"/>
      <c r="N779" s="541"/>
      <c r="O779" s="541"/>
      <c r="P779" s="541"/>
      <c r="Q779" s="541"/>
      <c r="R779" s="541"/>
      <c r="S779" s="541"/>
      <c r="T779" s="541"/>
      <c r="U779" s="541"/>
      <c r="V779" s="541"/>
      <c r="W779" s="541"/>
      <c r="X779" s="541"/>
      <c r="Y779" s="541"/>
      <c r="Z779" s="541"/>
    </row>
    <row r="780">
      <c r="A780" s="541"/>
      <c r="B780" s="541"/>
      <c r="C780" s="541"/>
      <c r="D780" s="541"/>
      <c r="E780" s="541"/>
      <c r="F780" s="541"/>
      <c r="G780" s="541"/>
      <c r="H780" s="541"/>
      <c r="I780" s="541"/>
      <c r="J780" s="541"/>
      <c r="K780" s="541"/>
      <c r="L780" s="541"/>
      <c r="M780" s="541"/>
      <c r="N780" s="541"/>
      <c r="O780" s="541"/>
      <c r="P780" s="541"/>
      <c r="Q780" s="541"/>
      <c r="R780" s="541"/>
      <c r="S780" s="541"/>
      <c r="T780" s="541"/>
      <c r="U780" s="541"/>
      <c r="V780" s="541"/>
      <c r="W780" s="541"/>
      <c r="X780" s="541"/>
      <c r="Y780" s="541"/>
      <c r="Z780" s="541"/>
    </row>
    <row r="781">
      <c r="A781" s="541"/>
      <c r="B781" s="541"/>
      <c r="C781" s="541"/>
      <c r="D781" s="541"/>
      <c r="E781" s="541"/>
      <c r="F781" s="541"/>
      <c r="G781" s="541"/>
      <c r="H781" s="541"/>
      <c r="I781" s="541"/>
      <c r="J781" s="541"/>
      <c r="K781" s="541"/>
      <c r="L781" s="541"/>
      <c r="M781" s="541"/>
      <c r="N781" s="541"/>
      <c r="O781" s="541"/>
      <c r="P781" s="541"/>
      <c r="Q781" s="541"/>
      <c r="R781" s="541"/>
      <c r="S781" s="541"/>
      <c r="T781" s="541"/>
      <c r="U781" s="541"/>
      <c r="V781" s="541"/>
      <c r="W781" s="541"/>
      <c r="X781" s="541"/>
      <c r="Y781" s="541"/>
      <c r="Z781" s="541"/>
    </row>
    <row r="782">
      <c r="A782" s="541"/>
      <c r="B782" s="541"/>
      <c r="C782" s="541"/>
      <c r="D782" s="541"/>
      <c r="E782" s="541"/>
      <c r="F782" s="541"/>
      <c r="G782" s="541"/>
      <c r="H782" s="541"/>
      <c r="I782" s="541"/>
      <c r="J782" s="541"/>
      <c r="K782" s="541"/>
      <c r="L782" s="541"/>
      <c r="M782" s="541"/>
      <c r="N782" s="541"/>
      <c r="O782" s="541"/>
      <c r="P782" s="541"/>
      <c r="Q782" s="541"/>
      <c r="R782" s="541"/>
      <c r="S782" s="541"/>
      <c r="T782" s="541"/>
      <c r="U782" s="541"/>
      <c r="V782" s="541"/>
      <c r="W782" s="541"/>
      <c r="X782" s="541"/>
      <c r="Y782" s="541"/>
      <c r="Z782" s="541"/>
    </row>
    <row r="783">
      <c r="A783" s="541"/>
      <c r="B783" s="541"/>
      <c r="C783" s="541"/>
      <c r="D783" s="541"/>
      <c r="E783" s="541"/>
      <c r="F783" s="541"/>
      <c r="G783" s="541"/>
      <c r="H783" s="541"/>
      <c r="I783" s="541"/>
      <c r="J783" s="541"/>
      <c r="K783" s="541"/>
      <c r="L783" s="541"/>
      <c r="M783" s="541"/>
      <c r="N783" s="541"/>
      <c r="O783" s="541"/>
      <c r="P783" s="541"/>
      <c r="Q783" s="541"/>
      <c r="R783" s="541"/>
      <c r="S783" s="541"/>
      <c r="T783" s="541"/>
      <c r="U783" s="541"/>
      <c r="V783" s="541"/>
      <c r="W783" s="541"/>
      <c r="X783" s="541"/>
      <c r="Y783" s="541"/>
      <c r="Z783" s="541"/>
    </row>
    <row r="784">
      <c r="A784" s="541"/>
      <c r="B784" s="541"/>
      <c r="C784" s="541"/>
      <c r="D784" s="541"/>
      <c r="E784" s="541"/>
      <c r="F784" s="541"/>
      <c r="G784" s="541"/>
      <c r="H784" s="541"/>
      <c r="I784" s="541"/>
      <c r="J784" s="541"/>
      <c r="K784" s="541"/>
      <c r="L784" s="541"/>
      <c r="M784" s="541"/>
      <c r="N784" s="541"/>
      <c r="O784" s="541"/>
      <c r="P784" s="541"/>
      <c r="Q784" s="541"/>
      <c r="R784" s="541"/>
      <c r="S784" s="541"/>
      <c r="T784" s="541"/>
      <c r="U784" s="541"/>
      <c r="V784" s="541"/>
      <c r="W784" s="541"/>
      <c r="X784" s="541"/>
      <c r="Y784" s="541"/>
      <c r="Z784" s="541"/>
    </row>
    <row r="785">
      <c r="A785" s="541"/>
      <c r="B785" s="541"/>
      <c r="C785" s="541"/>
      <c r="D785" s="541"/>
      <c r="E785" s="541"/>
      <c r="F785" s="541"/>
      <c r="G785" s="541"/>
      <c r="H785" s="541"/>
      <c r="I785" s="541"/>
      <c r="J785" s="541"/>
      <c r="K785" s="541"/>
      <c r="L785" s="541"/>
      <c r="M785" s="541"/>
      <c r="N785" s="541"/>
      <c r="O785" s="541"/>
      <c r="P785" s="541"/>
      <c r="Q785" s="541"/>
      <c r="R785" s="541"/>
      <c r="S785" s="541"/>
      <c r="T785" s="541"/>
      <c r="U785" s="541"/>
      <c r="V785" s="541"/>
      <c r="W785" s="541"/>
      <c r="X785" s="541"/>
      <c r="Y785" s="541"/>
      <c r="Z785" s="541"/>
    </row>
    <row r="786">
      <c r="A786" s="541"/>
      <c r="B786" s="541"/>
      <c r="C786" s="541"/>
      <c r="D786" s="541"/>
      <c r="E786" s="541"/>
      <c r="F786" s="541"/>
      <c r="G786" s="541"/>
      <c r="H786" s="541"/>
      <c r="I786" s="541"/>
      <c r="J786" s="541"/>
      <c r="K786" s="541"/>
      <c r="L786" s="541"/>
      <c r="M786" s="541"/>
      <c r="N786" s="541"/>
      <c r="O786" s="541"/>
      <c r="P786" s="541"/>
      <c r="Q786" s="541"/>
      <c r="R786" s="541"/>
      <c r="S786" s="541"/>
      <c r="T786" s="541"/>
      <c r="U786" s="541"/>
      <c r="V786" s="541"/>
      <c r="W786" s="541"/>
      <c r="X786" s="541"/>
      <c r="Y786" s="541"/>
      <c r="Z786" s="541"/>
    </row>
    <row r="787">
      <c r="A787" s="541"/>
      <c r="B787" s="541"/>
      <c r="C787" s="541"/>
      <c r="D787" s="541"/>
      <c r="E787" s="541"/>
      <c r="F787" s="541"/>
      <c r="G787" s="541"/>
      <c r="H787" s="541"/>
      <c r="I787" s="541"/>
      <c r="J787" s="541"/>
      <c r="K787" s="541"/>
      <c r="L787" s="541"/>
      <c r="M787" s="541"/>
      <c r="N787" s="541"/>
      <c r="O787" s="541"/>
      <c r="P787" s="541"/>
      <c r="Q787" s="541"/>
      <c r="R787" s="541"/>
      <c r="S787" s="541"/>
      <c r="T787" s="541"/>
      <c r="U787" s="541"/>
      <c r="V787" s="541"/>
      <c r="W787" s="541"/>
      <c r="X787" s="541"/>
      <c r="Y787" s="541"/>
      <c r="Z787" s="541"/>
    </row>
    <row r="788">
      <c r="A788" s="541"/>
      <c r="B788" s="541"/>
      <c r="C788" s="541"/>
      <c r="D788" s="541"/>
      <c r="E788" s="541"/>
      <c r="F788" s="541"/>
      <c r="G788" s="541"/>
      <c r="H788" s="541"/>
      <c r="I788" s="541"/>
      <c r="J788" s="541"/>
      <c r="K788" s="541"/>
      <c r="L788" s="541"/>
      <c r="M788" s="541"/>
      <c r="N788" s="541"/>
      <c r="O788" s="541"/>
      <c r="P788" s="541"/>
      <c r="Q788" s="541"/>
      <c r="R788" s="541"/>
      <c r="S788" s="541"/>
      <c r="T788" s="541"/>
      <c r="U788" s="541"/>
      <c r="V788" s="541"/>
      <c r="W788" s="541"/>
      <c r="X788" s="541"/>
      <c r="Y788" s="541"/>
      <c r="Z788" s="541"/>
    </row>
    <row r="789">
      <c r="A789" s="541"/>
      <c r="B789" s="541"/>
      <c r="C789" s="541"/>
      <c r="D789" s="541"/>
      <c r="E789" s="541"/>
      <c r="F789" s="541"/>
      <c r="G789" s="541"/>
      <c r="H789" s="541"/>
      <c r="I789" s="541"/>
      <c r="J789" s="541"/>
      <c r="K789" s="541"/>
      <c r="L789" s="541"/>
      <c r="M789" s="541"/>
      <c r="N789" s="541"/>
      <c r="O789" s="541"/>
      <c r="P789" s="541"/>
      <c r="Q789" s="541"/>
      <c r="R789" s="541"/>
      <c r="S789" s="541"/>
      <c r="T789" s="541"/>
      <c r="U789" s="541"/>
      <c r="V789" s="541"/>
      <c r="W789" s="541"/>
      <c r="X789" s="541"/>
      <c r="Y789" s="541"/>
      <c r="Z789" s="541"/>
    </row>
    <row r="790">
      <c r="A790" s="541"/>
      <c r="B790" s="541"/>
      <c r="C790" s="541"/>
      <c r="D790" s="541"/>
      <c r="E790" s="541"/>
      <c r="F790" s="541"/>
      <c r="G790" s="541"/>
      <c r="H790" s="541"/>
      <c r="I790" s="541"/>
      <c r="J790" s="541"/>
      <c r="K790" s="541"/>
      <c r="L790" s="541"/>
      <c r="M790" s="541"/>
      <c r="N790" s="541"/>
      <c r="O790" s="541"/>
      <c r="P790" s="541"/>
      <c r="Q790" s="541"/>
      <c r="R790" s="541"/>
      <c r="S790" s="541"/>
      <c r="T790" s="541"/>
      <c r="U790" s="541"/>
      <c r="V790" s="541"/>
      <c r="W790" s="541"/>
      <c r="X790" s="541"/>
      <c r="Y790" s="541"/>
      <c r="Z790" s="541"/>
    </row>
    <row r="791">
      <c r="A791" s="541"/>
      <c r="B791" s="541"/>
      <c r="C791" s="541"/>
      <c r="D791" s="541"/>
      <c r="E791" s="541"/>
      <c r="F791" s="541"/>
      <c r="G791" s="541"/>
      <c r="H791" s="541"/>
      <c r="I791" s="541"/>
      <c r="J791" s="541"/>
      <c r="K791" s="541"/>
      <c r="L791" s="541"/>
      <c r="M791" s="541"/>
      <c r="N791" s="541"/>
      <c r="O791" s="541"/>
      <c r="P791" s="541"/>
      <c r="Q791" s="541"/>
      <c r="R791" s="541"/>
      <c r="S791" s="541"/>
      <c r="T791" s="541"/>
      <c r="U791" s="541"/>
      <c r="V791" s="541"/>
      <c r="W791" s="541"/>
      <c r="X791" s="541"/>
      <c r="Y791" s="541"/>
      <c r="Z791" s="541"/>
    </row>
    <row r="792">
      <c r="A792" s="541"/>
      <c r="B792" s="541"/>
      <c r="C792" s="541"/>
      <c r="D792" s="541"/>
      <c r="E792" s="541"/>
      <c r="F792" s="541"/>
      <c r="G792" s="541"/>
      <c r="H792" s="541"/>
      <c r="I792" s="541"/>
      <c r="J792" s="541"/>
      <c r="K792" s="541"/>
      <c r="L792" s="541"/>
      <c r="M792" s="541"/>
      <c r="N792" s="541"/>
      <c r="O792" s="541"/>
      <c r="P792" s="541"/>
      <c r="Q792" s="541"/>
      <c r="R792" s="541"/>
      <c r="S792" s="541"/>
      <c r="T792" s="541"/>
      <c r="U792" s="541"/>
      <c r="V792" s="541"/>
      <c r="W792" s="541"/>
      <c r="X792" s="541"/>
      <c r="Y792" s="541"/>
      <c r="Z792" s="541"/>
    </row>
    <row r="793">
      <c r="A793" s="541"/>
      <c r="B793" s="541"/>
      <c r="C793" s="541"/>
      <c r="D793" s="541"/>
      <c r="E793" s="541"/>
      <c r="F793" s="541"/>
      <c r="G793" s="541"/>
      <c r="H793" s="541"/>
      <c r="I793" s="541"/>
      <c r="J793" s="541"/>
      <c r="K793" s="541"/>
      <c r="L793" s="541"/>
      <c r="M793" s="541"/>
      <c r="N793" s="541"/>
      <c r="O793" s="541"/>
      <c r="P793" s="541"/>
      <c r="Q793" s="541"/>
      <c r="R793" s="541"/>
      <c r="S793" s="541"/>
      <c r="T793" s="541"/>
      <c r="U793" s="541"/>
      <c r="V793" s="541"/>
      <c r="W793" s="541"/>
      <c r="X793" s="541"/>
      <c r="Y793" s="541"/>
      <c r="Z793" s="541"/>
    </row>
    <row r="794">
      <c r="A794" s="541"/>
      <c r="B794" s="541"/>
      <c r="C794" s="541"/>
      <c r="D794" s="541"/>
      <c r="E794" s="541"/>
      <c r="F794" s="541"/>
      <c r="G794" s="541"/>
      <c r="H794" s="541"/>
      <c r="I794" s="541"/>
      <c r="J794" s="541"/>
      <c r="K794" s="541"/>
      <c r="L794" s="541"/>
      <c r="M794" s="541"/>
      <c r="N794" s="541"/>
      <c r="O794" s="541"/>
      <c r="P794" s="541"/>
      <c r="Q794" s="541"/>
      <c r="R794" s="541"/>
      <c r="S794" s="541"/>
      <c r="T794" s="541"/>
      <c r="U794" s="541"/>
      <c r="V794" s="541"/>
      <c r="W794" s="541"/>
      <c r="X794" s="541"/>
      <c r="Y794" s="541"/>
      <c r="Z794" s="541"/>
    </row>
    <row r="795">
      <c r="A795" s="541"/>
      <c r="B795" s="541"/>
      <c r="C795" s="541"/>
      <c r="D795" s="541"/>
      <c r="E795" s="541"/>
      <c r="F795" s="541"/>
      <c r="G795" s="541"/>
      <c r="H795" s="541"/>
      <c r="I795" s="541"/>
      <c r="J795" s="541"/>
      <c r="K795" s="541"/>
      <c r="L795" s="541"/>
      <c r="M795" s="541"/>
      <c r="N795" s="541"/>
      <c r="O795" s="541"/>
      <c r="P795" s="541"/>
      <c r="Q795" s="541"/>
      <c r="R795" s="541"/>
      <c r="S795" s="541"/>
      <c r="T795" s="541"/>
      <c r="U795" s="541"/>
      <c r="V795" s="541"/>
      <c r="W795" s="541"/>
      <c r="X795" s="541"/>
      <c r="Y795" s="541"/>
      <c r="Z795" s="541"/>
    </row>
    <row r="796">
      <c r="A796" s="541"/>
      <c r="B796" s="541"/>
      <c r="C796" s="541"/>
      <c r="D796" s="541"/>
      <c r="E796" s="541"/>
      <c r="F796" s="541"/>
      <c r="G796" s="541"/>
      <c r="H796" s="541"/>
      <c r="I796" s="541"/>
      <c r="J796" s="541"/>
      <c r="K796" s="541"/>
      <c r="L796" s="541"/>
      <c r="M796" s="541"/>
      <c r="N796" s="541"/>
      <c r="O796" s="541"/>
      <c r="P796" s="541"/>
      <c r="Q796" s="541"/>
      <c r="R796" s="541"/>
      <c r="S796" s="541"/>
      <c r="T796" s="541"/>
      <c r="U796" s="541"/>
      <c r="V796" s="541"/>
      <c r="W796" s="541"/>
      <c r="X796" s="541"/>
      <c r="Y796" s="541"/>
      <c r="Z796" s="541"/>
    </row>
    <row r="797">
      <c r="A797" s="541"/>
      <c r="B797" s="541"/>
      <c r="C797" s="541"/>
      <c r="D797" s="541"/>
      <c r="E797" s="541"/>
      <c r="F797" s="541"/>
      <c r="G797" s="541"/>
      <c r="H797" s="541"/>
      <c r="I797" s="541"/>
      <c r="J797" s="541"/>
      <c r="K797" s="541"/>
      <c r="L797" s="541"/>
      <c r="M797" s="541"/>
      <c r="N797" s="541"/>
      <c r="O797" s="541"/>
      <c r="P797" s="541"/>
      <c r="Q797" s="541"/>
      <c r="R797" s="541"/>
      <c r="S797" s="541"/>
      <c r="T797" s="541"/>
      <c r="U797" s="541"/>
      <c r="V797" s="541"/>
      <c r="W797" s="541"/>
      <c r="X797" s="541"/>
      <c r="Y797" s="541"/>
      <c r="Z797" s="541"/>
    </row>
    <row r="798">
      <c r="A798" s="541"/>
      <c r="B798" s="541"/>
      <c r="C798" s="541"/>
      <c r="D798" s="541"/>
      <c r="E798" s="541"/>
      <c r="F798" s="541"/>
      <c r="G798" s="541"/>
      <c r="H798" s="541"/>
      <c r="I798" s="541"/>
      <c r="J798" s="541"/>
      <c r="K798" s="541"/>
      <c r="L798" s="541"/>
      <c r="M798" s="541"/>
      <c r="N798" s="541"/>
      <c r="O798" s="541"/>
      <c r="P798" s="541"/>
      <c r="Q798" s="541"/>
      <c r="R798" s="541"/>
      <c r="S798" s="541"/>
      <c r="T798" s="541"/>
      <c r="U798" s="541"/>
      <c r="V798" s="541"/>
      <c r="W798" s="541"/>
      <c r="X798" s="541"/>
      <c r="Y798" s="541"/>
      <c r="Z798" s="541"/>
    </row>
    <row r="799">
      <c r="A799" s="541"/>
      <c r="B799" s="541"/>
      <c r="C799" s="541"/>
      <c r="D799" s="541"/>
      <c r="E799" s="541"/>
      <c r="F799" s="541"/>
      <c r="G799" s="541"/>
      <c r="H799" s="541"/>
      <c r="I799" s="541"/>
      <c r="J799" s="541"/>
      <c r="K799" s="541"/>
      <c r="L799" s="541"/>
      <c r="M799" s="541"/>
      <c r="N799" s="541"/>
      <c r="O799" s="541"/>
      <c r="P799" s="541"/>
      <c r="Q799" s="541"/>
      <c r="R799" s="541"/>
      <c r="S799" s="541"/>
      <c r="T799" s="541"/>
      <c r="U799" s="541"/>
      <c r="V799" s="541"/>
      <c r="W799" s="541"/>
      <c r="X799" s="541"/>
      <c r="Y799" s="541"/>
      <c r="Z799" s="541"/>
    </row>
    <row r="800">
      <c r="A800" s="541"/>
      <c r="B800" s="541"/>
      <c r="C800" s="541"/>
      <c r="D800" s="541"/>
      <c r="E800" s="541"/>
      <c r="F800" s="541"/>
      <c r="G800" s="541"/>
      <c r="H800" s="541"/>
      <c r="I800" s="541"/>
      <c r="J800" s="541"/>
      <c r="K800" s="541"/>
      <c r="L800" s="541"/>
      <c r="M800" s="541"/>
      <c r="N800" s="541"/>
      <c r="O800" s="541"/>
      <c r="P800" s="541"/>
      <c r="Q800" s="541"/>
      <c r="R800" s="541"/>
      <c r="S800" s="541"/>
      <c r="T800" s="541"/>
      <c r="U800" s="541"/>
      <c r="V800" s="541"/>
      <c r="W800" s="541"/>
      <c r="X800" s="541"/>
      <c r="Y800" s="541"/>
      <c r="Z800" s="541"/>
    </row>
    <row r="801">
      <c r="A801" s="541"/>
      <c r="B801" s="541"/>
      <c r="C801" s="541"/>
      <c r="D801" s="541"/>
      <c r="E801" s="541"/>
      <c r="F801" s="541"/>
      <c r="G801" s="541"/>
      <c r="H801" s="541"/>
      <c r="I801" s="541"/>
      <c r="J801" s="541"/>
      <c r="K801" s="541"/>
      <c r="L801" s="541"/>
      <c r="M801" s="541"/>
      <c r="N801" s="541"/>
      <c r="O801" s="541"/>
      <c r="P801" s="541"/>
      <c r="Q801" s="541"/>
      <c r="R801" s="541"/>
      <c r="S801" s="541"/>
      <c r="T801" s="541"/>
      <c r="U801" s="541"/>
      <c r="V801" s="541"/>
      <c r="W801" s="541"/>
      <c r="X801" s="541"/>
      <c r="Y801" s="541"/>
      <c r="Z801" s="541"/>
    </row>
    <row r="802">
      <c r="A802" s="541"/>
      <c r="B802" s="541"/>
      <c r="C802" s="541"/>
      <c r="D802" s="541"/>
      <c r="E802" s="541"/>
      <c r="F802" s="541"/>
      <c r="G802" s="541"/>
      <c r="H802" s="541"/>
      <c r="I802" s="541"/>
      <c r="J802" s="541"/>
      <c r="K802" s="541"/>
      <c r="L802" s="541"/>
      <c r="M802" s="541"/>
      <c r="N802" s="541"/>
      <c r="O802" s="541"/>
      <c r="P802" s="541"/>
      <c r="Q802" s="541"/>
      <c r="R802" s="541"/>
      <c r="S802" s="541"/>
      <c r="T802" s="541"/>
      <c r="U802" s="541"/>
      <c r="V802" s="541"/>
      <c r="W802" s="541"/>
      <c r="X802" s="541"/>
      <c r="Y802" s="541"/>
      <c r="Z802" s="541"/>
    </row>
    <row r="803">
      <c r="A803" s="541"/>
      <c r="B803" s="541"/>
      <c r="C803" s="541"/>
      <c r="D803" s="541"/>
      <c r="E803" s="541"/>
      <c r="F803" s="541"/>
      <c r="G803" s="541"/>
      <c r="H803" s="541"/>
      <c r="I803" s="541"/>
      <c r="J803" s="541"/>
      <c r="K803" s="541"/>
      <c r="L803" s="541"/>
      <c r="M803" s="541"/>
      <c r="N803" s="541"/>
      <c r="O803" s="541"/>
      <c r="P803" s="541"/>
      <c r="Q803" s="541"/>
      <c r="R803" s="541"/>
      <c r="S803" s="541"/>
      <c r="T803" s="541"/>
      <c r="U803" s="541"/>
      <c r="V803" s="541"/>
      <c r="W803" s="541"/>
      <c r="X803" s="541"/>
      <c r="Y803" s="541"/>
      <c r="Z803" s="541"/>
    </row>
    <row r="804">
      <c r="A804" s="541"/>
      <c r="B804" s="541"/>
      <c r="C804" s="541"/>
      <c r="D804" s="541"/>
      <c r="E804" s="541"/>
      <c r="F804" s="541"/>
      <c r="G804" s="541"/>
      <c r="H804" s="541"/>
      <c r="I804" s="541"/>
      <c r="J804" s="541"/>
      <c r="K804" s="541"/>
      <c r="L804" s="541"/>
      <c r="M804" s="541"/>
      <c r="N804" s="541"/>
      <c r="O804" s="541"/>
      <c r="P804" s="541"/>
      <c r="Q804" s="541"/>
      <c r="R804" s="541"/>
      <c r="S804" s="541"/>
      <c r="T804" s="541"/>
      <c r="U804" s="541"/>
      <c r="V804" s="541"/>
      <c r="W804" s="541"/>
      <c r="X804" s="541"/>
      <c r="Y804" s="541"/>
      <c r="Z804" s="541"/>
    </row>
    <row r="805">
      <c r="A805" s="541"/>
      <c r="B805" s="541"/>
      <c r="C805" s="541"/>
      <c r="D805" s="541"/>
      <c r="E805" s="541"/>
      <c r="F805" s="541"/>
      <c r="G805" s="541"/>
      <c r="H805" s="541"/>
      <c r="I805" s="541"/>
      <c r="J805" s="541"/>
      <c r="K805" s="541"/>
      <c r="L805" s="541"/>
      <c r="M805" s="541"/>
      <c r="N805" s="541"/>
      <c r="O805" s="541"/>
      <c r="P805" s="541"/>
      <c r="Q805" s="541"/>
      <c r="R805" s="541"/>
      <c r="S805" s="541"/>
      <c r="T805" s="541"/>
      <c r="U805" s="541"/>
      <c r="V805" s="541"/>
      <c r="W805" s="541"/>
      <c r="X805" s="541"/>
      <c r="Y805" s="541"/>
      <c r="Z805" s="541"/>
    </row>
    <row r="806">
      <c r="A806" s="541"/>
      <c r="B806" s="541"/>
      <c r="C806" s="541"/>
      <c r="D806" s="541"/>
      <c r="E806" s="541"/>
      <c r="F806" s="541"/>
      <c r="G806" s="541"/>
      <c r="H806" s="541"/>
      <c r="I806" s="541"/>
      <c r="J806" s="541"/>
      <c r="K806" s="541"/>
      <c r="L806" s="541"/>
      <c r="M806" s="541"/>
      <c r="N806" s="541"/>
      <c r="O806" s="541"/>
      <c r="P806" s="541"/>
      <c r="Q806" s="541"/>
      <c r="R806" s="541"/>
      <c r="S806" s="541"/>
      <c r="T806" s="541"/>
      <c r="U806" s="541"/>
      <c r="V806" s="541"/>
      <c r="W806" s="541"/>
      <c r="X806" s="541"/>
      <c r="Y806" s="541"/>
      <c r="Z806" s="541"/>
    </row>
    <row r="807">
      <c r="A807" s="541"/>
      <c r="B807" s="541"/>
      <c r="C807" s="541"/>
      <c r="D807" s="541"/>
      <c r="E807" s="541"/>
      <c r="F807" s="541"/>
      <c r="G807" s="541"/>
      <c r="H807" s="541"/>
      <c r="I807" s="541"/>
      <c r="J807" s="541"/>
      <c r="K807" s="541"/>
      <c r="L807" s="541"/>
      <c r="M807" s="541"/>
      <c r="N807" s="541"/>
      <c r="O807" s="541"/>
      <c r="P807" s="541"/>
      <c r="Q807" s="541"/>
      <c r="R807" s="541"/>
      <c r="S807" s="541"/>
      <c r="T807" s="541"/>
      <c r="U807" s="541"/>
      <c r="V807" s="541"/>
      <c r="W807" s="541"/>
      <c r="X807" s="541"/>
      <c r="Y807" s="541"/>
      <c r="Z807" s="541"/>
    </row>
    <row r="808">
      <c r="A808" s="541"/>
      <c r="B808" s="541"/>
      <c r="C808" s="541"/>
      <c r="D808" s="541"/>
      <c r="E808" s="541"/>
      <c r="F808" s="541"/>
      <c r="G808" s="541"/>
      <c r="H808" s="541"/>
      <c r="I808" s="541"/>
      <c r="J808" s="541"/>
      <c r="K808" s="541"/>
      <c r="L808" s="541"/>
      <c r="M808" s="541"/>
      <c r="N808" s="541"/>
      <c r="O808" s="541"/>
      <c r="P808" s="541"/>
      <c r="Q808" s="541"/>
      <c r="R808" s="541"/>
      <c r="S808" s="541"/>
      <c r="T808" s="541"/>
      <c r="U808" s="541"/>
      <c r="V808" s="541"/>
      <c r="W808" s="541"/>
      <c r="X808" s="541"/>
      <c r="Y808" s="541"/>
      <c r="Z808" s="541"/>
    </row>
    <row r="809">
      <c r="A809" s="541"/>
      <c r="B809" s="541"/>
      <c r="C809" s="541"/>
      <c r="D809" s="541"/>
      <c r="E809" s="541"/>
      <c r="F809" s="541"/>
      <c r="G809" s="541"/>
      <c r="H809" s="541"/>
      <c r="I809" s="541"/>
      <c r="J809" s="541"/>
      <c r="K809" s="541"/>
      <c r="L809" s="541"/>
      <c r="M809" s="541"/>
      <c r="N809" s="541"/>
      <c r="O809" s="541"/>
      <c r="P809" s="541"/>
      <c r="Q809" s="541"/>
      <c r="R809" s="541"/>
      <c r="S809" s="541"/>
      <c r="T809" s="541"/>
      <c r="U809" s="541"/>
      <c r="V809" s="541"/>
      <c r="W809" s="541"/>
      <c r="X809" s="541"/>
      <c r="Y809" s="541"/>
      <c r="Z809" s="541"/>
    </row>
    <row r="810">
      <c r="A810" s="541"/>
      <c r="B810" s="541"/>
      <c r="C810" s="541"/>
      <c r="D810" s="541"/>
      <c r="E810" s="541"/>
      <c r="F810" s="541"/>
      <c r="G810" s="541"/>
      <c r="H810" s="541"/>
      <c r="I810" s="541"/>
      <c r="J810" s="541"/>
      <c r="K810" s="541"/>
      <c r="L810" s="541"/>
      <c r="M810" s="541"/>
      <c r="N810" s="541"/>
      <c r="O810" s="541"/>
      <c r="P810" s="541"/>
      <c r="Q810" s="541"/>
      <c r="R810" s="541"/>
      <c r="S810" s="541"/>
      <c r="T810" s="541"/>
      <c r="U810" s="541"/>
      <c r="V810" s="541"/>
      <c r="W810" s="541"/>
      <c r="X810" s="541"/>
      <c r="Y810" s="541"/>
      <c r="Z810" s="541"/>
    </row>
    <row r="811">
      <c r="A811" s="541"/>
      <c r="B811" s="541"/>
      <c r="C811" s="541"/>
      <c r="D811" s="541"/>
      <c r="E811" s="541"/>
      <c r="F811" s="541"/>
      <c r="G811" s="541"/>
      <c r="H811" s="541"/>
      <c r="I811" s="541"/>
      <c r="J811" s="541"/>
      <c r="K811" s="541"/>
      <c r="L811" s="541"/>
      <c r="M811" s="541"/>
      <c r="N811" s="541"/>
      <c r="O811" s="541"/>
      <c r="P811" s="541"/>
      <c r="Q811" s="541"/>
      <c r="R811" s="541"/>
      <c r="S811" s="541"/>
      <c r="T811" s="541"/>
      <c r="U811" s="541"/>
      <c r="V811" s="541"/>
      <c r="W811" s="541"/>
      <c r="X811" s="541"/>
      <c r="Y811" s="541"/>
      <c r="Z811" s="541"/>
    </row>
    <row r="812">
      <c r="A812" s="541"/>
      <c r="B812" s="541"/>
      <c r="C812" s="541"/>
      <c r="D812" s="541"/>
      <c r="E812" s="541"/>
      <c r="F812" s="541"/>
      <c r="G812" s="541"/>
      <c r="H812" s="541"/>
      <c r="I812" s="541"/>
      <c r="J812" s="541"/>
      <c r="K812" s="541"/>
      <c r="L812" s="541"/>
      <c r="M812" s="541"/>
      <c r="N812" s="541"/>
      <c r="O812" s="541"/>
      <c r="P812" s="541"/>
      <c r="Q812" s="541"/>
      <c r="R812" s="541"/>
      <c r="S812" s="541"/>
      <c r="T812" s="541"/>
      <c r="U812" s="541"/>
      <c r="V812" s="541"/>
      <c r="W812" s="541"/>
      <c r="X812" s="541"/>
      <c r="Y812" s="541"/>
      <c r="Z812" s="541"/>
    </row>
    <row r="813">
      <c r="A813" s="541"/>
      <c r="B813" s="541"/>
      <c r="C813" s="541"/>
      <c r="D813" s="541"/>
      <c r="E813" s="541"/>
      <c r="F813" s="541"/>
      <c r="G813" s="541"/>
      <c r="H813" s="541"/>
      <c r="I813" s="541"/>
      <c r="J813" s="541"/>
      <c r="K813" s="541"/>
      <c r="L813" s="541"/>
      <c r="M813" s="541"/>
      <c r="N813" s="541"/>
      <c r="O813" s="541"/>
      <c r="P813" s="541"/>
      <c r="Q813" s="541"/>
      <c r="R813" s="541"/>
      <c r="S813" s="541"/>
      <c r="T813" s="541"/>
      <c r="U813" s="541"/>
      <c r="V813" s="541"/>
      <c r="W813" s="541"/>
      <c r="X813" s="541"/>
      <c r="Y813" s="541"/>
      <c r="Z813" s="541"/>
    </row>
    <row r="814">
      <c r="A814" s="541"/>
      <c r="B814" s="541"/>
      <c r="C814" s="541"/>
      <c r="D814" s="541"/>
      <c r="E814" s="541"/>
      <c r="F814" s="541"/>
      <c r="G814" s="541"/>
      <c r="H814" s="541"/>
      <c r="I814" s="541"/>
      <c r="J814" s="541"/>
      <c r="K814" s="541"/>
      <c r="L814" s="541"/>
      <c r="M814" s="541"/>
      <c r="N814" s="541"/>
      <c r="O814" s="541"/>
      <c r="P814" s="541"/>
      <c r="Q814" s="541"/>
      <c r="R814" s="541"/>
      <c r="S814" s="541"/>
      <c r="T814" s="541"/>
      <c r="U814" s="541"/>
      <c r="V814" s="541"/>
      <c r="W814" s="541"/>
      <c r="X814" s="541"/>
      <c r="Y814" s="541"/>
      <c r="Z814" s="541"/>
    </row>
    <row r="815">
      <c r="A815" s="541"/>
      <c r="B815" s="541"/>
      <c r="C815" s="541"/>
      <c r="D815" s="541"/>
      <c r="E815" s="541"/>
      <c r="F815" s="541"/>
      <c r="G815" s="541"/>
      <c r="H815" s="541"/>
      <c r="I815" s="541"/>
      <c r="J815" s="541"/>
      <c r="K815" s="541"/>
      <c r="L815" s="541"/>
      <c r="M815" s="541"/>
      <c r="N815" s="541"/>
      <c r="O815" s="541"/>
      <c r="P815" s="541"/>
      <c r="Q815" s="541"/>
      <c r="R815" s="541"/>
      <c r="S815" s="541"/>
      <c r="T815" s="541"/>
      <c r="U815" s="541"/>
      <c r="V815" s="541"/>
      <c r="W815" s="541"/>
      <c r="X815" s="541"/>
      <c r="Y815" s="541"/>
      <c r="Z815" s="541"/>
    </row>
    <row r="816">
      <c r="A816" s="541"/>
      <c r="B816" s="541"/>
      <c r="C816" s="541"/>
      <c r="D816" s="541"/>
      <c r="E816" s="541"/>
      <c r="F816" s="541"/>
      <c r="G816" s="541"/>
      <c r="H816" s="541"/>
      <c r="I816" s="541"/>
      <c r="J816" s="541"/>
      <c r="K816" s="541"/>
      <c r="L816" s="541"/>
      <c r="M816" s="541"/>
      <c r="N816" s="541"/>
      <c r="O816" s="541"/>
      <c r="P816" s="541"/>
      <c r="Q816" s="541"/>
      <c r="R816" s="541"/>
      <c r="S816" s="541"/>
      <c r="T816" s="541"/>
      <c r="U816" s="541"/>
      <c r="V816" s="541"/>
      <c r="W816" s="541"/>
      <c r="X816" s="541"/>
      <c r="Y816" s="541"/>
      <c r="Z816" s="541"/>
    </row>
    <row r="817">
      <c r="A817" s="541"/>
      <c r="B817" s="541"/>
      <c r="C817" s="541"/>
      <c r="D817" s="541"/>
      <c r="E817" s="541"/>
      <c r="F817" s="541"/>
      <c r="G817" s="541"/>
      <c r="H817" s="541"/>
      <c r="I817" s="541"/>
      <c r="J817" s="541"/>
      <c r="K817" s="541"/>
      <c r="L817" s="541"/>
      <c r="M817" s="541"/>
      <c r="N817" s="541"/>
      <c r="O817" s="541"/>
      <c r="P817" s="541"/>
      <c r="Q817" s="541"/>
      <c r="R817" s="541"/>
      <c r="S817" s="541"/>
      <c r="T817" s="541"/>
      <c r="U817" s="541"/>
      <c r="V817" s="541"/>
      <c r="W817" s="541"/>
      <c r="X817" s="541"/>
      <c r="Y817" s="541"/>
      <c r="Z817" s="541"/>
    </row>
    <row r="818">
      <c r="A818" s="541"/>
      <c r="B818" s="541"/>
      <c r="C818" s="541"/>
      <c r="D818" s="541"/>
      <c r="E818" s="541"/>
      <c r="F818" s="541"/>
      <c r="G818" s="541"/>
      <c r="H818" s="541"/>
      <c r="I818" s="541"/>
      <c r="J818" s="541"/>
      <c r="K818" s="541"/>
      <c r="L818" s="541"/>
      <c r="M818" s="541"/>
      <c r="N818" s="541"/>
      <c r="O818" s="541"/>
      <c r="P818" s="541"/>
      <c r="Q818" s="541"/>
      <c r="R818" s="541"/>
      <c r="S818" s="541"/>
      <c r="T818" s="541"/>
      <c r="U818" s="541"/>
      <c r="V818" s="541"/>
      <c r="W818" s="541"/>
      <c r="X818" s="541"/>
      <c r="Y818" s="541"/>
      <c r="Z818" s="541"/>
    </row>
    <row r="819">
      <c r="A819" s="541"/>
      <c r="B819" s="541"/>
      <c r="C819" s="541"/>
      <c r="D819" s="541"/>
      <c r="E819" s="541"/>
      <c r="F819" s="541"/>
      <c r="G819" s="541"/>
      <c r="H819" s="541"/>
      <c r="I819" s="541"/>
      <c r="J819" s="541"/>
      <c r="K819" s="541"/>
      <c r="L819" s="541"/>
      <c r="M819" s="541"/>
      <c r="N819" s="541"/>
      <c r="O819" s="541"/>
      <c r="P819" s="541"/>
      <c r="Q819" s="541"/>
      <c r="R819" s="541"/>
      <c r="S819" s="541"/>
      <c r="T819" s="541"/>
      <c r="U819" s="541"/>
      <c r="V819" s="541"/>
      <c r="W819" s="541"/>
      <c r="X819" s="541"/>
      <c r="Y819" s="541"/>
      <c r="Z819" s="541"/>
    </row>
    <row r="820">
      <c r="A820" s="541"/>
      <c r="B820" s="541"/>
      <c r="C820" s="541"/>
      <c r="D820" s="541"/>
      <c r="E820" s="541"/>
      <c r="F820" s="541"/>
      <c r="G820" s="541"/>
      <c r="H820" s="541"/>
      <c r="I820" s="541"/>
      <c r="J820" s="541"/>
      <c r="K820" s="541"/>
      <c r="L820" s="541"/>
      <c r="M820" s="541"/>
      <c r="N820" s="541"/>
      <c r="O820" s="541"/>
      <c r="P820" s="541"/>
      <c r="Q820" s="541"/>
      <c r="R820" s="541"/>
      <c r="S820" s="541"/>
      <c r="T820" s="541"/>
      <c r="U820" s="541"/>
      <c r="V820" s="541"/>
      <c r="W820" s="541"/>
      <c r="X820" s="541"/>
      <c r="Y820" s="541"/>
      <c r="Z820" s="541"/>
    </row>
    <row r="821">
      <c r="A821" s="541"/>
      <c r="B821" s="541"/>
      <c r="C821" s="541"/>
      <c r="D821" s="541"/>
      <c r="E821" s="541"/>
      <c r="F821" s="541"/>
      <c r="G821" s="541"/>
      <c r="H821" s="541"/>
      <c r="I821" s="541"/>
      <c r="J821" s="541"/>
      <c r="K821" s="541"/>
      <c r="L821" s="541"/>
      <c r="M821" s="541"/>
      <c r="N821" s="541"/>
      <c r="O821" s="541"/>
      <c r="P821" s="541"/>
      <c r="Q821" s="541"/>
      <c r="R821" s="541"/>
      <c r="S821" s="541"/>
      <c r="T821" s="541"/>
      <c r="U821" s="541"/>
      <c r="V821" s="541"/>
      <c r="W821" s="541"/>
      <c r="X821" s="541"/>
      <c r="Y821" s="541"/>
      <c r="Z821" s="541"/>
    </row>
    <row r="822">
      <c r="A822" s="541"/>
      <c r="B822" s="541"/>
      <c r="C822" s="541"/>
      <c r="D822" s="541"/>
      <c r="E822" s="541"/>
      <c r="F822" s="541"/>
      <c r="G822" s="541"/>
      <c r="H822" s="541"/>
      <c r="I822" s="541"/>
      <c r="J822" s="541"/>
      <c r="K822" s="541"/>
      <c r="L822" s="541"/>
      <c r="M822" s="541"/>
      <c r="N822" s="541"/>
      <c r="O822" s="541"/>
      <c r="P822" s="541"/>
      <c r="Q822" s="541"/>
      <c r="R822" s="541"/>
      <c r="S822" s="541"/>
      <c r="T822" s="541"/>
      <c r="U822" s="541"/>
      <c r="V822" s="541"/>
      <c r="W822" s="541"/>
      <c r="X822" s="541"/>
      <c r="Y822" s="541"/>
      <c r="Z822" s="541"/>
    </row>
    <row r="823">
      <c r="A823" s="541"/>
      <c r="B823" s="541"/>
      <c r="C823" s="541"/>
      <c r="D823" s="541"/>
      <c r="E823" s="541"/>
      <c r="F823" s="541"/>
      <c r="G823" s="541"/>
      <c r="H823" s="541"/>
      <c r="I823" s="541"/>
      <c r="J823" s="541"/>
      <c r="K823" s="541"/>
      <c r="L823" s="541"/>
      <c r="M823" s="541"/>
      <c r="N823" s="541"/>
      <c r="O823" s="541"/>
      <c r="P823" s="541"/>
      <c r="Q823" s="541"/>
      <c r="R823" s="541"/>
      <c r="S823" s="541"/>
      <c r="T823" s="541"/>
      <c r="U823" s="541"/>
      <c r="V823" s="541"/>
      <c r="W823" s="541"/>
      <c r="X823" s="541"/>
      <c r="Y823" s="541"/>
      <c r="Z823" s="541"/>
    </row>
    <row r="824">
      <c r="A824" s="541"/>
      <c r="B824" s="541"/>
      <c r="C824" s="541"/>
      <c r="D824" s="541"/>
      <c r="E824" s="541"/>
      <c r="F824" s="541"/>
      <c r="G824" s="541"/>
      <c r="H824" s="541"/>
      <c r="I824" s="541"/>
      <c r="J824" s="541"/>
      <c r="K824" s="541"/>
      <c r="L824" s="541"/>
      <c r="M824" s="541"/>
      <c r="N824" s="541"/>
      <c r="O824" s="541"/>
      <c r="P824" s="541"/>
      <c r="Q824" s="541"/>
      <c r="R824" s="541"/>
      <c r="S824" s="541"/>
      <c r="T824" s="541"/>
      <c r="U824" s="541"/>
      <c r="V824" s="541"/>
      <c r="W824" s="541"/>
      <c r="X824" s="541"/>
      <c r="Y824" s="541"/>
      <c r="Z824" s="541"/>
    </row>
    <row r="825">
      <c r="A825" s="541"/>
      <c r="B825" s="541"/>
      <c r="C825" s="541"/>
      <c r="D825" s="541"/>
      <c r="E825" s="541"/>
      <c r="F825" s="541"/>
      <c r="G825" s="541"/>
      <c r="H825" s="541"/>
      <c r="I825" s="541"/>
      <c r="J825" s="541"/>
      <c r="K825" s="541"/>
      <c r="L825" s="541"/>
      <c r="M825" s="541"/>
      <c r="N825" s="541"/>
      <c r="O825" s="541"/>
      <c r="P825" s="541"/>
      <c r="Q825" s="541"/>
      <c r="R825" s="541"/>
      <c r="S825" s="541"/>
      <c r="T825" s="541"/>
      <c r="U825" s="541"/>
      <c r="V825" s="541"/>
      <c r="W825" s="541"/>
      <c r="X825" s="541"/>
      <c r="Y825" s="541"/>
      <c r="Z825" s="541"/>
    </row>
    <row r="826">
      <c r="A826" s="541"/>
      <c r="B826" s="541"/>
      <c r="C826" s="541"/>
      <c r="D826" s="541"/>
      <c r="E826" s="541"/>
      <c r="F826" s="541"/>
      <c r="G826" s="541"/>
      <c r="H826" s="541"/>
      <c r="I826" s="541"/>
      <c r="J826" s="541"/>
      <c r="K826" s="541"/>
      <c r="L826" s="541"/>
      <c r="M826" s="541"/>
      <c r="N826" s="541"/>
      <c r="O826" s="541"/>
      <c r="P826" s="541"/>
      <c r="Q826" s="541"/>
      <c r="R826" s="541"/>
      <c r="S826" s="541"/>
      <c r="T826" s="541"/>
      <c r="U826" s="541"/>
      <c r="V826" s="541"/>
      <c r="W826" s="541"/>
      <c r="X826" s="541"/>
      <c r="Y826" s="541"/>
      <c r="Z826" s="541"/>
    </row>
    <row r="827">
      <c r="A827" s="541"/>
      <c r="B827" s="541"/>
      <c r="C827" s="541"/>
      <c r="D827" s="541"/>
      <c r="E827" s="541"/>
      <c r="F827" s="541"/>
      <c r="G827" s="541"/>
      <c r="H827" s="541"/>
      <c r="I827" s="541"/>
      <c r="J827" s="541"/>
      <c r="K827" s="541"/>
      <c r="L827" s="541"/>
      <c r="M827" s="541"/>
      <c r="N827" s="541"/>
      <c r="O827" s="541"/>
      <c r="P827" s="541"/>
      <c r="Q827" s="541"/>
      <c r="R827" s="541"/>
      <c r="S827" s="541"/>
      <c r="T827" s="541"/>
      <c r="U827" s="541"/>
      <c r="V827" s="541"/>
      <c r="W827" s="541"/>
      <c r="X827" s="541"/>
      <c r="Y827" s="541"/>
      <c r="Z827" s="541"/>
    </row>
    <row r="828">
      <c r="A828" s="541"/>
      <c r="B828" s="541"/>
      <c r="C828" s="541"/>
      <c r="D828" s="541"/>
      <c r="E828" s="541"/>
      <c r="F828" s="541"/>
      <c r="G828" s="541"/>
      <c r="H828" s="541"/>
      <c r="I828" s="541"/>
      <c r="J828" s="541"/>
      <c r="K828" s="541"/>
      <c r="L828" s="541"/>
      <c r="M828" s="541"/>
      <c r="N828" s="541"/>
      <c r="O828" s="541"/>
      <c r="P828" s="541"/>
      <c r="Q828" s="541"/>
      <c r="R828" s="541"/>
      <c r="S828" s="541"/>
      <c r="T828" s="541"/>
      <c r="U828" s="541"/>
      <c r="V828" s="541"/>
      <c r="W828" s="541"/>
      <c r="X828" s="541"/>
      <c r="Y828" s="541"/>
      <c r="Z828" s="541"/>
    </row>
    <row r="829">
      <c r="A829" s="541"/>
      <c r="B829" s="541"/>
      <c r="C829" s="541"/>
      <c r="D829" s="541"/>
      <c r="E829" s="541"/>
      <c r="F829" s="541"/>
      <c r="G829" s="541"/>
      <c r="H829" s="541"/>
      <c r="I829" s="541"/>
      <c r="J829" s="541"/>
      <c r="K829" s="541"/>
      <c r="L829" s="541"/>
      <c r="M829" s="541"/>
      <c r="N829" s="541"/>
      <c r="O829" s="541"/>
      <c r="P829" s="541"/>
      <c r="Q829" s="541"/>
      <c r="R829" s="541"/>
      <c r="S829" s="541"/>
      <c r="T829" s="541"/>
      <c r="U829" s="541"/>
      <c r="V829" s="541"/>
      <c r="W829" s="541"/>
      <c r="X829" s="541"/>
      <c r="Y829" s="541"/>
      <c r="Z829" s="541"/>
    </row>
    <row r="830">
      <c r="A830" s="541"/>
      <c r="B830" s="541"/>
      <c r="C830" s="541"/>
      <c r="D830" s="541"/>
      <c r="E830" s="541"/>
      <c r="F830" s="541"/>
      <c r="G830" s="541"/>
      <c r="H830" s="541"/>
      <c r="I830" s="541"/>
      <c r="J830" s="541"/>
      <c r="K830" s="541"/>
      <c r="L830" s="541"/>
      <c r="M830" s="541"/>
      <c r="N830" s="541"/>
      <c r="O830" s="541"/>
      <c r="P830" s="541"/>
      <c r="Q830" s="541"/>
      <c r="R830" s="541"/>
      <c r="S830" s="541"/>
      <c r="T830" s="541"/>
      <c r="U830" s="541"/>
      <c r="V830" s="541"/>
      <c r="W830" s="541"/>
      <c r="X830" s="541"/>
      <c r="Y830" s="541"/>
      <c r="Z830" s="541"/>
    </row>
    <row r="831">
      <c r="A831" s="541"/>
      <c r="B831" s="541"/>
      <c r="C831" s="541"/>
      <c r="D831" s="541"/>
      <c r="E831" s="541"/>
      <c r="F831" s="541"/>
      <c r="G831" s="541"/>
      <c r="H831" s="541"/>
      <c r="I831" s="541"/>
      <c r="J831" s="541"/>
      <c r="K831" s="541"/>
      <c r="L831" s="541"/>
      <c r="M831" s="541"/>
      <c r="N831" s="541"/>
      <c r="O831" s="541"/>
      <c r="P831" s="541"/>
      <c r="Q831" s="541"/>
      <c r="R831" s="541"/>
      <c r="S831" s="541"/>
      <c r="T831" s="541"/>
      <c r="U831" s="541"/>
      <c r="V831" s="541"/>
      <c r="W831" s="541"/>
      <c r="X831" s="541"/>
      <c r="Y831" s="541"/>
      <c r="Z831" s="541"/>
    </row>
    <row r="832">
      <c r="A832" s="541"/>
      <c r="B832" s="541"/>
      <c r="C832" s="541"/>
      <c r="D832" s="541"/>
      <c r="E832" s="541"/>
      <c r="F832" s="541"/>
      <c r="G832" s="541"/>
      <c r="H832" s="541"/>
      <c r="I832" s="541"/>
      <c r="J832" s="541"/>
      <c r="K832" s="541"/>
      <c r="L832" s="541"/>
      <c r="M832" s="541"/>
      <c r="N832" s="541"/>
      <c r="O832" s="541"/>
      <c r="P832" s="541"/>
      <c r="Q832" s="541"/>
      <c r="R832" s="541"/>
      <c r="S832" s="541"/>
      <c r="T832" s="541"/>
      <c r="U832" s="541"/>
      <c r="V832" s="541"/>
      <c r="W832" s="541"/>
      <c r="X832" s="541"/>
      <c r="Y832" s="541"/>
      <c r="Z832" s="541"/>
    </row>
    <row r="833">
      <c r="A833" s="541"/>
      <c r="B833" s="541"/>
      <c r="C833" s="541"/>
      <c r="D833" s="541"/>
      <c r="E833" s="541"/>
      <c r="F833" s="541"/>
      <c r="G833" s="541"/>
      <c r="H833" s="541"/>
      <c r="I833" s="541"/>
      <c r="J833" s="541"/>
      <c r="K833" s="541"/>
      <c r="L833" s="541"/>
      <c r="M833" s="541"/>
      <c r="N833" s="541"/>
      <c r="O833" s="541"/>
      <c r="P833" s="541"/>
      <c r="Q833" s="541"/>
      <c r="R833" s="541"/>
      <c r="S833" s="541"/>
      <c r="T833" s="541"/>
      <c r="U833" s="541"/>
      <c r="V833" s="541"/>
      <c r="W833" s="541"/>
      <c r="X833" s="541"/>
      <c r="Y833" s="541"/>
      <c r="Z833" s="541"/>
    </row>
    <row r="834">
      <c r="A834" s="541"/>
      <c r="B834" s="541"/>
      <c r="C834" s="541"/>
      <c r="D834" s="541"/>
      <c r="E834" s="541"/>
      <c r="F834" s="541"/>
      <c r="G834" s="541"/>
      <c r="H834" s="541"/>
      <c r="I834" s="541"/>
      <c r="J834" s="541"/>
      <c r="K834" s="541"/>
      <c r="L834" s="541"/>
      <c r="M834" s="541"/>
      <c r="N834" s="541"/>
      <c r="O834" s="541"/>
      <c r="P834" s="541"/>
      <c r="Q834" s="541"/>
      <c r="R834" s="541"/>
      <c r="S834" s="541"/>
      <c r="T834" s="541"/>
      <c r="U834" s="541"/>
      <c r="V834" s="541"/>
      <c r="W834" s="541"/>
      <c r="X834" s="541"/>
      <c r="Y834" s="541"/>
      <c r="Z834" s="541"/>
    </row>
    <row r="835">
      <c r="A835" s="541"/>
      <c r="B835" s="541"/>
      <c r="C835" s="541"/>
      <c r="D835" s="541"/>
      <c r="E835" s="541"/>
      <c r="F835" s="541"/>
      <c r="G835" s="541"/>
      <c r="H835" s="541"/>
      <c r="I835" s="541"/>
      <c r="J835" s="541"/>
      <c r="K835" s="541"/>
      <c r="L835" s="541"/>
      <c r="M835" s="541"/>
      <c r="N835" s="541"/>
      <c r="O835" s="541"/>
      <c r="P835" s="541"/>
      <c r="Q835" s="541"/>
      <c r="R835" s="541"/>
      <c r="S835" s="541"/>
      <c r="T835" s="541"/>
      <c r="U835" s="541"/>
      <c r="V835" s="541"/>
      <c r="W835" s="541"/>
      <c r="X835" s="541"/>
      <c r="Y835" s="541"/>
      <c r="Z835" s="541"/>
    </row>
    <row r="836">
      <c r="A836" s="541"/>
      <c r="B836" s="541"/>
      <c r="C836" s="541"/>
      <c r="D836" s="541"/>
      <c r="E836" s="541"/>
      <c r="F836" s="541"/>
      <c r="G836" s="541"/>
      <c r="H836" s="541"/>
      <c r="I836" s="541"/>
      <c r="J836" s="541"/>
      <c r="K836" s="541"/>
      <c r="L836" s="541"/>
      <c r="M836" s="541"/>
      <c r="N836" s="541"/>
      <c r="O836" s="541"/>
      <c r="P836" s="541"/>
      <c r="Q836" s="541"/>
      <c r="R836" s="541"/>
      <c r="S836" s="541"/>
      <c r="T836" s="541"/>
      <c r="U836" s="541"/>
      <c r="V836" s="541"/>
      <c r="W836" s="541"/>
      <c r="X836" s="541"/>
      <c r="Y836" s="541"/>
      <c r="Z836" s="541"/>
    </row>
    <row r="837">
      <c r="A837" s="541"/>
      <c r="B837" s="541"/>
      <c r="C837" s="541"/>
      <c r="D837" s="541"/>
      <c r="E837" s="541"/>
      <c r="F837" s="541"/>
      <c r="G837" s="541"/>
      <c r="H837" s="541"/>
      <c r="I837" s="541"/>
      <c r="J837" s="541"/>
      <c r="K837" s="541"/>
      <c r="L837" s="541"/>
      <c r="M837" s="541"/>
      <c r="N837" s="541"/>
      <c r="O837" s="541"/>
      <c r="P837" s="541"/>
      <c r="Q837" s="541"/>
      <c r="R837" s="541"/>
      <c r="S837" s="541"/>
      <c r="T837" s="541"/>
      <c r="U837" s="541"/>
      <c r="V837" s="541"/>
      <c r="W837" s="541"/>
      <c r="X837" s="541"/>
      <c r="Y837" s="541"/>
      <c r="Z837" s="541"/>
    </row>
    <row r="838">
      <c r="A838" s="541"/>
      <c r="B838" s="541"/>
      <c r="C838" s="541"/>
      <c r="D838" s="541"/>
      <c r="E838" s="541"/>
      <c r="F838" s="541"/>
      <c r="G838" s="541"/>
      <c r="H838" s="541"/>
      <c r="I838" s="541"/>
      <c r="J838" s="541"/>
      <c r="K838" s="541"/>
      <c r="L838" s="541"/>
      <c r="M838" s="541"/>
      <c r="N838" s="541"/>
      <c r="O838" s="541"/>
      <c r="P838" s="541"/>
      <c r="Q838" s="541"/>
      <c r="R838" s="541"/>
      <c r="S838" s="541"/>
      <c r="T838" s="541"/>
      <c r="U838" s="541"/>
      <c r="V838" s="541"/>
      <c r="W838" s="541"/>
      <c r="X838" s="541"/>
      <c r="Y838" s="541"/>
      <c r="Z838" s="541"/>
    </row>
    <row r="839">
      <c r="A839" s="541"/>
      <c r="B839" s="541"/>
      <c r="C839" s="541"/>
      <c r="D839" s="541"/>
      <c r="E839" s="541"/>
      <c r="F839" s="541"/>
      <c r="G839" s="541"/>
      <c r="H839" s="541"/>
      <c r="I839" s="541"/>
      <c r="J839" s="541"/>
      <c r="K839" s="541"/>
      <c r="L839" s="541"/>
      <c r="M839" s="541"/>
      <c r="N839" s="541"/>
      <c r="O839" s="541"/>
      <c r="P839" s="541"/>
      <c r="Q839" s="541"/>
      <c r="R839" s="541"/>
      <c r="S839" s="541"/>
      <c r="T839" s="541"/>
      <c r="U839" s="541"/>
      <c r="V839" s="541"/>
      <c r="W839" s="541"/>
      <c r="X839" s="541"/>
      <c r="Y839" s="541"/>
      <c r="Z839" s="541"/>
    </row>
    <row r="840">
      <c r="A840" s="541"/>
      <c r="B840" s="541"/>
      <c r="C840" s="541"/>
      <c r="D840" s="541"/>
      <c r="E840" s="541"/>
      <c r="F840" s="541"/>
      <c r="G840" s="541"/>
      <c r="H840" s="541"/>
      <c r="I840" s="541"/>
      <c r="J840" s="541"/>
      <c r="K840" s="541"/>
      <c r="L840" s="541"/>
      <c r="M840" s="541"/>
      <c r="N840" s="541"/>
      <c r="O840" s="541"/>
      <c r="P840" s="541"/>
      <c r="Q840" s="541"/>
      <c r="R840" s="541"/>
      <c r="S840" s="541"/>
      <c r="T840" s="541"/>
      <c r="U840" s="541"/>
      <c r="V840" s="541"/>
      <c r="W840" s="541"/>
      <c r="X840" s="541"/>
      <c r="Y840" s="541"/>
      <c r="Z840" s="541"/>
    </row>
    <row r="841">
      <c r="A841" s="541"/>
      <c r="B841" s="541"/>
      <c r="C841" s="541"/>
      <c r="D841" s="541"/>
      <c r="E841" s="541"/>
      <c r="F841" s="541"/>
      <c r="G841" s="541"/>
      <c r="H841" s="541"/>
      <c r="I841" s="541"/>
      <c r="J841" s="541"/>
      <c r="K841" s="541"/>
      <c r="L841" s="541"/>
      <c r="M841" s="541"/>
      <c r="N841" s="541"/>
      <c r="O841" s="541"/>
      <c r="P841" s="541"/>
      <c r="Q841" s="541"/>
      <c r="R841" s="541"/>
      <c r="S841" s="541"/>
      <c r="T841" s="541"/>
      <c r="U841" s="541"/>
      <c r="V841" s="541"/>
      <c r="W841" s="541"/>
      <c r="X841" s="541"/>
      <c r="Y841" s="541"/>
      <c r="Z841" s="541"/>
    </row>
    <row r="842">
      <c r="A842" s="541"/>
      <c r="B842" s="541"/>
      <c r="C842" s="541"/>
      <c r="D842" s="541"/>
      <c r="E842" s="541"/>
      <c r="F842" s="541"/>
      <c r="G842" s="541"/>
      <c r="H842" s="541"/>
      <c r="I842" s="541"/>
      <c r="J842" s="541"/>
      <c r="K842" s="541"/>
      <c r="L842" s="541"/>
      <c r="M842" s="541"/>
      <c r="N842" s="541"/>
      <c r="O842" s="541"/>
      <c r="P842" s="541"/>
      <c r="Q842" s="541"/>
      <c r="R842" s="541"/>
      <c r="S842" s="541"/>
      <c r="T842" s="541"/>
      <c r="U842" s="541"/>
      <c r="V842" s="541"/>
      <c r="W842" s="541"/>
      <c r="X842" s="541"/>
      <c r="Y842" s="541"/>
      <c r="Z842" s="541"/>
    </row>
    <row r="843">
      <c r="A843" s="541"/>
      <c r="B843" s="541"/>
      <c r="C843" s="541"/>
      <c r="D843" s="541"/>
      <c r="E843" s="541"/>
      <c r="F843" s="541"/>
      <c r="G843" s="541"/>
      <c r="H843" s="541"/>
      <c r="I843" s="541"/>
      <c r="J843" s="541"/>
      <c r="K843" s="541"/>
      <c r="L843" s="541"/>
      <c r="M843" s="541"/>
      <c r="N843" s="541"/>
      <c r="O843" s="541"/>
      <c r="P843" s="541"/>
      <c r="Q843" s="541"/>
      <c r="R843" s="541"/>
      <c r="S843" s="541"/>
      <c r="T843" s="541"/>
      <c r="U843" s="541"/>
      <c r="V843" s="541"/>
      <c r="W843" s="541"/>
      <c r="X843" s="541"/>
      <c r="Y843" s="541"/>
      <c r="Z843" s="541"/>
    </row>
    <row r="844">
      <c r="A844" s="541"/>
      <c r="B844" s="541"/>
      <c r="C844" s="541"/>
      <c r="D844" s="541"/>
      <c r="E844" s="541"/>
      <c r="F844" s="541"/>
      <c r="G844" s="541"/>
      <c r="H844" s="541"/>
      <c r="I844" s="541"/>
      <c r="J844" s="541"/>
      <c r="K844" s="541"/>
      <c r="L844" s="541"/>
      <c r="M844" s="541"/>
      <c r="N844" s="541"/>
      <c r="O844" s="541"/>
      <c r="P844" s="541"/>
      <c r="Q844" s="541"/>
      <c r="R844" s="541"/>
      <c r="S844" s="541"/>
      <c r="T844" s="541"/>
      <c r="U844" s="541"/>
      <c r="V844" s="541"/>
      <c r="W844" s="541"/>
      <c r="X844" s="541"/>
      <c r="Y844" s="541"/>
      <c r="Z844" s="541"/>
    </row>
    <row r="845">
      <c r="A845" s="541"/>
      <c r="B845" s="541"/>
      <c r="C845" s="541"/>
      <c r="D845" s="541"/>
      <c r="E845" s="541"/>
      <c r="F845" s="541"/>
      <c r="G845" s="541"/>
      <c r="H845" s="541"/>
      <c r="I845" s="541"/>
      <c r="J845" s="541"/>
      <c r="K845" s="541"/>
      <c r="L845" s="541"/>
      <c r="M845" s="541"/>
      <c r="N845" s="541"/>
      <c r="O845" s="541"/>
      <c r="P845" s="541"/>
      <c r="Q845" s="541"/>
      <c r="R845" s="541"/>
      <c r="S845" s="541"/>
      <c r="T845" s="541"/>
      <c r="U845" s="541"/>
      <c r="V845" s="541"/>
      <c r="W845" s="541"/>
      <c r="X845" s="541"/>
      <c r="Y845" s="541"/>
      <c r="Z845" s="541"/>
    </row>
    <row r="846">
      <c r="A846" s="541"/>
      <c r="B846" s="541"/>
      <c r="C846" s="541"/>
      <c r="D846" s="541"/>
      <c r="E846" s="541"/>
      <c r="F846" s="541"/>
      <c r="G846" s="541"/>
      <c r="H846" s="541"/>
      <c r="I846" s="541"/>
      <c r="J846" s="541"/>
      <c r="K846" s="541"/>
      <c r="L846" s="541"/>
      <c r="M846" s="541"/>
      <c r="N846" s="541"/>
      <c r="O846" s="541"/>
      <c r="P846" s="541"/>
      <c r="Q846" s="541"/>
      <c r="R846" s="541"/>
      <c r="S846" s="541"/>
      <c r="T846" s="541"/>
      <c r="U846" s="541"/>
      <c r="V846" s="541"/>
      <c r="W846" s="541"/>
      <c r="X846" s="541"/>
      <c r="Y846" s="541"/>
      <c r="Z846" s="541"/>
    </row>
    <row r="847">
      <c r="A847" s="541"/>
      <c r="B847" s="541"/>
      <c r="C847" s="541"/>
      <c r="D847" s="541"/>
      <c r="E847" s="541"/>
      <c r="F847" s="541"/>
      <c r="G847" s="541"/>
      <c r="H847" s="541"/>
      <c r="I847" s="541"/>
      <c r="J847" s="541"/>
      <c r="K847" s="541"/>
      <c r="L847" s="541"/>
      <c r="M847" s="541"/>
      <c r="N847" s="541"/>
      <c r="O847" s="541"/>
      <c r="P847" s="541"/>
      <c r="Q847" s="541"/>
      <c r="R847" s="541"/>
      <c r="S847" s="541"/>
      <c r="T847" s="541"/>
      <c r="U847" s="541"/>
      <c r="V847" s="541"/>
      <c r="W847" s="541"/>
      <c r="X847" s="541"/>
      <c r="Y847" s="541"/>
      <c r="Z847" s="541"/>
    </row>
    <row r="848">
      <c r="A848" s="541"/>
      <c r="B848" s="541"/>
      <c r="C848" s="541"/>
      <c r="D848" s="541"/>
      <c r="E848" s="541"/>
      <c r="F848" s="541"/>
      <c r="G848" s="541"/>
      <c r="H848" s="541"/>
      <c r="I848" s="541"/>
      <c r="J848" s="541"/>
      <c r="K848" s="541"/>
      <c r="L848" s="541"/>
      <c r="M848" s="541"/>
      <c r="N848" s="541"/>
      <c r="O848" s="541"/>
      <c r="P848" s="541"/>
      <c r="Q848" s="541"/>
      <c r="R848" s="541"/>
      <c r="S848" s="541"/>
      <c r="T848" s="541"/>
      <c r="U848" s="541"/>
      <c r="V848" s="541"/>
      <c r="W848" s="541"/>
      <c r="X848" s="541"/>
      <c r="Y848" s="541"/>
      <c r="Z848" s="541"/>
    </row>
    <row r="849">
      <c r="A849" s="541"/>
      <c r="B849" s="541"/>
      <c r="C849" s="541"/>
      <c r="D849" s="541"/>
      <c r="E849" s="541"/>
      <c r="F849" s="541"/>
      <c r="G849" s="541"/>
      <c r="H849" s="541"/>
      <c r="I849" s="541"/>
      <c r="J849" s="541"/>
      <c r="K849" s="541"/>
      <c r="L849" s="541"/>
      <c r="M849" s="541"/>
      <c r="N849" s="541"/>
      <c r="O849" s="541"/>
      <c r="P849" s="541"/>
      <c r="Q849" s="541"/>
      <c r="R849" s="541"/>
      <c r="S849" s="541"/>
      <c r="T849" s="541"/>
      <c r="U849" s="541"/>
      <c r="V849" s="541"/>
      <c r="W849" s="541"/>
      <c r="X849" s="541"/>
      <c r="Y849" s="541"/>
      <c r="Z849" s="541"/>
    </row>
    <row r="850">
      <c r="A850" s="541"/>
      <c r="B850" s="541"/>
      <c r="C850" s="541"/>
      <c r="D850" s="541"/>
      <c r="E850" s="541"/>
      <c r="F850" s="541"/>
      <c r="G850" s="541"/>
      <c r="H850" s="541"/>
      <c r="I850" s="541"/>
      <c r="J850" s="541"/>
      <c r="K850" s="541"/>
      <c r="L850" s="541"/>
      <c r="M850" s="541"/>
      <c r="N850" s="541"/>
      <c r="O850" s="541"/>
      <c r="P850" s="541"/>
      <c r="Q850" s="541"/>
      <c r="R850" s="541"/>
      <c r="S850" s="541"/>
      <c r="T850" s="541"/>
      <c r="U850" s="541"/>
      <c r="V850" s="541"/>
      <c r="W850" s="541"/>
      <c r="X850" s="541"/>
      <c r="Y850" s="541"/>
      <c r="Z850" s="541"/>
    </row>
    <row r="851">
      <c r="A851" s="541"/>
      <c r="B851" s="541"/>
      <c r="C851" s="541"/>
      <c r="D851" s="541"/>
      <c r="E851" s="541"/>
      <c r="F851" s="541"/>
      <c r="G851" s="541"/>
      <c r="H851" s="541"/>
      <c r="I851" s="541"/>
      <c r="J851" s="541"/>
      <c r="K851" s="541"/>
      <c r="L851" s="541"/>
      <c r="M851" s="541"/>
      <c r="N851" s="541"/>
      <c r="O851" s="541"/>
      <c r="P851" s="541"/>
      <c r="Q851" s="541"/>
      <c r="R851" s="541"/>
      <c r="S851" s="541"/>
      <c r="T851" s="541"/>
      <c r="U851" s="541"/>
      <c r="V851" s="541"/>
      <c r="W851" s="541"/>
      <c r="X851" s="541"/>
      <c r="Y851" s="541"/>
      <c r="Z851" s="541"/>
    </row>
    <row r="852">
      <c r="A852" s="541"/>
      <c r="B852" s="541"/>
      <c r="C852" s="541"/>
      <c r="D852" s="541"/>
      <c r="E852" s="541"/>
      <c r="F852" s="541"/>
      <c r="G852" s="541"/>
      <c r="H852" s="541"/>
      <c r="I852" s="541"/>
      <c r="J852" s="541"/>
      <c r="K852" s="541"/>
      <c r="L852" s="541"/>
      <c r="M852" s="541"/>
      <c r="N852" s="541"/>
      <c r="O852" s="541"/>
      <c r="P852" s="541"/>
      <c r="Q852" s="541"/>
      <c r="R852" s="541"/>
      <c r="S852" s="541"/>
      <c r="T852" s="541"/>
      <c r="U852" s="541"/>
      <c r="V852" s="541"/>
      <c r="W852" s="541"/>
      <c r="X852" s="541"/>
      <c r="Y852" s="541"/>
      <c r="Z852" s="541"/>
    </row>
    <row r="853">
      <c r="A853" s="541"/>
      <c r="B853" s="541"/>
      <c r="C853" s="541"/>
      <c r="D853" s="541"/>
      <c r="E853" s="541"/>
      <c r="F853" s="541"/>
      <c r="G853" s="541"/>
      <c r="H853" s="541"/>
      <c r="I853" s="541"/>
      <c r="J853" s="541"/>
      <c r="K853" s="541"/>
      <c r="L853" s="541"/>
      <c r="M853" s="541"/>
      <c r="N853" s="541"/>
      <c r="O853" s="541"/>
      <c r="P853" s="541"/>
      <c r="Q853" s="541"/>
      <c r="R853" s="541"/>
      <c r="S853" s="541"/>
      <c r="T853" s="541"/>
      <c r="U853" s="541"/>
      <c r="V853" s="541"/>
      <c r="W853" s="541"/>
      <c r="X853" s="541"/>
      <c r="Y853" s="541"/>
      <c r="Z853" s="541"/>
    </row>
    <row r="854">
      <c r="A854" s="541"/>
      <c r="B854" s="541"/>
      <c r="C854" s="541"/>
      <c r="D854" s="541"/>
      <c r="E854" s="541"/>
      <c r="F854" s="541"/>
      <c r="G854" s="541"/>
      <c r="H854" s="541"/>
      <c r="I854" s="541"/>
      <c r="J854" s="541"/>
      <c r="K854" s="541"/>
      <c r="L854" s="541"/>
      <c r="M854" s="541"/>
      <c r="N854" s="541"/>
      <c r="O854" s="541"/>
      <c r="P854" s="541"/>
      <c r="Q854" s="541"/>
      <c r="R854" s="541"/>
      <c r="S854" s="541"/>
      <c r="T854" s="541"/>
      <c r="U854" s="541"/>
      <c r="V854" s="541"/>
      <c r="W854" s="541"/>
      <c r="X854" s="541"/>
      <c r="Y854" s="541"/>
      <c r="Z854" s="541"/>
    </row>
    <row r="855">
      <c r="A855" s="541"/>
      <c r="B855" s="541"/>
      <c r="C855" s="541"/>
      <c r="D855" s="541"/>
      <c r="E855" s="541"/>
      <c r="F855" s="541"/>
      <c r="G855" s="541"/>
      <c r="H855" s="541"/>
      <c r="I855" s="541"/>
      <c r="J855" s="541"/>
      <c r="K855" s="541"/>
      <c r="L855" s="541"/>
      <c r="M855" s="541"/>
      <c r="N855" s="541"/>
      <c r="O855" s="541"/>
      <c r="P855" s="541"/>
      <c r="Q855" s="541"/>
      <c r="R855" s="541"/>
      <c r="S855" s="541"/>
      <c r="T855" s="541"/>
      <c r="U855" s="541"/>
      <c r="V855" s="541"/>
      <c r="W855" s="541"/>
      <c r="X855" s="541"/>
      <c r="Y855" s="541"/>
      <c r="Z855" s="541"/>
    </row>
    <row r="856">
      <c r="A856" s="541"/>
      <c r="B856" s="541"/>
      <c r="C856" s="541"/>
      <c r="D856" s="541"/>
      <c r="E856" s="541"/>
      <c r="F856" s="541"/>
      <c r="G856" s="541"/>
      <c r="H856" s="541"/>
      <c r="I856" s="541"/>
      <c r="J856" s="541"/>
      <c r="K856" s="541"/>
      <c r="L856" s="541"/>
      <c r="M856" s="541"/>
      <c r="N856" s="541"/>
      <c r="O856" s="541"/>
      <c r="P856" s="541"/>
      <c r="Q856" s="541"/>
      <c r="R856" s="541"/>
      <c r="S856" s="541"/>
      <c r="T856" s="541"/>
      <c r="U856" s="541"/>
      <c r="V856" s="541"/>
      <c r="W856" s="541"/>
      <c r="X856" s="541"/>
      <c r="Y856" s="541"/>
      <c r="Z856" s="541"/>
    </row>
    <row r="857">
      <c r="A857" s="541"/>
      <c r="B857" s="541"/>
      <c r="C857" s="541"/>
      <c r="D857" s="541"/>
      <c r="E857" s="541"/>
      <c r="F857" s="541"/>
      <c r="G857" s="541"/>
      <c r="H857" s="541"/>
      <c r="I857" s="541"/>
      <c r="J857" s="541"/>
      <c r="K857" s="541"/>
      <c r="L857" s="541"/>
      <c r="M857" s="541"/>
      <c r="N857" s="541"/>
      <c r="O857" s="541"/>
      <c r="P857" s="541"/>
      <c r="Q857" s="541"/>
      <c r="R857" s="541"/>
      <c r="S857" s="541"/>
      <c r="T857" s="541"/>
      <c r="U857" s="541"/>
      <c r="V857" s="541"/>
      <c r="W857" s="541"/>
      <c r="X857" s="541"/>
      <c r="Y857" s="541"/>
      <c r="Z857" s="541"/>
    </row>
    <row r="858">
      <c r="A858" s="541"/>
      <c r="B858" s="541"/>
      <c r="C858" s="541"/>
      <c r="D858" s="541"/>
      <c r="E858" s="541"/>
      <c r="F858" s="541"/>
      <c r="G858" s="541"/>
      <c r="H858" s="541"/>
      <c r="I858" s="541"/>
      <c r="J858" s="541"/>
      <c r="K858" s="541"/>
      <c r="L858" s="541"/>
      <c r="M858" s="541"/>
      <c r="N858" s="541"/>
      <c r="O858" s="541"/>
      <c r="P858" s="541"/>
      <c r="Q858" s="541"/>
      <c r="R858" s="541"/>
      <c r="S858" s="541"/>
      <c r="T858" s="541"/>
      <c r="U858" s="541"/>
      <c r="V858" s="541"/>
      <c r="W858" s="541"/>
      <c r="X858" s="541"/>
      <c r="Y858" s="541"/>
      <c r="Z858" s="541"/>
    </row>
    <row r="859">
      <c r="A859" s="541"/>
      <c r="B859" s="541"/>
      <c r="C859" s="541"/>
      <c r="D859" s="541"/>
      <c r="E859" s="541"/>
      <c r="F859" s="541"/>
      <c r="G859" s="541"/>
      <c r="H859" s="541"/>
      <c r="I859" s="541"/>
      <c r="J859" s="541"/>
      <c r="K859" s="541"/>
      <c r="L859" s="541"/>
      <c r="M859" s="541"/>
      <c r="N859" s="541"/>
      <c r="O859" s="541"/>
      <c r="P859" s="541"/>
      <c r="Q859" s="541"/>
      <c r="R859" s="541"/>
      <c r="S859" s="541"/>
      <c r="T859" s="541"/>
      <c r="U859" s="541"/>
      <c r="V859" s="541"/>
      <c r="W859" s="541"/>
      <c r="X859" s="541"/>
      <c r="Y859" s="541"/>
      <c r="Z859" s="541"/>
    </row>
    <row r="860">
      <c r="A860" s="541"/>
      <c r="B860" s="541"/>
      <c r="C860" s="541"/>
      <c r="D860" s="541"/>
      <c r="E860" s="541"/>
      <c r="F860" s="541"/>
      <c r="G860" s="541"/>
      <c r="H860" s="541"/>
      <c r="I860" s="541"/>
      <c r="J860" s="541"/>
      <c r="K860" s="541"/>
      <c r="L860" s="541"/>
      <c r="M860" s="541"/>
      <c r="N860" s="541"/>
      <c r="O860" s="541"/>
      <c r="P860" s="541"/>
      <c r="Q860" s="541"/>
      <c r="R860" s="541"/>
      <c r="S860" s="541"/>
      <c r="T860" s="541"/>
      <c r="U860" s="541"/>
      <c r="V860" s="541"/>
      <c r="W860" s="541"/>
      <c r="X860" s="541"/>
      <c r="Y860" s="541"/>
      <c r="Z860" s="541"/>
    </row>
    <row r="861">
      <c r="A861" s="541"/>
      <c r="B861" s="541"/>
      <c r="C861" s="541"/>
      <c r="D861" s="541"/>
      <c r="E861" s="541"/>
      <c r="F861" s="541"/>
      <c r="G861" s="541"/>
      <c r="H861" s="541"/>
      <c r="I861" s="541"/>
      <c r="J861" s="541"/>
      <c r="K861" s="541"/>
      <c r="L861" s="541"/>
      <c r="M861" s="541"/>
      <c r="N861" s="541"/>
      <c r="O861" s="541"/>
      <c r="P861" s="541"/>
      <c r="Q861" s="541"/>
      <c r="R861" s="541"/>
      <c r="S861" s="541"/>
      <c r="T861" s="541"/>
      <c r="U861" s="541"/>
      <c r="V861" s="541"/>
      <c r="W861" s="541"/>
      <c r="X861" s="541"/>
      <c r="Y861" s="541"/>
      <c r="Z861" s="541"/>
    </row>
    <row r="862">
      <c r="A862" s="541"/>
      <c r="B862" s="541"/>
      <c r="C862" s="541"/>
      <c r="D862" s="541"/>
      <c r="E862" s="541"/>
      <c r="F862" s="541"/>
      <c r="G862" s="541"/>
      <c r="H862" s="541"/>
      <c r="I862" s="541"/>
      <c r="J862" s="541"/>
      <c r="K862" s="541"/>
      <c r="L862" s="541"/>
      <c r="M862" s="541"/>
      <c r="N862" s="541"/>
      <c r="O862" s="541"/>
      <c r="P862" s="541"/>
      <c r="Q862" s="541"/>
      <c r="R862" s="541"/>
      <c r="S862" s="541"/>
      <c r="T862" s="541"/>
      <c r="U862" s="541"/>
      <c r="V862" s="541"/>
      <c r="W862" s="541"/>
      <c r="X862" s="541"/>
      <c r="Y862" s="541"/>
      <c r="Z862" s="541"/>
    </row>
    <row r="863">
      <c r="A863" s="541"/>
      <c r="B863" s="541"/>
      <c r="C863" s="541"/>
      <c r="D863" s="541"/>
      <c r="E863" s="541"/>
      <c r="F863" s="541"/>
      <c r="G863" s="541"/>
      <c r="H863" s="541"/>
      <c r="I863" s="541"/>
      <c r="J863" s="541"/>
      <c r="K863" s="541"/>
      <c r="L863" s="541"/>
      <c r="M863" s="541"/>
      <c r="N863" s="541"/>
      <c r="O863" s="541"/>
      <c r="P863" s="541"/>
      <c r="Q863" s="541"/>
      <c r="R863" s="541"/>
      <c r="S863" s="541"/>
      <c r="T863" s="541"/>
      <c r="U863" s="541"/>
      <c r="V863" s="541"/>
      <c r="W863" s="541"/>
      <c r="X863" s="541"/>
      <c r="Y863" s="541"/>
      <c r="Z863" s="541"/>
    </row>
    <row r="864">
      <c r="A864" s="541"/>
      <c r="B864" s="541"/>
      <c r="C864" s="541"/>
      <c r="D864" s="541"/>
      <c r="E864" s="541"/>
      <c r="F864" s="541"/>
      <c r="G864" s="541"/>
      <c r="H864" s="541"/>
      <c r="I864" s="541"/>
      <c r="J864" s="541"/>
      <c r="K864" s="541"/>
      <c r="L864" s="541"/>
      <c r="M864" s="541"/>
      <c r="N864" s="541"/>
      <c r="O864" s="541"/>
      <c r="P864" s="541"/>
      <c r="Q864" s="541"/>
      <c r="R864" s="541"/>
      <c r="S864" s="541"/>
      <c r="T864" s="541"/>
      <c r="U864" s="541"/>
      <c r="V864" s="541"/>
      <c r="W864" s="541"/>
      <c r="X864" s="541"/>
      <c r="Y864" s="541"/>
      <c r="Z864" s="541"/>
    </row>
    <row r="865">
      <c r="A865" s="541"/>
      <c r="B865" s="541"/>
      <c r="C865" s="541"/>
      <c r="D865" s="541"/>
      <c r="E865" s="541"/>
      <c r="F865" s="541"/>
      <c r="G865" s="541"/>
      <c r="H865" s="541"/>
      <c r="I865" s="541"/>
      <c r="J865" s="541"/>
      <c r="K865" s="541"/>
      <c r="L865" s="541"/>
      <c r="M865" s="541"/>
      <c r="N865" s="541"/>
      <c r="O865" s="541"/>
      <c r="P865" s="541"/>
      <c r="Q865" s="541"/>
      <c r="R865" s="541"/>
      <c r="S865" s="541"/>
      <c r="T865" s="541"/>
      <c r="U865" s="541"/>
      <c r="V865" s="541"/>
      <c r="W865" s="541"/>
      <c r="X865" s="541"/>
      <c r="Y865" s="541"/>
      <c r="Z865" s="541"/>
    </row>
    <row r="866">
      <c r="A866" s="541"/>
      <c r="B866" s="541"/>
      <c r="C866" s="541"/>
      <c r="D866" s="541"/>
      <c r="E866" s="541"/>
      <c r="F866" s="541"/>
      <c r="G866" s="541"/>
      <c r="H866" s="541"/>
      <c r="I866" s="541"/>
      <c r="J866" s="541"/>
      <c r="K866" s="541"/>
      <c r="L866" s="541"/>
      <c r="M866" s="541"/>
      <c r="N866" s="541"/>
      <c r="O866" s="541"/>
      <c r="P866" s="541"/>
      <c r="Q866" s="541"/>
      <c r="R866" s="541"/>
      <c r="S866" s="541"/>
      <c r="T866" s="541"/>
      <c r="U866" s="541"/>
      <c r="V866" s="541"/>
      <c r="W866" s="541"/>
      <c r="X866" s="541"/>
      <c r="Y866" s="541"/>
      <c r="Z866" s="541"/>
    </row>
    <row r="867">
      <c r="A867" s="541"/>
      <c r="B867" s="541"/>
      <c r="C867" s="541"/>
      <c r="D867" s="541"/>
      <c r="E867" s="541"/>
      <c r="F867" s="541"/>
      <c r="G867" s="541"/>
      <c r="H867" s="541"/>
      <c r="I867" s="541"/>
      <c r="J867" s="541"/>
      <c r="K867" s="541"/>
      <c r="L867" s="541"/>
      <c r="M867" s="541"/>
      <c r="N867" s="541"/>
      <c r="O867" s="541"/>
      <c r="P867" s="541"/>
      <c r="Q867" s="541"/>
      <c r="R867" s="541"/>
      <c r="S867" s="541"/>
      <c r="T867" s="541"/>
      <c r="U867" s="541"/>
      <c r="V867" s="541"/>
      <c r="W867" s="541"/>
      <c r="X867" s="541"/>
      <c r="Y867" s="541"/>
      <c r="Z867" s="541"/>
    </row>
    <row r="868">
      <c r="A868" s="541"/>
      <c r="B868" s="541"/>
      <c r="C868" s="541"/>
      <c r="D868" s="541"/>
      <c r="E868" s="541"/>
      <c r="F868" s="541"/>
      <c r="G868" s="541"/>
      <c r="H868" s="541"/>
      <c r="I868" s="541"/>
      <c r="J868" s="541"/>
      <c r="K868" s="541"/>
      <c r="L868" s="541"/>
      <c r="M868" s="541"/>
      <c r="N868" s="541"/>
      <c r="O868" s="541"/>
      <c r="P868" s="541"/>
      <c r="Q868" s="541"/>
      <c r="R868" s="541"/>
      <c r="S868" s="541"/>
      <c r="T868" s="541"/>
      <c r="U868" s="541"/>
      <c r="V868" s="541"/>
      <c r="W868" s="541"/>
      <c r="X868" s="541"/>
      <c r="Y868" s="541"/>
      <c r="Z868" s="541"/>
    </row>
    <row r="869">
      <c r="A869" s="541"/>
      <c r="B869" s="541"/>
      <c r="C869" s="541"/>
      <c r="D869" s="541"/>
      <c r="E869" s="541"/>
      <c r="F869" s="541"/>
      <c r="G869" s="541"/>
      <c r="H869" s="541"/>
      <c r="I869" s="541"/>
      <c r="J869" s="541"/>
      <c r="K869" s="541"/>
      <c r="L869" s="541"/>
      <c r="M869" s="541"/>
      <c r="N869" s="541"/>
      <c r="O869" s="541"/>
      <c r="P869" s="541"/>
      <c r="Q869" s="541"/>
      <c r="R869" s="541"/>
      <c r="S869" s="541"/>
      <c r="T869" s="541"/>
      <c r="U869" s="541"/>
      <c r="V869" s="541"/>
      <c r="W869" s="541"/>
      <c r="X869" s="541"/>
      <c r="Y869" s="541"/>
      <c r="Z869" s="541"/>
    </row>
    <row r="870">
      <c r="A870" s="541"/>
      <c r="B870" s="541"/>
      <c r="C870" s="541"/>
      <c r="D870" s="541"/>
      <c r="E870" s="541"/>
      <c r="F870" s="541"/>
      <c r="G870" s="541"/>
      <c r="H870" s="541"/>
      <c r="I870" s="541"/>
      <c r="J870" s="541"/>
      <c r="K870" s="541"/>
      <c r="L870" s="541"/>
      <c r="M870" s="541"/>
      <c r="N870" s="541"/>
      <c r="O870" s="541"/>
      <c r="P870" s="541"/>
      <c r="Q870" s="541"/>
      <c r="R870" s="541"/>
      <c r="S870" s="541"/>
      <c r="T870" s="541"/>
      <c r="U870" s="541"/>
      <c r="V870" s="541"/>
      <c r="W870" s="541"/>
      <c r="X870" s="541"/>
      <c r="Y870" s="541"/>
      <c r="Z870" s="541"/>
    </row>
    <row r="871">
      <c r="A871" s="541"/>
      <c r="B871" s="541"/>
      <c r="C871" s="541"/>
      <c r="D871" s="541"/>
      <c r="E871" s="541"/>
      <c r="F871" s="541"/>
      <c r="G871" s="541"/>
      <c r="H871" s="541"/>
      <c r="I871" s="541"/>
      <c r="J871" s="541"/>
      <c r="K871" s="541"/>
      <c r="L871" s="541"/>
      <c r="M871" s="541"/>
      <c r="N871" s="541"/>
      <c r="O871" s="541"/>
      <c r="P871" s="541"/>
      <c r="Q871" s="541"/>
      <c r="R871" s="541"/>
      <c r="S871" s="541"/>
      <c r="T871" s="541"/>
      <c r="U871" s="541"/>
      <c r="V871" s="541"/>
      <c r="W871" s="541"/>
      <c r="X871" s="541"/>
      <c r="Y871" s="541"/>
      <c r="Z871" s="541"/>
    </row>
    <row r="872">
      <c r="A872" s="541"/>
      <c r="B872" s="541"/>
      <c r="C872" s="541"/>
      <c r="D872" s="541"/>
      <c r="E872" s="541"/>
      <c r="F872" s="541"/>
      <c r="G872" s="541"/>
      <c r="H872" s="541"/>
      <c r="I872" s="541"/>
      <c r="J872" s="541"/>
      <c r="K872" s="541"/>
      <c r="L872" s="541"/>
      <c r="M872" s="541"/>
      <c r="N872" s="541"/>
      <c r="O872" s="541"/>
      <c r="P872" s="541"/>
      <c r="Q872" s="541"/>
      <c r="R872" s="541"/>
      <c r="S872" s="541"/>
      <c r="T872" s="541"/>
      <c r="U872" s="541"/>
      <c r="V872" s="541"/>
      <c r="W872" s="541"/>
      <c r="X872" s="541"/>
      <c r="Y872" s="541"/>
      <c r="Z872" s="541"/>
    </row>
    <row r="873">
      <c r="A873" s="541"/>
      <c r="B873" s="541"/>
      <c r="C873" s="541"/>
      <c r="D873" s="541"/>
      <c r="E873" s="541"/>
      <c r="F873" s="541"/>
      <c r="G873" s="541"/>
      <c r="H873" s="541"/>
      <c r="I873" s="541"/>
      <c r="J873" s="541"/>
      <c r="K873" s="541"/>
      <c r="L873" s="541"/>
      <c r="M873" s="541"/>
      <c r="N873" s="541"/>
      <c r="O873" s="541"/>
      <c r="P873" s="541"/>
      <c r="Q873" s="541"/>
      <c r="R873" s="541"/>
      <c r="S873" s="541"/>
      <c r="T873" s="541"/>
      <c r="U873" s="541"/>
      <c r="V873" s="541"/>
      <c r="W873" s="541"/>
      <c r="X873" s="541"/>
      <c r="Y873" s="541"/>
      <c r="Z873" s="541"/>
    </row>
    <row r="874">
      <c r="A874" s="541"/>
      <c r="B874" s="541"/>
      <c r="C874" s="541"/>
      <c r="D874" s="541"/>
      <c r="E874" s="541"/>
      <c r="F874" s="541"/>
      <c r="G874" s="541"/>
      <c r="H874" s="541"/>
      <c r="I874" s="541"/>
      <c r="J874" s="541"/>
      <c r="K874" s="541"/>
      <c r="L874" s="541"/>
      <c r="M874" s="541"/>
      <c r="N874" s="541"/>
      <c r="O874" s="541"/>
      <c r="P874" s="541"/>
      <c r="Q874" s="541"/>
      <c r="R874" s="541"/>
      <c r="S874" s="541"/>
      <c r="T874" s="541"/>
      <c r="U874" s="541"/>
      <c r="V874" s="541"/>
      <c r="W874" s="541"/>
      <c r="X874" s="541"/>
      <c r="Y874" s="541"/>
      <c r="Z874" s="541"/>
    </row>
    <row r="875">
      <c r="A875" s="541"/>
      <c r="B875" s="541"/>
      <c r="C875" s="541"/>
      <c r="D875" s="541"/>
      <c r="E875" s="541"/>
      <c r="F875" s="541"/>
      <c r="G875" s="541"/>
      <c r="H875" s="541"/>
      <c r="I875" s="541"/>
      <c r="J875" s="541"/>
      <c r="K875" s="541"/>
      <c r="L875" s="541"/>
      <c r="M875" s="541"/>
      <c r="N875" s="541"/>
      <c r="O875" s="541"/>
      <c r="P875" s="541"/>
      <c r="Q875" s="541"/>
      <c r="R875" s="541"/>
      <c r="S875" s="541"/>
      <c r="T875" s="541"/>
      <c r="U875" s="541"/>
      <c r="V875" s="541"/>
      <c r="W875" s="541"/>
      <c r="X875" s="541"/>
      <c r="Y875" s="541"/>
      <c r="Z875" s="541"/>
    </row>
    <row r="876">
      <c r="A876" s="541"/>
      <c r="B876" s="541"/>
      <c r="C876" s="541"/>
      <c r="D876" s="541"/>
      <c r="E876" s="541"/>
      <c r="F876" s="541"/>
      <c r="G876" s="541"/>
      <c r="H876" s="541"/>
      <c r="I876" s="541"/>
      <c r="J876" s="541"/>
      <c r="K876" s="541"/>
      <c r="L876" s="541"/>
      <c r="M876" s="541"/>
      <c r="N876" s="541"/>
      <c r="O876" s="541"/>
      <c r="P876" s="541"/>
      <c r="Q876" s="541"/>
      <c r="R876" s="541"/>
      <c r="S876" s="541"/>
      <c r="T876" s="541"/>
      <c r="U876" s="541"/>
      <c r="V876" s="541"/>
      <c r="W876" s="541"/>
      <c r="X876" s="541"/>
      <c r="Y876" s="541"/>
      <c r="Z876" s="541"/>
    </row>
    <row r="877">
      <c r="A877" s="541"/>
      <c r="B877" s="541"/>
      <c r="C877" s="541"/>
      <c r="D877" s="541"/>
      <c r="E877" s="541"/>
      <c r="F877" s="541"/>
      <c r="G877" s="541"/>
      <c r="H877" s="541"/>
      <c r="I877" s="541"/>
      <c r="J877" s="541"/>
      <c r="K877" s="541"/>
      <c r="L877" s="541"/>
      <c r="M877" s="541"/>
      <c r="N877" s="541"/>
      <c r="O877" s="541"/>
      <c r="P877" s="541"/>
      <c r="Q877" s="541"/>
      <c r="R877" s="541"/>
      <c r="S877" s="541"/>
      <c r="T877" s="541"/>
      <c r="U877" s="541"/>
      <c r="V877" s="541"/>
      <c r="W877" s="541"/>
      <c r="X877" s="541"/>
      <c r="Y877" s="541"/>
      <c r="Z877" s="541"/>
    </row>
    <row r="878">
      <c r="A878" s="541"/>
      <c r="B878" s="541"/>
      <c r="C878" s="541"/>
      <c r="D878" s="541"/>
      <c r="E878" s="541"/>
      <c r="F878" s="541"/>
      <c r="G878" s="541"/>
      <c r="H878" s="541"/>
      <c r="I878" s="541"/>
      <c r="J878" s="541"/>
      <c r="K878" s="541"/>
      <c r="L878" s="541"/>
      <c r="M878" s="541"/>
      <c r="N878" s="541"/>
      <c r="O878" s="541"/>
      <c r="P878" s="541"/>
      <c r="Q878" s="541"/>
      <c r="R878" s="541"/>
      <c r="S878" s="541"/>
      <c r="T878" s="541"/>
      <c r="U878" s="541"/>
      <c r="V878" s="541"/>
      <c r="W878" s="541"/>
      <c r="X878" s="541"/>
      <c r="Y878" s="541"/>
      <c r="Z878" s="541"/>
    </row>
    <row r="879">
      <c r="A879" s="541"/>
      <c r="B879" s="541"/>
      <c r="C879" s="541"/>
      <c r="D879" s="541"/>
      <c r="E879" s="541"/>
      <c r="F879" s="541"/>
      <c r="G879" s="541"/>
      <c r="H879" s="541"/>
      <c r="I879" s="541"/>
      <c r="J879" s="541"/>
      <c r="K879" s="541"/>
      <c r="L879" s="541"/>
      <c r="M879" s="541"/>
      <c r="N879" s="541"/>
      <c r="O879" s="541"/>
      <c r="P879" s="541"/>
      <c r="Q879" s="541"/>
      <c r="R879" s="541"/>
      <c r="S879" s="541"/>
      <c r="T879" s="541"/>
      <c r="U879" s="541"/>
      <c r="V879" s="541"/>
      <c r="W879" s="541"/>
      <c r="X879" s="541"/>
      <c r="Y879" s="541"/>
      <c r="Z879" s="541"/>
    </row>
    <row r="880">
      <c r="A880" s="541"/>
      <c r="B880" s="541"/>
      <c r="C880" s="541"/>
      <c r="D880" s="541"/>
      <c r="E880" s="541"/>
      <c r="F880" s="541"/>
      <c r="G880" s="541"/>
      <c r="H880" s="541"/>
      <c r="I880" s="541"/>
      <c r="J880" s="541"/>
      <c r="K880" s="541"/>
      <c r="L880" s="541"/>
      <c r="M880" s="541"/>
      <c r="N880" s="541"/>
      <c r="O880" s="541"/>
      <c r="P880" s="541"/>
      <c r="Q880" s="541"/>
      <c r="R880" s="541"/>
      <c r="S880" s="541"/>
      <c r="T880" s="541"/>
      <c r="U880" s="541"/>
      <c r="V880" s="541"/>
      <c r="W880" s="541"/>
      <c r="X880" s="541"/>
      <c r="Y880" s="541"/>
      <c r="Z880" s="541"/>
    </row>
    <row r="881">
      <c r="A881" s="541"/>
      <c r="B881" s="541"/>
      <c r="C881" s="541"/>
      <c r="D881" s="541"/>
      <c r="E881" s="541"/>
      <c r="F881" s="541"/>
      <c r="G881" s="541"/>
      <c r="H881" s="541"/>
      <c r="I881" s="541"/>
      <c r="J881" s="541"/>
      <c r="K881" s="541"/>
      <c r="L881" s="541"/>
      <c r="M881" s="541"/>
      <c r="N881" s="541"/>
      <c r="O881" s="541"/>
      <c r="P881" s="541"/>
      <c r="Q881" s="541"/>
      <c r="R881" s="541"/>
      <c r="S881" s="541"/>
      <c r="T881" s="541"/>
      <c r="U881" s="541"/>
      <c r="V881" s="541"/>
      <c r="W881" s="541"/>
      <c r="X881" s="541"/>
      <c r="Y881" s="541"/>
      <c r="Z881" s="541"/>
    </row>
    <row r="882">
      <c r="A882" s="541"/>
      <c r="B882" s="541"/>
      <c r="C882" s="541"/>
      <c r="D882" s="541"/>
      <c r="E882" s="541"/>
      <c r="F882" s="541"/>
      <c r="G882" s="541"/>
      <c r="H882" s="541"/>
      <c r="I882" s="541"/>
      <c r="J882" s="541"/>
      <c r="K882" s="541"/>
      <c r="L882" s="541"/>
      <c r="M882" s="541"/>
      <c r="N882" s="541"/>
      <c r="O882" s="541"/>
      <c r="P882" s="541"/>
      <c r="Q882" s="541"/>
      <c r="R882" s="541"/>
      <c r="S882" s="541"/>
      <c r="T882" s="541"/>
      <c r="U882" s="541"/>
      <c r="V882" s="541"/>
      <c r="W882" s="541"/>
      <c r="X882" s="541"/>
      <c r="Y882" s="541"/>
      <c r="Z882" s="541"/>
    </row>
    <row r="883">
      <c r="A883" s="541"/>
      <c r="B883" s="541"/>
      <c r="C883" s="541"/>
      <c r="D883" s="541"/>
      <c r="E883" s="541"/>
      <c r="F883" s="541"/>
      <c r="G883" s="541"/>
      <c r="H883" s="541"/>
      <c r="I883" s="541"/>
      <c r="J883" s="541"/>
      <c r="K883" s="541"/>
      <c r="L883" s="541"/>
      <c r="M883" s="541"/>
      <c r="N883" s="541"/>
      <c r="O883" s="541"/>
      <c r="P883" s="541"/>
      <c r="Q883" s="541"/>
      <c r="R883" s="541"/>
      <c r="S883" s="541"/>
      <c r="T883" s="541"/>
      <c r="U883" s="541"/>
      <c r="V883" s="541"/>
      <c r="W883" s="541"/>
      <c r="X883" s="541"/>
      <c r="Y883" s="541"/>
      <c r="Z883" s="541"/>
    </row>
    <row r="884">
      <c r="A884" s="541"/>
      <c r="B884" s="541"/>
      <c r="C884" s="541"/>
      <c r="D884" s="541"/>
      <c r="E884" s="541"/>
      <c r="F884" s="541"/>
      <c r="G884" s="541"/>
      <c r="H884" s="541"/>
      <c r="I884" s="541"/>
      <c r="J884" s="541"/>
      <c r="K884" s="541"/>
      <c r="L884" s="541"/>
      <c r="M884" s="541"/>
      <c r="N884" s="541"/>
      <c r="O884" s="541"/>
      <c r="P884" s="541"/>
      <c r="Q884" s="541"/>
      <c r="R884" s="541"/>
      <c r="S884" s="541"/>
      <c r="T884" s="541"/>
      <c r="U884" s="541"/>
      <c r="V884" s="541"/>
      <c r="W884" s="541"/>
      <c r="X884" s="541"/>
      <c r="Y884" s="541"/>
      <c r="Z884" s="541"/>
    </row>
    <row r="885">
      <c r="A885" s="541"/>
      <c r="B885" s="541"/>
      <c r="C885" s="541"/>
      <c r="D885" s="541"/>
      <c r="E885" s="541"/>
      <c r="F885" s="541"/>
      <c r="G885" s="541"/>
      <c r="H885" s="541"/>
      <c r="I885" s="541"/>
      <c r="J885" s="541"/>
      <c r="K885" s="541"/>
      <c r="L885" s="541"/>
      <c r="M885" s="541"/>
      <c r="N885" s="541"/>
      <c r="O885" s="541"/>
      <c r="P885" s="541"/>
      <c r="Q885" s="541"/>
      <c r="R885" s="541"/>
      <c r="S885" s="541"/>
      <c r="T885" s="541"/>
      <c r="U885" s="541"/>
      <c r="V885" s="541"/>
      <c r="W885" s="541"/>
      <c r="X885" s="541"/>
      <c r="Y885" s="541"/>
      <c r="Z885" s="541"/>
    </row>
    <row r="886">
      <c r="A886" s="541"/>
      <c r="B886" s="541"/>
      <c r="C886" s="541"/>
      <c r="D886" s="541"/>
      <c r="E886" s="541"/>
      <c r="F886" s="541"/>
      <c r="G886" s="541"/>
      <c r="H886" s="541"/>
      <c r="I886" s="541"/>
      <c r="J886" s="541"/>
      <c r="K886" s="541"/>
      <c r="L886" s="541"/>
      <c r="M886" s="541"/>
      <c r="N886" s="541"/>
      <c r="O886" s="541"/>
      <c r="P886" s="541"/>
      <c r="Q886" s="541"/>
      <c r="R886" s="541"/>
      <c r="S886" s="541"/>
      <c r="T886" s="541"/>
      <c r="U886" s="541"/>
      <c r="V886" s="541"/>
      <c r="W886" s="541"/>
      <c r="X886" s="541"/>
      <c r="Y886" s="541"/>
      <c r="Z886" s="541"/>
    </row>
    <row r="887">
      <c r="A887" s="541"/>
      <c r="B887" s="541"/>
      <c r="C887" s="541"/>
      <c r="D887" s="541"/>
      <c r="E887" s="541"/>
      <c r="F887" s="541"/>
      <c r="G887" s="541"/>
      <c r="H887" s="541"/>
      <c r="I887" s="541"/>
      <c r="J887" s="541"/>
      <c r="K887" s="541"/>
      <c r="L887" s="541"/>
      <c r="M887" s="541"/>
      <c r="N887" s="541"/>
      <c r="O887" s="541"/>
      <c r="P887" s="541"/>
      <c r="Q887" s="541"/>
      <c r="R887" s="541"/>
      <c r="S887" s="541"/>
      <c r="T887" s="541"/>
      <c r="U887" s="541"/>
      <c r="V887" s="541"/>
      <c r="W887" s="541"/>
      <c r="X887" s="541"/>
      <c r="Y887" s="541"/>
      <c r="Z887" s="541"/>
    </row>
    <row r="888">
      <c r="A888" s="541"/>
      <c r="B888" s="541"/>
      <c r="C888" s="541"/>
      <c r="D888" s="541"/>
      <c r="E888" s="541"/>
      <c r="F888" s="541"/>
      <c r="G888" s="541"/>
      <c r="H888" s="541"/>
      <c r="I888" s="541"/>
      <c r="J888" s="541"/>
      <c r="K888" s="541"/>
      <c r="L888" s="541"/>
      <c r="M888" s="541"/>
      <c r="N888" s="541"/>
      <c r="O888" s="541"/>
      <c r="P888" s="541"/>
      <c r="Q888" s="541"/>
      <c r="R888" s="541"/>
      <c r="S888" s="541"/>
      <c r="T888" s="541"/>
      <c r="U888" s="541"/>
      <c r="V888" s="541"/>
      <c r="W888" s="541"/>
      <c r="X888" s="541"/>
      <c r="Y888" s="541"/>
      <c r="Z888" s="541"/>
    </row>
    <row r="889">
      <c r="A889" s="541"/>
      <c r="B889" s="541"/>
      <c r="C889" s="541"/>
      <c r="D889" s="541"/>
      <c r="E889" s="541"/>
      <c r="F889" s="541"/>
      <c r="G889" s="541"/>
      <c r="H889" s="541"/>
      <c r="I889" s="541"/>
      <c r="J889" s="541"/>
      <c r="K889" s="541"/>
      <c r="L889" s="541"/>
      <c r="M889" s="541"/>
      <c r="N889" s="541"/>
      <c r="O889" s="541"/>
      <c r="P889" s="541"/>
      <c r="Q889" s="541"/>
      <c r="R889" s="541"/>
      <c r="S889" s="541"/>
      <c r="T889" s="541"/>
      <c r="U889" s="541"/>
      <c r="V889" s="541"/>
      <c r="W889" s="541"/>
      <c r="X889" s="541"/>
      <c r="Y889" s="541"/>
      <c r="Z889" s="541"/>
    </row>
    <row r="890">
      <c r="A890" s="541"/>
      <c r="B890" s="541"/>
      <c r="C890" s="541"/>
      <c r="D890" s="541"/>
      <c r="E890" s="541"/>
      <c r="F890" s="541"/>
      <c r="G890" s="541"/>
      <c r="H890" s="541"/>
      <c r="I890" s="541"/>
      <c r="J890" s="541"/>
      <c r="K890" s="541"/>
      <c r="L890" s="541"/>
      <c r="M890" s="541"/>
      <c r="N890" s="541"/>
      <c r="O890" s="541"/>
      <c r="P890" s="541"/>
      <c r="Q890" s="541"/>
      <c r="R890" s="541"/>
      <c r="S890" s="541"/>
      <c r="T890" s="541"/>
      <c r="U890" s="541"/>
      <c r="V890" s="541"/>
      <c r="W890" s="541"/>
      <c r="X890" s="541"/>
      <c r="Y890" s="541"/>
      <c r="Z890" s="541"/>
    </row>
    <row r="891">
      <c r="A891" s="541"/>
      <c r="B891" s="541"/>
      <c r="C891" s="541"/>
      <c r="D891" s="541"/>
      <c r="E891" s="541"/>
      <c r="F891" s="541"/>
      <c r="G891" s="541"/>
      <c r="H891" s="541"/>
      <c r="I891" s="541"/>
      <c r="J891" s="541"/>
      <c r="K891" s="541"/>
      <c r="L891" s="541"/>
      <c r="M891" s="541"/>
      <c r="N891" s="541"/>
      <c r="O891" s="541"/>
      <c r="P891" s="541"/>
      <c r="Q891" s="541"/>
      <c r="R891" s="541"/>
      <c r="S891" s="541"/>
      <c r="T891" s="541"/>
      <c r="U891" s="541"/>
      <c r="V891" s="541"/>
      <c r="W891" s="541"/>
      <c r="X891" s="541"/>
      <c r="Y891" s="541"/>
      <c r="Z891" s="541"/>
    </row>
    <row r="892">
      <c r="A892" s="541"/>
      <c r="B892" s="541"/>
      <c r="C892" s="541"/>
      <c r="D892" s="541"/>
      <c r="E892" s="541"/>
      <c r="F892" s="541"/>
      <c r="G892" s="541"/>
      <c r="H892" s="541"/>
      <c r="I892" s="541"/>
      <c r="J892" s="541"/>
      <c r="K892" s="541"/>
      <c r="L892" s="541"/>
      <c r="M892" s="541"/>
      <c r="N892" s="541"/>
      <c r="O892" s="541"/>
      <c r="P892" s="541"/>
      <c r="Q892" s="541"/>
      <c r="R892" s="541"/>
      <c r="S892" s="541"/>
      <c r="T892" s="541"/>
      <c r="U892" s="541"/>
      <c r="V892" s="541"/>
      <c r="W892" s="541"/>
      <c r="X892" s="541"/>
      <c r="Y892" s="541"/>
      <c r="Z892" s="541"/>
    </row>
    <row r="893">
      <c r="A893" s="541"/>
      <c r="B893" s="541"/>
      <c r="C893" s="541"/>
      <c r="D893" s="541"/>
      <c r="E893" s="541"/>
      <c r="F893" s="541"/>
      <c r="G893" s="541"/>
      <c r="H893" s="541"/>
      <c r="I893" s="541"/>
      <c r="J893" s="541"/>
      <c r="K893" s="541"/>
      <c r="L893" s="541"/>
      <c r="M893" s="541"/>
      <c r="N893" s="541"/>
      <c r="O893" s="541"/>
      <c r="P893" s="541"/>
      <c r="Q893" s="541"/>
      <c r="R893" s="541"/>
      <c r="S893" s="541"/>
      <c r="T893" s="541"/>
      <c r="U893" s="541"/>
      <c r="V893" s="541"/>
      <c r="W893" s="541"/>
      <c r="X893" s="541"/>
      <c r="Y893" s="541"/>
      <c r="Z893" s="541"/>
    </row>
    <row r="894">
      <c r="A894" s="541"/>
      <c r="B894" s="541"/>
      <c r="C894" s="541"/>
      <c r="D894" s="541"/>
      <c r="E894" s="541"/>
      <c r="F894" s="541"/>
      <c r="G894" s="541"/>
      <c r="H894" s="541"/>
      <c r="I894" s="541"/>
      <c r="J894" s="541"/>
      <c r="K894" s="541"/>
      <c r="L894" s="541"/>
      <c r="M894" s="541"/>
      <c r="N894" s="541"/>
      <c r="O894" s="541"/>
      <c r="P894" s="541"/>
      <c r="Q894" s="541"/>
      <c r="R894" s="541"/>
      <c r="S894" s="541"/>
      <c r="T894" s="541"/>
      <c r="U894" s="541"/>
      <c r="V894" s="541"/>
      <c r="W894" s="541"/>
      <c r="X894" s="541"/>
      <c r="Y894" s="541"/>
      <c r="Z894" s="541"/>
    </row>
    <row r="895">
      <c r="A895" s="541"/>
      <c r="B895" s="541"/>
      <c r="C895" s="541"/>
      <c r="D895" s="541"/>
      <c r="E895" s="541"/>
      <c r="F895" s="541"/>
      <c r="G895" s="541"/>
      <c r="H895" s="541"/>
      <c r="I895" s="541"/>
      <c r="J895" s="541"/>
      <c r="K895" s="541"/>
      <c r="L895" s="541"/>
      <c r="M895" s="541"/>
      <c r="N895" s="541"/>
      <c r="O895" s="541"/>
      <c r="P895" s="541"/>
      <c r="Q895" s="541"/>
      <c r="R895" s="541"/>
      <c r="S895" s="541"/>
      <c r="T895" s="541"/>
      <c r="U895" s="541"/>
      <c r="V895" s="541"/>
      <c r="W895" s="541"/>
      <c r="X895" s="541"/>
      <c r="Y895" s="541"/>
      <c r="Z895" s="541"/>
    </row>
    <row r="896">
      <c r="A896" s="541"/>
      <c r="B896" s="541"/>
      <c r="C896" s="541"/>
      <c r="D896" s="541"/>
      <c r="E896" s="541"/>
      <c r="F896" s="541"/>
      <c r="G896" s="541"/>
      <c r="H896" s="541"/>
      <c r="I896" s="541"/>
      <c r="J896" s="541"/>
      <c r="K896" s="541"/>
      <c r="L896" s="541"/>
      <c r="M896" s="541"/>
      <c r="N896" s="541"/>
      <c r="O896" s="541"/>
      <c r="P896" s="541"/>
      <c r="Q896" s="541"/>
      <c r="R896" s="541"/>
      <c r="S896" s="541"/>
      <c r="T896" s="541"/>
      <c r="U896" s="541"/>
      <c r="V896" s="541"/>
      <c r="W896" s="541"/>
      <c r="X896" s="541"/>
      <c r="Y896" s="541"/>
      <c r="Z896" s="541"/>
    </row>
    <row r="897">
      <c r="A897" s="541"/>
      <c r="B897" s="541"/>
      <c r="C897" s="541"/>
      <c r="D897" s="541"/>
      <c r="E897" s="541"/>
      <c r="F897" s="541"/>
      <c r="G897" s="541"/>
      <c r="H897" s="541"/>
      <c r="I897" s="541"/>
      <c r="J897" s="541"/>
      <c r="K897" s="541"/>
      <c r="L897" s="541"/>
      <c r="M897" s="541"/>
      <c r="N897" s="541"/>
      <c r="O897" s="541"/>
      <c r="P897" s="541"/>
      <c r="Q897" s="541"/>
      <c r="R897" s="541"/>
      <c r="S897" s="541"/>
      <c r="T897" s="541"/>
      <c r="U897" s="541"/>
      <c r="V897" s="541"/>
      <c r="W897" s="541"/>
      <c r="X897" s="541"/>
      <c r="Y897" s="541"/>
      <c r="Z897" s="541"/>
    </row>
    <row r="898">
      <c r="A898" s="541"/>
      <c r="B898" s="541"/>
      <c r="C898" s="541"/>
      <c r="D898" s="541"/>
      <c r="E898" s="541"/>
      <c r="F898" s="541"/>
      <c r="G898" s="541"/>
      <c r="H898" s="541"/>
      <c r="I898" s="541"/>
      <c r="J898" s="541"/>
      <c r="K898" s="541"/>
      <c r="L898" s="541"/>
      <c r="M898" s="541"/>
      <c r="N898" s="541"/>
      <c r="O898" s="541"/>
      <c r="P898" s="541"/>
      <c r="Q898" s="541"/>
      <c r="R898" s="541"/>
      <c r="S898" s="541"/>
      <c r="T898" s="541"/>
      <c r="U898" s="541"/>
      <c r="V898" s="541"/>
      <c r="W898" s="541"/>
      <c r="X898" s="541"/>
      <c r="Y898" s="541"/>
      <c r="Z898" s="541"/>
    </row>
    <row r="899">
      <c r="A899" s="541"/>
      <c r="B899" s="541"/>
      <c r="C899" s="541"/>
      <c r="D899" s="541"/>
      <c r="E899" s="541"/>
      <c r="F899" s="541"/>
      <c r="G899" s="541"/>
      <c r="H899" s="541"/>
      <c r="I899" s="541"/>
      <c r="J899" s="541"/>
      <c r="K899" s="541"/>
      <c r="L899" s="541"/>
      <c r="M899" s="541"/>
      <c r="N899" s="541"/>
      <c r="O899" s="541"/>
      <c r="P899" s="541"/>
      <c r="Q899" s="541"/>
      <c r="R899" s="541"/>
      <c r="S899" s="541"/>
      <c r="T899" s="541"/>
      <c r="U899" s="541"/>
      <c r="V899" s="541"/>
      <c r="W899" s="541"/>
      <c r="X899" s="541"/>
      <c r="Y899" s="541"/>
      <c r="Z899" s="541"/>
    </row>
    <row r="900">
      <c r="A900" s="541"/>
      <c r="B900" s="541"/>
      <c r="C900" s="541"/>
      <c r="D900" s="541"/>
      <c r="E900" s="541"/>
      <c r="F900" s="541"/>
      <c r="G900" s="541"/>
      <c r="H900" s="541"/>
      <c r="I900" s="541"/>
      <c r="J900" s="541"/>
      <c r="K900" s="541"/>
      <c r="L900" s="541"/>
      <c r="M900" s="541"/>
      <c r="N900" s="541"/>
      <c r="O900" s="541"/>
      <c r="P900" s="541"/>
      <c r="Q900" s="541"/>
      <c r="R900" s="541"/>
      <c r="S900" s="541"/>
      <c r="T900" s="541"/>
      <c r="U900" s="541"/>
      <c r="V900" s="541"/>
      <c r="W900" s="541"/>
      <c r="X900" s="541"/>
      <c r="Y900" s="541"/>
      <c r="Z900" s="541"/>
    </row>
    <row r="901">
      <c r="A901" s="541"/>
      <c r="B901" s="541"/>
      <c r="C901" s="541"/>
      <c r="D901" s="541"/>
      <c r="E901" s="541"/>
      <c r="F901" s="541"/>
      <c r="G901" s="541"/>
      <c r="H901" s="541"/>
      <c r="I901" s="541"/>
      <c r="J901" s="541"/>
      <c r="K901" s="541"/>
      <c r="L901" s="541"/>
      <c r="M901" s="541"/>
      <c r="N901" s="541"/>
      <c r="O901" s="541"/>
      <c r="P901" s="541"/>
      <c r="Q901" s="541"/>
      <c r="R901" s="541"/>
      <c r="S901" s="541"/>
      <c r="T901" s="541"/>
      <c r="U901" s="541"/>
      <c r="V901" s="541"/>
      <c r="W901" s="541"/>
      <c r="X901" s="541"/>
      <c r="Y901" s="541"/>
      <c r="Z901" s="541"/>
    </row>
    <row r="902">
      <c r="A902" s="541"/>
      <c r="B902" s="541"/>
      <c r="C902" s="541"/>
      <c r="D902" s="541"/>
      <c r="E902" s="541"/>
      <c r="F902" s="541"/>
      <c r="G902" s="541"/>
      <c r="H902" s="541"/>
      <c r="I902" s="541"/>
      <c r="J902" s="541"/>
      <c r="K902" s="541"/>
      <c r="L902" s="541"/>
      <c r="M902" s="541"/>
      <c r="N902" s="541"/>
      <c r="O902" s="541"/>
      <c r="P902" s="541"/>
      <c r="Q902" s="541"/>
      <c r="R902" s="541"/>
      <c r="S902" s="541"/>
      <c r="T902" s="541"/>
      <c r="U902" s="541"/>
      <c r="V902" s="541"/>
      <c r="W902" s="541"/>
      <c r="X902" s="541"/>
      <c r="Y902" s="541"/>
      <c r="Z902" s="541"/>
    </row>
    <row r="903">
      <c r="A903" s="541"/>
      <c r="B903" s="541"/>
      <c r="C903" s="541"/>
      <c r="D903" s="541"/>
      <c r="E903" s="541"/>
      <c r="F903" s="541"/>
      <c r="G903" s="541"/>
      <c r="H903" s="541"/>
      <c r="I903" s="541"/>
      <c r="J903" s="541"/>
      <c r="K903" s="541"/>
      <c r="L903" s="541"/>
      <c r="M903" s="541"/>
      <c r="N903" s="541"/>
      <c r="O903" s="541"/>
      <c r="P903" s="541"/>
      <c r="Q903" s="541"/>
      <c r="R903" s="541"/>
      <c r="S903" s="541"/>
      <c r="T903" s="541"/>
      <c r="U903" s="541"/>
      <c r="V903" s="541"/>
      <c r="W903" s="541"/>
      <c r="X903" s="541"/>
      <c r="Y903" s="541"/>
      <c r="Z903" s="541"/>
    </row>
    <row r="904">
      <c r="A904" s="541"/>
      <c r="B904" s="541"/>
      <c r="C904" s="541"/>
      <c r="D904" s="541"/>
      <c r="E904" s="541"/>
      <c r="F904" s="541"/>
      <c r="G904" s="541"/>
      <c r="H904" s="541"/>
      <c r="I904" s="541"/>
      <c r="J904" s="541"/>
      <c r="K904" s="541"/>
      <c r="L904" s="541"/>
      <c r="M904" s="541"/>
      <c r="N904" s="541"/>
      <c r="O904" s="541"/>
      <c r="P904" s="541"/>
      <c r="Q904" s="541"/>
      <c r="R904" s="541"/>
      <c r="S904" s="541"/>
      <c r="T904" s="541"/>
      <c r="U904" s="541"/>
      <c r="V904" s="541"/>
      <c r="W904" s="541"/>
      <c r="X904" s="541"/>
      <c r="Y904" s="541"/>
      <c r="Z904" s="541"/>
    </row>
    <row r="905">
      <c r="A905" s="541"/>
      <c r="B905" s="541"/>
      <c r="C905" s="541"/>
      <c r="D905" s="541"/>
      <c r="E905" s="541"/>
      <c r="F905" s="541"/>
      <c r="G905" s="541"/>
      <c r="H905" s="541"/>
      <c r="I905" s="541"/>
      <c r="J905" s="541"/>
      <c r="K905" s="541"/>
      <c r="L905" s="541"/>
      <c r="M905" s="541"/>
      <c r="N905" s="541"/>
      <c r="O905" s="541"/>
      <c r="P905" s="541"/>
      <c r="Q905" s="541"/>
      <c r="R905" s="541"/>
      <c r="S905" s="541"/>
      <c r="T905" s="541"/>
      <c r="U905" s="541"/>
      <c r="V905" s="541"/>
      <c r="W905" s="541"/>
      <c r="X905" s="541"/>
      <c r="Y905" s="541"/>
      <c r="Z905" s="541"/>
    </row>
    <row r="906">
      <c r="A906" s="541"/>
      <c r="B906" s="541"/>
      <c r="C906" s="541"/>
      <c r="D906" s="541"/>
      <c r="E906" s="541"/>
      <c r="F906" s="541"/>
      <c r="G906" s="541"/>
      <c r="H906" s="541"/>
      <c r="I906" s="541"/>
      <c r="J906" s="541"/>
      <c r="K906" s="541"/>
      <c r="L906" s="541"/>
      <c r="M906" s="541"/>
      <c r="N906" s="541"/>
      <c r="O906" s="541"/>
      <c r="P906" s="541"/>
      <c r="Q906" s="541"/>
      <c r="R906" s="541"/>
      <c r="S906" s="541"/>
      <c r="T906" s="541"/>
      <c r="U906" s="541"/>
      <c r="V906" s="541"/>
      <c r="W906" s="541"/>
      <c r="X906" s="541"/>
      <c r="Y906" s="541"/>
      <c r="Z906" s="541"/>
    </row>
    <row r="907">
      <c r="A907" s="541"/>
      <c r="B907" s="541"/>
      <c r="C907" s="541"/>
      <c r="D907" s="541"/>
      <c r="E907" s="541"/>
      <c r="F907" s="541"/>
      <c r="G907" s="541"/>
      <c r="H907" s="541"/>
      <c r="I907" s="541"/>
      <c r="J907" s="541"/>
      <c r="K907" s="541"/>
      <c r="L907" s="541"/>
      <c r="M907" s="541"/>
      <c r="N907" s="541"/>
      <c r="O907" s="541"/>
      <c r="P907" s="541"/>
      <c r="Q907" s="541"/>
      <c r="R907" s="541"/>
      <c r="S907" s="541"/>
      <c r="T907" s="541"/>
      <c r="U907" s="541"/>
      <c r="V907" s="541"/>
      <c r="W907" s="541"/>
      <c r="X907" s="541"/>
      <c r="Y907" s="541"/>
      <c r="Z907" s="541"/>
    </row>
    <row r="908">
      <c r="A908" s="541"/>
      <c r="B908" s="541"/>
      <c r="C908" s="541"/>
      <c r="D908" s="541"/>
      <c r="E908" s="541"/>
      <c r="F908" s="541"/>
      <c r="G908" s="541"/>
      <c r="H908" s="541"/>
      <c r="I908" s="541"/>
      <c r="J908" s="541"/>
      <c r="K908" s="541"/>
      <c r="L908" s="541"/>
      <c r="M908" s="541"/>
      <c r="N908" s="541"/>
      <c r="O908" s="541"/>
      <c r="P908" s="541"/>
      <c r="Q908" s="541"/>
      <c r="R908" s="541"/>
      <c r="S908" s="541"/>
      <c r="T908" s="541"/>
      <c r="U908" s="541"/>
      <c r="V908" s="541"/>
      <c r="W908" s="541"/>
      <c r="X908" s="541"/>
      <c r="Y908" s="541"/>
      <c r="Z908" s="541"/>
    </row>
    <row r="909">
      <c r="A909" s="541"/>
      <c r="B909" s="541"/>
      <c r="C909" s="541"/>
      <c r="D909" s="541"/>
      <c r="E909" s="541"/>
      <c r="F909" s="541"/>
      <c r="G909" s="541"/>
      <c r="H909" s="541"/>
      <c r="I909" s="541"/>
      <c r="J909" s="541"/>
      <c r="K909" s="541"/>
      <c r="L909" s="541"/>
      <c r="M909" s="541"/>
      <c r="N909" s="541"/>
      <c r="O909" s="541"/>
      <c r="P909" s="541"/>
      <c r="Q909" s="541"/>
      <c r="R909" s="541"/>
      <c r="S909" s="541"/>
      <c r="T909" s="541"/>
      <c r="U909" s="541"/>
      <c r="V909" s="541"/>
      <c r="W909" s="541"/>
      <c r="X909" s="541"/>
      <c r="Y909" s="541"/>
      <c r="Z909" s="541"/>
    </row>
    <row r="910">
      <c r="A910" s="541"/>
      <c r="B910" s="541"/>
      <c r="C910" s="541"/>
      <c r="D910" s="541"/>
      <c r="E910" s="541"/>
      <c r="F910" s="541"/>
      <c r="G910" s="541"/>
      <c r="H910" s="541"/>
      <c r="I910" s="541"/>
      <c r="J910" s="541"/>
      <c r="K910" s="541"/>
      <c r="L910" s="541"/>
      <c r="M910" s="541"/>
      <c r="N910" s="541"/>
      <c r="O910" s="541"/>
      <c r="P910" s="541"/>
      <c r="Q910" s="541"/>
      <c r="R910" s="541"/>
      <c r="S910" s="541"/>
      <c r="T910" s="541"/>
      <c r="U910" s="541"/>
      <c r="V910" s="541"/>
      <c r="W910" s="541"/>
      <c r="X910" s="541"/>
      <c r="Y910" s="541"/>
      <c r="Z910" s="541"/>
    </row>
    <row r="911">
      <c r="A911" s="541"/>
      <c r="B911" s="541"/>
      <c r="C911" s="541"/>
      <c r="D911" s="541"/>
      <c r="E911" s="541"/>
      <c r="F911" s="541"/>
      <c r="G911" s="541"/>
      <c r="H911" s="541"/>
      <c r="I911" s="541"/>
      <c r="J911" s="541"/>
      <c r="K911" s="541"/>
      <c r="L911" s="541"/>
      <c r="M911" s="541"/>
      <c r="N911" s="541"/>
      <c r="O911" s="541"/>
      <c r="P911" s="541"/>
      <c r="Q911" s="541"/>
      <c r="R911" s="541"/>
      <c r="S911" s="541"/>
      <c r="T911" s="541"/>
      <c r="U911" s="541"/>
      <c r="V911" s="541"/>
      <c r="W911" s="541"/>
      <c r="X911" s="541"/>
      <c r="Y911" s="541"/>
      <c r="Z911" s="541"/>
    </row>
    <row r="912">
      <c r="A912" s="541"/>
      <c r="B912" s="541"/>
      <c r="C912" s="541"/>
      <c r="D912" s="541"/>
      <c r="E912" s="541"/>
      <c r="F912" s="541"/>
      <c r="G912" s="541"/>
      <c r="H912" s="541"/>
      <c r="I912" s="541"/>
      <c r="J912" s="541"/>
      <c r="K912" s="541"/>
      <c r="L912" s="541"/>
      <c r="M912" s="541"/>
      <c r="N912" s="541"/>
      <c r="O912" s="541"/>
      <c r="P912" s="541"/>
      <c r="Q912" s="541"/>
      <c r="R912" s="541"/>
      <c r="S912" s="541"/>
      <c r="T912" s="541"/>
      <c r="U912" s="541"/>
      <c r="V912" s="541"/>
      <c r="W912" s="541"/>
      <c r="X912" s="541"/>
      <c r="Y912" s="541"/>
      <c r="Z912" s="541"/>
    </row>
    <row r="913">
      <c r="A913" s="541"/>
      <c r="B913" s="541"/>
      <c r="C913" s="541"/>
      <c r="D913" s="541"/>
      <c r="E913" s="541"/>
      <c r="F913" s="541"/>
      <c r="G913" s="541"/>
      <c r="H913" s="541"/>
      <c r="I913" s="541"/>
      <c r="J913" s="541"/>
      <c r="K913" s="541"/>
      <c r="L913" s="541"/>
      <c r="M913" s="541"/>
      <c r="N913" s="541"/>
      <c r="O913" s="541"/>
      <c r="P913" s="541"/>
      <c r="Q913" s="541"/>
      <c r="R913" s="541"/>
      <c r="S913" s="541"/>
      <c r="T913" s="541"/>
      <c r="U913" s="541"/>
      <c r="V913" s="541"/>
      <c r="W913" s="541"/>
      <c r="X913" s="541"/>
      <c r="Y913" s="541"/>
      <c r="Z913" s="541"/>
    </row>
    <row r="914">
      <c r="A914" s="541"/>
      <c r="B914" s="541"/>
      <c r="C914" s="541"/>
      <c r="D914" s="541"/>
      <c r="E914" s="541"/>
      <c r="F914" s="541"/>
      <c r="G914" s="541"/>
      <c r="H914" s="541"/>
      <c r="I914" s="541"/>
      <c r="J914" s="541"/>
      <c r="K914" s="541"/>
      <c r="L914" s="541"/>
      <c r="M914" s="541"/>
      <c r="N914" s="541"/>
      <c r="O914" s="541"/>
      <c r="P914" s="541"/>
      <c r="Q914" s="541"/>
      <c r="R914" s="541"/>
      <c r="S914" s="541"/>
      <c r="T914" s="541"/>
      <c r="U914" s="541"/>
      <c r="V914" s="541"/>
      <c r="W914" s="541"/>
      <c r="X914" s="541"/>
      <c r="Y914" s="541"/>
      <c r="Z914" s="541"/>
    </row>
    <row r="915">
      <c r="A915" s="541"/>
      <c r="B915" s="541"/>
      <c r="C915" s="541"/>
      <c r="D915" s="541"/>
      <c r="E915" s="541"/>
      <c r="F915" s="541"/>
      <c r="G915" s="541"/>
      <c r="H915" s="541"/>
      <c r="I915" s="541"/>
      <c r="J915" s="541"/>
      <c r="K915" s="541"/>
      <c r="L915" s="541"/>
      <c r="M915" s="541"/>
      <c r="N915" s="541"/>
      <c r="O915" s="541"/>
      <c r="P915" s="541"/>
      <c r="Q915" s="541"/>
      <c r="R915" s="541"/>
      <c r="S915" s="541"/>
      <c r="T915" s="541"/>
      <c r="U915" s="541"/>
      <c r="V915" s="541"/>
      <c r="W915" s="541"/>
      <c r="X915" s="541"/>
      <c r="Y915" s="541"/>
      <c r="Z915" s="541"/>
    </row>
    <row r="916">
      <c r="A916" s="541"/>
      <c r="B916" s="541"/>
      <c r="C916" s="541"/>
      <c r="D916" s="541"/>
      <c r="E916" s="541"/>
      <c r="F916" s="541"/>
      <c r="G916" s="541"/>
      <c r="H916" s="541"/>
      <c r="I916" s="541"/>
      <c r="J916" s="541"/>
      <c r="K916" s="541"/>
      <c r="L916" s="541"/>
      <c r="M916" s="541"/>
      <c r="N916" s="541"/>
      <c r="O916" s="541"/>
      <c r="P916" s="541"/>
      <c r="Q916" s="541"/>
      <c r="R916" s="541"/>
      <c r="S916" s="541"/>
      <c r="T916" s="541"/>
      <c r="U916" s="541"/>
      <c r="V916" s="541"/>
      <c r="W916" s="541"/>
      <c r="X916" s="541"/>
      <c r="Y916" s="541"/>
      <c r="Z916" s="541"/>
    </row>
    <row r="917">
      <c r="A917" s="541"/>
      <c r="B917" s="541"/>
      <c r="C917" s="541"/>
      <c r="D917" s="541"/>
      <c r="E917" s="541"/>
      <c r="F917" s="541"/>
      <c r="G917" s="541"/>
      <c r="H917" s="541"/>
      <c r="I917" s="541"/>
      <c r="J917" s="541"/>
      <c r="K917" s="541"/>
      <c r="L917" s="541"/>
      <c r="M917" s="541"/>
      <c r="N917" s="541"/>
      <c r="O917" s="541"/>
      <c r="P917" s="541"/>
      <c r="Q917" s="541"/>
      <c r="R917" s="541"/>
      <c r="S917" s="541"/>
      <c r="T917" s="541"/>
      <c r="U917" s="541"/>
      <c r="V917" s="541"/>
      <c r="W917" s="541"/>
      <c r="X917" s="541"/>
      <c r="Y917" s="541"/>
      <c r="Z917" s="541"/>
    </row>
    <row r="918">
      <c r="A918" s="541"/>
      <c r="B918" s="541"/>
      <c r="C918" s="541"/>
      <c r="D918" s="541"/>
      <c r="E918" s="541"/>
      <c r="F918" s="541"/>
      <c r="G918" s="541"/>
      <c r="H918" s="541"/>
      <c r="I918" s="541"/>
      <c r="J918" s="541"/>
      <c r="K918" s="541"/>
      <c r="L918" s="541"/>
      <c r="M918" s="541"/>
      <c r="N918" s="541"/>
      <c r="O918" s="541"/>
      <c r="P918" s="541"/>
      <c r="Q918" s="541"/>
      <c r="R918" s="541"/>
      <c r="S918" s="541"/>
      <c r="T918" s="541"/>
      <c r="U918" s="541"/>
      <c r="V918" s="541"/>
      <c r="W918" s="541"/>
      <c r="X918" s="541"/>
      <c r="Y918" s="541"/>
      <c r="Z918" s="541"/>
    </row>
    <row r="919">
      <c r="A919" s="541"/>
      <c r="B919" s="541"/>
      <c r="C919" s="541"/>
      <c r="D919" s="541"/>
      <c r="E919" s="541"/>
      <c r="F919" s="541"/>
      <c r="G919" s="541"/>
      <c r="H919" s="541"/>
      <c r="I919" s="541"/>
      <c r="J919" s="541"/>
      <c r="K919" s="541"/>
      <c r="L919" s="541"/>
      <c r="M919" s="541"/>
      <c r="N919" s="541"/>
      <c r="O919" s="541"/>
      <c r="P919" s="541"/>
      <c r="Q919" s="541"/>
      <c r="R919" s="541"/>
      <c r="S919" s="541"/>
      <c r="T919" s="541"/>
      <c r="U919" s="541"/>
      <c r="V919" s="541"/>
      <c r="W919" s="541"/>
      <c r="X919" s="541"/>
      <c r="Y919" s="541"/>
      <c r="Z919" s="541"/>
    </row>
    <row r="920">
      <c r="A920" s="541"/>
      <c r="B920" s="541"/>
      <c r="C920" s="541"/>
      <c r="D920" s="541"/>
      <c r="E920" s="541"/>
      <c r="F920" s="541"/>
      <c r="G920" s="541"/>
      <c r="H920" s="541"/>
      <c r="I920" s="541"/>
      <c r="J920" s="541"/>
      <c r="K920" s="541"/>
      <c r="L920" s="541"/>
      <c r="M920" s="541"/>
      <c r="N920" s="541"/>
      <c r="O920" s="541"/>
      <c r="P920" s="541"/>
      <c r="Q920" s="541"/>
      <c r="R920" s="541"/>
      <c r="S920" s="541"/>
      <c r="T920" s="541"/>
      <c r="U920" s="541"/>
      <c r="V920" s="541"/>
      <c r="W920" s="541"/>
      <c r="X920" s="541"/>
      <c r="Y920" s="541"/>
      <c r="Z920" s="541"/>
    </row>
    <row r="921">
      <c r="A921" s="541"/>
      <c r="B921" s="541"/>
      <c r="C921" s="541"/>
      <c r="D921" s="541"/>
      <c r="E921" s="541"/>
      <c r="F921" s="541"/>
      <c r="G921" s="541"/>
      <c r="H921" s="541"/>
      <c r="I921" s="541"/>
      <c r="J921" s="541"/>
      <c r="K921" s="541"/>
      <c r="L921" s="541"/>
      <c r="M921" s="541"/>
      <c r="N921" s="541"/>
      <c r="O921" s="541"/>
      <c r="P921" s="541"/>
      <c r="Q921" s="541"/>
      <c r="R921" s="541"/>
      <c r="S921" s="541"/>
      <c r="T921" s="541"/>
      <c r="U921" s="541"/>
      <c r="V921" s="541"/>
      <c r="W921" s="541"/>
      <c r="X921" s="541"/>
      <c r="Y921" s="541"/>
      <c r="Z921" s="541"/>
    </row>
    <row r="922">
      <c r="A922" s="541"/>
      <c r="B922" s="541"/>
      <c r="C922" s="541"/>
      <c r="D922" s="541"/>
      <c r="E922" s="541"/>
      <c r="F922" s="541"/>
      <c r="G922" s="541"/>
      <c r="H922" s="541"/>
      <c r="I922" s="541"/>
      <c r="J922" s="541"/>
      <c r="K922" s="541"/>
      <c r="L922" s="541"/>
      <c r="M922" s="541"/>
      <c r="N922" s="541"/>
      <c r="O922" s="541"/>
      <c r="P922" s="541"/>
      <c r="Q922" s="541"/>
      <c r="R922" s="541"/>
      <c r="S922" s="541"/>
      <c r="T922" s="541"/>
      <c r="U922" s="541"/>
      <c r="V922" s="541"/>
      <c r="W922" s="541"/>
      <c r="X922" s="541"/>
      <c r="Y922" s="541"/>
      <c r="Z922" s="541"/>
    </row>
    <row r="923">
      <c r="A923" s="541"/>
      <c r="B923" s="541"/>
      <c r="C923" s="541"/>
      <c r="D923" s="541"/>
      <c r="E923" s="541"/>
      <c r="F923" s="541"/>
      <c r="G923" s="541"/>
      <c r="H923" s="541"/>
      <c r="I923" s="541"/>
      <c r="J923" s="541"/>
      <c r="K923" s="541"/>
      <c r="L923" s="541"/>
      <c r="M923" s="541"/>
      <c r="N923" s="541"/>
      <c r="O923" s="541"/>
      <c r="P923" s="541"/>
      <c r="Q923" s="541"/>
      <c r="R923" s="541"/>
      <c r="S923" s="541"/>
      <c r="T923" s="541"/>
      <c r="U923" s="541"/>
      <c r="V923" s="541"/>
      <c r="W923" s="541"/>
      <c r="X923" s="541"/>
      <c r="Y923" s="541"/>
      <c r="Z923" s="541"/>
    </row>
    <row r="924">
      <c r="A924" s="541"/>
      <c r="B924" s="541"/>
      <c r="C924" s="541"/>
      <c r="D924" s="541"/>
      <c r="E924" s="541"/>
      <c r="F924" s="541"/>
      <c r="G924" s="541"/>
      <c r="H924" s="541"/>
      <c r="I924" s="541"/>
      <c r="J924" s="541"/>
      <c r="K924" s="541"/>
      <c r="L924" s="541"/>
      <c r="M924" s="541"/>
      <c r="N924" s="541"/>
      <c r="O924" s="541"/>
      <c r="P924" s="541"/>
      <c r="Q924" s="541"/>
      <c r="R924" s="541"/>
      <c r="S924" s="541"/>
      <c r="T924" s="541"/>
      <c r="U924" s="541"/>
      <c r="V924" s="541"/>
      <c r="W924" s="541"/>
      <c r="X924" s="541"/>
      <c r="Y924" s="541"/>
      <c r="Z924" s="541"/>
    </row>
    <row r="925">
      <c r="A925" s="541"/>
      <c r="B925" s="541"/>
      <c r="C925" s="541"/>
      <c r="D925" s="541"/>
      <c r="E925" s="541"/>
      <c r="F925" s="541"/>
      <c r="G925" s="541"/>
      <c r="H925" s="541"/>
      <c r="I925" s="541"/>
      <c r="J925" s="541"/>
      <c r="K925" s="541"/>
      <c r="L925" s="541"/>
      <c r="M925" s="541"/>
      <c r="N925" s="541"/>
      <c r="O925" s="541"/>
      <c r="P925" s="541"/>
      <c r="Q925" s="541"/>
      <c r="R925" s="541"/>
      <c r="S925" s="541"/>
      <c r="T925" s="541"/>
      <c r="U925" s="541"/>
      <c r="V925" s="541"/>
      <c r="W925" s="541"/>
      <c r="X925" s="541"/>
      <c r="Y925" s="541"/>
      <c r="Z925" s="541"/>
    </row>
    <row r="926">
      <c r="A926" s="541"/>
      <c r="B926" s="541"/>
      <c r="C926" s="541"/>
      <c r="D926" s="541"/>
      <c r="E926" s="541"/>
      <c r="F926" s="541"/>
      <c r="G926" s="541"/>
      <c r="H926" s="541"/>
      <c r="I926" s="541"/>
      <c r="J926" s="541"/>
      <c r="K926" s="541"/>
      <c r="L926" s="541"/>
      <c r="M926" s="541"/>
      <c r="N926" s="541"/>
      <c r="O926" s="541"/>
      <c r="P926" s="541"/>
      <c r="Q926" s="541"/>
      <c r="R926" s="541"/>
      <c r="S926" s="541"/>
      <c r="T926" s="541"/>
      <c r="U926" s="541"/>
      <c r="V926" s="541"/>
      <c r="W926" s="541"/>
      <c r="X926" s="541"/>
      <c r="Y926" s="541"/>
      <c r="Z926" s="541"/>
    </row>
    <row r="927">
      <c r="A927" s="541"/>
      <c r="B927" s="541"/>
      <c r="C927" s="541"/>
      <c r="D927" s="541"/>
      <c r="E927" s="541"/>
      <c r="F927" s="541"/>
      <c r="G927" s="541"/>
      <c r="H927" s="541"/>
      <c r="I927" s="541"/>
      <c r="J927" s="541"/>
      <c r="K927" s="541"/>
      <c r="L927" s="541"/>
      <c r="M927" s="541"/>
      <c r="N927" s="541"/>
      <c r="O927" s="541"/>
      <c r="P927" s="541"/>
      <c r="Q927" s="541"/>
      <c r="R927" s="541"/>
      <c r="S927" s="541"/>
      <c r="T927" s="541"/>
      <c r="U927" s="541"/>
      <c r="V927" s="541"/>
      <c r="W927" s="541"/>
      <c r="X927" s="541"/>
      <c r="Y927" s="541"/>
      <c r="Z927" s="541"/>
    </row>
    <row r="928">
      <c r="A928" s="541"/>
      <c r="B928" s="541"/>
      <c r="C928" s="541"/>
      <c r="D928" s="541"/>
      <c r="E928" s="541"/>
      <c r="F928" s="541"/>
      <c r="G928" s="541"/>
      <c r="H928" s="541"/>
      <c r="I928" s="541"/>
      <c r="J928" s="541"/>
      <c r="K928" s="541"/>
      <c r="L928" s="541"/>
      <c r="M928" s="541"/>
      <c r="N928" s="541"/>
      <c r="O928" s="541"/>
      <c r="P928" s="541"/>
      <c r="Q928" s="541"/>
      <c r="R928" s="541"/>
      <c r="S928" s="541"/>
      <c r="T928" s="541"/>
      <c r="U928" s="541"/>
      <c r="V928" s="541"/>
      <c r="W928" s="541"/>
      <c r="X928" s="541"/>
      <c r="Y928" s="541"/>
      <c r="Z928" s="541"/>
    </row>
    <row r="929">
      <c r="A929" s="541"/>
      <c r="B929" s="541"/>
      <c r="C929" s="541"/>
      <c r="D929" s="541"/>
      <c r="E929" s="541"/>
      <c r="F929" s="541"/>
      <c r="G929" s="541"/>
      <c r="H929" s="541"/>
      <c r="I929" s="541"/>
      <c r="J929" s="541"/>
      <c r="K929" s="541"/>
      <c r="L929" s="541"/>
      <c r="M929" s="541"/>
      <c r="N929" s="541"/>
      <c r="O929" s="541"/>
      <c r="P929" s="541"/>
      <c r="Q929" s="541"/>
      <c r="R929" s="541"/>
      <c r="S929" s="541"/>
      <c r="T929" s="541"/>
      <c r="U929" s="541"/>
      <c r="V929" s="541"/>
      <c r="W929" s="541"/>
      <c r="X929" s="541"/>
      <c r="Y929" s="541"/>
      <c r="Z929" s="541"/>
    </row>
    <row r="930">
      <c r="A930" s="541"/>
      <c r="B930" s="541"/>
      <c r="C930" s="541"/>
      <c r="D930" s="541"/>
      <c r="E930" s="541"/>
      <c r="F930" s="541"/>
      <c r="G930" s="541"/>
      <c r="H930" s="541"/>
      <c r="I930" s="541"/>
      <c r="J930" s="541"/>
      <c r="K930" s="541"/>
      <c r="L930" s="541"/>
      <c r="M930" s="541"/>
      <c r="N930" s="541"/>
      <c r="O930" s="541"/>
      <c r="P930" s="541"/>
      <c r="Q930" s="541"/>
      <c r="R930" s="541"/>
      <c r="S930" s="541"/>
      <c r="T930" s="541"/>
      <c r="U930" s="541"/>
      <c r="V930" s="541"/>
      <c r="W930" s="541"/>
      <c r="X930" s="541"/>
      <c r="Y930" s="541"/>
      <c r="Z930" s="541"/>
    </row>
    <row r="931">
      <c r="A931" s="541"/>
      <c r="B931" s="541"/>
      <c r="C931" s="541"/>
      <c r="D931" s="541"/>
      <c r="E931" s="541"/>
      <c r="F931" s="541"/>
      <c r="G931" s="541"/>
      <c r="H931" s="541"/>
      <c r="I931" s="541"/>
      <c r="J931" s="541"/>
      <c r="K931" s="541"/>
      <c r="L931" s="541"/>
      <c r="M931" s="541"/>
      <c r="N931" s="541"/>
      <c r="O931" s="541"/>
      <c r="P931" s="541"/>
      <c r="Q931" s="541"/>
      <c r="R931" s="541"/>
      <c r="S931" s="541"/>
      <c r="T931" s="541"/>
      <c r="U931" s="541"/>
      <c r="V931" s="541"/>
      <c r="W931" s="541"/>
      <c r="X931" s="541"/>
      <c r="Y931" s="541"/>
      <c r="Z931" s="541"/>
    </row>
    <row r="932">
      <c r="A932" s="541"/>
      <c r="B932" s="541"/>
      <c r="C932" s="541"/>
      <c r="D932" s="541"/>
      <c r="E932" s="541"/>
      <c r="F932" s="541"/>
      <c r="G932" s="541"/>
      <c r="H932" s="541"/>
      <c r="I932" s="541"/>
      <c r="J932" s="541"/>
      <c r="K932" s="541"/>
      <c r="L932" s="541"/>
      <c r="M932" s="541"/>
      <c r="N932" s="541"/>
      <c r="O932" s="541"/>
      <c r="P932" s="541"/>
      <c r="Q932" s="541"/>
      <c r="R932" s="541"/>
      <c r="S932" s="541"/>
      <c r="T932" s="541"/>
      <c r="U932" s="541"/>
      <c r="V932" s="541"/>
      <c r="W932" s="541"/>
      <c r="X932" s="541"/>
      <c r="Y932" s="541"/>
      <c r="Z932" s="541"/>
    </row>
    <row r="933">
      <c r="A933" s="541"/>
      <c r="B933" s="541"/>
      <c r="C933" s="541"/>
      <c r="D933" s="541"/>
      <c r="E933" s="541"/>
      <c r="F933" s="541"/>
      <c r="G933" s="541"/>
      <c r="H933" s="541"/>
      <c r="I933" s="541"/>
      <c r="J933" s="541"/>
      <c r="K933" s="541"/>
      <c r="L933" s="541"/>
      <c r="M933" s="541"/>
      <c r="N933" s="541"/>
      <c r="O933" s="541"/>
      <c r="P933" s="541"/>
      <c r="Q933" s="541"/>
      <c r="R933" s="541"/>
      <c r="S933" s="541"/>
      <c r="T933" s="541"/>
      <c r="U933" s="541"/>
      <c r="V933" s="541"/>
      <c r="W933" s="541"/>
      <c r="X933" s="541"/>
      <c r="Y933" s="541"/>
      <c r="Z933" s="541"/>
    </row>
    <row r="934">
      <c r="A934" s="541"/>
      <c r="B934" s="541"/>
      <c r="C934" s="541"/>
      <c r="D934" s="541"/>
      <c r="E934" s="541"/>
      <c r="F934" s="541"/>
      <c r="G934" s="541"/>
      <c r="H934" s="541"/>
      <c r="I934" s="541"/>
      <c r="J934" s="541"/>
      <c r="K934" s="541"/>
      <c r="L934" s="541"/>
      <c r="M934" s="541"/>
      <c r="N934" s="541"/>
      <c r="O934" s="541"/>
      <c r="P934" s="541"/>
      <c r="Q934" s="541"/>
      <c r="R934" s="541"/>
      <c r="S934" s="541"/>
      <c r="T934" s="541"/>
      <c r="U934" s="541"/>
      <c r="V934" s="541"/>
      <c r="W934" s="541"/>
      <c r="X934" s="541"/>
      <c r="Y934" s="541"/>
      <c r="Z934" s="541"/>
    </row>
    <row r="935">
      <c r="A935" s="541"/>
      <c r="B935" s="541"/>
      <c r="C935" s="541"/>
      <c r="D935" s="541"/>
      <c r="E935" s="541"/>
      <c r="F935" s="541"/>
      <c r="G935" s="541"/>
      <c r="H935" s="541"/>
      <c r="I935" s="541"/>
      <c r="J935" s="541"/>
      <c r="K935" s="541"/>
      <c r="L935" s="541"/>
      <c r="M935" s="541"/>
      <c r="N935" s="541"/>
      <c r="O935" s="541"/>
      <c r="P935" s="541"/>
      <c r="Q935" s="541"/>
      <c r="R935" s="541"/>
      <c r="S935" s="541"/>
      <c r="T935" s="541"/>
      <c r="U935" s="541"/>
      <c r="V935" s="541"/>
      <c r="W935" s="541"/>
      <c r="X935" s="541"/>
      <c r="Y935" s="541"/>
      <c r="Z935" s="541"/>
    </row>
    <row r="936">
      <c r="A936" s="541"/>
      <c r="B936" s="541"/>
      <c r="C936" s="541"/>
      <c r="D936" s="541"/>
      <c r="E936" s="541"/>
      <c r="F936" s="541"/>
      <c r="G936" s="541"/>
      <c r="H936" s="541"/>
      <c r="I936" s="541"/>
      <c r="J936" s="541"/>
      <c r="K936" s="541"/>
      <c r="L936" s="541"/>
      <c r="M936" s="541"/>
      <c r="N936" s="541"/>
      <c r="O936" s="541"/>
      <c r="P936" s="541"/>
      <c r="Q936" s="541"/>
      <c r="R936" s="541"/>
      <c r="S936" s="541"/>
      <c r="T936" s="541"/>
      <c r="U936" s="541"/>
      <c r="V936" s="541"/>
      <c r="W936" s="541"/>
      <c r="X936" s="541"/>
      <c r="Y936" s="541"/>
      <c r="Z936" s="541"/>
    </row>
    <row r="937">
      <c r="A937" s="541"/>
      <c r="B937" s="541"/>
      <c r="C937" s="541"/>
      <c r="D937" s="541"/>
      <c r="E937" s="541"/>
      <c r="F937" s="541"/>
      <c r="G937" s="541"/>
      <c r="H937" s="541"/>
      <c r="I937" s="541"/>
      <c r="J937" s="541"/>
      <c r="K937" s="541"/>
      <c r="L937" s="541"/>
      <c r="M937" s="541"/>
      <c r="N937" s="541"/>
      <c r="O937" s="541"/>
      <c r="P937" s="541"/>
      <c r="Q937" s="541"/>
      <c r="R937" s="541"/>
      <c r="S937" s="541"/>
      <c r="T937" s="541"/>
      <c r="U937" s="541"/>
      <c r="V937" s="541"/>
      <c r="W937" s="541"/>
      <c r="X937" s="541"/>
      <c r="Y937" s="541"/>
      <c r="Z937" s="541"/>
    </row>
    <row r="938">
      <c r="A938" s="541"/>
      <c r="B938" s="541"/>
      <c r="C938" s="541"/>
      <c r="D938" s="541"/>
      <c r="E938" s="541"/>
      <c r="F938" s="541"/>
      <c r="G938" s="541"/>
      <c r="H938" s="541"/>
      <c r="I938" s="541"/>
      <c r="J938" s="541"/>
      <c r="K938" s="541"/>
      <c r="L938" s="541"/>
      <c r="M938" s="541"/>
      <c r="N938" s="541"/>
      <c r="O938" s="541"/>
      <c r="P938" s="541"/>
      <c r="Q938" s="541"/>
      <c r="R938" s="541"/>
      <c r="S938" s="541"/>
      <c r="T938" s="541"/>
      <c r="U938" s="541"/>
      <c r="V938" s="541"/>
      <c r="W938" s="541"/>
      <c r="X938" s="541"/>
      <c r="Y938" s="541"/>
      <c r="Z938" s="541"/>
    </row>
    <row r="939">
      <c r="A939" s="541"/>
      <c r="B939" s="541"/>
      <c r="C939" s="541"/>
      <c r="D939" s="541"/>
      <c r="E939" s="541"/>
      <c r="F939" s="541"/>
      <c r="G939" s="541"/>
      <c r="H939" s="541"/>
      <c r="I939" s="541"/>
      <c r="J939" s="541"/>
      <c r="K939" s="541"/>
      <c r="L939" s="541"/>
      <c r="M939" s="541"/>
      <c r="N939" s="541"/>
      <c r="O939" s="541"/>
      <c r="P939" s="541"/>
      <c r="Q939" s="541"/>
      <c r="R939" s="541"/>
      <c r="S939" s="541"/>
      <c r="T939" s="541"/>
      <c r="U939" s="541"/>
      <c r="V939" s="541"/>
      <c r="W939" s="541"/>
      <c r="X939" s="541"/>
      <c r="Y939" s="541"/>
      <c r="Z939" s="541"/>
    </row>
    <row r="940">
      <c r="A940" s="541"/>
      <c r="B940" s="541"/>
      <c r="C940" s="541"/>
      <c r="D940" s="541"/>
      <c r="E940" s="541"/>
      <c r="F940" s="541"/>
      <c r="G940" s="541"/>
      <c r="H940" s="541"/>
      <c r="I940" s="541"/>
      <c r="J940" s="541"/>
      <c r="K940" s="541"/>
      <c r="L940" s="541"/>
      <c r="M940" s="541"/>
      <c r="N940" s="541"/>
      <c r="O940" s="541"/>
      <c r="P940" s="541"/>
      <c r="Q940" s="541"/>
      <c r="R940" s="541"/>
      <c r="S940" s="541"/>
      <c r="T940" s="541"/>
      <c r="U940" s="541"/>
      <c r="V940" s="541"/>
      <c r="W940" s="541"/>
      <c r="X940" s="541"/>
      <c r="Y940" s="541"/>
      <c r="Z940" s="541"/>
    </row>
    <row r="941">
      <c r="A941" s="541"/>
      <c r="B941" s="541"/>
      <c r="C941" s="541"/>
      <c r="D941" s="541"/>
      <c r="E941" s="541"/>
      <c r="F941" s="541"/>
      <c r="G941" s="541"/>
      <c r="H941" s="541"/>
      <c r="I941" s="541"/>
      <c r="J941" s="541"/>
      <c r="K941" s="541"/>
      <c r="L941" s="541"/>
      <c r="M941" s="541"/>
      <c r="N941" s="541"/>
      <c r="O941" s="541"/>
      <c r="P941" s="541"/>
      <c r="Q941" s="541"/>
      <c r="R941" s="541"/>
      <c r="S941" s="541"/>
      <c r="T941" s="541"/>
      <c r="U941" s="541"/>
      <c r="V941" s="541"/>
      <c r="W941" s="541"/>
      <c r="X941" s="541"/>
      <c r="Y941" s="541"/>
      <c r="Z941" s="541"/>
    </row>
    <row r="942">
      <c r="A942" s="541"/>
      <c r="B942" s="541"/>
      <c r="C942" s="541"/>
      <c r="D942" s="541"/>
      <c r="E942" s="541"/>
      <c r="F942" s="541"/>
      <c r="G942" s="541"/>
      <c r="H942" s="541"/>
      <c r="I942" s="541"/>
      <c r="J942" s="541"/>
      <c r="K942" s="541"/>
      <c r="L942" s="541"/>
      <c r="M942" s="541"/>
      <c r="N942" s="541"/>
      <c r="O942" s="541"/>
      <c r="P942" s="541"/>
      <c r="Q942" s="541"/>
      <c r="R942" s="541"/>
      <c r="S942" s="541"/>
      <c r="T942" s="541"/>
      <c r="U942" s="541"/>
      <c r="V942" s="541"/>
      <c r="W942" s="541"/>
      <c r="X942" s="541"/>
      <c r="Y942" s="541"/>
      <c r="Z942" s="541"/>
    </row>
    <row r="943">
      <c r="A943" s="541"/>
      <c r="B943" s="541"/>
      <c r="C943" s="541"/>
      <c r="D943" s="541"/>
      <c r="E943" s="541"/>
      <c r="F943" s="541"/>
      <c r="G943" s="541"/>
      <c r="H943" s="541"/>
      <c r="I943" s="541"/>
      <c r="J943" s="541"/>
      <c r="K943" s="541"/>
      <c r="L943" s="541"/>
      <c r="M943" s="541"/>
      <c r="N943" s="541"/>
      <c r="O943" s="541"/>
      <c r="P943" s="541"/>
      <c r="Q943" s="541"/>
      <c r="R943" s="541"/>
      <c r="S943" s="541"/>
      <c r="T943" s="541"/>
      <c r="U943" s="541"/>
      <c r="V943" s="541"/>
      <c r="W943" s="541"/>
      <c r="X943" s="541"/>
      <c r="Y943" s="541"/>
      <c r="Z943" s="541"/>
    </row>
    <row r="944">
      <c r="A944" s="541"/>
      <c r="B944" s="541"/>
      <c r="C944" s="541"/>
      <c r="D944" s="541"/>
      <c r="E944" s="541"/>
      <c r="F944" s="541"/>
      <c r="G944" s="541"/>
      <c r="H944" s="541"/>
      <c r="I944" s="541"/>
      <c r="J944" s="541"/>
      <c r="K944" s="541"/>
      <c r="L944" s="541"/>
      <c r="M944" s="541"/>
      <c r="N944" s="541"/>
      <c r="O944" s="541"/>
      <c r="P944" s="541"/>
      <c r="Q944" s="541"/>
      <c r="R944" s="541"/>
      <c r="S944" s="541"/>
      <c r="T944" s="541"/>
      <c r="U944" s="541"/>
      <c r="V944" s="541"/>
      <c r="W944" s="541"/>
      <c r="X944" s="541"/>
      <c r="Y944" s="541"/>
      <c r="Z944" s="541"/>
    </row>
    <row r="945">
      <c r="A945" s="541"/>
      <c r="B945" s="541"/>
      <c r="C945" s="541"/>
      <c r="D945" s="541"/>
      <c r="E945" s="541"/>
      <c r="F945" s="541"/>
      <c r="G945" s="541"/>
      <c r="H945" s="541"/>
      <c r="I945" s="541"/>
      <c r="J945" s="541"/>
      <c r="K945" s="541"/>
      <c r="L945" s="541"/>
      <c r="M945" s="541"/>
      <c r="N945" s="541"/>
      <c r="O945" s="541"/>
      <c r="P945" s="541"/>
      <c r="Q945" s="541"/>
      <c r="R945" s="541"/>
      <c r="S945" s="541"/>
      <c r="T945" s="541"/>
      <c r="U945" s="541"/>
      <c r="V945" s="541"/>
      <c r="W945" s="541"/>
      <c r="X945" s="541"/>
      <c r="Y945" s="541"/>
      <c r="Z945" s="541"/>
    </row>
    <row r="946">
      <c r="A946" s="541"/>
      <c r="B946" s="541"/>
      <c r="C946" s="541"/>
      <c r="D946" s="541"/>
      <c r="E946" s="541"/>
      <c r="F946" s="541"/>
      <c r="G946" s="541"/>
      <c r="H946" s="541"/>
      <c r="I946" s="541"/>
      <c r="J946" s="541"/>
      <c r="K946" s="541"/>
      <c r="L946" s="541"/>
      <c r="M946" s="541"/>
      <c r="N946" s="541"/>
      <c r="O946" s="541"/>
      <c r="P946" s="541"/>
      <c r="Q946" s="541"/>
      <c r="R946" s="541"/>
      <c r="S946" s="541"/>
      <c r="T946" s="541"/>
      <c r="U946" s="541"/>
      <c r="V946" s="541"/>
      <c r="W946" s="541"/>
      <c r="X946" s="541"/>
      <c r="Y946" s="541"/>
      <c r="Z946" s="541"/>
    </row>
    <row r="947">
      <c r="A947" s="541"/>
      <c r="B947" s="541"/>
      <c r="C947" s="541"/>
      <c r="D947" s="541"/>
      <c r="E947" s="541"/>
      <c r="F947" s="541"/>
      <c r="G947" s="541"/>
      <c r="H947" s="541"/>
      <c r="I947" s="541"/>
      <c r="J947" s="541"/>
      <c r="K947" s="541"/>
      <c r="L947" s="541"/>
      <c r="M947" s="541"/>
      <c r="N947" s="541"/>
      <c r="O947" s="541"/>
      <c r="P947" s="541"/>
      <c r="Q947" s="541"/>
      <c r="R947" s="541"/>
      <c r="S947" s="541"/>
      <c r="T947" s="541"/>
      <c r="U947" s="541"/>
      <c r="V947" s="541"/>
      <c r="W947" s="541"/>
      <c r="X947" s="541"/>
      <c r="Y947" s="541"/>
      <c r="Z947" s="541"/>
    </row>
    <row r="948">
      <c r="A948" s="541"/>
      <c r="B948" s="541"/>
      <c r="C948" s="541"/>
      <c r="D948" s="541"/>
      <c r="E948" s="541"/>
      <c r="F948" s="541"/>
      <c r="G948" s="541"/>
      <c r="H948" s="541"/>
      <c r="I948" s="541"/>
      <c r="J948" s="541"/>
      <c r="K948" s="541"/>
      <c r="L948" s="541"/>
      <c r="M948" s="541"/>
      <c r="N948" s="541"/>
      <c r="O948" s="541"/>
      <c r="P948" s="541"/>
      <c r="Q948" s="541"/>
      <c r="R948" s="541"/>
      <c r="S948" s="541"/>
      <c r="T948" s="541"/>
      <c r="U948" s="541"/>
      <c r="V948" s="541"/>
      <c r="W948" s="541"/>
      <c r="X948" s="541"/>
      <c r="Y948" s="541"/>
      <c r="Z948" s="541"/>
    </row>
    <row r="949">
      <c r="A949" s="541"/>
      <c r="B949" s="541"/>
      <c r="C949" s="541"/>
      <c r="D949" s="541"/>
      <c r="E949" s="541"/>
      <c r="F949" s="541"/>
      <c r="G949" s="541"/>
      <c r="H949" s="541"/>
      <c r="I949" s="541"/>
      <c r="J949" s="541"/>
      <c r="K949" s="541"/>
      <c r="L949" s="541"/>
      <c r="M949" s="541"/>
      <c r="N949" s="541"/>
      <c r="O949" s="541"/>
      <c r="P949" s="541"/>
      <c r="Q949" s="541"/>
      <c r="R949" s="541"/>
      <c r="S949" s="541"/>
      <c r="T949" s="541"/>
      <c r="U949" s="541"/>
      <c r="V949" s="541"/>
      <c r="W949" s="541"/>
      <c r="X949" s="541"/>
      <c r="Y949" s="541"/>
      <c r="Z949" s="541"/>
    </row>
    <row r="950">
      <c r="A950" s="541"/>
      <c r="B950" s="541"/>
      <c r="C950" s="541"/>
      <c r="D950" s="541"/>
      <c r="E950" s="541"/>
      <c r="F950" s="541"/>
      <c r="G950" s="541"/>
      <c r="H950" s="541"/>
      <c r="I950" s="541"/>
      <c r="J950" s="541"/>
      <c r="K950" s="541"/>
      <c r="L950" s="541"/>
      <c r="M950" s="541"/>
      <c r="N950" s="541"/>
      <c r="O950" s="541"/>
      <c r="P950" s="541"/>
      <c r="Q950" s="541"/>
      <c r="R950" s="541"/>
      <c r="S950" s="541"/>
      <c r="T950" s="541"/>
      <c r="U950" s="541"/>
      <c r="V950" s="541"/>
      <c r="W950" s="541"/>
      <c r="X950" s="541"/>
      <c r="Y950" s="541"/>
      <c r="Z950" s="541"/>
    </row>
    <row r="951">
      <c r="A951" s="541"/>
      <c r="B951" s="541"/>
      <c r="C951" s="541"/>
      <c r="D951" s="541"/>
      <c r="E951" s="541"/>
      <c r="F951" s="541"/>
      <c r="G951" s="541"/>
      <c r="H951" s="541"/>
      <c r="I951" s="541"/>
      <c r="J951" s="541"/>
      <c r="K951" s="541"/>
      <c r="L951" s="541"/>
      <c r="M951" s="541"/>
      <c r="N951" s="541"/>
      <c r="O951" s="541"/>
      <c r="P951" s="541"/>
      <c r="Q951" s="541"/>
      <c r="R951" s="541"/>
      <c r="S951" s="541"/>
      <c r="T951" s="541"/>
      <c r="U951" s="541"/>
      <c r="V951" s="541"/>
      <c r="W951" s="541"/>
      <c r="X951" s="541"/>
      <c r="Y951" s="541"/>
      <c r="Z951" s="541"/>
    </row>
    <row r="952">
      <c r="A952" s="541"/>
      <c r="B952" s="541"/>
      <c r="C952" s="541"/>
      <c r="D952" s="541"/>
      <c r="E952" s="541"/>
      <c r="F952" s="541"/>
      <c r="G952" s="541"/>
      <c r="H952" s="541"/>
      <c r="I952" s="541"/>
      <c r="J952" s="541"/>
      <c r="K952" s="541"/>
      <c r="L952" s="541"/>
      <c r="M952" s="541"/>
      <c r="N952" s="541"/>
      <c r="O952" s="541"/>
      <c r="P952" s="541"/>
      <c r="Q952" s="541"/>
      <c r="R952" s="541"/>
      <c r="S952" s="541"/>
      <c r="T952" s="541"/>
      <c r="U952" s="541"/>
      <c r="V952" s="541"/>
      <c r="W952" s="541"/>
      <c r="X952" s="541"/>
      <c r="Y952" s="541"/>
      <c r="Z952" s="541"/>
    </row>
    <row r="953">
      <c r="A953" s="541"/>
      <c r="B953" s="541"/>
      <c r="C953" s="541"/>
      <c r="D953" s="541"/>
      <c r="E953" s="541"/>
      <c r="F953" s="541"/>
      <c r="G953" s="541"/>
      <c r="H953" s="541"/>
      <c r="I953" s="541"/>
      <c r="J953" s="541"/>
      <c r="K953" s="541"/>
      <c r="L953" s="541"/>
      <c r="M953" s="541"/>
      <c r="N953" s="541"/>
      <c r="O953" s="541"/>
      <c r="P953" s="541"/>
      <c r="Q953" s="541"/>
      <c r="R953" s="541"/>
      <c r="S953" s="541"/>
      <c r="T953" s="541"/>
      <c r="U953" s="541"/>
      <c r="V953" s="541"/>
      <c r="W953" s="541"/>
      <c r="X953" s="541"/>
      <c r="Y953" s="541"/>
      <c r="Z953" s="541"/>
    </row>
    <row r="954">
      <c r="A954" s="541"/>
      <c r="B954" s="541"/>
      <c r="C954" s="541"/>
      <c r="D954" s="541"/>
      <c r="E954" s="541"/>
      <c r="F954" s="541"/>
      <c r="G954" s="541"/>
      <c r="H954" s="541"/>
      <c r="I954" s="541"/>
      <c r="J954" s="541"/>
      <c r="K954" s="541"/>
      <c r="L954" s="541"/>
      <c r="M954" s="541"/>
      <c r="N954" s="541"/>
      <c r="O954" s="541"/>
      <c r="P954" s="541"/>
      <c r="Q954" s="541"/>
      <c r="R954" s="541"/>
      <c r="S954" s="541"/>
      <c r="T954" s="541"/>
      <c r="U954" s="541"/>
      <c r="V954" s="541"/>
      <c r="W954" s="541"/>
      <c r="X954" s="541"/>
      <c r="Y954" s="541"/>
      <c r="Z954" s="541"/>
    </row>
    <row r="955">
      <c r="A955" s="541"/>
      <c r="B955" s="541"/>
      <c r="C955" s="541"/>
      <c r="D955" s="541"/>
      <c r="E955" s="541"/>
      <c r="F955" s="541"/>
      <c r="G955" s="541"/>
      <c r="H955" s="541"/>
      <c r="I955" s="541"/>
      <c r="J955" s="541"/>
      <c r="K955" s="541"/>
      <c r="L955" s="541"/>
      <c r="M955" s="541"/>
      <c r="N955" s="541"/>
      <c r="O955" s="541"/>
      <c r="P955" s="541"/>
      <c r="Q955" s="541"/>
      <c r="R955" s="541"/>
      <c r="S955" s="541"/>
      <c r="T955" s="541"/>
      <c r="U955" s="541"/>
      <c r="V955" s="541"/>
      <c r="W955" s="541"/>
      <c r="X955" s="541"/>
      <c r="Y955" s="541"/>
      <c r="Z955" s="541"/>
    </row>
    <row r="956">
      <c r="A956" s="541"/>
      <c r="B956" s="541"/>
      <c r="C956" s="541"/>
      <c r="D956" s="541"/>
      <c r="E956" s="541"/>
      <c r="F956" s="541"/>
      <c r="G956" s="541"/>
      <c r="H956" s="541"/>
      <c r="I956" s="541"/>
      <c r="J956" s="541"/>
      <c r="K956" s="541"/>
      <c r="L956" s="541"/>
      <c r="M956" s="541"/>
      <c r="N956" s="541"/>
      <c r="O956" s="541"/>
      <c r="P956" s="541"/>
      <c r="Q956" s="541"/>
      <c r="R956" s="541"/>
      <c r="S956" s="541"/>
      <c r="T956" s="541"/>
      <c r="U956" s="541"/>
      <c r="V956" s="541"/>
      <c r="W956" s="541"/>
      <c r="X956" s="541"/>
      <c r="Y956" s="541"/>
      <c r="Z956" s="541"/>
    </row>
    <row r="957">
      <c r="A957" s="541"/>
      <c r="B957" s="541"/>
      <c r="C957" s="541"/>
      <c r="D957" s="541"/>
      <c r="E957" s="541"/>
      <c r="F957" s="541"/>
      <c r="G957" s="541"/>
      <c r="H957" s="541"/>
      <c r="I957" s="541"/>
      <c r="J957" s="541"/>
      <c r="K957" s="541"/>
      <c r="L957" s="541"/>
      <c r="M957" s="541"/>
      <c r="N957" s="541"/>
      <c r="O957" s="541"/>
      <c r="P957" s="541"/>
      <c r="Q957" s="541"/>
      <c r="R957" s="541"/>
      <c r="S957" s="541"/>
      <c r="T957" s="541"/>
      <c r="U957" s="541"/>
      <c r="V957" s="541"/>
      <c r="W957" s="541"/>
      <c r="X957" s="541"/>
      <c r="Y957" s="541"/>
      <c r="Z957" s="541"/>
    </row>
    <row r="958">
      <c r="A958" s="541"/>
      <c r="B958" s="541"/>
      <c r="C958" s="541"/>
      <c r="D958" s="541"/>
      <c r="E958" s="541"/>
      <c r="F958" s="541"/>
      <c r="G958" s="541"/>
      <c r="H958" s="541"/>
      <c r="I958" s="541"/>
      <c r="J958" s="541"/>
      <c r="K958" s="541"/>
      <c r="L958" s="541"/>
      <c r="M958" s="541"/>
      <c r="N958" s="541"/>
      <c r="O958" s="541"/>
      <c r="P958" s="541"/>
      <c r="Q958" s="541"/>
      <c r="R958" s="541"/>
      <c r="S958" s="541"/>
      <c r="T958" s="541"/>
      <c r="U958" s="541"/>
      <c r="V958" s="541"/>
      <c r="W958" s="541"/>
      <c r="X958" s="541"/>
      <c r="Y958" s="541"/>
      <c r="Z958" s="541"/>
    </row>
    <row r="959">
      <c r="A959" s="541"/>
      <c r="B959" s="541"/>
      <c r="C959" s="541"/>
      <c r="D959" s="541"/>
      <c r="E959" s="541"/>
      <c r="F959" s="541"/>
      <c r="G959" s="541"/>
      <c r="H959" s="541"/>
      <c r="I959" s="541"/>
      <c r="J959" s="541"/>
      <c r="K959" s="541"/>
      <c r="L959" s="541"/>
      <c r="M959" s="541"/>
      <c r="N959" s="541"/>
      <c r="O959" s="541"/>
      <c r="P959" s="541"/>
      <c r="Q959" s="541"/>
      <c r="R959" s="541"/>
      <c r="S959" s="541"/>
      <c r="T959" s="541"/>
      <c r="U959" s="541"/>
      <c r="V959" s="541"/>
      <c r="W959" s="541"/>
      <c r="X959" s="541"/>
      <c r="Y959" s="541"/>
      <c r="Z959" s="541"/>
    </row>
    <row r="960">
      <c r="A960" s="541"/>
      <c r="B960" s="541"/>
      <c r="C960" s="541"/>
      <c r="D960" s="541"/>
      <c r="E960" s="541"/>
      <c r="F960" s="541"/>
      <c r="G960" s="541"/>
      <c r="H960" s="541"/>
      <c r="I960" s="541"/>
      <c r="J960" s="541"/>
      <c r="K960" s="541"/>
      <c r="L960" s="541"/>
      <c r="M960" s="541"/>
      <c r="N960" s="541"/>
      <c r="O960" s="541"/>
      <c r="P960" s="541"/>
      <c r="Q960" s="541"/>
      <c r="R960" s="541"/>
      <c r="S960" s="541"/>
      <c r="T960" s="541"/>
      <c r="U960" s="541"/>
      <c r="V960" s="541"/>
      <c r="W960" s="541"/>
      <c r="X960" s="541"/>
      <c r="Y960" s="541"/>
      <c r="Z960" s="541"/>
    </row>
    <row r="961">
      <c r="A961" s="541"/>
      <c r="B961" s="541"/>
      <c r="C961" s="541"/>
      <c r="D961" s="541"/>
      <c r="E961" s="541"/>
      <c r="F961" s="541"/>
      <c r="G961" s="541"/>
      <c r="H961" s="541"/>
      <c r="I961" s="541"/>
      <c r="J961" s="541"/>
      <c r="K961" s="541"/>
      <c r="L961" s="541"/>
      <c r="M961" s="541"/>
      <c r="N961" s="541"/>
      <c r="O961" s="541"/>
      <c r="P961" s="541"/>
      <c r="Q961" s="541"/>
      <c r="R961" s="541"/>
      <c r="S961" s="541"/>
      <c r="T961" s="541"/>
      <c r="U961" s="541"/>
      <c r="V961" s="541"/>
      <c r="W961" s="541"/>
      <c r="X961" s="541"/>
      <c r="Y961" s="541"/>
      <c r="Z961" s="541"/>
    </row>
    <row r="962">
      <c r="A962" s="541"/>
      <c r="B962" s="541"/>
      <c r="C962" s="541"/>
      <c r="D962" s="541"/>
      <c r="E962" s="541"/>
      <c r="F962" s="541"/>
      <c r="G962" s="541"/>
      <c r="H962" s="541"/>
      <c r="I962" s="541"/>
      <c r="J962" s="541"/>
      <c r="K962" s="541"/>
      <c r="L962" s="541"/>
      <c r="M962" s="541"/>
      <c r="N962" s="541"/>
      <c r="O962" s="541"/>
      <c r="P962" s="541"/>
      <c r="Q962" s="541"/>
      <c r="R962" s="541"/>
      <c r="S962" s="541"/>
      <c r="T962" s="541"/>
      <c r="U962" s="541"/>
      <c r="V962" s="541"/>
      <c r="W962" s="541"/>
      <c r="X962" s="541"/>
      <c r="Y962" s="541"/>
      <c r="Z962" s="541"/>
    </row>
    <row r="963">
      <c r="A963" s="541"/>
      <c r="B963" s="541"/>
      <c r="C963" s="541"/>
      <c r="D963" s="541"/>
      <c r="E963" s="541"/>
      <c r="F963" s="541"/>
      <c r="G963" s="541"/>
      <c r="H963" s="541"/>
      <c r="I963" s="541"/>
      <c r="J963" s="541"/>
      <c r="K963" s="541"/>
      <c r="L963" s="541"/>
      <c r="M963" s="541"/>
      <c r="N963" s="541"/>
      <c r="O963" s="541"/>
      <c r="P963" s="541"/>
      <c r="Q963" s="541"/>
      <c r="R963" s="541"/>
      <c r="S963" s="541"/>
      <c r="T963" s="541"/>
      <c r="U963" s="541"/>
      <c r="V963" s="541"/>
      <c r="W963" s="541"/>
      <c r="X963" s="541"/>
      <c r="Y963" s="541"/>
      <c r="Z963" s="541"/>
    </row>
    <row r="964">
      <c r="A964" s="541"/>
      <c r="B964" s="541"/>
      <c r="C964" s="541"/>
      <c r="D964" s="541"/>
      <c r="E964" s="541"/>
      <c r="F964" s="541"/>
      <c r="G964" s="541"/>
      <c r="H964" s="541"/>
      <c r="I964" s="541"/>
      <c r="J964" s="541"/>
      <c r="K964" s="541"/>
      <c r="L964" s="541"/>
      <c r="M964" s="541"/>
      <c r="N964" s="541"/>
      <c r="O964" s="541"/>
      <c r="P964" s="541"/>
      <c r="Q964" s="541"/>
      <c r="R964" s="541"/>
      <c r="S964" s="541"/>
      <c r="T964" s="541"/>
      <c r="U964" s="541"/>
      <c r="V964" s="541"/>
      <c r="W964" s="541"/>
      <c r="X964" s="541"/>
      <c r="Y964" s="541"/>
      <c r="Z964" s="541"/>
    </row>
    <row r="965">
      <c r="A965" s="541"/>
      <c r="B965" s="541"/>
      <c r="C965" s="541"/>
      <c r="D965" s="541"/>
      <c r="E965" s="541"/>
      <c r="F965" s="541"/>
      <c r="G965" s="541"/>
      <c r="H965" s="541"/>
      <c r="I965" s="541"/>
      <c r="J965" s="541"/>
      <c r="K965" s="541"/>
      <c r="L965" s="541"/>
      <c r="M965" s="541"/>
      <c r="N965" s="541"/>
      <c r="O965" s="541"/>
      <c r="P965" s="541"/>
      <c r="Q965" s="541"/>
      <c r="R965" s="541"/>
      <c r="S965" s="541"/>
      <c r="T965" s="541"/>
      <c r="U965" s="541"/>
      <c r="V965" s="541"/>
      <c r="W965" s="541"/>
      <c r="X965" s="541"/>
      <c r="Y965" s="541"/>
      <c r="Z965" s="541"/>
    </row>
    <row r="966">
      <c r="A966" s="541"/>
      <c r="B966" s="541"/>
      <c r="C966" s="541"/>
      <c r="D966" s="541"/>
      <c r="E966" s="541"/>
      <c r="F966" s="541"/>
      <c r="G966" s="541"/>
      <c r="H966" s="541"/>
      <c r="I966" s="541"/>
      <c r="J966" s="541"/>
      <c r="K966" s="541"/>
      <c r="L966" s="541"/>
      <c r="M966" s="541"/>
      <c r="N966" s="541"/>
      <c r="O966" s="541"/>
      <c r="P966" s="541"/>
      <c r="Q966" s="541"/>
      <c r="R966" s="541"/>
      <c r="S966" s="541"/>
      <c r="T966" s="541"/>
      <c r="U966" s="541"/>
      <c r="V966" s="541"/>
      <c r="W966" s="541"/>
      <c r="X966" s="541"/>
      <c r="Y966" s="541"/>
      <c r="Z966" s="541"/>
    </row>
    <row r="967">
      <c r="A967" s="541"/>
      <c r="B967" s="541"/>
      <c r="C967" s="541"/>
      <c r="D967" s="541"/>
      <c r="E967" s="541"/>
      <c r="F967" s="541"/>
      <c r="G967" s="541"/>
      <c r="H967" s="541"/>
      <c r="I967" s="541"/>
      <c r="J967" s="541"/>
      <c r="K967" s="541"/>
      <c r="L967" s="541"/>
      <c r="M967" s="541"/>
      <c r="N967" s="541"/>
      <c r="O967" s="541"/>
      <c r="P967" s="541"/>
      <c r="Q967" s="541"/>
      <c r="R967" s="541"/>
      <c r="S967" s="541"/>
      <c r="T967" s="541"/>
      <c r="U967" s="541"/>
      <c r="V967" s="541"/>
      <c r="W967" s="541"/>
      <c r="X967" s="541"/>
      <c r="Y967" s="541"/>
      <c r="Z967" s="541"/>
    </row>
    <row r="968">
      <c r="A968" s="541"/>
      <c r="B968" s="541"/>
      <c r="C968" s="541"/>
      <c r="D968" s="541"/>
      <c r="E968" s="541"/>
      <c r="F968" s="541"/>
      <c r="G968" s="541"/>
      <c r="H968" s="541"/>
      <c r="I968" s="541"/>
      <c r="J968" s="541"/>
      <c r="K968" s="541"/>
      <c r="L968" s="541"/>
      <c r="M968" s="541"/>
      <c r="N968" s="541"/>
      <c r="O968" s="541"/>
      <c r="P968" s="541"/>
      <c r="Q968" s="541"/>
      <c r="R968" s="541"/>
      <c r="S968" s="541"/>
      <c r="T968" s="541"/>
      <c r="U968" s="541"/>
      <c r="V968" s="541"/>
      <c r="W968" s="541"/>
      <c r="X968" s="541"/>
      <c r="Y968" s="541"/>
      <c r="Z968" s="541"/>
    </row>
    <row r="969">
      <c r="A969" s="541"/>
      <c r="B969" s="541"/>
      <c r="C969" s="541"/>
      <c r="D969" s="541"/>
      <c r="E969" s="541"/>
      <c r="F969" s="541"/>
      <c r="G969" s="541"/>
      <c r="H969" s="541"/>
      <c r="I969" s="541"/>
      <c r="J969" s="541"/>
      <c r="K969" s="541"/>
      <c r="L969" s="541"/>
      <c r="M969" s="541"/>
      <c r="N969" s="541"/>
      <c r="O969" s="541"/>
      <c r="P969" s="541"/>
      <c r="Q969" s="541"/>
      <c r="R969" s="541"/>
      <c r="S969" s="541"/>
      <c r="T969" s="541"/>
      <c r="U969" s="541"/>
      <c r="V969" s="541"/>
      <c r="W969" s="541"/>
      <c r="X969" s="541"/>
      <c r="Y969" s="541"/>
      <c r="Z969" s="541"/>
    </row>
    <row r="970">
      <c r="A970" s="541"/>
      <c r="B970" s="541"/>
      <c r="C970" s="541"/>
      <c r="D970" s="541"/>
      <c r="E970" s="541"/>
      <c r="F970" s="541"/>
      <c r="G970" s="541"/>
      <c r="H970" s="541"/>
      <c r="I970" s="541"/>
      <c r="J970" s="541"/>
      <c r="K970" s="541"/>
      <c r="L970" s="541"/>
      <c r="M970" s="541"/>
      <c r="N970" s="541"/>
      <c r="O970" s="541"/>
      <c r="P970" s="541"/>
      <c r="Q970" s="541"/>
      <c r="R970" s="541"/>
      <c r="S970" s="541"/>
      <c r="T970" s="541"/>
      <c r="U970" s="541"/>
      <c r="V970" s="541"/>
      <c r="W970" s="541"/>
      <c r="X970" s="541"/>
      <c r="Y970" s="541"/>
      <c r="Z970" s="541"/>
    </row>
    <row r="971">
      <c r="A971" s="541"/>
      <c r="B971" s="541"/>
      <c r="C971" s="541"/>
      <c r="D971" s="541"/>
      <c r="E971" s="541"/>
      <c r="F971" s="541"/>
      <c r="G971" s="541"/>
      <c r="H971" s="541"/>
      <c r="I971" s="541"/>
      <c r="J971" s="541"/>
      <c r="K971" s="541"/>
      <c r="L971" s="541"/>
      <c r="M971" s="541"/>
      <c r="N971" s="541"/>
      <c r="O971" s="541"/>
      <c r="P971" s="541"/>
      <c r="Q971" s="541"/>
      <c r="R971" s="541"/>
      <c r="S971" s="541"/>
      <c r="T971" s="541"/>
      <c r="U971" s="541"/>
      <c r="V971" s="541"/>
      <c r="W971" s="541"/>
      <c r="X971" s="541"/>
      <c r="Y971" s="541"/>
      <c r="Z971" s="541"/>
    </row>
    <row r="972">
      <c r="A972" s="541"/>
      <c r="B972" s="541"/>
      <c r="C972" s="541"/>
      <c r="D972" s="541"/>
      <c r="E972" s="541"/>
      <c r="F972" s="541"/>
      <c r="G972" s="541"/>
      <c r="H972" s="541"/>
      <c r="I972" s="541"/>
      <c r="J972" s="541"/>
      <c r="K972" s="541"/>
      <c r="L972" s="541"/>
      <c r="M972" s="541"/>
      <c r="N972" s="541"/>
      <c r="O972" s="541"/>
      <c r="P972" s="541"/>
      <c r="Q972" s="541"/>
      <c r="R972" s="541"/>
      <c r="S972" s="541"/>
      <c r="T972" s="541"/>
      <c r="U972" s="541"/>
      <c r="V972" s="541"/>
      <c r="W972" s="541"/>
      <c r="X972" s="541"/>
      <c r="Y972" s="541"/>
      <c r="Z972" s="541"/>
    </row>
    <row r="973">
      <c r="A973" s="541"/>
      <c r="B973" s="541"/>
      <c r="C973" s="541"/>
      <c r="D973" s="541"/>
      <c r="E973" s="541"/>
      <c r="F973" s="541"/>
      <c r="G973" s="541"/>
      <c r="H973" s="541"/>
      <c r="I973" s="541"/>
      <c r="J973" s="541"/>
      <c r="K973" s="541"/>
      <c r="L973" s="541"/>
      <c r="M973" s="541"/>
      <c r="N973" s="541"/>
      <c r="O973" s="541"/>
      <c r="P973" s="541"/>
      <c r="Q973" s="541"/>
      <c r="R973" s="541"/>
      <c r="S973" s="541"/>
      <c r="T973" s="541"/>
      <c r="U973" s="541"/>
      <c r="V973" s="541"/>
      <c r="W973" s="541"/>
      <c r="X973" s="541"/>
      <c r="Y973" s="541"/>
      <c r="Z973" s="541"/>
    </row>
    <row r="974">
      <c r="A974" s="541"/>
      <c r="B974" s="541"/>
      <c r="C974" s="541"/>
      <c r="D974" s="541"/>
      <c r="E974" s="541"/>
      <c r="F974" s="541"/>
      <c r="G974" s="541"/>
      <c r="H974" s="541"/>
      <c r="I974" s="541"/>
      <c r="J974" s="541"/>
      <c r="K974" s="541"/>
      <c r="L974" s="541"/>
      <c r="M974" s="541"/>
      <c r="N974" s="541"/>
      <c r="O974" s="541"/>
      <c r="P974" s="541"/>
      <c r="Q974" s="541"/>
      <c r="R974" s="541"/>
      <c r="S974" s="541"/>
      <c r="T974" s="541"/>
      <c r="U974" s="541"/>
      <c r="V974" s="541"/>
      <c r="W974" s="541"/>
      <c r="X974" s="541"/>
      <c r="Y974" s="541"/>
      <c r="Z974" s="541"/>
    </row>
    <row r="975">
      <c r="A975" s="541"/>
      <c r="B975" s="541"/>
      <c r="C975" s="541"/>
      <c r="D975" s="541"/>
      <c r="E975" s="541"/>
      <c r="F975" s="541"/>
      <c r="G975" s="541"/>
      <c r="H975" s="541"/>
      <c r="I975" s="541"/>
      <c r="J975" s="541"/>
      <c r="K975" s="541"/>
      <c r="L975" s="541"/>
      <c r="M975" s="541"/>
      <c r="N975" s="541"/>
      <c r="O975" s="541"/>
      <c r="P975" s="541"/>
      <c r="Q975" s="541"/>
      <c r="R975" s="541"/>
      <c r="S975" s="541"/>
      <c r="T975" s="541"/>
      <c r="U975" s="541"/>
      <c r="V975" s="541"/>
      <c r="W975" s="541"/>
      <c r="X975" s="541"/>
      <c r="Y975" s="541"/>
      <c r="Z975" s="541"/>
    </row>
  </sheetData>
  <mergeCells count="61">
    <mergeCell ref="D119:H119"/>
    <mergeCell ref="D120:H120"/>
    <mergeCell ref="D121:H121"/>
    <mergeCell ref="D122:H122"/>
    <mergeCell ref="B109:C109"/>
    <mergeCell ref="B110:C110"/>
    <mergeCell ref="D114:H114"/>
    <mergeCell ref="D115:H115"/>
    <mergeCell ref="D116:H116"/>
    <mergeCell ref="D117:H117"/>
    <mergeCell ref="D118:H118"/>
    <mergeCell ref="D61:J61"/>
    <mergeCell ref="D62:J62"/>
    <mergeCell ref="D63:J63"/>
    <mergeCell ref="D64:J64"/>
    <mergeCell ref="F76:L76"/>
    <mergeCell ref="F77:L77"/>
    <mergeCell ref="F78:L78"/>
    <mergeCell ref="F79:L79"/>
    <mergeCell ref="F80:L80"/>
    <mergeCell ref="F81:L81"/>
    <mergeCell ref="F82:L82"/>
    <mergeCell ref="F83:L83"/>
    <mergeCell ref="F84:L84"/>
    <mergeCell ref="F85:L85"/>
    <mergeCell ref="F86:L86"/>
    <mergeCell ref="F87:L87"/>
    <mergeCell ref="F88:L88"/>
    <mergeCell ref="F89:L89"/>
    <mergeCell ref="F90:L90"/>
    <mergeCell ref="F91:L91"/>
    <mergeCell ref="F92:L92"/>
    <mergeCell ref="F93:L93"/>
    <mergeCell ref="B96:C96"/>
    <mergeCell ref="D96:N96"/>
    <mergeCell ref="B97:C97"/>
    <mergeCell ref="D97:N97"/>
    <mergeCell ref="B98:C98"/>
    <mergeCell ref="D98:N98"/>
    <mergeCell ref="D103:N103"/>
    <mergeCell ref="D104:N104"/>
    <mergeCell ref="D105:N105"/>
    <mergeCell ref="D106:N106"/>
    <mergeCell ref="D107:N107"/>
    <mergeCell ref="D108:N108"/>
    <mergeCell ref="D109:N109"/>
    <mergeCell ref="D110:N110"/>
    <mergeCell ref="B99:C99"/>
    <mergeCell ref="D99:N99"/>
    <mergeCell ref="B100:C100"/>
    <mergeCell ref="D100:N100"/>
    <mergeCell ref="B101:C101"/>
    <mergeCell ref="D101:N101"/>
    <mergeCell ref="D102:N102"/>
    <mergeCell ref="B102:C102"/>
    <mergeCell ref="B103:C103"/>
    <mergeCell ref="B104:C104"/>
    <mergeCell ref="B105:C105"/>
    <mergeCell ref="B106:C106"/>
    <mergeCell ref="B107:C107"/>
    <mergeCell ref="B108:C10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4.43" defaultRowHeight="15.75"/>
  <cols>
    <col customWidth="1" min="1" max="1" width="13.0"/>
    <col customWidth="1" min="2" max="2" width="11.71"/>
    <col customWidth="1" min="3" max="3" width="13.57"/>
    <col hidden="1" min="13" max="14" width="14.43"/>
  </cols>
  <sheetData>
    <row r="1">
      <c r="A1" s="488" t="s">
        <v>1837</v>
      </c>
    </row>
    <row r="2">
      <c r="A2" s="1" t="s">
        <v>1839</v>
      </c>
    </row>
    <row r="3">
      <c r="A3" s="1" t="s">
        <v>1840</v>
      </c>
    </row>
    <row r="4">
      <c r="A4" s="1" t="s">
        <v>1841</v>
      </c>
    </row>
    <row r="5">
      <c r="A5" s="1" t="s">
        <v>1842</v>
      </c>
    </row>
    <row r="6">
      <c r="A6" s="1" t="s">
        <v>1843</v>
      </c>
    </row>
    <row r="8">
      <c r="A8" s="488" t="s">
        <v>1844</v>
      </c>
      <c r="G8" s="488" t="s">
        <v>1845</v>
      </c>
      <c r="I8" s="637" t="s">
        <v>1846</v>
      </c>
    </row>
    <row r="9">
      <c r="A9" s="638" t="s">
        <v>1847</v>
      </c>
      <c r="B9" s="638" t="s">
        <v>118</v>
      </c>
      <c r="C9" s="639" t="s">
        <v>461</v>
      </c>
      <c r="D9" s="559"/>
      <c r="G9" s="641" t="s">
        <v>1847</v>
      </c>
      <c r="H9" s="643" t="s">
        <v>1850</v>
      </c>
      <c r="I9" s="644" t="str">
        <f>"【目標】" &amp; N10</f>
        <v>【目標】所有能聽到你的敵人</v>
      </c>
      <c r="J9" s="645"/>
      <c r="K9" s="645"/>
      <c r="L9" s="646"/>
      <c r="M9" s="647" t="s">
        <v>1852</v>
      </c>
      <c r="N9" s="648">
        <f>IFERROR(VLOOKUP(H9,A10:C12,2,FALSE), "")</f>
        <v>30</v>
      </c>
    </row>
    <row r="10">
      <c r="A10" s="649" t="s">
        <v>1854</v>
      </c>
      <c r="B10" s="649">
        <v>10.0</v>
      </c>
      <c r="C10" s="650" t="s">
        <v>1855</v>
      </c>
      <c r="D10" s="559"/>
      <c r="G10" s="641" t="s">
        <v>1856</v>
      </c>
      <c r="H10" s="643" t="s">
        <v>1858</v>
      </c>
      <c r="I10" s="651" t="str">
        <f>"【花費】" &amp; N9 &amp; " MP"</f>
        <v>【花費】30 MP</v>
      </c>
      <c r="L10" s="652"/>
      <c r="M10" s="647" t="s">
        <v>461</v>
      </c>
      <c r="N10" s="648" t="str">
        <f>IFERROR(VLOOKUP(H9,A10:C12,3,FALSE), "")</f>
        <v>所有能聽到你的敵人</v>
      </c>
    </row>
    <row r="11">
      <c r="A11" s="649" t="s">
        <v>1553</v>
      </c>
      <c r="B11" s="649">
        <v>20.0</v>
      </c>
      <c r="C11" s="650" t="s">
        <v>1860</v>
      </c>
      <c r="D11" s="559"/>
      <c r="G11" s="641" t="s">
        <v>1861</v>
      </c>
      <c r="H11" s="643" t="s">
        <v>1862</v>
      </c>
      <c r="I11" s="529" t="str">
        <f> "【效果】" &amp; SUBSTITUTE(SUBSTITUTE(SUBSTITUTE(SUBSTITUTE(N15, "【音調恢復】", "【"&amp;N14&amp;"】"), "【音調屬性】", "【"&amp;N13&amp;"】"), "【音調類型】", "【"&amp;N11&amp;"】"), "【音調狀態】", "【"&amp;N12&amp;"】")</f>
        <v>【效果】每個目標獲得【緩慢】。此外，每個目標失去對【物理】的抗性，直到你的下個回合開始。</v>
      </c>
      <c r="J11" s="505"/>
      <c r="K11" s="505"/>
      <c r="L11" s="654"/>
      <c r="M11" s="647" t="s">
        <v>570</v>
      </c>
      <c r="N11" s="648" t="str">
        <f>IFERROR(VLOOKUP(H10,A16:E23,2,FALSE), "")</f>
        <v>物理</v>
      </c>
    </row>
    <row r="12">
      <c r="A12" s="649" t="s">
        <v>1850</v>
      </c>
      <c r="B12" s="649">
        <v>30.0</v>
      </c>
      <c r="C12" s="650" t="s">
        <v>1867</v>
      </c>
      <c r="D12" s="559"/>
      <c r="I12" s="436"/>
      <c r="J12" s="436"/>
      <c r="K12" s="436"/>
      <c r="L12" s="436"/>
      <c r="M12" s="647" t="s">
        <v>1869</v>
      </c>
      <c r="N12" s="648" t="str">
        <f>IFERROR(VLOOKUP(H10,A16:E23,3,FALSE), "")</f>
        <v>緩慢</v>
      </c>
    </row>
    <row r="13">
      <c r="I13" s="447"/>
      <c r="J13" s="447"/>
      <c r="K13" s="447"/>
      <c r="L13" s="447"/>
      <c r="M13" s="647" t="s">
        <v>1870</v>
      </c>
      <c r="N13" s="648" t="str">
        <f>IFERROR(VLOOKUP(H10,A16:E23,4,FALSE), "")</f>
        <v>WLP</v>
      </c>
    </row>
    <row r="14">
      <c r="A14" s="488" t="s">
        <v>1871</v>
      </c>
      <c r="I14" s="447"/>
      <c r="J14" s="447"/>
      <c r="K14" s="447"/>
      <c r="L14" s="447"/>
      <c r="M14" s="647" t="s">
        <v>1872</v>
      </c>
      <c r="N14" s="648" t="str">
        <f>IFERROR(VLOOKUP(H10,A16:E23,5,FALSE), "")</f>
        <v>MP</v>
      </c>
    </row>
    <row r="15">
      <c r="A15" s="657" t="s">
        <v>1856</v>
      </c>
      <c r="B15" s="659" t="s">
        <v>570</v>
      </c>
      <c r="C15" s="660" t="s">
        <v>1869</v>
      </c>
      <c r="D15" s="661" t="s">
        <v>1870</v>
      </c>
      <c r="E15" s="662" t="s">
        <v>1872</v>
      </c>
      <c r="M15" s="647" t="s">
        <v>1873</v>
      </c>
      <c r="N15" s="648" t="str">
        <f>IFERROR(VLOOKUP(H11,A27:F33,2,FALSE), "")</f>
        <v>每個目標獲得【音調狀態】。此外，每個目標失去對【音調類型】的抗性，直到你的下個回合開始。</v>
      </c>
    </row>
    <row r="16">
      <c r="A16" s="663" t="s">
        <v>1874</v>
      </c>
      <c r="B16" s="663" t="s">
        <v>1826</v>
      </c>
      <c r="C16" s="663" t="s">
        <v>163</v>
      </c>
      <c r="D16" s="663" t="s">
        <v>1875</v>
      </c>
      <c r="E16" s="663" t="s">
        <v>117</v>
      </c>
    </row>
    <row r="17">
      <c r="A17" s="663" t="s">
        <v>1877</v>
      </c>
      <c r="B17" s="663" t="s">
        <v>1827</v>
      </c>
      <c r="C17" s="663" t="s">
        <v>155</v>
      </c>
      <c r="D17" s="663" t="s">
        <v>1880</v>
      </c>
      <c r="E17" s="663" t="s">
        <v>118</v>
      </c>
    </row>
    <row r="18">
      <c r="A18" s="663" t="s">
        <v>1858</v>
      </c>
      <c r="B18" s="663" t="s">
        <v>1881</v>
      </c>
      <c r="C18" s="663" t="s">
        <v>1882</v>
      </c>
      <c r="D18" s="663" t="s">
        <v>1880</v>
      </c>
      <c r="E18" s="663" t="s">
        <v>118</v>
      </c>
    </row>
    <row r="19">
      <c r="A19" s="663" t="s">
        <v>1883</v>
      </c>
      <c r="B19" s="663" t="s">
        <v>1884</v>
      </c>
      <c r="C19" s="663" t="s">
        <v>152</v>
      </c>
      <c r="D19" s="663" t="s">
        <v>1885</v>
      </c>
      <c r="E19" s="663" t="s">
        <v>117</v>
      </c>
    </row>
    <row r="20">
      <c r="A20" s="663" t="s">
        <v>1886</v>
      </c>
      <c r="B20" s="663" t="s">
        <v>1887</v>
      </c>
      <c r="C20" s="663" t="s">
        <v>155</v>
      </c>
      <c r="D20" s="663" t="s">
        <v>1888</v>
      </c>
      <c r="E20" s="663" t="s">
        <v>118</v>
      </c>
    </row>
    <row r="21">
      <c r="A21" s="663" t="s">
        <v>1889</v>
      </c>
      <c r="B21" s="663" t="s">
        <v>1825</v>
      </c>
      <c r="C21" s="663" t="s">
        <v>152</v>
      </c>
      <c r="D21" s="663" t="s">
        <v>1875</v>
      </c>
      <c r="E21" s="663" t="s">
        <v>117</v>
      </c>
    </row>
    <row r="22">
      <c r="A22" s="663" t="s">
        <v>1891</v>
      </c>
      <c r="B22" s="663" t="s">
        <v>1892</v>
      </c>
      <c r="C22" s="663" t="s">
        <v>163</v>
      </c>
      <c r="D22" s="663" t="s">
        <v>1888</v>
      </c>
      <c r="E22" s="663" t="s">
        <v>117</v>
      </c>
    </row>
    <row r="23">
      <c r="A23" s="663" t="s">
        <v>1893</v>
      </c>
      <c r="B23" s="663" t="s">
        <v>1824</v>
      </c>
      <c r="C23" s="663" t="s">
        <v>1882</v>
      </c>
      <c r="D23" s="663" t="s">
        <v>1885</v>
      </c>
      <c r="E23" s="663" t="s">
        <v>118</v>
      </c>
    </row>
    <row r="25">
      <c r="A25" s="488" t="s">
        <v>1894</v>
      </c>
    </row>
    <row r="26">
      <c r="A26" s="657" t="s">
        <v>1861</v>
      </c>
      <c r="B26" s="667" t="s">
        <v>214</v>
      </c>
      <c r="C26" s="558"/>
      <c r="D26" s="558"/>
      <c r="E26" s="558"/>
      <c r="F26" s="559"/>
    </row>
    <row r="27">
      <c r="A27" s="668" t="s">
        <v>1896</v>
      </c>
      <c r="B27" s="669" t="s">
        <v>1897</v>
      </c>
      <c r="C27" s="558"/>
      <c r="D27" s="558"/>
      <c r="E27" s="558"/>
      <c r="F27" s="559"/>
    </row>
    <row r="28">
      <c r="A28" s="668" t="s">
        <v>1898</v>
      </c>
      <c r="B28" s="669" t="s">
        <v>1899</v>
      </c>
      <c r="C28" s="558"/>
      <c r="D28" s="558"/>
      <c r="E28" s="558"/>
      <c r="F28" s="559"/>
    </row>
    <row r="29">
      <c r="A29" s="668" t="s">
        <v>1900</v>
      </c>
      <c r="B29" s="669" t="s">
        <v>1901</v>
      </c>
      <c r="C29" s="558"/>
      <c r="D29" s="558"/>
      <c r="E29" s="558"/>
      <c r="F29" s="559"/>
    </row>
    <row r="30">
      <c r="A30" s="668" t="s">
        <v>1862</v>
      </c>
      <c r="B30" s="669" t="s">
        <v>1902</v>
      </c>
      <c r="C30" s="558"/>
      <c r="D30" s="558"/>
      <c r="E30" s="558"/>
      <c r="F30" s="559"/>
    </row>
    <row r="31">
      <c r="A31" s="668" t="s">
        <v>1904</v>
      </c>
      <c r="B31" s="669" t="s">
        <v>1905</v>
      </c>
      <c r="C31" s="558"/>
      <c r="D31" s="558"/>
      <c r="E31" s="558"/>
      <c r="F31" s="559"/>
    </row>
    <row r="32">
      <c r="A32" s="668" t="s">
        <v>1906</v>
      </c>
      <c r="B32" s="669" t="s">
        <v>1907</v>
      </c>
      <c r="C32" s="558"/>
      <c r="D32" s="558"/>
      <c r="E32" s="558"/>
      <c r="F32" s="559"/>
    </row>
    <row r="33">
      <c r="A33" s="668" t="s">
        <v>1908</v>
      </c>
      <c r="B33" s="669" t="s">
        <v>1909</v>
      </c>
      <c r="C33" s="558"/>
      <c r="D33" s="558"/>
      <c r="E33" s="558"/>
      <c r="F33" s="559"/>
    </row>
  </sheetData>
  <mergeCells count="15">
    <mergeCell ref="B26:F26"/>
    <mergeCell ref="B27:F27"/>
    <mergeCell ref="B28:F28"/>
    <mergeCell ref="B29:F29"/>
    <mergeCell ref="B30:F30"/>
    <mergeCell ref="B31:F31"/>
    <mergeCell ref="B32:F32"/>
    <mergeCell ref="B33:F33"/>
    <mergeCell ref="C9:D9"/>
    <mergeCell ref="I9:L9"/>
    <mergeCell ref="C10:D10"/>
    <mergeCell ref="I10:L10"/>
    <mergeCell ref="C11:D11"/>
    <mergeCell ref="I11:L11"/>
    <mergeCell ref="C12:D12"/>
  </mergeCells>
  <dataValidations>
    <dataValidation type="list" allowBlank="1" showErrorMessage="1" sqref="H11">
      <formula1>'魔奏師相關'!$A$27:$A$33</formula1>
    </dataValidation>
    <dataValidation type="list" allowBlank="1" showErrorMessage="1" sqref="H10">
      <formula1>'魔奏師相關'!$A$16:$A$23</formula1>
    </dataValidation>
    <dataValidation type="list" allowBlank="1" showErrorMessage="1" sqref="H9">
      <formula1>'魔奏師相關'!$A$10:$A$12</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7.86"/>
    <col customWidth="1" min="2" max="2" width="25.43"/>
    <col customWidth="1" min="3" max="3" width="39.0"/>
    <col customWidth="1" min="4" max="4" width="83.71"/>
  </cols>
  <sheetData>
    <row r="1" ht="22.5" customHeight="1">
      <c r="A1" s="671" t="s">
        <v>1931</v>
      </c>
      <c r="B1" s="671" t="s">
        <v>1932</v>
      </c>
      <c r="C1" s="672" t="s">
        <v>1933</v>
      </c>
      <c r="D1" s="672" t="s">
        <v>1934</v>
      </c>
    </row>
    <row r="2" ht="22.5" customHeight="1">
      <c r="A2" s="431" t="s">
        <v>1936</v>
      </c>
      <c r="B2" s="431" t="s">
        <v>1937</v>
      </c>
      <c r="C2" s="432" t="s">
        <v>1938</v>
      </c>
      <c r="D2" s="432" t="s">
        <v>1939</v>
      </c>
    </row>
    <row r="3" ht="22.5" customHeight="1">
      <c r="A3" s="431" t="s">
        <v>1940</v>
      </c>
      <c r="B3" s="431" t="s">
        <v>1941</v>
      </c>
      <c r="C3" s="432" t="s">
        <v>1942</v>
      </c>
      <c r="D3" s="432" t="s">
        <v>1943</v>
      </c>
    </row>
    <row r="4" ht="22.5" customHeight="1">
      <c r="A4" s="431" t="s">
        <v>1944</v>
      </c>
      <c r="B4" s="431" t="s">
        <v>1945</v>
      </c>
      <c r="C4" s="432" t="s">
        <v>1946</v>
      </c>
      <c r="D4" s="432" t="s">
        <v>1947</v>
      </c>
    </row>
    <row r="5" ht="22.5" customHeight="1">
      <c r="A5" s="431" t="s">
        <v>1948</v>
      </c>
      <c r="B5" s="431" t="s">
        <v>1949</v>
      </c>
      <c r="C5" s="432" t="s">
        <v>1950</v>
      </c>
      <c r="D5" s="432" t="s">
        <v>1951</v>
      </c>
    </row>
    <row r="6" ht="22.5" customHeight="1">
      <c r="A6" s="431" t="s">
        <v>1953</v>
      </c>
      <c r="B6" s="431" t="s">
        <v>1954</v>
      </c>
      <c r="C6" s="432" t="s">
        <v>1955</v>
      </c>
      <c r="D6" s="433" t="s">
        <v>1956</v>
      </c>
    </row>
    <row r="7" ht="22.5" customHeight="1">
      <c r="A7" s="431" t="s">
        <v>1957</v>
      </c>
      <c r="B7" s="431" t="s">
        <v>1958</v>
      </c>
      <c r="C7" s="432" t="s">
        <v>1959</v>
      </c>
      <c r="D7" s="432" t="s">
        <v>1960</v>
      </c>
    </row>
    <row r="8" ht="22.5" customHeight="1">
      <c r="A8" s="431" t="s">
        <v>1961</v>
      </c>
      <c r="B8" s="431" t="s">
        <v>1963</v>
      </c>
      <c r="C8" s="432" t="s">
        <v>1964</v>
      </c>
      <c r="D8" s="432"/>
    </row>
    <row r="9" ht="22.5" customHeight="1">
      <c r="A9" s="431" t="s">
        <v>1965</v>
      </c>
      <c r="B9" s="431" t="s">
        <v>1966</v>
      </c>
      <c r="C9" s="432" t="s">
        <v>1967</v>
      </c>
      <c r="D9" s="432" t="s">
        <v>1968</v>
      </c>
    </row>
    <row r="10" ht="22.5" customHeight="1">
      <c r="A10" s="431" t="s">
        <v>1969</v>
      </c>
      <c r="B10" s="431" t="s">
        <v>1970</v>
      </c>
      <c r="C10" s="432" t="s">
        <v>1971</v>
      </c>
      <c r="D10" s="432" t="s">
        <v>1972</v>
      </c>
    </row>
    <row r="11">
      <c r="C11" s="448"/>
      <c r="D11" s="448"/>
    </row>
    <row r="12">
      <c r="C12" s="448"/>
      <c r="D12" s="448"/>
    </row>
    <row r="13">
      <c r="C13" s="448"/>
      <c r="D13" s="448"/>
    </row>
    <row r="14">
      <c r="C14" s="448"/>
      <c r="D14" s="448"/>
    </row>
    <row r="15">
      <c r="C15" s="448"/>
      <c r="D15" s="448"/>
    </row>
    <row r="16">
      <c r="C16" s="448"/>
      <c r="D16" s="448"/>
    </row>
    <row r="17">
      <c r="C17" s="448"/>
      <c r="D17" s="448"/>
    </row>
    <row r="18">
      <c r="C18" s="448"/>
      <c r="D18" s="448"/>
    </row>
    <row r="19">
      <c r="C19" s="448"/>
      <c r="D19" s="448"/>
    </row>
    <row r="20">
      <c r="C20" s="448"/>
      <c r="D20" s="448"/>
    </row>
    <row r="21">
      <c r="C21" s="448"/>
      <c r="D21" s="448"/>
    </row>
    <row r="22">
      <c r="C22" s="448"/>
      <c r="D22" s="448"/>
    </row>
    <row r="23">
      <c r="C23" s="448"/>
      <c r="D23" s="448"/>
    </row>
    <row r="24">
      <c r="C24" s="448"/>
      <c r="D24" s="448"/>
    </row>
    <row r="25">
      <c r="C25" s="448"/>
      <c r="D25" s="448"/>
    </row>
    <row r="26">
      <c r="C26" s="448"/>
      <c r="D26" s="448"/>
    </row>
    <row r="27">
      <c r="C27" s="448"/>
      <c r="D27" s="448"/>
    </row>
    <row r="28">
      <c r="C28" s="448"/>
      <c r="D28" s="448"/>
    </row>
    <row r="29">
      <c r="C29" s="448"/>
      <c r="D29" s="448"/>
    </row>
    <row r="30">
      <c r="C30" s="448"/>
      <c r="D30" s="448"/>
    </row>
    <row r="31">
      <c r="C31" s="448"/>
      <c r="D31" s="448"/>
    </row>
    <row r="32">
      <c r="C32" s="448"/>
      <c r="D32" s="448"/>
    </row>
    <row r="33">
      <c r="C33" s="448"/>
      <c r="D33" s="448"/>
    </row>
    <row r="34">
      <c r="C34" s="448"/>
      <c r="D34" s="448"/>
    </row>
    <row r="35">
      <c r="C35" s="448"/>
      <c r="D35" s="448"/>
    </row>
    <row r="36">
      <c r="C36" s="448"/>
      <c r="D36" s="448"/>
    </row>
    <row r="37">
      <c r="C37" s="448"/>
      <c r="D37" s="448"/>
    </row>
    <row r="38">
      <c r="C38" s="448"/>
      <c r="D38" s="448"/>
    </row>
    <row r="39">
      <c r="C39" s="448"/>
      <c r="D39" s="448"/>
    </row>
    <row r="40">
      <c r="C40" s="448"/>
      <c r="D40" s="448"/>
    </row>
    <row r="41">
      <c r="C41" s="448"/>
      <c r="D41" s="448"/>
    </row>
    <row r="42">
      <c r="C42" s="448"/>
      <c r="D42" s="448"/>
    </row>
    <row r="43">
      <c r="C43" s="448"/>
      <c r="D43" s="448"/>
    </row>
    <row r="44">
      <c r="C44" s="448"/>
      <c r="D44" s="448"/>
    </row>
    <row r="45">
      <c r="C45" s="448"/>
      <c r="D45" s="448"/>
    </row>
    <row r="46">
      <c r="C46" s="448"/>
      <c r="D46" s="448"/>
    </row>
    <row r="47">
      <c r="C47" s="448"/>
      <c r="D47" s="448"/>
    </row>
    <row r="48">
      <c r="C48" s="448"/>
      <c r="D48" s="448"/>
    </row>
    <row r="49">
      <c r="C49" s="448"/>
      <c r="D49" s="448"/>
    </row>
    <row r="50">
      <c r="C50" s="448"/>
      <c r="D50" s="448"/>
    </row>
    <row r="51">
      <c r="C51" s="448"/>
      <c r="D51" s="448"/>
    </row>
    <row r="52">
      <c r="C52" s="448"/>
      <c r="D52" s="448"/>
    </row>
    <row r="53">
      <c r="C53" s="448"/>
      <c r="D53" s="448"/>
    </row>
    <row r="54">
      <c r="C54" s="448"/>
      <c r="D54" s="448"/>
    </row>
    <row r="55">
      <c r="C55" s="448"/>
      <c r="D55" s="448"/>
    </row>
    <row r="56">
      <c r="C56" s="448"/>
      <c r="D56" s="448"/>
    </row>
    <row r="57">
      <c r="C57" s="448"/>
      <c r="D57" s="448"/>
    </row>
    <row r="58">
      <c r="C58" s="448"/>
      <c r="D58" s="448"/>
    </row>
    <row r="59">
      <c r="C59" s="448"/>
      <c r="D59" s="448"/>
    </row>
    <row r="60">
      <c r="C60" s="448"/>
      <c r="D60" s="448"/>
    </row>
    <row r="61">
      <c r="C61" s="448"/>
      <c r="D61" s="448"/>
    </row>
    <row r="62">
      <c r="C62" s="448"/>
      <c r="D62" s="448"/>
    </row>
    <row r="63">
      <c r="C63" s="448"/>
      <c r="D63" s="448"/>
    </row>
    <row r="64">
      <c r="C64" s="448"/>
      <c r="D64" s="448"/>
    </row>
    <row r="65">
      <c r="C65" s="448"/>
      <c r="D65" s="448"/>
    </row>
    <row r="66">
      <c r="C66" s="448"/>
      <c r="D66" s="448"/>
    </row>
    <row r="67">
      <c r="C67" s="448"/>
      <c r="D67" s="448"/>
    </row>
    <row r="68">
      <c r="C68" s="448"/>
      <c r="D68" s="448"/>
    </row>
    <row r="69">
      <c r="C69" s="448"/>
      <c r="D69" s="448"/>
    </row>
    <row r="70">
      <c r="C70" s="448"/>
      <c r="D70" s="448"/>
    </row>
    <row r="71">
      <c r="C71" s="448"/>
      <c r="D71" s="448"/>
    </row>
    <row r="72">
      <c r="C72" s="448"/>
      <c r="D72" s="448"/>
    </row>
    <row r="73">
      <c r="C73" s="448"/>
      <c r="D73" s="448"/>
    </row>
    <row r="74">
      <c r="C74" s="448"/>
      <c r="D74" s="448"/>
    </row>
    <row r="75">
      <c r="C75" s="448"/>
      <c r="D75" s="448"/>
    </row>
    <row r="76">
      <c r="C76" s="448"/>
      <c r="D76" s="448"/>
    </row>
    <row r="77">
      <c r="C77" s="448"/>
      <c r="D77" s="448"/>
    </row>
    <row r="78">
      <c r="C78" s="448"/>
      <c r="D78" s="448"/>
    </row>
    <row r="79">
      <c r="C79" s="448"/>
      <c r="D79" s="448"/>
    </row>
    <row r="80">
      <c r="C80" s="448"/>
      <c r="D80" s="448"/>
    </row>
    <row r="81">
      <c r="C81" s="448"/>
      <c r="D81" s="448"/>
    </row>
    <row r="82">
      <c r="C82" s="448"/>
      <c r="D82" s="448"/>
    </row>
    <row r="83">
      <c r="C83" s="448"/>
      <c r="D83" s="448"/>
    </row>
    <row r="84">
      <c r="C84" s="448"/>
      <c r="D84" s="448"/>
    </row>
    <row r="85">
      <c r="C85" s="448"/>
      <c r="D85" s="448"/>
    </row>
    <row r="86">
      <c r="C86" s="448"/>
      <c r="D86" s="448"/>
    </row>
    <row r="87">
      <c r="C87" s="448"/>
      <c r="D87" s="448"/>
    </row>
    <row r="88">
      <c r="C88" s="448"/>
      <c r="D88" s="448"/>
    </row>
    <row r="89">
      <c r="C89" s="448"/>
      <c r="D89" s="448"/>
    </row>
    <row r="90">
      <c r="C90" s="448"/>
      <c r="D90" s="448"/>
    </row>
    <row r="91">
      <c r="C91" s="448"/>
      <c r="D91" s="448"/>
    </row>
    <row r="92">
      <c r="C92" s="448"/>
      <c r="D92" s="448"/>
    </row>
    <row r="93">
      <c r="C93" s="448"/>
      <c r="D93" s="448"/>
    </row>
    <row r="94">
      <c r="C94" s="448"/>
      <c r="D94" s="448"/>
    </row>
    <row r="95">
      <c r="C95" s="448"/>
      <c r="D95" s="448"/>
    </row>
    <row r="96">
      <c r="C96" s="448"/>
      <c r="D96" s="448"/>
    </row>
    <row r="97">
      <c r="C97" s="448"/>
      <c r="D97" s="448"/>
    </row>
    <row r="98">
      <c r="C98" s="448"/>
      <c r="D98" s="448"/>
    </row>
    <row r="99">
      <c r="C99" s="448"/>
      <c r="D99" s="448"/>
    </row>
    <row r="100">
      <c r="C100" s="448"/>
      <c r="D100" s="448"/>
    </row>
    <row r="101">
      <c r="C101" s="448"/>
      <c r="D101" s="448"/>
    </row>
    <row r="102">
      <c r="C102" s="448"/>
      <c r="D102" s="448"/>
    </row>
    <row r="103">
      <c r="C103" s="448"/>
      <c r="D103" s="448"/>
    </row>
    <row r="104">
      <c r="C104" s="448"/>
      <c r="D104" s="448"/>
    </row>
    <row r="105">
      <c r="C105" s="448"/>
      <c r="D105" s="448"/>
    </row>
    <row r="106">
      <c r="C106" s="448"/>
      <c r="D106" s="448"/>
    </row>
    <row r="107">
      <c r="C107" s="448"/>
      <c r="D107" s="448"/>
    </row>
    <row r="108">
      <c r="C108" s="448"/>
      <c r="D108" s="448"/>
    </row>
    <row r="109">
      <c r="C109" s="448"/>
      <c r="D109" s="448"/>
    </row>
    <row r="110">
      <c r="C110" s="448"/>
      <c r="D110" s="448"/>
    </row>
    <row r="111">
      <c r="C111" s="448"/>
      <c r="D111" s="448"/>
    </row>
    <row r="112">
      <c r="C112" s="448"/>
      <c r="D112" s="448"/>
    </row>
    <row r="113">
      <c r="C113" s="448"/>
      <c r="D113" s="448"/>
    </row>
    <row r="114">
      <c r="C114" s="448"/>
      <c r="D114" s="448"/>
    </row>
    <row r="115">
      <c r="C115" s="448"/>
      <c r="D115" s="448"/>
    </row>
    <row r="116">
      <c r="C116" s="448"/>
      <c r="D116" s="448"/>
    </row>
    <row r="117">
      <c r="C117" s="448"/>
      <c r="D117" s="448"/>
    </row>
    <row r="118">
      <c r="C118" s="448"/>
      <c r="D118" s="448"/>
    </row>
    <row r="119">
      <c r="C119" s="448"/>
      <c r="D119" s="448"/>
    </row>
    <row r="120">
      <c r="C120" s="448"/>
      <c r="D120" s="448"/>
    </row>
    <row r="121">
      <c r="C121" s="448"/>
      <c r="D121" s="448"/>
    </row>
    <row r="122">
      <c r="C122" s="448"/>
      <c r="D122" s="448"/>
    </row>
    <row r="123">
      <c r="C123" s="448"/>
      <c r="D123" s="448"/>
    </row>
    <row r="124">
      <c r="C124" s="448"/>
      <c r="D124" s="448"/>
    </row>
    <row r="125">
      <c r="C125" s="448"/>
      <c r="D125" s="448"/>
    </row>
    <row r="126">
      <c r="C126" s="448"/>
      <c r="D126" s="448"/>
    </row>
    <row r="127">
      <c r="C127" s="448"/>
      <c r="D127" s="448"/>
    </row>
    <row r="128">
      <c r="C128" s="448"/>
      <c r="D128" s="448"/>
    </row>
    <row r="129">
      <c r="C129" s="448"/>
      <c r="D129" s="448"/>
    </row>
    <row r="130">
      <c r="C130" s="448"/>
      <c r="D130" s="448"/>
    </row>
    <row r="131">
      <c r="C131" s="448"/>
      <c r="D131" s="448"/>
    </row>
    <row r="132">
      <c r="C132" s="448"/>
      <c r="D132" s="448"/>
    </row>
    <row r="133">
      <c r="C133" s="448"/>
      <c r="D133" s="448"/>
    </row>
    <row r="134">
      <c r="C134" s="448"/>
      <c r="D134" s="448"/>
    </row>
    <row r="135">
      <c r="C135" s="448"/>
      <c r="D135" s="448"/>
    </row>
    <row r="136">
      <c r="C136" s="448"/>
      <c r="D136" s="448"/>
    </row>
    <row r="137">
      <c r="C137" s="448"/>
      <c r="D137" s="448"/>
    </row>
    <row r="138">
      <c r="C138" s="448"/>
      <c r="D138" s="448"/>
    </row>
    <row r="139">
      <c r="C139" s="448"/>
      <c r="D139" s="448"/>
    </row>
    <row r="140">
      <c r="C140" s="448"/>
      <c r="D140" s="448"/>
    </row>
    <row r="141">
      <c r="C141" s="448"/>
      <c r="D141" s="448"/>
    </row>
    <row r="142">
      <c r="C142" s="448"/>
      <c r="D142" s="448"/>
    </row>
    <row r="143">
      <c r="C143" s="448"/>
      <c r="D143" s="448"/>
    </row>
    <row r="144">
      <c r="C144" s="448"/>
      <c r="D144" s="448"/>
    </row>
    <row r="145">
      <c r="C145" s="448"/>
      <c r="D145" s="448"/>
    </row>
    <row r="146">
      <c r="C146" s="448"/>
      <c r="D146" s="448"/>
    </row>
    <row r="147">
      <c r="C147" s="448"/>
      <c r="D147" s="448"/>
    </row>
    <row r="148">
      <c r="C148" s="448"/>
      <c r="D148" s="448"/>
    </row>
    <row r="149">
      <c r="C149" s="448"/>
      <c r="D149" s="448"/>
    </row>
    <row r="150">
      <c r="C150" s="448"/>
      <c r="D150" s="448"/>
    </row>
    <row r="151">
      <c r="C151" s="448"/>
      <c r="D151" s="448"/>
    </row>
    <row r="152">
      <c r="C152" s="448"/>
      <c r="D152" s="448"/>
    </row>
    <row r="153">
      <c r="C153" s="448"/>
      <c r="D153" s="448"/>
    </row>
    <row r="154">
      <c r="C154" s="448"/>
      <c r="D154" s="448"/>
    </row>
    <row r="155">
      <c r="C155" s="448"/>
      <c r="D155" s="448"/>
    </row>
    <row r="156">
      <c r="C156" s="448"/>
      <c r="D156" s="448"/>
    </row>
    <row r="157">
      <c r="C157" s="448"/>
      <c r="D157" s="448"/>
    </row>
    <row r="158">
      <c r="C158" s="448"/>
      <c r="D158" s="448"/>
    </row>
    <row r="159">
      <c r="C159" s="448"/>
      <c r="D159" s="448"/>
    </row>
    <row r="160">
      <c r="C160" s="448"/>
      <c r="D160" s="448"/>
    </row>
    <row r="161">
      <c r="C161" s="448"/>
      <c r="D161" s="448"/>
    </row>
    <row r="162">
      <c r="C162" s="448"/>
      <c r="D162" s="448"/>
    </row>
    <row r="163">
      <c r="C163" s="448"/>
      <c r="D163" s="448"/>
    </row>
    <row r="164">
      <c r="C164" s="448"/>
      <c r="D164" s="448"/>
    </row>
    <row r="165">
      <c r="C165" s="448"/>
      <c r="D165" s="448"/>
    </row>
    <row r="166">
      <c r="C166" s="448"/>
      <c r="D166" s="448"/>
    </row>
    <row r="167">
      <c r="C167" s="448"/>
      <c r="D167" s="448"/>
    </row>
    <row r="168">
      <c r="C168" s="448"/>
      <c r="D168" s="448"/>
    </row>
    <row r="169">
      <c r="C169" s="448"/>
      <c r="D169" s="448"/>
    </row>
    <row r="170">
      <c r="C170" s="448"/>
      <c r="D170" s="448"/>
    </row>
    <row r="171">
      <c r="C171" s="448"/>
      <c r="D171" s="448"/>
    </row>
    <row r="172">
      <c r="C172" s="448"/>
      <c r="D172" s="448"/>
    </row>
    <row r="173">
      <c r="C173" s="448"/>
      <c r="D173" s="448"/>
    </row>
    <row r="174">
      <c r="C174" s="448"/>
      <c r="D174" s="448"/>
    </row>
    <row r="175">
      <c r="C175" s="448"/>
      <c r="D175" s="448"/>
    </row>
    <row r="176">
      <c r="C176" s="448"/>
      <c r="D176" s="448"/>
    </row>
    <row r="177">
      <c r="C177" s="448"/>
      <c r="D177" s="448"/>
    </row>
    <row r="178">
      <c r="C178" s="448"/>
      <c r="D178" s="448"/>
    </row>
    <row r="179">
      <c r="C179" s="448"/>
      <c r="D179" s="448"/>
    </row>
    <row r="180">
      <c r="C180" s="448"/>
      <c r="D180" s="448"/>
    </row>
    <row r="181">
      <c r="C181" s="448"/>
      <c r="D181" s="448"/>
    </row>
    <row r="182">
      <c r="C182" s="448"/>
      <c r="D182" s="448"/>
    </row>
    <row r="183">
      <c r="C183" s="448"/>
      <c r="D183" s="448"/>
    </row>
    <row r="184">
      <c r="C184" s="448"/>
      <c r="D184" s="448"/>
    </row>
    <row r="185">
      <c r="C185" s="448"/>
      <c r="D185" s="448"/>
    </row>
    <row r="186">
      <c r="C186" s="448"/>
      <c r="D186" s="448"/>
    </row>
    <row r="187">
      <c r="C187" s="448"/>
      <c r="D187" s="448"/>
    </row>
    <row r="188">
      <c r="C188" s="448"/>
      <c r="D188" s="448"/>
    </row>
    <row r="189">
      <c r="C189" s="448"/>
      <c r="D189" s="448"/>
    </row>
    <row r="190">
      <c r="C190" s="448"/>
      <c r="D190" s="448"/>
    </row>
    <row r="191">
      <c r="C191" s="448"/>
      <c r="D191" s="448"/>
    </row>
    <row r="192">
      <c r="C192" s="448"/>
      <c r="D192" s="448"/>
    </row>
    <row r="193">
      <c r="C193" s="448"/>
      <c r="D193" s="448"/>
    </row>
    <row r="194">
      <c r="C194" s="448"/>
      <c r="D194" s="448"/>
    </row>
    <row r="195">
      <c r="C195" s="448"/>
      <c r="D195" s="448"/>
    </row>
    <row r="196">
      <c r="C196" s="448"/>
      <c r="D196" s="448"/>
    </row>
    <row r="197">
      <c r="C197" s="448"/>
      <c r="D197" s="448"/>
    </row>
    <row r="198">
      <c r="C198" s="448"/>
      <c r="D198" s="448"/>
    </row>
    <row r="199">
      <c r="C199" s="448"/>
      <c r="D199" s="448"/>
    </row>
    <row r="200">
      <c r="C200" s="448"/>
      <c r="D200" s="448"/>
    </row>
    <row r="201">
      <c r="C201" s="448"/>
      <c r="D201" s="448"/>
    </row>
    <row r="202">
      <c r="C202" s="448"/>
      <c r="D202" s="448"/>
    </row>
    <row r="203">
      <c r="C203" s="448"/>
      <c r="D203" s="448"/>
    </row>
    <row r="204">
      <c r="C204" s="448"/>
      <c r="D204" s="448"/>
    </row>
    <row r="205">
      <c r="C205" s="448"/>
      <c r="D205" s="448"/>
    </row>
    <row r="206">
      <c r="C206" s="448"/>
      <c r="D206" s="448"/>
    </row>
    <row r="207">
      <c r="C207" s="448"/>
      <c r="D207" s="448"/>
    </row>
    <row r="208">
      <c r="C208" s="448"/>
      <c r="D208" s="448"/>
    </row>
    <row r="209">
      <c r="C209" s="448"/>
      <c r="D209" s="448"/>
    </row>
    <row r="210">
      <c r="C210" s="448"/>
      <c r="D210" s="448"/>
    </row>
    <row r="211">
      <c r="C211" s="448"/>
      <c r="D211" s="448"/>
    </row>
    <row r="212">
      <c r="C212" s="448"/>
      <c r="D212" s="448"/>
    </row>
    <row r="213">
      <c r="C213" s="448"/>
      <c r="D213" s="448"/>
    </row>
    <row r="214">
      <c r="C214" s="448"/>
      <c r="D214" s="448"/>
    </row>
    <row r="215">
      <c r="C215" s="448"/>
      <c r="D215" s="448"/>
    </row>
    <row r="216">
      <c r="C216" s="448"/>
      <c r="D216" s="448"/>
    </row>
    <row r="217">
      <c r="C217" s="448"/>
      <c r="D217" s="448"/>
    </row>
    <row r="218">
      <c r="C218" s="448"/>
      <c r="D218" s="448"/>
    </row>
    <row r="219">
      <c r="C219" s="448"/>
      <c r="D219" s="448"/>
    </row>
    <row r="220">
      <c r="C220" s="448"/>
      <c r="D220" s="448"/>
    </row>
    <row r="221">
      <c r="C221" s="448"/>
      <c r="D221" s="448"/>
    </row>
    <row r="222">
      <c r="C222" s="448"/>
      <c r="D222" s="448"/>
    </row>
    <row r="223">
      <c r="C223" s="448"/>
      <c r="D223" s="448"/>
    </row>
    <row r="224">
      <c r="C224" s="448"/>
      <c r="D224" s="448"/>
    </row>
    <row r="225">
      <c r="C225" s="448"/>
      <c r="D225" s="448"/>
    </row>
    <row r="226">
      <c r="C226" s="448"/>
      <c r="D226" s="448"/>
    </row>
    <row r="227">
      <c r="C227" s="448"/>
      <c r="D227" s="448"/>
    </row>
    <row r="228">
      <c r="C228" s="448"/>
      <c r="D228" s="448"/>
    </row>
    <row r="229">
      <c r="C229" s="448"/>
      <c r="D229" s="448"/>
    </row>
    <row r="230">
      <c r="C230" s="448"/>
      <c r="D230" s="448"/>
    </row>
    <row r="231">
      <c r="C231" s="448"/>
      <c r="D231" s="448"/>
    </row>
    <row r="232">
      <c r="C232" s="448"/>
      <c r="D232" s="448"/>
    </row>
    <row r="233">
      <c r="C233" s="448"/>
      <c r="D233" s="448"/>
    </row>
    <row r="234">
      <c r="C234" s="448"/>
      <c r="D234" s="448"/>
    </row>
    <row r="235">
      <c r="C235" s="448"/>
      <c r="D235" s="448"/>
    </row>
    <row r="236">
      <c r="C236" s="448"/>
      <c r="D236" s="448"/>
    </row>
    <row r="237">
      <c r="C237" s="448"/>
      <c r="D237" s="448"/>
    </row>
    <row r="238">
      <c r="C238" s="448"/>
      <c r="D238" s="448"/>
    </row>
    <row r="239">
      <c r="C239" s="448"/>
      <c r="D239" s="448"/>
    </row>
    <row r="240">
      <c r="C240" s="448"/>
      <c r="D240" s="448"/>
    </row>
    <row r="241">
      <c r="C241" s="448"/>
      <c r="D241" s="448"/>
    </row>
    <row r="242">
      <c r="C242" s="448"/>
      <c r="D242" s="448"/>
    </row>
    <row r="243">
      <c r="C243" s="448"/>
      <c r="D243" s="448"/>
    </row>
    <row r="244">
      <c r="C244" s="448"/>
      <c r="D244" s="448"/>
    </row>
    <row r="245">
      <c r="C245" s="448"/>
      <c r="D245" s="448"/>
    </row>
    <row r="246">
      <c r="C246" s="448"/>
      <c r="D246" s="448"/>
    </row>
    <row r="247">
      <c r="C247" s="448"/>
      <c r="D247" s="448"/>
    </row>
    <row r="248">
      <c r="C248" s="448"/>
      <c r="D248" s="448"/>
    </row>
    <row r="249">
      <c r="C249" s="448"/>
      <c r="D249" s="448"/>
    </row>
    <row r="250">
      <c r="C250" s="448"/>
      <c r="D250" s="448"/>
    </row>
    <row r="251">
      <c r="C251" s="448"/>
      <c r="D251" s="448"/>
    </row>
    <row r="252">
      <c r="C252" s="448"/>
      <c r="D252" s="448"/>
    </row>
    <row r="253">
      <c r="C253" s="448"/>
      <c r="D253" s="448"/>
    </row>
    <row r="254">
      <c r="C254" s="448"/>
      <c r="D254" s="448"/>
    </row>
    <row r="255">
      <c r="C255" s="448"/>
      <c r="D255" s="448"/>
    </row>
    <row r="256">
      <c r="C256" s="448"/>
      <c r="D256" s="448"/>
    </row>
    <row r="257">
      <c r="C257" s="448"/>
      <c r="D257" s="448"/>
    </row>
    <row r="258">
      <c r="C258" s="448"/>
      <c r="D258" s="448"/>
    </row>
    <row r="259">
      <c r="C259" s="448"/>
      <c r="D259" s="448"/>
    </row>
    <row r="260">
      <c r="C260" s="448"/>
      <c r="D260" s="448"/>
    </row>
    <row r="261">
      <c r="C261" s="448"/>
      <c r="D261" s="448"/>
    </row>
    <row r="262">
      <c r="C262" s="448"/>
      <c r="D262" s="448"/>
    </row>
    <row r="263">
      <c r="C263" s="448"/>
      <c r="D263" s="448"/>
    </row>
    <row r="264">
      <c r="C264" s="448"/>
      <c r="D264" s="448"/>
    </row>
    <row r="265">
      <c r="C265" s="448"/>
      <c r="D265" s="448"/>
    </row>
    <row r="266">
      <c r="C266" s="448"/>
      <c r="D266" s="448"/>
    </row>
    <row r="267">
      <c r="C267" s="448"/>
      <c r="D267" s="448"/>
    </row>
    <row r="268">
      <c r="C268" s="448"/>
      <c r="D268" s="448"/>
    </row>
    <row r="269">
      <c r="C269" s="448"/>
      <c r="D269" s="448"/>
    </row>
    <row r="270">
      <c r="C270" s="448"/>
      <c r="D270" s="448"/>
    </row>
    <row r="271">
      <c r="C271" s="448"/>
      <c r="D271" s="448"/>
    </row>
    <row r="272">
      <c r="C272" s="448"/>
      <c r="D272" s="448"/>
    </row>
    <row r="273">
      <c r="C273" s="448"/>
      <c r="D273" s="448"/>
    </row>
    <row r="274">
      <c r="C274" s="448"/>
      <c r="D274" s="448"/>
    </row>
    <row r="275">
      <c r="C275" s="448"/>
      <c r="D275" s="448"/>
    </row>
    <row r="276">
      <c r="C276" s="448"/>
      <c r="D276" s="448"/>
    </row>
    <row r="277">
      <c r="C277" s="448"/>
      <c r="D277" s="448"/>
    </row>
    <row r="278">
      <c r="C278" s="448"/>
      <c r="D278" s="448"/>
    </row>
    <row r="279">
      <c r="C279" s="448"/>
      <c r="D279" s="448"/>
    </row>
    <row r="280">
      <c r="C280" s="448"/>
      <c r="D280" s="448"/>
    </row>
    <row r="281">
      <c r="C281" s="448"/>
      <c r="D281" s="448"/>
    </row>
    <row r="282">
      <c r="C282" s="448"/>
      <c r="D282" s="448"/>
    </row>
    <row r="283">
      <c r="C283" s="448"/>
      <c r="D283" s="448"/>
    </row>
    <row r="284">
      <c r="C284" s="448"/>
      <c r="D284" s="448"/>
    </row>
    <row r="285">
      <c r="C285" s="448"/>
      <c r="D285" s="448"/>
    </row>
    <row r="286">
      <c r="C286" s="448"/>
      <c r="D286" s="448"/>
    </row>
    <row r="287">
      <c r="C287" s="448"/>
      <c r="D287" s="448"/>
    </row>
    <row r="288">
      <c r="C288" s="448"/>
      <c r="D288" s="448"/>
    </row>
    <row r="289">
      <c r="C289" s="448"/>
      <c r="D289" s="448"/>
    </row>
    <row r="290">
      <c r="C290" s="448"/>
      <c r="D290" s="448"/>
    </row>
    <row r="291">
      <c r="C291" s="448"/>
      <c r="D291" s="448"/>
    </row>
    <row r="292">
      <c r="C292" s="448"/>
      <c r="D292" s="448"/>
    </row>
    <row r="293">
      <c r="C293" s="448"/>
      <c r="D293" s="448"/>
    </row>
    <row r="294">
      <c r="C294" s="448"/>
      <c r="D294" s="448"/>
    </row>
    <row r="295">
      <c r="C295" s="448"/>
      <c r="D295" s="448"/>
    </row>
    <row r="296">
      <c r="C296" s="448"/>
      <c r="D296" s="448"/>
    </row>
    <row r="297">
      <c r="C297" s="448"/>
      <c r="D297" s="448"/>
    </row>
    <row r="298">
      <c r="C298" s="448"/>
      <c r="D298" s="448"/>
    </row>
    <row r="299">
      <c r="C299" s="448"/>
      <c r="D299" s="448"/>
    </row>
    <row r="300">
      <c r="C300" s="448"/>
      <c r="D300" s="448"/>
    </row>
    <row r="301">
      <c r="C301" s="448"/>
      <c r="D301" s="448"/>
    </row>
    <row r="302">
      <c r="C302" s="448"/>
      <c r="D302" s="448"/>
    </row>
    <row r="303">
      <c r="C303" s="448"/>
      <c r="D303" s="448"/>
    </row>
    <row r="304">
      <c r="C304" s="448"/>
      <c r="D304" s="448"/>
    </row>
    <row r="305">
      <c r="C305" s="448"/>
      <c r="D305" s="448"/>
    </row>
    <row r="306">
      <c r="C306" s="448"/>
      <c r="D306" s="448"/>
    </row>
    <row r="307">
      <c r="C307" s="448"/>
      <c r="D307" s="448"/>
    </row>
    <row r="308">
      <c r="C308" s="448"/>
      <c r="D308" s="448"/>
    </row>
    <row r="309">
      <c r="C309" s="448"/>
      <c r="D309" s="448"/>
    </row>
    <row r="310">
      <c r="C310" s="448"/>
      <c r="D310" s="448"/>
    </row>
    <row r="311">
      <c r="C311" s="448"/>
      <c r="D311" s="448"/>
    </row>
    <row r="312">
      <c r="C312" s="448"/>
      <c r="D312" s="448"/>
    </row>
    <row r="313">
      <c r="C313" s="448"/>
      <c r="D313" s="448"/>
    </row>
    <row r="314">
      <c r="C314" s="448"/>
      <c r="D314" s="448"/>
    </row>
    <row r="315">
      <c r="C315" s="448"/>
      <c r="D315" s="448"/>
    </row>
    <row r="316">
      <c r="C316" s="448"/>
      <c r="D316" s="448"/>
    </row>
    <row r="317">
      <c r="C317" s="448"/>
      <c r="D317" s="448"/>
    </row>
    <row r="318">
      <c r="C318" s="448"/>
      <c r="D318" s="448"/>
    </row>
    <row r="319">
      <c r="C319" s="448"/>
      <c r="D319" s="448"/>
    </row>
    <row r="320">
      <c r="C320" s="448"/>
      <c r="D320" s="448"/>
    </row>
    <row r="321">
      <c r="C321" s="448"/>
      <c r="D321" s="448"/>
    </row>
    <row r="322">
      <c r="C322" s="448"/>
      <c r="D322" s="448"/>
    </row>
    <row r="323">
      <c r="C323" s="448"/>
      <c r="D323" s="448"/>
    </row>
    <row r="324">
      <c r="C324" s="448"/>
      <c r="D324" s="448"/>
    </row>
    <row r="325">
      <c r="C325" s="448"/>
      <c r="D325" s="448"/>
    </row>
    <row r="326">
      <c r="C326" s="448"/>
      <c r="D326" s="448"/>
    </row>
    <row r="327">
      <c r="C327" s="448"/>
      <c r="D327" s="448"/>
    </row>
    <row r="328">
      <c r="C328" s="448"/>
      <c r="D328" s="448"/>
    </row>
    <row r="329">
      <c r="C329" s="448"/>
      <c r="D329" s="448"/>
    </row>
    <row r="330">
      <c r="C330" s="448"/>
      <c r="D330" s="448"/>
    </row>
    <row r="331">
      <c r="C331" s="448"/>
      <c r="D331" s="448"/>
    </row>
    <row r="332">
      <c r="C332" s="448"/>
      <c r="D332" s="448"/>
    </row>
    <row r="333">
      <c r="C333" s="448"/>
      <c r="D333" s="448"/>
    </row>
    <row r="334">
      <c r="C334" s="448"/>
      <c r="D334" s="448"/>
    </row>
    <row r="335">
      <c r="C335" s="448"/>
      <c r="D335" s="448"/>
    </row>
    <row r="336">
      <c r="C336" s="448"/>
      <c r="D336" s="448"/>
    </row>
    <row r="337">
      <c r="C337" s="448"/>
      <c r="D337" s="448"/>
    </row>
    <row r="338">
      <c r="C338" s="448"/>
      <c r="D338" s="448"/>
    </row>
    <row r="339">
      <c r="C339" s="448"/>
      <c r="D339" s="448"/>
    </row>
    <row r="340">
      <c r="C340" s="448"/>
      <c r="D340" s="448"/>
    </row>
    <row r="341">
      <c r="C341" s="448"/>
      <c r="D341" s="448"/>
    </row>
    <row r="342">
      <c r="C342" s="448"/>
      <c r="D342" s="448"/>
    </row>
    <row r="343">
      <c r="C343" s="448"/>
      <c r="D343" s="448"/>
    </row>
    <row r="344">
      <c r="C344" s="448"/>
      <c r="D344" s="448"/>
    </row>
    <row r="345">
      <c r="C345" s="448"/>
      <c r="D345" s="448"/>
    </row>
    <row r="346">
      <c r="C346" s="448"/>
      <c r="D346" s="448"/>
    </row>
    <row r="347">
      <c r="C347" s="448"/>
      <c r="D347" s="448"/>
    </row>
    <row r="348">
      <c r="C348" s="448"/>
      <c r="D348" s="448"/>
    </row>
    <row r="349">
      <c r="C349" s="448"/>
      <c r="D349" s="448"/>
    </row>
    <row r="350">
      <c r="C350" s="448"/>
      <c r="D350" s="448"/>
    </row>
    <row r="351">
      <c r="C351" s="448"/>
      <c r="D351" s="448"/>
    </row>
    <row r="352">
      <c r="C352" s="448"/>
      <c r="D352" s="448"/>
    </row>
    <row r="353">
      <c r="C353" s="448"/>
      <c r="D353" s="448"/>
    </row>
    <row r="354">
      <c r="C354" s="448"/>
      <c r="D354" s="448"/>
    </row>
    <row r="355">
      <c r="C355" s="448"/>
      <c r="D355" s="448"/>
    </row>
    <row r="356">
      <c r="C356" s="448"/>
      <c r="D356" s="448"/>
    </row>
    <row r="357">
      <c r="C357" s="448"/>
      <c r="D357" s="448"/>
    </row>
    <row r="358">
      <c r="C358" s="448"/>
      <c r="D358" s="448"/>
    </row>
    <row r="359">
      <c r="C359" s="448"/>
      <c r="D359" s="448"/>
    </row>
    <row r="360">
      <c r="C360" s="448"/>
      <c r="D360" s="448"/>
    </row>
    <row r="361">
      <c r="C361" s="448"/>
      <c r="D361" s="448"/>
    </row>
    <row r="362">
      <c r="C362" s="448"/>
      <c r="D362" s="448"/>
    </row>
    <row r="363">
      <c r="C363" s="448"/>
      <c r="D363" s="448"/>
    </row>
    <row r="364">
      <c r="C364" s="448"/>
      <c r="D364" s="448"/>
    </row>
    <row r="365">
      <c r="C365" s="448"/>
      <c r="D365" s="448"/>
    </row>
    <row r="366">
      <c r="C366" s="448"/>
      <c r="D366" s="448"/>
    </row>
    <row r="367">
      <c r="C367" s="448"/>
      <c r="D367" s="448"/>
    </row>
    <row r="368">
      <c r="C368" s="448"/>
      <c r="D368" s="448"/>
    </row>
    <row r="369">
      <c r="C369" s="448"/>
      <c r="D369" s="448"/>
    </row>
    <row r="370">
      <c r="C370" s="448"/>
      <c r="D370" s="448"/>
    </row>
    <row r="371">
      <c r="C371" s="448"/>
      <c r="D371" s="448"/>
    </row>
    <row r="372">
      <c r="C372" s="448"/>
      <c r="D372" s="448"/>
    </row>
    <row r="373">
      <c r="C373" s="448"/>
      <c r="D373" s="448"/>
    </row>
    <row r="374">
      <c r="C374" s="448"/>
      <c r="D374" s="448"/>
    </row>
    <row r="375">
      <c r="C375" s="448"/>
      <c r="D375" s="448"/>
    </row>
    <row r="376">
      <c r="C376" s="448"/>
      <c r="D376" s="448"/>
    </row>
    <row r="377">
      <c r="C377" s="448"/>
      <c r="D377" s="448"/>
    </row>
    <row r="378">
      <c r="C378" s="448"/>
      <c r="D378" s="448"/>
    </row>
    <row r="379">
      <c r="C379" s="448"/>
      <c r="D379" s="448"/>
    </row>
    <row r="380">
      <c r="C380" s="448"/>
      <c r="D380" s="448"/>
    </row>
    <row r="381">
      <c r="C381" s="448"/>
      <c r="D381" s="448"/>
    </row>
    <row r="382">
      <c r="C382" s="448"/>
      <c r="D382" s="448"/>
    </row>
    <row r="383">
      <c r="C383" s="448"/>
      <c r="D383" s="448"/>
    </row>
    <row r="384">
      <c r="C384" s="448"/>
      <c r="D384" s="448"/>
    </row>
    <row r="385">
      <c r="C385" s="448"/>
      <c r="D385" s="448"/>
    </row>
    <row r="386">
      <c r="C386" s="448"/>
      <c r="D386" s="448"/>
    </row>
    <row r="387">
      <c r="C387" s="448"/>
      <c r="D387" s="448"/>
    </row>
    <row r="388">
      <c r="C388" s="448"/>
      <c r="D388" s="448"/>
    </row>
    <row r="389">
      <c r="C389" s="448"/>
      <c r="D389" s="448"/>
    </row>
    <row r="390">
      <c r="C390" s="448"/>
      <c r="D390" s="448"/>
    </row>
    <row r="391">
      <c r="C391" s="448"/>
      <c r="D391" s="448"/>
    </row>
    <row r="392">
      <c r="C392" s="448"/>
      <c r="D392" s="448"/>
    </row>
    <row r="393">
      <c r="C393" s="448"/>
      <c r="D393" s="448"/>
    </row>
    <row r="394">
      <c r="C394" s="448"/>
      <c r="D394" s="448"/>
    </row>
    <row r="395">
      <c r="C395" s="448"/>
      <c r="D395" s="448"/>
    </row>
    <row r="396">
      <c r="C396" s="448"/>
      <c r="D396" s="448"/>
    </row>
    <row r="397">
      <c r="C397" s="448"/>
      <c r="D397" s="448"/>
    </row>
    <row r="398">
      <c r="C398" s="448"/>
      <c r="D398" s="448"/>
    </row>
    <row r="399">
      <c r="C399" s="448"/>
      <c r="D399" s="448"/>
    </row>
    <row r="400">
      <c r="C400" s="448"/>
      <c r="D400" s="448"/>
    </row>
    <row r="401">
      <c r="C401" s="448"/>
      <c r="D401" s="448"/>
    </row>
    <row r="402">
      <c r="C402" s="448"/>
      <c r="D402" s="448"/>
    </row>
    <row r="403">
      <c r="C403" s="448"/>
      <c r="D403" s="448"/>
    </row>
    <row r="404">
      <c r="C404" s="448"/>
      <c r="D404" s="448"/>
    </row>
    <row r="405">
      <c r="C405" s="448"/>
      <c r="D405" s="448"/>
    </row>
    <row r="406">
      <c r="C406" s="448"/>
      <c r="D406" s="448"/>
    </row>
    <row r="407">
      <c r="C407" s="448"/>
      <c r="D407" s="448"/>
    </row>
    <row r="408">
      <c r="C408" s="448"/>
      <c r="D408" s="448"/>
    </row>
    <row r="409">
      <c r="C409" s="448"/>
      <c r="D409" s="448"/>
    </row>
    <row r="410">
      <c r="C410" s="448"/>
      <c r="D410" s="448"/>
    </row>
    <row r="411">
      <c r="C411" s="448"/>
      <c r="D411" s="448"/>
    </row>
    <row r="412">
      <c r="C412" s="448"/>
      <c r="D412" s="448"/>
    </row>
    <row r="413">
      <c r="C413" s="448"/>
      <c r="D413" s="448"/>
    </row>
    <row r="414">
      <c r="C414" s="448"/>
      <c r="D414" s="448"/>
    </row>
    <row r="415">
      <c r="C415" s="448"/>
      <c r="D415" s="448"/>
    </row>
    <row r="416">
      <c r="C416" s="448"/>
      <c r="D416" s="448"/>
    </row>
    <row r="417">
      <c r="C417" s="448"/>
      <c r="D417" s="448"/>
    </row>
    <row r="418">
      <c r="C418" s="448"/>
      <c r="D418" s="448"/>
    </row>
    <row r="419">
      <c r="C419" s="448"/>
      <c r="D419" s="448"/>
    </row>
    <row r="420">
      <c r="C420" s="448"/>
      <c r="D420" s="448"/>
    </row>
    <row r="421">
      <c r="C421" s="448"/>
      <c r="D421" s="448"/>
    </row>
    <row r="422">
      <c r="C422" s="448"/>
      <c r="D422" s="448"/>
    </row>
    <row r="423">
      <c r="C423" s="448"/>
      <c r="D423" s="448"/>
    </row>
    <row r="424">
      <c r="C424" s="448"/>
      <c r="D424" s="448"/>
    </row>
    <row r="425">
      <c r="C425" s="448"/>
      <c r="D425" s="448"/>
    </row>
    <row r="426">
      <c r="C426" s="448"/>
      <c r="D426" s="448"/>
    </row>
    <row r="427">
      <c r="C427" s="448"/>
      <c r="D427" s="448"/>
    </row>
    <row r="428">
      <c r="C428" s="448"/>
      <c r="D428" s="448"/>
    </row>
    <row r="429">
      <c r="C429" s="448"/>
      <c r="D429" s="448"/>
    </row>
    <row r="430">
      <c r="C430" s="448"/>
      <c r="D430" s="448"/>
    </row>
    <row r="431">
      <c r="C431" s="448"/>
      <c r="D431" s="448"/>
    </row>
    <row r="432">
      <c r="C432" s="448"/>
      <c r="D432" s="448"/>
    </row>
    <row r="433">
      <c r="C433" s="448"/>
      <c r="D433" s="448"/>
    </row>
    <row r="434">
      <c r="C434" s="448"/>
      <c r="D434" s="448"/>
    </row>
    <row r="435">
      <c r="C435" s="448"/>
      <c r="D435" s="448"/>
    </row>
    <row r="436">
      <c r="C436" s="448"/>
      <c r="D436" s="448"/>
    </row>
    <row r="437">
      <c r="C437" s="448"/>
      <c r="D437" s="448"/>
    </row>
    <row r="438">
      <c r="C438" s="448"/>
      <c r="D438" s="448"/>
    </row>
    <row r="439">
      <c r="C439" s="448"/>
      <c r="D439" s="448"/>
    </row>
    <row r="440">
      <c r="C440" s="448"/>
      <c r="D440" s="448"/>
    </row>
    <row r="441">
      <c r="C441" s="448"/>
      <c r="D441" s="448"/>
    </row>
    <row r="442">
      <c r="C442" s="448"/>
      <c r="D442" s="448"/>
    </row>
    <row r="443">
      <c r="C443" s="448"/>
      <c r="D443" s="448"/>
    </row>
    <row r="444">
      <c r="C444" s="448"/>
      <c r="D444" s="448"/>
    </row>
    <row r="445">
      <c r="C445" s="448"/>
      <c r="D445" s="448"/>
    </row>
    <row r="446">
      <c r="C446" s="448"/>
      <c r="D446" s="448"/>
    </row>
    <row r="447">
      <c r="C447" s="448"/>
      <c r="D447" s="448"/>
    </row>
    <row r="448">
      <c r="C448" s="448"/>
      <c r="D448" s="448"/>
    </row>
    <row r="449">
      <c r="C449" s="448"/>
      <c r="D449" s="448"/>
    </row>
    <row r="450">
      <c r="C450" s="448"/>
      <c r="D450" s="448"/>
    </row>
    <row r="451">
      <c r="C451" s="448"/>
      <c r="D451" s="448"/>
    </row>
    <row r="452">
      <c r="C452" s="448"/>
      <c r="D452" s="448"/>
    </row>
    <row r="453">
      <c r="C453" s="448"/>
      <c r="D453" s="448"/>
    </row>
    <row r="454">
      <c r="C454" s="448"/>
      <c r="D454" s="448"/>
    </row>
    <row r="455">
      <c r="C455" s="448"/>
      <c r="D455" s="448"/>
    </row>
    <row r="456">
      <c r="C456" s="448"/>
      <c r="D456" s="448"/>
    </row>
    <row r="457">
      <c r="C457" s="448"/>
      <c r="D457" s="448"/>
    </row>
    <row r="458">
      <c r="C458" s="448"/>
      <c r="D458" s="448"/>
    </row>
    <row r="459">
      <c r="C459" s="448"/>
      <c r="D459" s="448"/>
    </row>
    <row r="460">
      <c r="C460" s="448"/>
      <c r="D460" s="448"/>
    </row>
    <row r="461">
      <c r="C461" s="448"/>
      <c r="D461" s="448"/>
    </row>
    <row r="462">
      <c r="C462" s="448"/>
      <c r="D462" s="448"/>
    </row>
    <row r="463">
      <c r="C463" s="448"/>
      <c r="D463" s="448"/>
    </row>
    <row r="464">
      <c r="C464" s="448"/>
      <c r="D464" s="448"/>
    </row>
    <row r="465">
      <c r="C465" s="448"/>
      <c r="D465" s="448"/>
    </row>
    <row r="466">
      <c r="C466" s="448"/>
      <c r="D466" s="448"/>
    </row>
    <row r="467">
      <c r="C467" s="448"/>
      <c r="D467" s="448"/>
    </row>
    <row r="468">
      <c r="C468" s="448"/>
      <c r="D468" s="448"/>
    </row>
    <row r="469">
      <c r="C469" s="448"/>
      <c r="D469" s="448"/>
    </row>
    <row r="470">
      <c r="C470" s="448"/>
      <c r="D470" s="448"/>
    </row>
    <row r="471">
      <c r="C471" s="448"/>
      <c r="D471" s="448"/>
    </row>
    <row r="472">
      <c r="C472" s="448"/>
      <c r="D472" s="448"/>
    </row>
    <row r="473">
      <c r="C473" s="448"/>
      <c r="D473" s="448"/>
    </row>
    <row r="474">
      <c r="C474" s="448"/>
      <c r="D474" s="448"/>
    </row>
    <row r="475">
      <c r="C475" s="448"/>
      <c r="D475" s="448"/>
    </row>
    <row r="476">
      <c r="C476" s="448"/>
      <c r="D476" s="448"/>
    </row>
    <row r="477">
      <c r="C477" s="448"/>
      <c r="D477" s="448"/>
    </row>
    <row r="478">
      <c r="C478" s="448"/>
      <c r="D478" s="448"/>
    </row>
    <row r="479">
      <c r="C479" s="448"/>
      <c r="D479" s="448"/>
    </row>
    <row r="480">
      <c r="C480" s="448"/>
      <c r="D480" s="448"/>
    </row>
    <row r="481">
      <c r="C481" s="448"/>
      <c r="D481" s="448"/>
    </row>
    <row r="482">
      <c r="C482" s="448"/>
      <c r="D482" s="448"/>
    </row>
    <row r="483">
      <c r="C483" s="448"/>
      <c r="D483" s="448"/>
    </row>
    <row r="484">
      <c r="C484" s="448"/>
      <c r="D484" s="448"/>
    </row>
    <row r="485">
      <c r="C485" s="448"/>
      <c r="D485" s="448"/>
    </row>
    <row r="486">
      <c r="C486" s="448"/>
      <c r="D486" s="448"/>
    </row>
    <row r="487">
      <c r="C487" s="448"/>
      <c r="D487" s="448"/>
    </row>
    <row r="488">
      <c r="C488" s="448"/>
      <c r="D488" s="448"/>
    </row>
    <row r="489">
      <c r="C489" s="448"/>
      <c r="D489" s="448"/>
    </row>
    <row r="490">
      <c r="C490" s="448"/>
      <c r="D490" s="448"/>
    </row>
    <row r="491">
      <c r="C491" s="448"/>
      <c r="D491" s="448"/>
    </row>
    <row r="492">
      <c r="C492" s="448"/>
      <c r="D492" s="448"/>
    </row>
    <row r="493">
      <c r="C493" s="448"/>
      <c r="D493" s="448"/>
    </row>
    <row r="494">
      <c r="C494" s="448"/>
      <c r="D494" s="448"/>
    </row>
    <row r="495">
      <c r="C495" s="448"/>
      <c r="D495" s="448"/>
    </row>
    <row r="496">
      <c r="C496" s="448"/>
      <c r="D496" s="448"/>
    </row>
    <row r="497">
      <c r="C497" s="448"/>
      <c r="D497" s="448"/>
    </row>
    <row r="498">
      <c r="C498" s="448"/>
      <c r="D498" s="448"/>
    </row>
    <row r="499">
      <c r="C499" s="448"/>
      <c r="D499" s="448"/>
    </row>
    <row r="500">
      <c r="C500" s="448"/>
      <c r="D500" s="448"/>
    </row>
    <row r="501">
      <c r="C501" s="448"/>
      <c r="D501" s="448"/>
    </row>
    <row r="502">
      <c r="C502" s="448"/>
      <c r="D502" s="448"/>
    </row>
    <row r="503">
      <c r="C503" s="448"/>
      <c r="D503" s="448"/>
    </row>
    <row r="504">
      <c r="C504" s="448"/>
      <c r="D504" s="448"/>
    </row>
    <row r="505">
      <c r="C505" s="448"/>
      <c r="D505" s="448"/>
    </row>
    <row r="506">
      <c r="C506" s="448"/>
      <c r="D506" s="448"/>
    </row>
    <row r="507">
      <c r="C507" s="448"/>
      <c r="D507" s="448"/>
    </row>
    <row r="508">
      <c r="C508" s="448"/>
      <c r="D508" s="448"/>
    </row>
    <row r="509">
      <c r="C509" s="448"/>
      <c r="D509" s="448"/>
    </row>
    <row r="510">
      <c r="C510" s="448"/>
      <c r="D510" s="448"/>
    </row>
    <row r="511">
      <c r="C511" s="448"/>
      <c r="D511" s="448"/>
    </row>
    <row r="512">
      <c r="C512" s="448"/>
      <c r="D512" s="448"/>
    </row>
    <row r="513">
      <c r="C513" s="448"/>
      <c r="D513" s="448"/>
    </row>
    <row r="514">
      <c r="C514" s="448"/>
      <c r="D514" s="448"/>
    </row>
    <row r="515">
      <c r="C515" s="448"/>
      <c r="D515" s="448"/>
    </row>
    <row r="516">
      <c r="C516" s="448"/>
      <c r="D516" s="448"/>
    </row>
    <row r="517">
      <c r="C517" s="448"/>
      <c r="D517" s="448"/>
    </row>
    <row r="518">
      <c r="C518" s="448"/>
      <c r="D518" s="448"/>
    </row>
    <row r="519">
      <c r="C519" s="448"/>
      <c r="D519" s="448"/>
    </row>
    <row r="520">
      <c r="C520" s="448"/>
      <c r="D520" s="448"/>
    </row>
    <row r="521">
      <c r="C521" s="448"/>
      <c r="D521" s="448"/>
    </row>
    <row r="522">
      <c r="C522" s="448"/>
      <c r="D522" s="448"/>
    </row>
    <row r="523">
      <c r="C523" s="448"/>
      <c r="D523" s="448"/>
    </row>
    <row r="524">
      <c r="C524" s="448"/>
      <c r="D524" s="448"/>
    </row>
    <row r="525">
      <c r="C525" s="448"/>
      <c r="D525" s="448"/>
    </row>
    <row r="526">
      <c r="C526" s="448"/>
      <c r="D526" s="448"/>
    </row>
    <row r="527">
      <c r="C527" s="448"/>
      <c r="D527" s="448"/>
    </row>
    <row r="528">
      <c r="C528" s="448"/>
      <c r="D528" s="448"/>
    </row>
    <row r="529">
      <c r="C529" s="448"/>
      <c r="D529" s="448"/>
    </row>
    <row r="530">
      <c r="C530" s="448"/>
      <c r="D530" s="448"/>
    </row>
    <row r="531">
      <c r="C531" s="448"/>
      <c r="D531" s="448"/>
    </row>
    <row r="532">
      <c r="C532" s="448"/>
      <c r="D532" s="448"/>
    </row>
    <row r="533">
      <c r="C533" s="448"/>
      <c r="D533" s="448"/>
    </row>
    <row r="534">
      <c r="C534" s="448"/>
      <c r="D534" s="448"/>
    </row>
    <row r="535">
      <c r="C535" s="448"/>
      <c r="D535" s="448"/>
    </row>
    <row r="536">
      <c r="C536" s="448"/>
      <c r="D536" s="448"/>
    </row>
    <row r="537">
      <c r="C537" s="448"/>
      <c r="D537" s="448"/>
    </row>
    <row r="538">
      <c r="C538" s="448"/>
      <c r="D538" s="448"/>
    </row>
    <row r="539">
      <c r="C539" s="448"/>
      <c r="D539" s="448"/>
    </row>
    <row r="540">
      <c r="C540" s="448"/>
      <c r="D540" s="448"/>
    </row>
    <row r="541">
      <c r="C541" s="448"/>
      <c r="D541" s="448"/>
    </row>
    <row r="542">
      <c r="C542" s="448"/>
      <c r="D542" s="448"/>
    </row>
    <row r="543">
      <c r="C543" s="448"/>
      <c r="D543" s="448"/>
    </row>
    <row r="544">
      <c r="C544" s="448"/>
      <c r="D544" s="448"/>
    </row>
    <row r="545">
      <c r="C545" s="448"/>
      <c r="D545" s="448"/>
    </row>
    <row r="546">
      <c r="C546" s="448"/>
      <c r="D546" s="448"/>
    </row>
    <row r="547">
      <c r="C547" s="448"/>
      <c r="D547" s="448"/>
    </row>
    <row r="548">
      <c r="C548" s="448"/>
      <c r="D548" s="448"/>
    </row>
    <row r="549">
      <c r="C549" s="448"/>
      <c r="D549" s="448"/>
    </row>
    <row r="550">
      <c r="C550" s="448"/>
      <c r="D550" s="448"/>
    </row>
    <row r="551">
      <c r="C551" s="448"/>
      <c r="D551" s="448"/>
    </row>
    <row r="552">
      <c r="C552" s="448"/>
      <c r="D552" s="448"/>
    </row>
    <row r="553">
      <c r="C553" s="448"/>
      <c r="D553" s="448"/>
    </row>
    <row r="554">
      <c r="C554" s="448"/>
      <c r="D554" s="448"/>
    </row>
    <row r="555">
      <c r="C555" s="448"/>
      <c r="D555" s="448"/>
    </row>
    <row r="556">
      <c r="C556" s="448"/>
      <c r="D556" s="448"/>
    </row>
    <row r="557">
      <c r="C557" s="448"/>
      <c r="D557" s="448"/>
    </row>
    <row r="558">
      <c r="C558" s="448"/>
      <c r="D558" s="448"/>
    </row>
    <row r="559">
      <c r="C559" s="448"/>
      <c r="D559" s="448"/>
    </row>
    <row r="560">
      <c r="C560" s="448"/>
      <c r="D560" s="448"/>
    </row>
    <row r="561">
      <c r="C561" s="448"/>
      <c r="D561" s="448"/>
    </row>
    <row r="562">
      <c r="C562" s="448"/>
      <c r="D562" s="448"/>
    </row>
    <row r="563">
      <c r="C563" s="448"/>
      <c r="D563" s="448"/>
    </row>
    <row r="564">
      <c r="C564" s="448"/>
      <c r="D564" s="448"/>
    </row>
    <row r="565">
      <c r="C565" s="448"/>
      <c r="D565" s="448"/>
    </row>
    <row r="566">
      <c r="C566" s="448"/>
      <c r="D566" s="448"/>
    </row>
    <row r="567">
      <c r="C567" s="448"/>
      <c r="D567" s="448"/>
    </row>
    <row r="568">
      <c r="C568" s="448"/>
      <c r="D568" s="448"/>
    </row>
    <row r="569">
      <c r="C569" s="448"/>
      <c r="D569" s="448"/>
    </row>
    <row r="570">
      <c r="C570" s="448"/>
      <c r="D570" s="448"/>
    </row>
    <row r="571">
      <c r="C571" s="448"/>
      <c r="D571" s="448"/>
    </row>
    <row r="572">
      <c r="C572" s="448"/>
      <c r="D572" s="448"/>
    </row>
    <row r="573">
      <c r="C573" s="448"/>
      <c r="D573" s="448"/>
    </row>
    <row r="574">
      <c r="C574" s="448"/>
      <c r="D574" s="448"/>
    </row>
    <row r="575">
      <c r="C575" s="448"/>
      <c r="D575" s="448"/>
    </row>
    <row r="576">
      <c r="C576" s="448"/>
      <c r="D576" s="448"/>
    </row>
    <row r="577">
      <c r="C577" s="448"/>
      <c r="D577" s="448"/>
    </row>
    <row r="578">
      <c r="C578" s="448"/>
      <c r="D578" s="448"/>
    </row>
    <row r="579">
      <c r="C579" s="448"/>
      <c r="D579" s="448"/>
    </row>
    <row r="580">
      <c r="C580" s="448"/>
      <c r="D580" s="448"/>
    </row>
    <row r="581">
      <c r="C581" s="448"/>
      <c r="D581" s="448"/>
    </row>
    <row r="582">
      <c r="C582" s="448"/>
      <c r="D582" s="448"/>
    </row>
    <row r="583">
      <c r="C583" s="448"/>
      <c r="D583" s="448"/>
    </row>
    <row r="584">
      <c r="C584" s="448"/>
      <c r="D584" s="448"/>
    </row>
    <row r="585">
      <c r="C585" s="448"/>
      <c r="D585" s="448"/>
    </row>
    <row r="586">
      <c r="C586" s="448"/>
      <c r="D586" s="448"/>
    </row>
    <row r="587">
      <c r="C587" s="448"/>
      <c r="D587" s="448"/>
    </row>
    <row r="588">
      <c r="C588" s="448"/>
      <c r="D588" s="448"/>
    </row>
    <row r="589">
      <c r="C589" s="448"/>
      <c r="D589" s="448"/>
    </row>
    <row r="590">
      <c r="C590" s="448"/>
      <c r="D590" s="448"/>
    </row>
    <row r="591">
      <c r="C591" s="448"/>
      <c r="D591" s="448"/>
    </row>
    <row r="592">
      <c r="C592" s="448"/>
      <c r="D592" s="448"/>
    </row>
    <row r="593">
      <c r="C593" s="448"/>
      <c r="D593" s="448"/>
    </row>
    <row r="594">
      <c r="C594" s="448"/>
      <c r="D594" s="448"/>
    </row>
    <row r="595">
      <c r="C595" s="448"/>
      <c r="D595" s="448"/>
    </row>
    <row r="596">
      <c r="C596" s="448"/>
      <c r="D596" s="448"/>
    </row>
    <row r="597">
      <c r="C597" s="448"/>
      <c r="D597" s="448"/>
    </row>
    <row r="598">
      <c r="C598" s="448"/>
      <c r="D598" s="448"/>
    </row>
    <row r="599">
      <c r="C599" s="448"/>
      <c r="D599" s="448"/>
    </row>
    <row r="600">
      <c r="C600" s="448"/>
      <c r="D600" s="448"/>
    </row>
    <row r="601">
      <c r="C601" s="448"/>
      <c r="D601" s="448"/>
    </row>
    <row r="602">
      <c r="C602" s="448"/>
      <c r="D602" s="448"/>
    </row>
    <row r="603">
      <c r="C603" s="448"/>
      <c r="D603" s="448"/>
    </row>
    <row r="604">
      <c r="C604" s="448"/>
      <c r="D604" s="448"/>
    </row>
    <row r="605">
      <c r="C605" s="448"/>
      <c r="D605" s="448"/>
    </row>
    <row r="606">
      <c r="C606" s="448"/>
      <c r="D606" s="448"/>
    </row>
    <row r="607">
      <c r="C607" s="448"/>
      <c r="D607" s="448"/>
    </row>
    <row r="608">
      <c r="C608" s="448"/>
      <c r="D608" s="448"/>
    </row>
    <row r="609">
      <c r="C609" s="448"/>
      <c r="D609" s="448"/>
    </row>
    <row r="610">
      <c r="C610" s="448"/>
      <c r="D610" s="448"/>
    </row>
    <row r="611">
      <c r="C611" s="448"/>
      <c r="D611" s="448"/>
    </row>
    <row r="612">
      <c r="C612" s="448"/>
      <c r="D612" s="448"/>
    </row>
    <row r="613">
      <c r="C613" s="448"/>
      <c r="D613" s="448"/>
    </row>
    <row r="614">
      <c r="C614" s="448"/>
      <c r="D614" s="448"/>
    </row>
    <row r="615">
      <c r="C615" s="448"/>
      <c r="D615" s="448"/>
    </row>
    <row r="616">
      <c r="C616" s="448"/>
      <c r="D616" s="448"/>
    </row>
    <row r="617">
      <c r="C617" s="448"/>
      <c r="D617" s="448"/>
    </row>
    <row r="618">
      <c r="C618" s="448"/>
      <c r="D618" s="448"/>
    </row>
    <row r="619">
      <c r="C619" s="448"/>
      <c r="D619" s="448"/>
    </row>
    <row r="620">
      <c r="C620" s="448"/>
      <c r="D620" s="448"/>
    </row>
    <row r="621">
      <c r="C621" s="448"/>
      <c r="D621" s="448"/>
    </row>
    <row r="622">
      <c r="C622" s="448"/>
      <c r="D622" s="448"/>
    </row>
    <row r="623">
      <c r="C623" s="448"/>
      <c r="D623" s="448"/>
    </row>
    <row r="624">
      <c r="C624" s="448"/>
      <c r="D624" s="448"/>
    </row>
    <row r="625">
      <c r="C625" s="448"/>
      <c r="D625" s="448"/>
    </row>
    <row r="626">
      <c r="C626" s="448"/>
      <c r="D626" s="448"/>
    </row>
    <row r="627">
      <c r="C627" s="448"/>
      <c r="D627" s="448"/>
    </row>
    <row r="628">
      <c r="C628" s="448"/>
      <c r="D628" s="448"/>
    </row>
    <row r="629">
      <c r="C629" s="448"/>
      <c r="D629" s="448"/>
    </row>
    <row r="630">
      <c r="C630" s="448"/>
      <c r="D630" s="448"/>
    </row>
    <row r="631">
      <c r="C631" s="448"/>
      <c r="D631" s="448"/>
    </row>
    <row r="632">
      <c r="C632" s="448"/>
      <c r="D632" s="448"/>
    </row>
    <row r="633">
      <c r="C633" s="448"/>
      <c r="D633" s="448"/>
    </row>
    <row r="634">
      <c r="C634" s="448"/>
      <c r="D634" s="448"/>
    </row>
    <row r="635">
      <c r="C635" s="448"/>
      <c r="D635" s="448"/>
    </row>
    <row r="636">
      <c r="C636" s="448"/>
      <c r="D636" s="448"/>
    </row>
    <row r="637">
      <c r="C637" s="448"/>
      <c r="D637" s="448"/>
    </row>
    <row r="638">
      <c r="C638" s="448"/>
      <c r="D638" s="448"/>
    </row>
    <row r="639">
      <c r="C639" s="448"/>
      <c r="D639" s="448"/>
    </row>
    <row r="640">
      <c r="C640" s="448"/>
      <c r="D640" s="448"/>
    </row>
    <row r="641">
      <c r="C641" s="448"/>
      <c r="D641" s="448"/>
    </row>
    <row r="642">
      <c r="C642" s="448"/>
      <c r="D642" s="448"/>
    </row>
    <row r="643">
      <c r="C643" s="448"/>
      <c r="D643" s="448"/>
    </row>
    <row r="644">
      <c r="C644" s="448"/>
      <c r="D644" s="448"/>
    </row>
    <row r="645">
      <c r="C645" s="448"/>
      <c r="D645" s="448"/>
    </row>
    <row r="646">
      <c r="C646" s="448"/>
      <c r="D646" s="448"/>
    </row>
    <row r="647">
      <c r="C647" s="448"/>
      <c r="D647" s="448"/>
    </row>
    <row r="648">
      <c r="C648" s="448"/>
      <c r="D648" s="448"/>
    </row>
    <row r="649">
      <c r="C649" s="448"/>
      <c r="D649" s="448"/>
    </row>
    <row r="650">
      <c r="C650" s="448"/>
      <c r="D650" s="448"/>
    </row>
    <row r="651">
      <c r="C651" s="448"/>
      <c r="D651" s="448"/>
    </row>
    <row r="652">
      <c r="C652" s="448"/>
      <c r="D652" s="448"/>
    </row>
    <row r="653">
      <c r="C653" s="448"/>
      <c r="D653" s="448"/>
    </row>
    <row r="654">
      <c r="C654" s="448"/>
      <c r="D654" s="448"/>
    </row>
    <row r="655">
      <c r="C655" s="448"/>
      <c r="D655" s="448"/>
    </row>
    <row r="656">
      <c r="C656" s="448"/>
      <c r="D656" s="448"/>
    </row>
    <row r="657">
      <c r="C657" s="448"/>
      <c r="D657" s="448"/>
    </row>
    <row r="658">
      <c r="C658" s="448"/>
      <c r="D658" s="448"/>
    </row>
    <row r="659">
      <c r="C659" s="448"/>
      <c r="D659" s="448"/>
    </row>
    <row r="660">
      <c r="C660" s="448"/>
      <c r="D660" s="448"/>
    </row>
    <row r="661">
      <c r="C661" s="448"/>
      <c r="D661" s="448"/>
    </row>
    <row r="662">
      <c r="C662" s="448"/>
      <c r="D662" s="448"/>
    </row>
    <row r="663">
      <c r="C663" s="448"/>
      <c r="D663" s="448"/>
    </row>
    <row r="664">
      <c r="C664" s="448"/>
      <c r="D664" s="448"/>
    </row>
    <row r="665">
      <c r="C665" s="448"/>
      <c r="D665" s="448"/>
    </row>
    <row r="666">
      <c r="C666" s="448"/>
      <c r="D666" s="448"/>
    </row>
    <row r="667">
      <c r="C667" s="448"/>
      <c r="D667" s="448"/>
    </row>
    <row r="668">
      <c r="C668" s="448"/>
      <c r="D668" s="448"/>
    </row>
    <row r="669">
      <c r="C669" s="448"/>
      <c r="D669" s="448"/>
    </row>
    <row r="670">
      <c r="C670" s="448"/>
      <c r="D670" s="448"/>
    </row>
    <row r="671">
      <c r="C671" s="448"/>
      <c r="D671" s="448"/>
    </row>
    <row r="672">
      <c r="C672" s="448"/>
      <c r="D672" s="448"/>
    </row>
    <row r="673">
      <c r="C673" s="448"/>
      <c r="D673" s="448"/>
    </row>
    <row r="674">
      <c r="C674" s="448"/>
      <c r="D674" s="448"/>
    </row>
    <row r="675">
      <c r="C675" s="448"/>
      <c r="D675" s="448"/>
    </row>
    <row r="676">
      <c r="C676" s="448"/>
      <c r="D676" s="448"/>
    </row>
    <row r="677">
      <c r="C677" s="448"/>
      <c r="D677" s="448"/>
    </row>
    <row r="678">
      <c r="C678" s="448"/>
      <c r="D678" s="448"/>
    </row>
    <row r="679">
      <c r="C679" s="448"/>
      <c r="D679" s="448"/>
    </row>
    <row r="680">
      <c r="C680" s="448"/>
      <c r="D680" s="448"/>
    </row>
    <row r="681">
      <c r="C681" s="448"/>
      <c r="D681" s="448"/>
    </row>
    <row r="682">
      <c r="C682" s="448"/>
      <c r="D682" s="448"/>
    </row>
    <row r="683">
      <c r="C683" s="448"/>
      <c r="D683" s="448"/>
    </row>
    <row r="684">
      <c r="C684" s="448"/>
      <c r="D684" s="448"/>
    </row>
    <row r="685">
      <c r="C685" s="448"/>
      <c r="D685" s="448"/>
    </row>
    <row r="686">
      <c r="C686" s="448"/>
      <c r="D686" s="448"/>
    </row>
    <row r="687">
      <c r="C687" s="448"/>
      <c r="D687" s="448"/>
    </row>
    <row r="688">
      <c r="C688" s="448"/>
      <c r="D688" s="448"/>
    </row>
    <row r="689">
      <c r="C689" s="448"/>
      <c r="D689" s="448"/>
    </row>
    <row r="690">
      <c r="C690" s="448"/>
      <c r="D690" s="448"/>
    </row>
    <row r="691">
      <c r="C691" s="448"/>
      <c r="D691" s="448"/>
    </row>
    <row r="692">
      <c r="C692" s="448"/>
      <c r="D692" s="448"/>
    </row>
    <row r="693">
      <c r="C693" s="448"/>
      <c r="D693" s="448"/>
    </row>
    <row r="694">
      <c r="C694" s="448"/>
      <c r="D694" s="448"/>
    </row>
    <row r="695">
      <c r="C695" s="448"/>
      <c r="D695" s="448"/>
    </row>
    <row r="696">
      <c r="C696" s="448"/>
      <c r="D696" s="448"/>
    </row>
    <row r="697">
      <c r="C697" s="448"/>
      <c r="D697" s="448"/>
    </row>
    <row r="698">
      <c r="C698" s="448"/>
      <c r="D698" s="448"/>
    </row>
    <row r="699">
      <c r="C699" s="448"/>
      <c r="D699" s="448"/>
    </row>
    <row r="700">
      <c r="C700" s="448"/>
      <c r="D700" s="448"/>
    </row>
    <row r="701">
      <c r="C701" s="448"/>
      <c r="D701" s="448"/>
    </row>
    <row r="702">
      <c r="C702" s="448"/>
      <c r="D702" s="448"/>
    </row>
    <row r="703">
      <c r="C703" s="448"/>
      <c r="D703" s="448"/>
    </row>
    <row r="704">
      <c r="C704" s="448"/>
      <c r="D704" s="448"/>
    </row>
    <row r="705">
      <c r="C705" s="448"/>
      <c r="D705" s="448"/>
    </row>
    <row r="706">
      <c r="C706" s="448"/>
      <c r="D706" s="448"/>
    </row>
    <row r="707">
      <c r="C707" s="448"/>
      <c r="D707" s="448"/>
    </row>
    <row r="708">
      <c r="C708" s="448"/>
      <c r="D708" s="448"/>
    </row>
    <row r="709">
      <c r="C709" s="448"/>
      <c r="D709" s="448"/>
    </row>
    <row r="710">
      <c r="C710" s="448"/>
      <c r="D710" s="448"/>
    </row>
    <row r="711">
      <c r="C711" s="448"/>
      <c r="D711" s="448"/>
    </row>
    <row r="712">
      <c r="C712" s="448"/>
      <c r="D712" s="448"/>
    </row>
    <row r="713">
      <c r="C713" s="448"/>
      <c r="D713" s="448"/>
    </row>
    <row r="714">
      <c r="C714" s="448"/>
      <c r="D714" s="448"/>
    </row>
    <row r="715">
      <c r="C715" s="448"/>
      <c r="D715" s="448"/>
    </row>
    <row r="716">
      <c r="C716" s="448"/>
      <c r="D716" s="448"/>
    </row>
    <row r="717">
      <c r="C717" s="448"/>
      <c r="D717" s="448"/>
    </row>
    <row r="718">
      <c r="C718" s="448"/>
      <c r="D718" s="448"/>
    </row>
    <row r="719">
      <c r="C719" s="448"/>
      <c r="D719" s="448"/>
    </row>
    <row r="720">
      <c r="C720" s="448"/>
      <c r="D720" s="448"/>
    </row>
    <row r="721">
      <c r="C721" s="448"/>
      <c r="D721" s="448"/>
    </row>
    <row r="722">
      <c r="C722" s="448"/>
      <c r="D722" s="448"/>
    </row>
    <row r="723">
      <c r="C723" s="448"/>
      <c r="D723" s="448"/>
    </row>
    <row r="724">
      <c r="C724" s="448"/>
      <c r="D724" s="448"/>
    </row>
    <row r="725">
      <c r="C725" s="448"/>
      <c r="D725" s="448"/>
    </row>
    <row r="726">
      <c r="C726" s="448"/>
      <c r="D726" s="448"/>
    </row>
    <row r="727">
      <c r="C727" s="448"/>
      <c r="D727" s="448"/>
    </row>
    <row r="728">
      <c r="C728" s="448"/>
      <c r="D728" s="448"/>
    </row>
    <row r="729">
      <c r="C729" s="448"/>
      <c r="D729" s="448"/>
    </row>
    <row r="730">
      <c r="C730" s="448"/>
      <c r="D730" s="448"/>
    </row>
    <row r="731">
      <c r="C731" s="448"/>
      <c r="D731" s="448"/>
    </row>
    <row r="732">
      <c r="C732" s="448"/>
      <c r="D732" s="448"/>
    </row>
    <row r="733">
      <c r="C733" s="448"/>
      <c r="D733" s="448"/>
    </row>
    <row r="734">
      <c r="C734" s="448"/>
      <c r="D734" s="448"/>
    </row>
    <row r="735">
      <c r="C735" s="448"/>
      <c r="D735" s="448"/>
    </row>
    <row r="736">
      <c r="C736" s="448"/>
      <c r="D736" s="448"/>
    </row>
    <row r="737">
      <c r="C737" s="448"/>
      <c r="D737" s="448"/>
    </row>
    <row r="738">
      <c r="C738" s="448"/>
      <c r="D738" s="448"/>
    </row>
    <row r="739">
      <c r="C739" s="448"/>
      <c r="D739" s="448"/>
    </row>
    <row r="740">
      <c r="C740" s="448"/>
      <c r="D740" s="448"/>
    </row>
    <row r="741">
      <c r="C741" s="448"/>
      <c r="D741" s="448"/>
    </row>
    <row r="742">
      <c r="C742" s="448"/>
      <c r="D742" s="448"/>
    </row>
    <row r="743">
      <c r="C743" s="448"/>
      <c r="D743" s="448"/>
    </row>
    <row r="744">
      <c r="C744" s="448"/>
      <c r="D744" s="448"/>
    </row>
    <row r="745">
      <c r="C745" s="448"/>
      <c r="D745" s="448"/>
    </row>
    <row r="746">
      <c r="C746" s="448"/>
      <c r="D746" s="448"/>
    </row>
    <row r="747">
      <c r="C747" s="448"/>
      <c r="D747" s="448"/>
    </row>
    <row r="748">
      <c r="C748" s="448"/>
      <c r="D748" s="448"/>
    </row>
    <row r="749">
      <c r="C749" s="448"/>
      <c r="D749" s="448"/>
    </row>
    <row r="750">
      <c r="C750" s="448"/>
      <c r="D750" s="448"/>
    </row>
    <row r="751">
      <c r="C751" s="448"/>
      <c r="D751" s="448"/>
    </row>
    <row r="752">
      <c r="C752" s="448"/>
      <c r="D752" s="448"/>
    </row>
    <row r="753">
      <c r="C753" s="448"/>
      <c r="D753" s="448"/>
    </row>
    <row r="754">
      <c r="C754" s="448"/>
      <c r="D754" s="448"/>
    </row>
    <row r="755">
      <c r="C755" s="448"/>
      <c r="D755" s="448"/>
    </row>
    <row r="756">
      <c r="C756" s="448"/>
      <c r="D756" s="448"/>
    </row>
    <row r="757">
      <c r="C757" s="448"/>
      <c r="D757" s="448"/>
    </row>
    <row r="758">
      <c r="C758" s="448"/>
      <c r="D758" s="448"/>
    </row>
    <row r="759">
      <c r="C759" s="448"/>
      <c r="D759" s="448"/>
    </row>
    <row r="760">
      <c r="C760" s="448"/>
      <c r="D760" s="448"/>
    </row>
    <row r="761">
      <c r="C761" s="448"/>
      <c r="D761" s="448"/>
    </row>
    <row r="762">
      <c r="C762" s="448"/>
      <c r="D762" s="448"/>
    </row>
    <row r="763">
      <c r="C763" s="448"/>
      <c r="D763" s="448"/>
    </row>
    <row r="764">
      <c r="C764" s="448"/>
      <c r="D764" s="448"/>
    </row>
    <row r="765">
      <c r="C765" s="448"/>
      <c r="D765" s="448"/>
    </row>
    <row r="766">
      <c r="C766" s="448"/>
      <c r="D766" s="448"/>
    </row>
    <row r="767">
      <c r="C767" s="448"/>
      <c r="D767" s="448"/>
    </row>
    <row r="768">
      <c r="C768" s="448"/>
      <c r="D768" s="448"/>
    </row>
    <row r="769">
      <c r="C769" s="448"/>
      <c r="D769" s="448"/>
    </row>
    <row r="770">
      <c r="C770" s="448"/>
      <c r="D770" s="448"/>
    </row>
    <row r="771">
      <c r="C771" s="448"/>
      <c r="D771" s="448"/>
    </row>
    <row r="772">
      <c r="C772" s="448"/>
      <c r="D772" s="448"/>
    </row>
    <row r="773">
      <c r="C773" s="448"/>
      <c r="D773" s="448"/>
    </row>
    <row r="774">
      <c r="C774" s="448"/>
      <c r="D774" s="448"/>
    </row>
    <row r="775">
      <c r="C775" s="448"/>
      <c r="D775" s="448"/>
    </row>
    <row r="776">
      <c r="C776" s="448"/>
      <c r="D776" s="448"/>
    </row>
    <row r="777">
      <c r="C777" s="448"/>
      <c r="D777" s="448"/>
    </row>
    <row r="778">
      <c r="C778" s="448"/>
      <c r="D778" s="448"/>
    </row>
    <row r="779">
      <c r="C779" s="448"/>
      <c r="D779" s="448"/>
    </row>
    <row r="780">
      <c r="C780" s="448"/>
      <c r="D780" s="448"/>
    </row>
    <row r="781">
      <c r="C781" s="448"/>
      <c r="D781" s="448"/>
    </row>
    <row r="782">
      <c r="C782" s="448"/>
      <c r="D782" s="448"/>
    </row>
    <row r="783">
      <c r="C783" s="448"/>
      <c r="D783" s="448"/>
    </row>
    <row r="784">
      <c r="C784" s="448"/>
      <c r="D784" s="448"/>
    </row>
    <row r="785">
      <c r="C785" s="448"/>
      <c r="D785" s="448"/>
    </row>
    <row r="786">
      <c r="C786" s="448"/>
      <c r="D786" s="448"/>
    </row>
    <row r="787">
      <c r="C787" s="448"/>
      <c r="D787" s="448"/>
    </row>
    <row r="788">
      <c r="C788" s="448"/>
      <c r="D788" s="448"/>
    </row>
    <row r="789">
      <c r="C789" s="448"/>
      <c r="D789" s="448"/>
    </row>
    <row r="790">
      <c r="C790" s="448"/>
      <c r="D790" s="448"/>
    </row>
    <row r="791">
      <c r="C791" s="448"/>
      <c r="D791" s="448"/>
    </row>
    <row r="792">
      <c r="C792" s="448"/>
      <c r="D792" s="448"/>
    </row>
    <row r="793">
      <c r="C793" s="448"/>
      <c r="D793" s="448"/>
    </row>
    <row r="794">
      <c r="C794" s="448"/>
      <c r="D794" s="448"/>
    </row>
    <row r="795">
      <c r="C795" s="448"/>
      <c r="D795" s="448"/>
    </row>
    <row r="796">
      <c r="C796" s="448"/>
      <c r="D796" s="448"/>
    </row>
    <row r="797">
      <c r="C797" s="448"/>
      <c r="D797" s="448"/>
    </row>
    <row r="798">
      <c r="C798" s="448"/>
      <c r="D798" s="448"/>
    </row>
    <row r="799">
      <c r="C799" s="448"/>
      <c r="D799" s="448"/>
    </row>
    <row r="800">
      <c r="C800" s="448"/>
      <c r="D800" s="448"/>
    </row>
    <row r="801">
      <c r="C801" s="448"/>
      <c r="D801" s="448"/>
    </row>
    <row r="802">
      <c r="C802" s="448"/>
      <c r="D802" s="448"/>
    </row>
    <row r="803">
      <c r="C803" s="448"/>
      <c r="D803" s="448"/>
    </row>
    <row r="804">
      <c r="C804" s="448"/>
      <c r="D804" s="448"/>
    </row>
    <row r="805">
      <c r="C805" s="448"/>
      <c r="D805" s="448"/>
    </row>
    <row r="806">
      <c r="C806" s="448"/>
      <c r="D806" s="448"/>
    </row>
    <row r="807">
      <c r="C807" s="448"/>
      <c r="D807" s="448"/>
    </row>
    <row r="808">
      <c r="C808" s="448"/>
      <c r="D808" s="448"/>
    </row>
    <row r="809">
      <c r="C809" s="448"/>
      <c r="D809" s="448"/>
    </row>
    <row r="810">
      <c r="C810" s="448"/>
      <c r="D810" s="448"/>
    </row>
    <row r="811">
      <c r="C811" s="448"/>
      <c r="D811" s="448"/>
    </row>
    <row r="812">
      <c r="C812" s="448"/>
      <c r="D812" s="448"/>
    </row>
    <row r="813">
      <c r="C813" s="448"/>
      <c r="D813" s="448"/>
    </row>
    <row r="814">
      <c r="C814" s="448"/>
      <c r="D814" s="448"/>
    </row>
    <row r="815">
      <c r="C815" s="448"/>
      <c r="D815" s="448"/>
    </row>
    <row r="816">
      <c r="C816" s="448"/>
      <c r="D816" s="448"/>
    </row>
    <row r="817">
      <c r="C817" s="448"/>
      <c r="D817" s="448"/>
    </row>
    <row r="818">
      <c r="C818" s="448"/>
      <c r="D818" s="448"/>
    </row>
    <row r="819">
      <c r="C819" s="448"/>
      <c r="D819" s="448"/>
    </row>
    <row r="820">
      <c r="C820" s="448"/>
      <c r="D820" s="448"/>
    </row>
    <row r="821">
      <c r="C821" s="448"/>
      <c r="D821" s="448"/>
    </row>
    <row r="822">
      <c r="C822" s="448"/>
      <c r="D822" s="448"/>
    </row>
    <row r="823">
      <c r="C823" s="448"/>
      <c r="D823" s="448"/>
    </row>
    <row r="824">
      <c r="C824" s="448"/>
      <c r="D824" s="448"/>
    </row>
    <row r="825">
      <c r="C825" s="448"/>
      <c r="D825" s="448"/>
    </row>
    <row r="826">
      <c r="C826" s="448"/>
      <c r="D826" s="448"/>
    </row>
    <row r="827">
      <c r="C827" s="448"/>
      <c r="D827" s="448"/>
    </row>
    <row r="828">
      <c r="C828" s="448"/>
      <c r="D828" s="448"/>
    </row>
    <row r="829">
      <c r="C829" s="448"/>
      <c r="D829" s="448"/>
    </row>
    <row r="830">
      <c r="C830" s="448"/>
      <c r="D830" s="448"/>
    </row>
    <row r="831">
      <c r="C831" s="448"/>
      <c r="D831" s="448"/>
    </row>
    <row r="832">
      <c r="C832" s="448"/>
      <c r="D832" s="448"/>
    </row>
    <row r="833">
      <c r="C833" s="448"/>
      <c r="D833" s="448"/>
    </row>
    <row r="834">
      <c r="C834" s="448"/>
      <c r="D834" s="448"/>
    </row>
    <row r="835">
      <c r="C835" s="448"/>
      <c r="D835" s="448"/>
    </row>
    <row r="836">
      <c r="C836" s="448"/>
      <c r="D836" s="448"/>
    </row>
    <row r="837">
      <c r="C837" s="448"/>
      <c r="D837" s="448"/>
    </row>
    <row r="838">
      <c r="C838" s="448"/>
      <c r="D838" s="448"/>
    </row>
    <row r="839">
      <c r="C839" s="448"/>
      <c r="D839" s="448"/>
    </row>
    <row r="840">
      <c r="C840" s="448"/>
      <c r="D840" s="448"/>
    </row>
    <row r="841">
      <c r="C841" s="448"/>
      <c r="D841" s="448"/>
    </row>
    <row r="842">
      <c r="C842" s="448"/>
      <c r="D842" s="448"/>
    </row>
    <row r="843">
      <c r="C843" s="448"/>
      <c r="D843" s="448"/>
    </row>
    <row r="844">
      <c r="C844" s="448"/>
      <c r="D844" s="448"/>
    </row>
    <row r="845">
      <c r="C845" s="448"/>
      <c r="D845" s="448"/>
    </row>
    <row r="846">
      <c r="C846" s="448"/>
      <c r="D846" s="448"/>
    </row>
    <row r="847">
      <c r="C847" s="448"/>
      <c r="D847" s="448"/>
    </row>
    <row r="848">
      <c r="C848" s="448"/>
      <c r="D848" s="448"/>
    </row>
    <row r="849">
      <c r="C849" s="448"/>
      <c r="D849" s="448"/>
    </row>
    <row r="850">
      <c r="C850" s="448"/>
      <c r="D850" s="448"/>
    </row>
    <row r="851">
      <c r="C851" s="448"/>
      <c r="D851" s="448"/>
    </row>
    <row r="852">
      <c r="C852" s="448"/>
      <c r="D852" s="448"/>
    </row>
    <row r="853">
      <c r="C853" s="448"/>
      <c r="D853" s="448"/>
    </row>
    <row r="854">
      <c r="C854" s="448"/>
      <c r="D854" s="448"/>
    </row>
    <row r="855">
      <c r="C855" s="448"/>
      <c r="D855" s="448"/>
    </row>
    <row r="856">
      <c r="C856" s="448"/>
      <c r="D856" s="448"/>
    </row>
    <row r="857">
      <c r="C857" s="448"/>
      <c r="D857" s="448"/>
    </row>
    <row r="858">
      <c r="C858" s="448"/>
      <c r="D858" s="448"/>
    </row>
    <row r="859">
      <c r="C859" s="448"/>
      <c r="D859" s="448"/>
    </row>
    <row r="860">
      <c r="C860" s="448"/>
      <c r="D860" s="448"/>
    </row>
    <row r="861">
      <c r="C861" s="448"/>
      <c r="D861" s="448"/>
    </row>
    <row r="862">
      <c r="C862" s="448"/>
      <c r="D862" s="448"/>
    </row>
    <row r="863">
      <c r="C863" s="448"/>
      <c r="D863" s="448"/>
    </row>
    <row r="864">
      <c r="C864" s="448"/>
      <c r="D864" s="448"/>
    </row>
    <row r="865">
      <c r="C865" s="448"/>
      <c r="D865" s="448"/>
    </row>
    <row r="866">
      <c r="C866" s="448"/>
      <c r="D866" s="448"/>
    </row>
    <row r="867">
      <c r="C867" s="448"/>
      <c r="D867" s="448"/>
    </row>
    <row r="868">
      <c r="C868" s="448"/>
      <c r="D868" s="448"/>
    </row>
    <row r="869">
      <c r="C869" s="448"/>
      <c r="D869" s="448"/>
    </row>
    <row r="870">
      <c r="C870" s="448"/>
      <c r="D870" s="448"/>
    </row>
    <row r="871">
      <c r="C871" s="448"/>
      <c r="D871" s="448"/>
    </row>
    <row r="872">
      <c r="C872" s="448"/>
      <c r="D872" s="448"/>
    </row>
    <row r="873">
      <c r="C873" s="448"/>
      <c r="D873" s="448"/>
    </row>
    <row r="874">
      <c r="C874" s="448"/>
      <c r="D874" s="448"/>
    </row>
    <row r="875">
      <c r="C875" s="448"/>
      <c r="D875" s="448"/>
    </row>
    <row r="876">
      <c r="C876" s="448"/>
      <c r="D876" s="448"/>
    </row>
    <row r="877">
      <c r="C877" s="448"/>
      <c r="D877" s="448"/>
    </row>
    <row r="878">
      <c r="C878" s="448"/>
      <c r="D878" s="448"/>
    </row>
    <row r="879">
      <c r="C879" s="448"/>
      <c r="D879" s="448"/>
    </row>
    <row r="880">
      <c r="C880" s="448"/>
      <c r="D880" s="448"/>
    </row>
    <row r="881">
      <c r="C881" s="448"/>
      <c r="D881" s="448"/>
    </row>
    <row r="882">
      <c r="C882" s="448"/>
      <c r="D882" s="448"/>
    </row>
    <row r="883">
      <c r="C883" s="448"/>
      <c r="D883" s="448"/>
    </row>
    <row r="884">
      <c r="C884" s="448"/>
      <c r="D884" s="448"/>
    </row>
    <row r="885">
      <c r="C885" s="448"/>
      <c r="D885" s="448"/>
    </row>
    <row r="886">
      <c r="C886" s="448"/>
      <c r="D886" s="448"/>
    </row>
    <row r="887">
      <c r="C887" s="448"/>
      <c r="D887" s="448"/>
    </row>
    <row r="888">
      <c r="C888" s="448"/>
      <c r="D888" s="448"/>
    </row>
    <row r="889">
      <c r="C889" s="448"/>
      <c r="D889" s="448"/>
    </row>
    <row r="890">
      <c r="C890" s="448"/>
      <c r="D890" s="448"/>
    </row>
    <row r="891">
      <c r="C891" s="448"/>
      <c r="D891" s="448"/>
    </row>
    <row r="892">
      <c r="C892" s="448"/>
      <c r="D892" s="448"/>
    </row>
    <row r="893">
      <c r="C893" s="448"/>
      <c r="D893" s="448"/>
    </row>
    <row r="894">
      <c r="C894" s="448"/>
      <c r="D894" s="448"/>
    </row>
    <row r="895">
      <c r="C895" s="448"/>
      <c r="D895" s="448"/>
    </row>
    <row r="896">
      <c r="C896" s="448"/>
      <c r="D896" s="448"/>
    </row>
    <row r="897">
      <c r="C897" s="448"/>
      <c r="D897" s="448"/>
    </row>
    <row r="898">
      <c r="C898" s="448"/>
      <c r="D898" s="448"/>
    </row>
    <row r="899">
      <c r="C899" s="448"/>
      <c r="D899" s="448"/>
    </row>
    <row r="900">
      <c r="C900" s="448"/>
      <c r="D900" s="448"/>
    </row>
    <row r="901">
      <c r="C901" s="448"/>
      <c r="D901" s="448"/>
    </row>
    <row r="902">
      <c r="C902" s="448"/>
      <c r="D902" s="448"/>
    </row>
    <row r="903">
      <c r="C903" s="448"/>
      <c r="D903" s="448"/>
    </row>
    <row r="904">
      <c r="C904" s="448"/>
      <c r="D904" s="448"/>
    </row>
    <row r="905">
      <c r="C905" s="448"/>
      <c r="D905" s="448"/>
    </row>
    <row r="906">
      <c r="C906" s="448"/>
      <c r="D906" s="448"/>
    </row>
    <row r="907">
      <c r="C907" s="448"/>
      <c r="D907" s="448"/>
    </row>
    <row r="908">
      <c r="C908" s="448"/>
      <c r="D908" s="448"/>
    </row>
    <row r="909">
      <c r="C909" s="448"/>
      <c r="D909" s="448"/>
    </row>
    <row r="910">
      <c r="C910" s="448"/>
      <c r="D910" s="448"/>
    </row>
    <row r="911">
      <c r="C911" s="448"/>
      <c r="D911" s="448"/>
    </row>
    <row r="912">
      <c r="C912" s="448"/>
      <c r="D912" s="448"/>
    </row>
    <row r="913">
      <c r="C913" s="448"/>
      <c r="D913" s="448"/>
    </row>
    <row r="914">
      <c r="C914" s="448"/>
      <c r="D914" s="448"/>
    </row>
    <row r="915">
      <c r="C915" s="448"/>
      <c r="D915" s="448"/>
    </row>
    <row r="916">
      <c r="C916" s="448"/>
      <c r="D916" s="448"/>
    </row>
    <row r="917">
      <c r="C917" s="448"/>
      <c r="D917" s="448"/>
    </row>
    <row r="918">
      <c r="C918" s="448"/>
      <c r="D918" s="448"/>
    </row>
    <row r="919">
      <c r="C919" s="448"/>
      <c r="D919" s="448"/>
    </row>
    <row r="920">
      <c r="C920" s="448"/>
      <c r="D920" s="448"/>
    </row>
    <row r="921">
      <c r="C921" s="448"/>
      <c r="D921" s="448"/>
    </row>
    <row r="922">
      <c r="C922" s="448"/>
      <c r="D922" s="448"/>
    </row>
    <row r="923">
      <c r="C923" s="448"/>
      <c r="D923" s="448"/>
    </row>
    <row r="924">
      <c r="C924" s="448"/>
      <c r="D924" s="448"/>
    </row>
    <row r="925">
      <c r="C925" s="448"/>
      <c r="D925" s="448"/>
    </row>
    <row r="926">
      <c r="C926" s="448"/>
      <c r="D926" s="448"/>
    </row>
    <row r="927">
      <c r="C927" s="448"/>
      <c r="D927" s="448"/>
    </row>
    <row r="928">
      <c r="C928" s="448"/>
      <c r="D928" s="448"/>
    </row>
    <row r="929">
      <c r="C929" s="448"/>
      <c r="D929" s="448"/>
    </row>
    <row r="930">
      <c r="C930" s="448"/>
      <c r="D930" s="448"/>
    </row>
    <row r="931">
      <c r="C931" s="448"/>
      <c r="D931" s="448"/>
    </row>
    <row r="932">
      <c r="C932" s="448"/>
      <c r="D932" s="448"/>
    </row>
    <row r="933">
      <c r="C933" s="448"/>
      <c r="D933" s="448"/>
    </row>
    <row r="934">
      <c r="C934" s="448"/>
      <c r="D934" s="448"/>
    </row>
    <row r="935">
      <c r="C935" s="448"/>
      <c r="D935" s="448"/>
    </row>
    <row r="936">
      <c r="C936" s="448"/>
      <c r="D936" s="448"/>
    </row>
    <row r="937">
      <c r="C937" s="448"/>
      <c r="D937" s="448"/>
    </row>
    <row r="938">
      <c r="C938" s="448"/>
      <c r="D938" s="448"/>
    </row>
    <row r="939">
      <c r="C939" s="448"/>
      <c r="D939" s="448"/>
    </row>
    <row r="940">
      <c r="C940" s="448"/>
      <c r="D940" s="448"/>
    </row>
    <row r="941">
      <c r="C941" s="448"/>
      <c r="D941" s="448"/>
    </row>
    <row r="942">
      <c r="C942" s="448"/>
      <c r="D942" s="448"/>
    </row>
    <row r="943">
      <c r="C943" s="448"/>
      <c r="D943" s="448"/>
    </row>
    <row r="944">
      <c r="C944" s="448"/>
      <c r="D944" s="448"/>
    </row>
    <row r="945">
      <c r="C945" s="448"/>
      <c r="D945" s="448"/>
    </row>
    <row r="946">
      <c r="C946" s="448"/>
      <c r="D946" s="448"/>
    </row>
    <row r="947">
      <c r="C947" s="448"/>
      <c r="D947" s="448"/>
    </row>
    <row r="948">
      <c r="C948" s="448"/>
      <c r="D948" s="448"/>
    </row>
    <row r="949">
      <c r="C949" s="448"/>
      <c r="D949" s="448"/>
    </row>
    <row r="950">
      <c r="C950" s="448"/>
      <c r="D950" s="448"/>
    </row>
    <row r="951">
      <c r="C951" s="448"/>
      <c r="D951" s="448"/>
    </row>
    <row r="952">
      <c r="C952" s="448"/>
      <c r="D952" s="448"/>
    </row>
    <row r="953">
      <c r="C953" s="448"/>
      <c r="D953" s="448"/>
    </row>
    <row r="954">
      <c r="C954" s="448"/>
      <c r="D954" s="448"/>
    </row>
    <row r="955">
      <c r="C955" s="448"/>
      <c r="D955" s="448"/>
    </row>
    <row r="956">
      <c r="C956" s="448"/>
      <c r="D956" s="448"/>
    </row>
    <row r="957">
      <c r="C957" s="448"/>
      <c r="D957" s="448"/>
    </row>
    <row r="958">
      <c r="C958" s="448"/>
      <c r="D958" s="448"/>
    </row>
    <row r="959">
      <c r="C959" s="448"/>
      <c r="D959" s="448"/>
    </row>
    <row r="960">
      <c r="C960" s="448"/>
      <c r="D960" s="448"/>
    </row>
    <row r="961">
      <c r="C961" s="448"/>
      <c r="D961" s="448"/>
    </row>
    <row r="962">
      <c r="C962" s="448"/>
      <c r="D962" s="448"/>
    </row>
    <row r="963">
      <c r="C963" s="448"/>
      <c r="D963" s="448"/>
    </row>
    <row r="964">
      <c r="C964" s="448"/>
      <c r="D964" s="448"/>
    </row>
    <row r="965">
      <c r="C965" s="448"/>
      <c r="D965" s="448"/>
    </row>
    <row r="966">
      <c r="C966" s="448"/>
      <c r="D966" s="448"/>
    </row>
    <row r="967">
      <c r="C967" s="448"/>
      <c r="D967" s="448"/>
    </row>
    <row r="968">
      <c r="C968" s="448"/>
      <c r="D968" s="448"/>
    </row>
    <row r="969">
      <c r="C969" s="448"/>
      <c r="D969" s="448"/>
    </row>
    <row r="970">
      <c r="C970" s="448"/>
      <c r="D970" s="448"/>
    </row>
    <row r="971">
      <c r="C971" s="448"/>
      <c r="D971" s="448"/>
    </row>
    <row r="972">
      <c r="C972" s="448"/>
      <c r="D972" s="448"/>
    </row>
    <row r="973">
      <c r="C973" s="448"/>
      <c r="D973" s="448"/>
    </row>
    <row r="974">
      <c r="C974" s="448"/>
      <c r="D974" s="448"/>
    </row>
    <row r="975">
      <c r="C975" s="448"/>
      <c r="D975" s="448"/>
    </row>
    <row r="976">
      <c r="C976" s="448"/>
      <c r="D976" s="448"/>
    </row>
    <row r="977">
      <c r="C977" s="448"/>
      <c r="D977" s="448"/>
    </row>
    <row r="978">
      <c r="C978" s="448"/>
      <c r="D978" s="448"/>
    </row>
    <row r="979">
      <c r="C979" s="448"/>
      <c r="D979" s="448"/>
    </row>
    <row r="980">
      <c r="C980" s="448"/>
      <c r="D980" s="448"/>
    </row>
    <row r="981">
      <c r="C981" s="448"/>
      <c r="D981" s="448"/>
    </row>
    <row r="982">
      <c r="C982" s="448"/>
      <c r="D982" s="448"/>
    </row>
    <row r="983">
      <c r="C983" s="448"/>
      <c r="D983" s="448"/>
    </row>
    <row r="984">
      <c r="C984" s="448"/>
      <c r="D984" s="448"/>
    </row>
    <row r="985">
      <c r="C985" s="448"/>
      <c r="D985" s="448"/>
    </row>
    <row r="986">
      <c r="C986" s="448"/>
      <c r="D986" s="448"/>
    </row>
    <row r="987">
      <c r="C987" s="448"/>
      <c r="D987" s="448"/>
    </row>
    <row r="988">
      <c r="C988" s="448"/>
      <c r="D988" s="448"/>
    </row>
    <row r="989">
      <c r="C989" s="448"/>
      <c r="D989" s="448"/>
    </row>
    <row r="990">
      <c r="C990" s="448"/>
      <c r="D990" s="448"/>
    </row>
    <row r="991">
      <c r="C991" s="448"/>
      <c r="D991" s="448"/>
    </row>
    <row r="992">
      <c r="C992" s="448"/>
      <c r="D992" s="448"/>
    </row>
    <row r="993">
      <c r="C993" s="448"/>
      <c r="D993" s="448"/>
    </row>
    <row r="994">
      <c r="C994" s="448"/>
      <c r="D994" s="448"/>
    </row>
    <row r="995">
      <c r="C995" s="448"/>
      <c r="D995" s="448"/>
    </row>
    <row r="996">
      <c r="C996" s="448"/>
      <c r="D996" s="448"/>
    </row>
    <row r="997">
      <c r="C997" s="448"/>
      <c r="D997" s="448"/>
    </row>
    <row r="998">
      <c r="C998" s="448"/>
      <c r="D998" s="448"/>
    </row>
    <row r="999">
      <c r="C999" s="448"/>
      <c r="D999" s="448"/>
    </row>
    <row r="1000">
      <c r="C1000" s="448"/>
      <c r="D1000" s="448"/>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1976</v>
      </c>
      <c r="B1" s="1" t="s">
        <v>1977</v>
      </c>
      <c r="C1" s="1" t="s">
        <v>1978</v>
      </c>
    </row>
    <row r="2">
      <c r="A2" s="1" t="s">
        <v>1979</v>
      </c>
      <c r="B2" s="1" t="s">
        <v>1980</v>
      </c>
      <c r="C2" s="1" t="s">
        <v>1981</v>
      </c>
    </row>
    <row r="3">
      <c r="A3" s="1" t="s">
        <v>1982</v>
      </c>
      <c r="B3" s="1" t="s">
        <v>1983</v>
      </c>
      <c r="C3" s="1" t="s">
        <v>1984</v>
      </c>
    </row>
    <row r="4">
      <c r="A4" s="1" t="s">
        <v>1985</v>
      </c>
      <c r="B4" s="1" t="s">
        <v>1986</v>
      </c>
      <c r="C4" s="1" t="s">
        <v>1987</v>
      </c>
    </row>
    <row r="5">
      <c r="C5" s="1" t="s">
        <v>1988</v>
      </c>
    </row>
    <row r="6">
      <c r="C6" s="1" t="s">
        <v>1989</v>
      </c>
    </row>
    <row r="7">
      <c r="C7" s="1" t="s">
        <v>1990</v>
      </c>
    </row>
    <row r="8">
      <c r="A8" s="1" t="s">
        <v>1991</v>
      </c>
      <c r="B8" s="1" t="s">
        <v>1992</v>
      </c>
      <c r="C8" s="1" t="s">
        <v>1993</v>
      </c>
    </row>
    <row r="9">
      <c r="A9" s="1" t="s">
        <v>1994</v>
      </c>
      <c r="B9" s="1" t="s">
        <v>1995</v>
      </c>
      <c r="C9" s="1" t="s">
        <v>1996</v>
      </c>
    </row>
    <row r="10">
      <c r="A10" s="1"/>
      <c r="B10" s="1"/>
      <c r="C10" s="1" t="s">
        <v>1997</v>
      </c>
    </row>
    <row r="11">
      <c r="A11" s="1" t="s">
        <v>1998</v>
      </c>
      <c r="B11" s="1" t="s">
        <v>1999</v>
      </c>
      <c r="C11" s="1" t="s">
        <v>2000</v>
      </c>
    </row>
    <row r="12">
      <c r="A12" s="1" t="s">
        <v>2001</v>
      </c>
      <c r="B12" s="1" t="s">
        <v>2002</v>
      </c>
      <c r="C12" s="1" t="s">
        <v>2003</v>
      </c>
    </row>
    <row r="13">
      <c r="A13" s="1" t="s">
        <v>2004</v>
      </c>
      <c r="B13" s="1" t="s">
        <v>2005</v>
      </c>
      <c r="C13" s="1" t="s">
        <v>2006</v>
      </c>
    </row>
    <row r="14">
      <c r="C14" s="1" t="s">
        <v>2007</v>
      </c>
    </row>
    <row r="15">
      <c r="A15" s="1" t="s">
        <v>2008</v>
      </c>
      <c r="B15" s="1" t="s">
        <v>2009</v>
      </c>
      <c r="C15" s="1" t="s">
        <v>2010</v>
      </c>
    </row>
    <row r="16">
      <c r="A16" s="1" t="s">
        <v>2011</v>
      </c>
      <c r="B16" s="1" t="s">
        <v>2012</v>
      </c>
      <c r="C16" s="1" t="s">
        <v>2013</v>
      </c>
    </row>
    <row r="17">
      <c r="A17" s="1" t="s">
        <v>2014</v>
      </c>
      <c r="B17" s="1" t="s">
        <v>2015</v>
      </c>
      <c r="C17" s="1" t="s">
        <v>2016</v>
      </c>
    </row>
    <row r="18">
      <c r="A18" s="1" t="s">
        <v>2017</v>
      </c>
      <c r="B18" s="1" t="s">
        <v>2018</v>
      </c>
      <c r="C18" s="1" t="s">
        <v>2019</v>
      </c>
    </row>
    <row r="19">
      <c r="A19" s="1" t="s">
        <v>2020</v>
      </c>
      <c r="B19" s="1" t="s">
        <v>2021</v>
      </c>
      <c r="C19" s="1" t="s">
        <v>2022</v>
      </c>
    </row>
    <row r="20">
      <c r="A20" s="1" t="s">
        <v>2023</v>
      </c>
      <c r="B20" s="1" t="s">
        <v>2024</v>
      </c>
      <c r="C20" s="1" t="s">
        <v>2025</v>
      </c>
    </row>
  </sheetData>
  <drawing r:id="rId1"/>
</worksheet>
</file>