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proyectos 300/"/>
    </mc:Choice>
  </mc:AlternateContent>
  <xr:revisionPtr revIDLastSave="0" documentId="13_ncr:1_{96F9CD51-97C3-0149-A8DE-48358F707670}" xr6:coauthVersionLast="47" xr6:coauthVersionMax="47" xr10:uidLastSave="{00000000-0000-0000-0000-000000000000}"/>
  <bookViews>
    <workbookView xWindow="2020" yWindow="342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G70" i="1"/>
  <c r="E70" i="1"/>
  <c r="J69" i="1"/>
  <c r="K69" i="1" s="1"/>
  <c r="I69" i="1"/>
  <c r="G69" i="1"/>
  <c r="E69" i="1"/>
  <c r="J68" i="1"/>
  <c r="K68" i="1" s="1"/>
  <c r="I68" i="1"/>
  <c r="G68" i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H29" i="1"/>
  <c r="I29" i="1" s="1"/>
  <c r="G29" i="1"/>
  <c r="E29" i="1"/>
  <c r="J28" i="1"/>
  <c r="K28" i="1" s="1"/>
  <c r="H28" i="1"/>
  <c r="I28" i="1" s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E13" i="1" l="1"/>
  <c r="E14" i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<sst xmlns="http://schemas.openxmlformats.org/spreadsheetml/2006/main" count="191" uniqueCount="66">
  <si>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</si>
  <si>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</si>
  <si>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</si>
  <si>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</si>
  <si>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</si>
  <si>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</si>
  <si>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</si>
  <si>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</si>
  <si>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</si>
  <si>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</si>
  <si>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</si>
  <si>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</si>
  <si>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</si>
  <si>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</si>
  <si>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</si>
  <si>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</si>
  <si>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</si>
  <si>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</si>
  <si>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</si>
  <si>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</si>
  <si>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</si>
  <si>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</si>
  <si>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</si>
  <si>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</si>
  <si>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</si>
  <si>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</si>
  <si>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</si>
  <si>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</si>
  <si>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</si>
  <si>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</si>
  <si>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</si>
  <si>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</si>
  <si>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</si>
  <si>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</si>
  <si>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</si>
  <si>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</si>
  <si>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</si>
  <si>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</si>
  <si>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</si>
  <si>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</si>
  <si>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</si>
  <si>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</si>
  <si>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</si>
  <si>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</si>
  <si>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</si>
  <si>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</si>
  <si>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</si>
  <si>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</si>
  <si>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</si>
  <si>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</si>
  <si>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</si>
  <si>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</si>
  <si>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</si>
  <si>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</si>
  <si>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</si>
  <si>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</si>
  <si>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</si>
  <si>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</si>
  <si>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</si>
  <si>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</si>
  <si>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</si>
  <si>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</si>
  <si>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</si>
  <si>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</si>
  <si>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Sebastian Vicencio</t>
  </si>
  <si>
    <t>Felipe Fernandez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</si>
</sst>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8" sqref="D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30">
        <v>0.7</v>
      </c>
      <c r="D2" s="33">
        <v>0.3</v>
      </c>
      <c r="E2" s="34">
        <v>1</v>
      </c>
    </row>
    <row r="3" spans="1:11" ht="16" x14ac:dyDescent="0.2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">
      <c r="A4" s="3">
        <v>1</v>
      </c>
      <c r="B4" s="58" t="s">
        <v>64</v>
      </c>
      <c r="C4" s="32">
        <f>C21</f>
        <v>5.2</v>
      </c>
      <c r="D4" s="38">
        <f>C60</f>
        <v>4.5</v>
      </c>
      <c r="E4" s="37">
        <f>C4*C$2+D4*D$2</f>
        <v>4.9899999999999993</v>
      </c>
    </row>
    <row r="5" spans="1:11" x14ac:dyDescent="0.2">
      <c r="A5" s="3">
        <v>2</v>
      </c>
      <c r="B5" s="58" t="s">
        <v>65</v>
      </c>
      <c r="C5" s="32">
        <f>C34</f>
        <v>5.2</v>
      </c>
      <c r="D5" s="38">
        <f>C73</f>
        <v>4.5</v>
      </c>
      <c r="E5" s="37">
        <f t="shared" ref="E5" si="0">C5*C$2+D5*D$2</f>
        <v>4.9899999999999993</v>
      </c>
    </row>
    <row r="6" spans="1:11" x14ac:dyDescent="0.2">
      <c r="A6" s="3">
        <v>3</v>
      </c>
      <c r="B6" s="17"/>
      <c r="C6" s="32"/>
      <c r="D6" s="38"/>
      <c r="E6" s="37"/>
    </row>
    <row r="11" spans="1:11" ht="19" outlineLevel="1" x14ac:dyDescent="0.2">
      <c r="A11" s="48" t="s">
        <v>48</v>
      </c>
      <c r="B11" s="12" t="str">
        <f>B4</f>
        <v>Sebastian Vicencio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">
        <v>63</v>
      </c>
      <c r="E13" s="13">
        <f>IF(D13="X",100*0.15,"")</f>
        <v>15</v>
      </c>
      <c r="F13" s="13"/>
      <c r="G13" s="13" t="str">
        <f>IF(F13="X",60*0.15,"")</f>
        <v/>
      </c>
      <c r="H13" s="13" t="str">
        <f t="shared" ref="H13:H17" si="1">IF($C13=ML,"X","")</f>
        <v/>
      </c>
      <c r="I13" s="13" t="str">
        <f>IF(H13="X",30*0.15,"")</f>
        <v/>
      </c>
      <c r="J13" s="13" t="str">
        <f t="shared" ref="J13:J17" si="2">IF($C13=NL,"X","")</f>
        <v/>
      </c>
      <c r="K13" s="13" t="str">
        <f t="shared" ref="K13:K17" si="3">IF($J13="X",0,"")</f>
        <v/>
      </c>
    </row>
    <row r="14" spans="1:11" ht="26.5" customHeight="1" outlineLevel="1" x14ac:dyDescent="0.2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">
        <v>63</v>
      </c>
      <c r="E14" s="13">
        <f>IF(D14="X",100*0.25,"")</f>
        <v>25</v>
      </c>
      <c r="F14" s="13"/>
      <c r="G14" s="13" t="str">
        <f>IF(F14="X",60*0.25,"")</f>
        <v/>
      </c>
      <c r="H14" s="13" t="str">
        <f t="shared" si="1"/>
        <v/>
      </c>
      <c r="I14" s="13" t="str">
        <f>IF(H14="X",30*0.25,"")</f>
        <v/>
      </c>
      <c r="J14" s="13" t="str">
        <f t="shared" si="2"/>
        <v/>
      </c>
      <c r="K14" s="13" t="str">
        <f t="shared" si="3"/>
        <v/>
      </c>
    </row>
    <row r="15" spans="1:11" ht="26" outlineLevel="1" x14ac:dyDescent="0.2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63</v>
      </c>
      <c r="G15" s="13">
        <f>IF(F15="X",60*0.2,"")</f>
        <v>12</v>
      </c>
      <c r="H15" s="13" t="str">
        <f t="shared" si="1"/>
        <v/>
      </c>
      <c r="I15" s="13" t="str">
        <f>IF(H15="X",30*0.2,"")</f>
        <v/>
      </c>
      <c r="J15" s="13" t="str">
        <f t="shared" si="2"/>
        <v/>
      </c>
      <c r="K15" s="13" t="str">
        <f t="shared" si="3"/>
        <v/>
      </c>
    </row>
    <row r="16" spans="1:11" outlineLevel="1" x14ac:dyDescent="0.2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/>
      <c r="E16" s="13" t="str">
        <f>IF(D16="X",100*0.05,"")</f>
        <v/>
      </c>
      <c r="F16" s="13" t="s">
        <v>63</v>
      </c>
      <c r="G16" s="13">
        <f>IF(F16="X",60*0.05,"")</f>
        <v>3</v>
      </c>
      <c r="H16" s="13" t="str">
        <f t="shared" si="1"/>
        <v/>
      </c>
      <c r="I16" s="13" t="str">
        <f>IF(H16="X",30*0.05,"")</f>
        <v/>
      </c>
      <c r="J16" s="13" t="str">
        <f t="shared" si="2"/>
        <v/>
      </c>
      <c r="K16" s="13" t="str">
        <f t="shared" si="3"/>
        <v/>
      </c>
    </row>
    <row r="17" spans="1:11" outlineLevel="1" x14ac:dyDescent="0.2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63</v>
      </c>
      <c r="G17" s="13">
        <f>IF(F17="X",60*0.05,"")</f>
        <v>3</v>
      </c>
      <c r="H17" s="13" t="str">
        <f t="shared" si="1"/>
        <v/>
      </c>
      <c r="I17" s="13" t="str">
        <f>IF(H17="X",30*0.05,"")</f>
        <v/>
      </c>
      <c r="J17" s="13" t="str">
        <f t="shared" si="2"/>
        <v/>
      </c>
      <c r="K17" s="13" t="str">
        <f t="shared" si="3"/>
        <v/>
      </c>
    </row>
    <row r="18" spans="1:11" ht="26" outlineLevel="1" x14ac:dyDescent="0.2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/>
      <c r="E18" s="13" t="str">
        <f>IF(D18="X",100*0.2,"")</f>
        <v/>
      </c>
      <c r="F18" s="13" t="s">
        <v>63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4">IF($J18="X",0,"")</f>
        <v/>
      </c>
    </row>
    <row r="19" spans="1:11" ht="26" outlineLevel="1" x14ac:dyDescent="0.2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63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4"/>
        <v/>
      </c>
    </row>
    <row r="20" spans="1:11" ht="15.75" customHeight="1" outlineLevel="1" x14ac:dyDescent="0.25">
      <c r="A20" s="40"/>
      <c r="B20" s="19" t="s">
        <v>4</v>
      </c>
      <c r="C20" s="23">
        <f>E20+G20+I20+K20</f>
        <v>76</v>
      </c>
      <c r="D20" s="14"/>
      <c r="E20" s="14">
        <f>SUM(E13:E19)</f>
        <v>40</v>
      </c>
      <c r="F20" s="14"/>
      <c r="G20" s="14">
        <f>SUM(G13:G19)</f>
        <v>36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2" t="s">
        <v>12</v>
      </c>
      <c r="C21" s="15">
        <f>VLOOKUP(C20,ESCALA_IEP!A2:B202,2,FALSE)</f>
        <v>5.2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48</v>
      </c>
      <c r="B24" s="12" t="str">
        <f>B5</f>
        <v>Felipe Fernandez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">
        <v>63</v>
      </c>
      <c r="E26" s="13">
        <f>IF(D26="X",100*0.15,"")</f>
        <v>15</v>
      </c>
      <c r="F26" s="13"/>
      <c r="G26" s="13" t="str">
        <f>IF(F26="X",60*0.15,"")</f>
        <v/>
      </c>
      <c r="H26" s="13" t="str">
        <f t="shared" ref="H26:H30" si="5">IF($C26=ML,"X","")</f>
        <v/>
      </c>
      <c r="I26" s="13" t="str">
        <f>IF(H26="X",30*0.15,"")</f>
        <v/>
      </c>
      <c r="J26" s="13" t="str">
        <f t="shared" ref="J26:J30" si="6">IF($C26=NL,"X","")</f>
        <v/>
      </c>
      <c r="K26" s="13" t="str">
        <f t="shared" ref="K26:K32" si="7">IF($J26="X",0,"")</f>
        <v/>
      </c>
    </row>
    <row r="27" spans="1:11" ht="24" customHeight="1" x14ac:dyDescent="0.2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">
        <v>63</v>
      </c>
      <c r="E27" s="13">
        <f>IF(D27="X",100*0.25,"")</f>
        <v>25</v>
      </c>
      <c r="F27" s="13"/>
      <c r="G27" s="13" t="str">
        <f>IF(F27="X",60*0.25,"")</f>
        <v/>
      </c>
      <c r="H27" s="13" t="str">
        <f t="shared" si="5"/>
        <v/>
      </c>
      <c r="I27" s="13" t="str">
        <f>IF(H27="X",30*0.25,"")</f>
        <v/>
      </c>
      <c r="J27" s="13" t="str">
        <f t="shared" si="6"/>
        <v/>
      </c>
      <c r="K27" s="13" t="str">
        <f t="shared" si="7"/>
        <v/>
      </c>
    </row>
    <row r="28" spans="1:11" ht="24" customHeight="1" x14ac:dyDescent="0.2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63</v>
      </c>
      <c r="G28" s="13">
        <f>IF(F28="X",60*0.2,"")</f>
        <v>12</v>
      </c>
      <c r="H28" s="13" t="str">
        <f t="shared" si="5"/>
        <v/>
      </c>
      <c r="I28" s="13" t="str">
        <f>IF(H28="X",30*0.2,"")</f>
        <v/>
      </c>
      <c r="J28" s="13" t="str">
        <f t="shared" si="6"/>
        <v/>
      </c>
      <c r="K28" s="13" t="str">
        <f t="shared" si="7"/>
        <v/>
      </c>
    </row>
    <row r="29" spans="1:11" ht="24" customHeight="1" x14ac:dyDescent="0.2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/>
      <c r="E29" s="13" t="str">
        <f>IF(D29="X",100*0.05,"")</f>
        <v/>
      </c>
      <c r="F29" s="13" t="s">
        <v>63</v>
      </c>
      <c r="G29" s="13">
        <f>IF(F29="X",60*0.05,"")</f>
        <v>3</v>
      </c>
      <c r="H29" s="13" t="str">
        <f t="shared" si="5"/>
        <v/>
      </c>
      <c r="I29" s="13" t="str">
        <f>IF(H29="X",30*0.05,"")</f>
        <v/>
      </c>
      <c r="J29" s="13" t="str">
        <f t="shared" si="6"/>
        <v/>
      </c>
      <c r="K29" s="13" t="str">
        <f t="shared" si="7"/>
        <v/>
      </c>
    </row>
    <row r="30" spans="1:11" ht="24" customHeight="1" x14ac:dyDescent="0.2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63</v>
      </c>
      <c r="G30" s="13">
        <f>IF(F30="X",60*0.05,"")</f>
        <v>3</v>
      </c>
      <c r="H30" s="13" t="str">
        <f t="shared" si="5"/>
        <v/>
      </c>
      <c r="I30" s="13" t="str">
        <f>IF(H30="X",30*0.05,"")</f>
        <v/>
      </c>
      <c r="J30" s="13" t="str">
        <f t="shared" si="6"/>
        <v/>
      </c>
      <c r="K30" s="13" t="str">
        <f t="shared" si="7"/>
        <v/>
      </c>
    </row>
    <row r="31" spans="1:11" ht="24" customHeight="1" x14ac:dyDescent="0.2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/>
      <c r="E31" s="13" t="str">
        <f>IF(D31="X",100*0.2,"")</f>
        <v/>
      </c>
      <c r="F31" s="13" t="s">
        <v>63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7"/>
        <v/>
      </c>
    </row>
    <row r="32" spans="1:11" ht="24" customHeight="1" x14ac:dyDescent="0.2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 t="s">
        <v>63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7"/>
        <v/>
      </c>
    </row>
    <row r="33" spans="1:11" ht="24" customHeight="1" x14ac:dyDescent="0.25">
      <c r="A33" s="40"/>
      <c r="B33" s="19" t="s">
        <v>4</v>
      </c>
      <c r="C33" s="23">
        <f>E33+G33+I33+K33</f>
        <v>76</v>
      </c>
      <c r="D33" s="14"/>
      <c r="E33" s="14">
        <f>SUM(E26:E32)</f>
        <v>40</v>
      </c>
      <c r="F33" s="14"/>
      <c r="G33" s="14">
        <f>SUM(G26:G32)</f>
        <v>36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2" t="s">
        <v>12</v>
      </c>
      <c r="C34" s="15">
        <f>VLOOKUP(C33,ESCALA_IEP!A15:B215,2,FALSE)</f>
        <v>5.2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8" t="s">
        <v>48</v>
      </c>
      <c r="B37" s="12">
        <f>B6</f>
        <v>0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8">IF($C39=CL,"X","")</f>
        <v>X</v>
      </c>
      <c r="E39" s="13">
        <f>IF(D39="X",100*0.15,"")</f>
        <v>15</v>
      </c>
      <c r="F39" s="13" t="str">
        <f t="shared" ref="F39:F43" si="9">IF($C39=L,"X","")</f>
        <v/>
      </c>
      <c r="G39" s="13" t="str">
        <f>IF(F39="X",60*0.15,"")</f>
        <v/>
      </c>
      <c r="H39" s="13" t="str">
        <f t="shared" ref="H39:H43" si="10">IF($C39=ML,"X","")</f>
        <v/>
      </c>
      <c r="I39" s="13" t="str">
        <f>IF(H39="X",30*0.15,"")</f>
        <v/>
      </c>
      <c r="J39" s="13" t="str">
        <f t="shared" ref="J39:J43" si="11">IF($C39=NL,"X","")</f>
        <v/>
      </c>
      <c r="K39" s="13" t="str">
        <f t="shared" ref="K39:K45" si="12">IF($J39="X",0,"")</f>
        <v/>
      </c>
    </row>
    <row r="40" spans="1:11" ht="24" customHeight="1" x14ac:dyDescent="0.2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8"/>
        <v>X</v>
      </c>
      <c r="E40" s="13">
        <f>IF(D40="X",100*0.25,"")</f>
        <v>25</v>
      </c>
      <c r="F40" s="13" t="str">
        <f t="shared" si="9"/>
        <v/>
      </c>
      <c r="G40" s="13" t="str">
        <f>IF(F40="X",60*0.25,"")</f>
        <v/>
      </c>
      <c r="H40" s="13" t="str">
        <f t="shared" si="10"/>
        <v/>
      </c>
      <c r="I40" s="13" t="str">
        <f>IF(H40="X",30*0.25,"")</f>
        <v/>
      </c>
      <c r="J40" s="13" t="str">
        <f t="shared" si="11"/>
        <v/>
      </c>
      <c r="K40" s="13" t="str">
        <f t="shared" si="12"/>
        <v/>
      </c>
    </row>
    <row r="41" spans="1:11" ht="24" customHeight="1" x14ac:dyDescent="0.2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8"/>
        <v>X</v>
      </c>
      <c r="E41" s="13">
        <f>IF(D41="X",100*0.2,"")</f>
        <v>20</v>
      </c>
      <c r="F41" s="13" t="str">
        <f t="shared" si="9"/>
        <v/>
      </c>
      <c r="G41" s="13" t="str">
        <f>IF(F41="X",60*0.2,"")</f>
        <v/>
      </c>
      <c r="H41" s="13" t="str">
        <f t="shared" si="10"/>
        <v/>
      </c>
      <c r="I41" s="13" t="str">
        <f>IF(H41="X",30*0.2,"")</f>
        <v/>
      </c>
      <c r="J41" s="13" t="str">
        <f t="shared" si="11"/>
        <v/>
      </c>
      <c r="K41" s="13" t="str">
        <f t="shared" si="12"/>
        <v/>
      </c>
    </row>
    <row r="42" spans="1:11" ht="24" customHeight="1" x14ac:dyDescent="0.2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8"/>
        <v>X</v>
      </c>
      <c r="E42" s="13">
        <f>IF(D42="X",100*0.05,"")</f>
        <v>5</v>
      </c>
      <c r="F42" s="13" t="str">
        <f t="shared" si="9"/>
        <v/>
      </c>
      <c r="G42" s="13" t="str">
        <f>IF(F42="X",60*0.05,"")</f>
        <v/>
      </c>
      <c r="H42" s="13" t="str">
        <f t="shared" si="10"/>
        <v/>
      </c>
      <c r="I42" s="13" t="str">
        <f>IF(H42="X",30*0.05,"")</f>
        <v/>
      </c>
      <c r="J42" s="13" t="str">
        <f t="shared" si="11"/>
        <v/>
      </c>
      <c r="K42" s="13" t="str">
        <f t="shared" si="12"/>
        <v/>
      </c>
    </row>
    <row r="43" spans="1:11" ht="24" customHeight="1" x14ac:dyDescent="0.2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8"/>
        <v>X</v>
      </c>
      <c r="E43" s="13">
        <f>IF(D43="X",100*0.05,"")</f>
        <v>5</v>
      </c>
      <c r="F43" s="13" t="str">
        <f t="shared" si="9"/>
        <v/>
      </c>
      <c r="G43" s="13" t="str">
        <f>IF(F43="X",60*0.05,"")</f>
        <v/>
      </c>
      <c r="H43" s="13" t="str">
        <f t="shared" si="10"/>
        <v/>
      </c>
      <c r="I43" s="13" t="str">
        <f>IF(H43="X",30*0.05,"")</f>
        <v/>
      </c>
      <c r="J43" s="13" t="str">
        <f t="shared" si="11"/>
        <v/>
      </c>
      <c r="K43" s="13" t="str">
        <f t="shared" si="12"/>
        <v/>
      </c>
    </row>
    <row r="44" spans="1:11" ht="24" customHeight="1" x14ac:dyDescent="0.2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2"/>
        <v/>
      </c>
    </row>
    <row r="45" spans="1:11" ht="24" customHeight="1" x14ac:dyDescent="0.2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2"/>
        <v/>
      </c>
    </row>
    <row r="46" spans="1:11" ht="24" customHeight="1" x14ac:dyDescent="0.25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Sebastian Vicencio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">
        <v>63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4" si="13">IF($C52=ML,"X","")</f>
        <v/>
      </c>
      <c r="I52" s="13" t="str">
        <f>IF(H52="X",30*0.15,"")</f>
        <v/>
      </c>
      <c r="J52" s="13" t="str">
        <f t="shared" ref="J52:J56" si="14">IF($C52=NL,"X","")</f>
        <v/>
      </c>
      <c r="K52" s="13" t="str">
        <f t="shared" ref="K52:K58" si="15">IF($J52="X",0,"")</f>
        <v/>
      </c>
    </row>
    <row r="53" spans="1:11" ht="24" customHeight="1" x14ac:dyDescent="0.2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/>
      <c r="E53" s="13" t="str">
        <f>IF(D53="X",100*0.25,"")</f>
        <v/>
      </c>
      <c r="F53" s="13" t="s">
        <v>63</v>
      </c>
      <c r="G53" s="13">
        <f>IF(F53="X",60*0.25,"")</f>
        <v>15</v>
      </c>
      <c r="H53" s="13" t="str">
        <f t="shared" si="13"/>
        <v/>
      </c>
      <c r="I53" s="13" t="str">
        <f>IF(H53="X",30*0.25,"")</f>
        <v/>
      </c>
      <c r="J53" s="13" t="str">
        <f t="shared" si="14"/>
        <v/>
      </c>
      <c r="K53" s="13" t="str">
        <f t="shared" si="15"/>
        <v/>
      </c>
    </row>
    <row r="54" spans="1:11" ht="24" customHeight="1" x14ac:dyDescent="0.2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/>
      <c r="E54" s="13" t="str">
        <f>IF(D54="X",100*0.2,"")</f>
        <v/>
      </c>
      <c r="F54" s="13" t="s">
        <v>63</v>
      </c>
      <c r="G54" s="13">
        <f>IF(F54="X",60*0.2,"")</f>
        <v>12</v>
      </c>
      <c r="H54" s="13" t="str">
        <f t="shared" si="13"/>
        <v/>
      </c>
      <c r="I54" s="13" t="str">
        <f>IF(H54="X",30*0.2,"")</f>
        <v/>
      </c>
      <c r="J54" s="13" t="str">
        <f t="shared" si="14"/>
        <v/>
      </c>
      <c r="K54" s="13" t="str">
        <f t="shared" si="15"/>
        <v/>
      </c>
    </row>
    <row r="55" spans="1:11" ht="24" customHeight="1" x14ac:dyDescent="0.2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/>
      <c r="E55" s="13" t="str">
        <f>IF(D55="X",100*0.05,"")</f>
        <v/>
      </c>
      <c r="F55" s="13" t="s">
        <v>63</v>
      </c>
      <c r="G55" s="13">
        <f>IF(F55="X",60*0.05,"")</f>
        <v>3</v>
      </c>
      <c r="H55" s="13"/>
      <c r="I55" s="13" t="str">
        <f>IF(H55="X",30*0.05,"")</f>
        <v/>
      </c>
      <c r="J55" s="13" t="str">
        <f t="shared" si="14"/>
        <v/>
      </c>
      <c r="K55" s="13" t="str">
        <f t="shared" si="15"/>
        <v/>
      </c>
    </row>
    <row r="56" spans="1:11" ht="24" customHeight="1" x14ac:dyDescent="0.2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/>
      <c r="E56" s="13" t="str">
        <f>IF(D56="X",100*0.05,"")</f>
        <v/>
      </c>
      <c r="F56" s="13" t="s">
        <v>63</v>
      </c>
      <c r="G56" s="13">
        <f>IF(F56="X",60*0.05,"")</f>
        <v>3</v>
      </c>
      <c r="H56" s="13"/>
      <c r="I56" s="13" t="str">
        <f>IF(H56="X",30*0.05,"")</f>
        <v/>
      </c>
      <c r="J56" s="13" t="str">
        <f t="shared" si="14"/>
        <v/>
      </c>
      <c r="K56" s="13" t="str">
        <f t="shared" si="15"/>
        <v/>
      </c>
    </row>
    <row r="57" spans="1:11" ht="24" customHeight="1" x14ac:dyDescent="0.2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/>
      <c r="E57" s="13" t="str">
        <f>IF(D57="X",100*0.2,"")</f>
        <v/>
      </c>
      <c r="F57" s="13" t="s">
        <v>63</v>
      </c>
      <c r="G57" s="13">
        <f>IF(F57="X",60*0.2,"")</f>
        <v>12</v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15"/>
        <v/>
      </c>
    </row>
    <row r="58" spans="1:11" ht="24" customHeight="1" x14ac:dyDescent="0.2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/>
      <c r="E58" s="13" t="str">
        <f>IF(D58="X",100*0.1,"")</f>
        <v/>
      </c>
      <c r="F58" s="13" t="s">
        <v>63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5"/>
        <v/>
      </c>
    </row>
    <row r="59" spans="1:11" ht="24" customHeight="1" x14ac:dyDescent="0.25">
      <c r="A59" s="40"/>
      <c r="B59" s="19" t="s">
        <v>4</v>
      </c>
      <c r="C59" s="23">
        <f>E59+G59+I59+K59</f>
        <v>66</v>
      </c>
      <c r="D59" s="14"/>
      <c r="E59" s="14">
        <f>SUM(E52:E58)</f>
        <v>15</v>
      </c>
      <c r="F59" s="14"/>
      <c r="G59" s="14">
        <f>SUM(G52:G58)</f>
        <v>51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2" t="s">
        <v>12</v>
      </c>
      <c r="C60" s="15">
        <f>VLOOKUP(C59,ESCALA_IEP!A41:B241,2,FALSE)</f>
        <v>4.5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61</v>
      </c>
      <c r="B63" s="12" t="str">
        <f>B5</f>
        <v>Felipe Fernandez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">
        <v>63</v>
      </c>
      <c r="E65" s="13">
        <f>IF(D65="X",100*0.15,"")</f>
        <v>15</v>
      </c>
      <c r="F65" s="13"/>
      <c r="G65" s="13" t="str">
        <f>IF(F65="X",60*0.15,"")</f>
        <v/>
      </c>
      <c r="H65" s="13" t="str">
        <f t="shared" ref="H65:H67" si="16">IF($C65=ML,"X","")</f>
        <v/>
      </c>
      <c r="I65" s="13" t="str">
        <f>IF(H65="X",30*0.15,"")</f>
        <v/>
      </c>
      <c r="J65" s="13" t="str">
        <f t="shared" ref="J65:J69" si="17">IF($C65=NL,"X","")</f>
        <v/>
      </c>
      <c r="K65" s="13" t="str">
        <f t="shared" ref="K65:K71" si="18">IF($J65="X",0,"")</f>
        <v/>
      </c>
    </row>
    <row r="66" spans="1:11" ht="24" customHeight="1" x14ac:dyDescent="0.2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/>
      <c r="E66" s="13" t="str">
        <f>IF(D66="X",100*0.25,"")</f>
        <v/>
      </c>
      <c r="F66" s="13" t="s">
        <v>63</v>
      </c>
      <c r="G66" s="13">
        <f>IF(F66="X",60*0.25,"")</f>
        <v>15</v>
      </c>
      <c r="H66" s="13" t="str">
        <f t="shared" si="16"/>
        <v/>
      </c>
      <c r="I66" s="13" t="str">
        <f>IF(H66="X",30*0.25,"")</f>
        <v/>
      </c>
      <c r="J66" s="13" t="str">
        <f t="shared" si="17"/>
        <v/>
      </c>
      <c r="K66" s="13" t="str">
        <f t="shared" si="18"/>
        <v/>
      </c>
    </row>
    <row r="67" spans="1:11" ht="24" customHeight="1" x14ac:dyDescent="0.2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/>
      <c r="E67" s="13" t="str">
        <f>IF(D67="X",100*0.2,"")</f>
        <v/>
      </c>
      <c r="F67" s="13" t="s">
        <v>63</v>
      </c>
      <c r="G67" s="13">
        <f>IF(F67="X",60*0.2,"")</f>
        <v>12</v>
      </c>
      <c r="H67" s="13" t="str">
        <f t="shared" si="16"/>
        <v/>
      </c>
      <c r="I67" s="13" t="str">
        <f>IF(H67="X",30*0.2,"")</f>
        <v/>
      </c>
      <c r="J67" s="13" t="str">
        <f t="shared" si="17"/>
        <v/>
      </c>
      <c r="K67" s="13" t="str">
        <f t="shared" si="18"/>
        <v/>
      </c>
    </row>
    <row r="68" spans="1:11" ht="24" customHeight="1" x14ac:dyDescent="0.2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/>
      <c r="E68" s="13" t="str">
        <f>IF(D68="X",100*0.05,"")</f>
        <v/>
      </c>
      <c r="F68" s="13" t="s">
        <v>63</v>
      </c>
      <c r="G68" s="13">
        <f>IF(F68="X",60*0.05,"")</f>
        <v>3</v>
      </c>
      <c r="H68" s="13"/>
      <c r="I68" s="13" t="str">
        <f>IF(H68="X",30*0.05,"")</f>
        <v/>
      </c>
      <c r="J68" s="13" t="str">
        <f t="shared" si="17"/>
        <v/>
      </c>
      <c r="K68" s="13" t="str">
        <f t="shared" si="18"/>
        <v/>
      </c>
    </row>
    <row r="69" spans="1:11" ht="24" customHeight="1" x14ac:dyDescent="0.2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/>
      <c r="E69" s="13" t="str">
        <f>IF(D69="X",100*0.05,"")</f>
        <v/>
      </c>
      <c r="F69" s="13" t="s">
        <v>63</v>
      </c>
      <c r="G69" s="13">
        <f>IF(F69="X",60*0.05,"")</f>
        <v>3</v>
      </c>
      <c r="H69" s="13"/>
      <c r="I69" s="13" t="str">
        <f>IF(H69="X",30*0.05,"")</f>
        <v/>
      </c>
      <c r="J69" s="13" t="str">
        <f t="shared" si="17"/>
        <v/>
      </c>
      <c r="K69" s="13" t="str">
        <f t="shared" si="18"/>
        <v/>
      </c>
    </row>
    <row r="70" spans="1:11" ht="24" customHeight="1" x14ac:dyDescent="0.2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/>
      <c r="E70" s="13" t="str">
        <f>IF(D70="X",100*0.2,"")</f>
        <v/>
      </c>
      <c r="F70" s="13" t="s">
        <v>63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18"/>
        <v/>
      </c>
    </row>
    <row r="71" spans="1:11" ht="24" customHeight="1" x14ac:dyDescent="0.2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/>
      <c r="E71" s="13" t="str">
        <f>IF(D71="X",100*0.1,"")</f>
        <v/>
      </c>
      <c r="F71" s="13" t="s">
        <v>63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18"/>
        <v/>
      </c>
    </row>
    <row r="72" spans="1:11" ht="24" customHeight="1" x14ac:dyDescent="0.25">
      <c r="A72" s="40"/>
      <c r="B72" s="19" t="s">
        <v>4</v>
      </c>
      <c r="C72" s="23">
        <f>E72+G72+I72+K72</f>
        <v>66</v>
      </c>
      <c r="D72" s="14"/>
      <c r="E72" s="14">
        <f>SUM(E65:E71)</f>
        <v>15</v>
      </c>
      <c r="F72" s="14"/>
      <c r="G72" s="14">
        <f>SUM(G65:G71)</f>
        <v>51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2" t="s">
        <v>12</v>
      </c>
      <c r="C73" s="15">
        <f>VLOOKUP(C72,ESCALA_IEP!A54:B254,2,FALSE)</f>
        <v>4.5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62</v>
      </c>
      <c r="B76" s="12">
        <f>B6</f>
        <v>0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19">IF($C78=CL,"X","")</f>
        <v>X</v>
      </c>
      <c r="E78" s="13">
        <f>IF(D78="X",100*0.15,"")</f>
        <v>15</v>
      </c>
      <c r="F78" s="13" t="str">
        <f t="shared" ref="F78:F82" si="20">IF($C78=L,"X","")</f>
        <v/>
      </c>
      <c r="G78" s="13" t="str">
        <f>IF(F78="X",60*0.15,"")</f>
        <v/>
      </c>
      <c r="H78" s="13" t="str">
        <f t="shared" ref="H78:H82" si="21">IF($C78=ML,"X","")</f>
        <v/>
      </c>
      <c r="I78" s="13" t="str">
        <f>IF(H78="X",30*0.15,"")</f>
        <v/>
      </c>
      <c r="J78" s="13" t="str">
        <f t="shared" ref="J78:J82" si="22">IF($C78=NL,"X","")</f>
        <v/>
      </c>
      <c r="K78" s="13" t="str">
        <f t="shared" ref="K78:K84" si="23">IF($J78="X",0,"")</f>
        <v/>
      </c>
    </row>
    <row r="79" spans="1:11" ht="24" customHeight="1" x14ac:dyDescent="0.2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19"/>
        <v>X</v>
      </c>
      <c r="E79" s="13">
        <f>IF(D79="X",100*0.25,"")</f>
        <v>25</v>
      </c>
      <c r="F79" s="13" t="str">
        <f t="shared" si="20"/>
        <v/>
      </c>
      <c r="G79" s="13" t="str">
        <f>IF(F79="X",60*0.25,"")</f>
        <v/>
      </c>
      <c r="H79" s="13" t="str">
        <f t="shared" si="21"/>
        <v/>
      </c>
      <c r="I79" s="13" t="str">
        <f>IF(H79="X",30*0.25,"")</f>
        <v/>
      </c>
      <c r="J79" s="13" t="str">
        <f t="shared" si="22"/>
        <v/>
      </c>
      <c r="K79" s="13" t="str">
        <f t="shared" si="23"/>
        <v/>
      </c>
    </row>
    <row r="80" spans="1:11" ht="24" customHeight="1" x14ac:dyDescent="0.2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19"/>
        <v>X</v>
      </c>
      <c r="E80" s="13">
        <f>IF(D80="X",100*0.2,"")</f>
        <v>20</v>
      </c>
      <c r="F80" s="13" t="str">
        <f t="shared" si="20"/>
        <v/>
      </c>
      <c r="G80" s="13" t="str">
        <f>IF(F80="X",60*0.2,"")</f>
        <v/>
      </c>
      <c r="H80" s="13" t="str">
        <f t="shared" si="21"/>
        <v/>
      </c>
      <c r="I80" s="13" t="str">
        <f>IF(H80="X",30*0.2,"")</f>
        <v/>
      </c>
      <c r="J80" s="13" t="str">
        <f t="shared" si="22"/>
        <v/>
      </c>
      <c r="K80" s="13" t="str">
        <f t="shared" si="23"/>
        <v/>
      </c>
    </row>
    <row r="81" spans="1:11" ht="24" customHeight="1" x14ac:dyDescent="0.2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19"/>
        <v>X</v>
      </c>
      <c r="E81" s="13">
        <f>IF(D81="X",100*0.05,"")</f>
        <v>5</v>
      </c>
      <c r="F81" s="13" t="str">
        <f t="shared" si="20"/>
        <v/>
      </c>
      <c r="G81" s="13" t="str">
        <f>IF(F81="X",60*0.05,"")</f>
        <v/>
      </c>
      <c r="H81" s="13" t="str">
        <f t="shared" si="21"/>
        <v/>
      </c>
      <c r="I81" s="13" t="str">
        <f>IF(H81="X",30*0.05,"")</f>
        <v/>
      </c>
      <c r="J81" s="13" t="str">
        <f t="shared" si="22"/>
        <v/>
      </c>
      <c r="K81" s="13" t="str">
        <f t="shared" si="23"/>
        <v/>
      </c>
    </row>
    <row r="82" spans="1:11" ht="24" customHeight="1" x14ac:dyDescent="0.2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19"/>
        <v>X</v>
      </c>
      <c r="E82" s="13">
        <f>IF(D82="X",100*0.05,"")</f>
        <v>5</v>
      </c>
      <c r="F82" s="13" t="str">
        <f t="shared" si="20"/>
        <v/>
      </c>
      <c r="G82" s="13" t="str">
        <f>IF(F82="X",60*0.05,"")</f>
        <v/>
      </c>
      <c r="H82" s="13" t="str">
        <f t="shared" si="21"/>
        <v/>
      </c>
      <c r="I82" s="13" t="str">
        <f>IF(H82="X",30*0.05,"")</f>
        <v/>
      </c>
      <c r="J82" s="13" t="str">
        <f t="shared" si="22"/>
        <v/>
      </c>
      <c r="K82" s="13" t="str">
        <f t="shared" si="23"/>
        <v/>
      </c>
    </row>
    <row r="83" spans="1:11" ht="24" customHeight="1" x14ac:dyDescent="0.2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3"/>
        <v/>
      </c>
    </row>
    <row r="84" spans="1:11" ht="24" customHeight="1" x14ac:dyDescent="0.2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3"/>
        <v/>
      </c>
    </row>
    <row r="85" spans="1:11" ht="24" customHeight="1" x14ac:dyDescent="0.25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">
      <c r="A3" s="50"/>
      <c r="B3" s="55"/>
      <c r="C3" s="55"/>
      <c r="D3" s="28">
        <v>0.3</v>
      </c>
      <c r="E3" s="28">
        <v>0</v>
      </c>
      <c r="F3" s="50"/>
    </row>
    <row r="4" spans="1:6" ht="105" x14ac:dyDescent="0.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75" customHeight="1" x14ac:dyDescent="0.2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75" x14ac:dyDescent="0.2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0" x14ac:dyDescent="0.2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0" x14ac:dyDescent="0.2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2024-12-03T20:31:07Z</dcterms:modified>
</cp:coreProperties>
</file>