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urso\Modulo 03 - Auditoría de seguridad informática\02 - Actividades\Actividad 12 - Matriz de riesgos\"/>
    </mc:Choice>
  </mc:AlternateContent>
  <xr:revisionPtr revIDLastSave="0" documentId="13_ncr:1_{37C079AB-A1B7-499A-9FD5-7238AC93AD65}" xr6:coauthVersionLast="47" xr6:coauthVersionMax="47" xr10:uidLastSave="{00000000-0000-0000-0000-000000000000}"/>
  <bookViews>
    <workbookView xWindow="-120" yWindow="-120" windowWidth="29040" windowHeight="15720" firstSheet="6" activeTab="10" xr2:uid="{D7B2EB33-DC8C-4E5C-A775-1118D683D354}"/>
  </bookViews>
  <sheets>
    <sheet name="Activos" sheetId="7" state="hidden" r:id="rId1"/>
    <sheet name="Amenazas" sheetId="5" state="hidden" r:id="rId2"/>
    <sheet name="Salvaguardas" sheetId="8" state="hidden" r:id="rId3"/>
    <sheet name="Impacto" sheetId="3" state="hidden" r:id="rId4"/>
    <sheet name="Prioridad" sheetId="2" state="hidden" r:id="rId5"/>
    <sheet name="Riesgo" sheetId="4" state="hidden" r:id="rId6"/>
    <sheet name="AR" sheetId="1" r:id="rId7"/>
    <sheet name="RP" sheetId="6" r:id="rId8"/>
    <sheet name="GR" sheetId="11" r:id="rId9"/>
    <sheet name="RR" sheetId="17" r:id="rId10"/>
    <sheet name="PT" sheetId="13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3" l="1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L10" i="11"/>
  <c r="L9" i="11"/>
  <c r="L8" i="11"/>
  <c r="L7" i="11"/>
  <c r="L6" i="11"/>
  <c r="L5" i="11"/>
  <c r="L4" i="11"/>
  <c r="L3" i="11"/>
  <c r="L2" i="1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A25" i="4"/>
  <c r="A24" i="4"/>
  <c r="A23" i="4"/>
  <c r="A22" i="4"/>
  <c r="A2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17" i="4"/>
  <c r="B18" i="4"/>
  <c r="B19" i="4"/>
  <c r="B20" i="4"/>
  <c r="B16" i="4"/>
  <c r="A20" i="4"/>
  <c r="A17" i="4"/>
  <c r="A18" i="4"/>
  <c r="A19" i="4"/>
  <c r="A16" i="4"/>
  <c r="B10" i="13"/>
  <c r="C9" i="11"/>
  <c r="A46" i="11"/>
  <c r="B46" i="11"/>
  <c r="C46" i="11"/>
  <c r="C46" i="13" s="1"/>
  <c r="F46" i="11"/>
  <c r="H46" i="11" s="1"/>
  <c r="I46" i="11" s="1"/>
  <c r="J46" i="11"/>
  <c r="L46" i="11" s="1"/>
  <c r="M46" i="11" s="1"/>
  <c r="A47" i="11"/>
  <c r="B47" i="11"/>
  <c r="C47" i="11"/>
  <c r="C47" i="13" s="1"/>
  <c r="F47" i="11"/>
  <c r="H47" i="11" s="1"/>
  <c r="I47" i="11" s="1"/>
  <c r="J47" i="11"/>
  <c r="L47" i="11" s="1"/>
  <c r="M47" i="11" s="1"/>
  <c r="A48" i="11"/>
  <c r="B48" i="11"/>
  <c r="C48" i="11"/>
  <c r="C48" i="13" s="1"/>
  <c r="F48" i="11"/>
  <c r="H48" i="11" s="1"/>
  <c r="I48" i="11" s="1"/>
  <c r="J48" i="11"/>
  <c r="L48" i="11" s="1"/>
  <c r="M48" i="11" s="1"/>
  <c r="A49" i="11"/>
  <c r="B49" i="11"/>
  <c r="C49" i="11"/>
  <c r="C49" i="13" s="1"/>
  <c r="F49" i="11"/>
  <c r="H49" i="11"/>
  <c r="I49" i="11" s="1"/>
  <c r="J49" i="11"/>
  <c r="L49" i="11"/>
  <c r="M49" i="11" s="1"/>
  <c r="A50" i="11"/>
  <c r="B50" i="11"/>
  <c r="C50" i="11"/>
  <c r="F50" i="11"/>
  <c r="H50" i="11" s="1"/>
  <c r="I50" i="11" s="1"/>
  <c r="J50" i="11"/>
  <c r="L50" i="11" s="1"/>
  <c r="M50" i="11" s="1"/>
  <c r="A42" i="11"/>
  <c r="B42" i="11"/>
  <c r="C42" i="11"/>
  <c r="C42" i="13" s="1"/>
  <c r="F42" i="11"/>
  <c r="H42" i="11" s="1"/>
  <c r="I42" i="11" s="1"/>
  <c r="J42" i="11"/>
  <c r="L42" i="11" s="1"/>
  <c r="M42" i="11" s="1"/>
  <c r="A43" i="11"/>
  <c r="B43" i="11"/>
  <c r="C43" i="11"/>
  <c r="F43" i="11"/>
  <c r="H43" i="11" s="1"/>
  <c r="I43" i="11" s="1"/>
  <c r="J43" i="11"/>
  <c r="L43" i="11"/>
  <c r="M43" i="11" s="1"/>
  <c r="A44" i="11"/>
  <c r="B44" i="11"/>
  <c r="C44" i="11"/>
  <c r="F44" i="11"/>
  <c r="H44" i="11" s="1"/>
  <c r="I44" i="11" s="1"/>
  <c r="J44" i="11"/>
  <c r="L44" i="11" s="1"/>
  <c r="M44" i="11" s="1"/>
  <c r="A45" i="11"/>
  <c r="B45" i="11"/>
  <c r="C45" i="11"/>
  <c r="F45" i="11"/>
  <c r="H45" i="11" s="1"/>
  <c r="I45" i="11" s="1"/>
  <c r="J45" i="11"/>
  <c r="N45" i="11" s="1"/>
  <c r="O45" i="11" s="1"/>
  <c r="L45" i="11"/>
  <c r="M45" i="11" s="1"/>
  <c r="A32" i="11"/>
  <c r="B32" i="11"/>
  <c r="C32" i="11"/>
  <c r="F32" i="11"/>
  <c r="H32" i="11" s="1"/>
  <c r="I32" i="11" s="1"/>
  <c r="J32" i="11"/>
  <c r="L32" i="11" s="1"/>
  <c r="M32" i="11" s="1"/>
  <c r="A33" i="11"/>
  <c r="B33" i="11"/>
  <c r="C33" i="11"/>
  <c r="F33" i="11"/>
  <c r="J33" i="11"/>
  <c r="L33" i="11" s="1"/>
  <c r="M33" i="11" s="1"/>
  <c r="A34" i="11"/>
  <c r="B34" i="11"/>
  <c r="C34" i="11"/>
  <c r="C34" i="13" s="1"/>
  <c r="F34" i="11"/>
  <c r="H34" i="11" s="1"/>
  <c r="I34" i="11" s="1"/>
  <c r="J34" i="11"/>
  <c r="L34" i="11" s="1"/>
  <c r="M34" i="11" s="1"/>
  <c r="A35" i="11"/>
  <c r="B35" i="11"/>
  <c r="C35" i="11"/>
  <c r="F35" i="11"/>
  <c r="H35" i="11" s="1"/>
  <c r="I35" i="11" s="1"/>
  <c r="J35" i="11"/>
  <c r="L35" i="11" s="1"/>
  <c r="M35" i="11" s="1"/>
  <c r="A36" i="11"/>
  <c r="B36" i="11"/>
  <c r="C36" i="11"/>
  <c r="C36" i="13" s="1"/>
  <c r="F36" i="11"/>
  <c r="H36" i="11" s="1"/>
  <c r="I36" i="11" s="1"/>
  <c r="J36" i="11"/>
  <c r="L36" i="11" s="1"/>
  <c r="M36" i="11" s="1"/>
  <c r="A37" i="11"/>
  <c r="B37" i="11"/>
  <c r="C37" i="11"/>
  <c r="C37" i="13" s="1"/>
  <c r="F37" i="11"/>
  <c r="H37" i="11" s="1"/>
  <c r="I37" i="11" s="1"/>
  <c r="J37" i="11"/>
  <c r="L37" i="11"/>
  <c r="M37" i="11" s="1"/>
  <c r="A38" i="11"/>
  <c r="B38" i="11"/>
  <c r="C38" i="11"/>
  <c r="C38" i="13" s="1"/>
  <c r="F38" i="11"/>
  <c r="H38" i="11" s="1"/>
  <c r="I38" i="11" s="1"/>
  <c r="J38" i="11"/>
  <c r="L38" i="11"/>
  <c r="M38" i="11" s="1"/>
  <c r="A39" i="11"/>
  <c r="B39" i="11"/>
  <c r="C39" i="11"/>
  <c r="C39" i="13" s="1"/>
  <c r="F39" i="11"/>
  <c r="H39" i="11" s="1"/>
  <c r="I39" i="11" s="1"/>
  <c r="J39" i="11"/>
  <c r="A40" i="11"/>
  <c r="B40" i="11"/>
  <c r="C40" i="11"/>
  <c r="F40" i="11"/>
  <c r="J40" i="11"/>
  <c r="L40" i="11" s="1"/>
  <c r="M40" i="11" s="1"/>
  <c r="A41" i="11"/>
  <c r="B41" i="11"/>
  <c r="C41" i="11"/>
  <c r="C41" i="13" s="1"/>
  <c r="F41" i="11"/>
  <c r="H41" i="11" s="1"/>
  <c r="I41" i="11" s="1"/>
  <c r="J41" i="11"/>
  <c r="L41" i="11" s="1"/>
  <c r="M41" i="11" s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2" i="11"/>
  <c r="C10" i="11"/>
  <c r="C10" i="13" s="1"/>
  <c r="C11" i="11"/>
  <c r="C11" i="13" s="1"/>
  <c r="C12" i="11"/>
  <c r="C12" i="13" s="1"/>
  <c r="C13" i="11"/>
  <c r="C13" i="13" s="1"/>
  <c r="C14" i="11"/>
  <c r="C14" i="13" s="1"/>
  <c r="C15" i="11"/>
  <c r="C15" i="13" s="1"/>
  <c r="C16" i="11"/>
  <c r="C16" i="13" s="1"/>
  <c r="C17" i="11"/>
  <c r="C18" i="11"/>
  <c r="C18" i="13" s="1"/>
  <c r="C19" i="11"/>
  <c r="C19" i="13" s="1"/>
  <c r="C20" i="11"/>
  <c r="C21" i="11"/>
  <c r="C21" i="13" s="1"/>
  <c r="C22" i="11"/>
  <c r="C22" i="13" s="1"/>
  <c r="C23" i="11"/>
  <c r="C23" i="13" s="1"/>
  <c r="C24" i="11"/>
  <c r="C24" i="13" s="1"/>
  <c r="C25" i="11"/>
  <c r="C25" i="13" s="1"/>
  <c r="C26" i="11"/>
  <c r="C26" i="13" s="1"/>
  <c r="C27" i="11"/>
  <c r="C27" i="13" s="1"/>
  <c r="C28" i="11"/>
  <c r="C28" i="13" s="1"/>
  <c r="C29" i="11"/>
  <c r="C29" i="13" s="1"/>
  <c r="C30" i="11"/>
  <c r="C31" i="11"/>
  <c r="C31" i="13" s="1"/>
  <c r="C82" i="7"/>
  <c r="B3" i="13"/>
  <c r="B4" i="13"/>
  <c r="B5" i="13"/>
  <c r="B6" i="13"/>
  <c r="B7" i="13"/>
  <c r="B8" i="13"/>
  <c r="B9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2" i="13"/>
  <c r="C50" i="13"/>
  <c r="C40" i="13"/>
  <c r="C43" i="13"/>
  <c r="C44" i="13"/>
  <c r="C45" i="13"/>
  <c r="C17" i="13"/>
  <c r="C20" i="13"/>
  <c r="C30" i="13"/>
  <c r="C32" i="13"/>
  <c r="C33" i="13"/>
  <c r="C35" i="13"/>
  <c r="N39" i="11" l="1"/>
  <c r="O39" i="11" s="1"/>
  <c r="N38" i="11"/>
  <c r="O38" i="11" s="1"/>
  <c r="N40" i="11"/>
  <c r="O40" i="11" s="1"/>
  <c r="N33" i="11"/>
  <c r="O33" i="11" s="1"/>
  <c r="N50" i="11"/>
  <c r="O50" i="11" s="1"/>
  <c r="N49" i="11"/>
  <c r="O49" i="11" s="1"/>
  <c r="L39" i="11"/>
  <c r="M39" i="11" s="1"/>
  <c r="N44" i="11"/>
  <c r="O44" i="11" s="1"/>
  <c r="N37" i="11"/>
  <c r="O37" i="11" s="1"/>
  <c r="N46" i="11"/>
  <c r="O46" i="11" s="1"/>
  <c r="N48" i="11"/>
  <c r="O48" i="11" s="1"/>
  <c r="N47" i="11"/>
  <c r="O47" i="11" s="1"/>
  <c r="N42" i="11"/>
  <c r="O42" i="11" s="1"/>
  <c r="N43" i="11"/>
  <c r="O43" i="11" s="1"/>
  <c r="N34" i="11"/>
  <c r="O34" i="11" s="1"/>
  <c r="H33" i="11"/>
  <c r="I33" i="11" s="1"/>
  <c r="N41" i="11"/>
  <c r="O41" i="11" s="1"/>
  <c r="H40" i="11"/>
  <c r="I40" i="11" s="1"/>
  <c r="N35" i="11"/>
  <c r="O35" i="11" s="1"/>
  <c r="N32" i="11"/>
  <c r="O32" i="11" s="1"/>
  <c r="N36" i="11"/>
  <c r="O36" i="11" s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C2" i="11"/>
  <c r="C2" i="13" s="1"/>
  <c r="F2" i="11"/>
  <c r="F3" i="11"/>
  <c r="F4" i="11"/>
  <c r="F5" i="11"/>
  <c r="F6" i="11"/>
  <c r="F7" i="11"/>
  <c r="F8" i="11"/>
  <c r="C3" i="11"/>
  <c r="C4" i="11"/>
  <c r="C5" i="11"/>
  <c r="C6" i="11"/>
  <c r="C6" i="13" s="1"/>
  <c r="C7" i="11"/>
  <c r="C7" i="13" s="1"/>
  <c r="C8" i="11"/>
  <c r="C8" i="13" s="1"/>
  <c r="C9" i="13"/>
  <c r="H2" i="11" l="1"/>
  <c r="I2" i="11" s="1"/>
  <c r="M2" i="11"/>
  <c r="H3" i="11"/>
  <c r="I3" i="11" s="1"/>
  <c r="M3" i="11"/>
  <c r="H4" i="11"/>
  <c r="I4" i="11" s="1"/>
  <c r="M4" i="11"/>
  <c r="H5" i="11"/>
  <c r="I5" i="11" s="1"/>
  <c r="M5" i="11"/>
  <c r="H6" i="11"/>
  <c r="I6" i="11" s="1"/>
  <c r="M6" i="11"/>
  <c r="H7" i="11"/>
  <c r="I7" i="11" s="1"/>
  <c r="N7" i="11"/>
  <c r="O7" i="11" s="1"/>
  <c r="D7" i="13" s="1"/>
  <c r="H8" i="11"/>
  <c r="I8" i="11" s="1"/>
  <c r="M8" i="11"/>
  <c r="F9" i="11"/>
  <c r="H9" i="11" s="1"/>
  <c r="I9" i="11" s="1"/>
  <c r="M9" i="11"/>
  <c r="F10" i="11"/>
  <c r="H10" i="11" s="1"/>
  <c r="I10" i="11" s="1"/>
  <c r="M10" i="11"/>
  <c r="F11" i="11"/>
  <c r="H11" i="11" s="1"/>
  <c r="I11" i="11" s="1"/>
  <c r="J11" i="11"/>
  <c r="L11" i="11" s="1"/>
  <c r="M11" i="11" s="1"/>
  <c r="F12" i="11"/>
  <c r="H12" i="11" s="1"/>
  <c r="I12" i="11" s="1"/>
  <c r="J12" i="11"/>
  <c r="L12" i="11" s="1"/>
  <c r="M12" i="11" s="1"/>
  <c r="F13" i="11"/>
  <c r="J13" i="11"/>
  <c r="L13" i="11" s="1"/>
  <c r="M13" i="11" s="1"/>
  <c r="F14" i="11"/>
  <c r="H14" i="11" s="1"/>
  <c r="I14" i="11" s="1"/>
  <c r="J14" i="11"/>
  <c r="L14" i="11" s="1"/>
  <c r="M14" i="11" s="1"/>
  <c r="F15" i="11"/>
  <c r="H15" i="11" s="1"/>
  <c r="I15" i="11" s="1"/>
  <c r="J15" i="11"/>
  <c r="L15" i="11" s="1"/>
  <c r="M15" i="11" s="1"/>
  <c r="F16" i="11"/>
  <c r="H16" i="11" s="1"/>
  <c r="I16" i="11" s="1"/>
  <c r="J16" i="11"/>
  <c r="L16" i="11" s="1"/>
  <c r="M16" i="11" s="1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C3" i="13"/>
  <c r="C4" i="13"/>
  <c r="C5" i="13"/>
  <c r="F17" i="11"/>
  <c r="H17" i="11" s="1"/>
  <c r="I17" i="11" s="1"/>
  <c r="J17" i="11"/>
  <c r="L17" i="11" s="1"/>
  <c r="M17" i="11" s="1"/>
  <c r="F18" i="11"/>
  <c r="H18" i="11" s="1"/>
  <c r="I18" i="11" s="1"/>
  <c r="J18" i="11"/>
  <c r="L18" i="11" s="1"/>
  <c r="M18" i="11" s="1"/>
  <c r="F19" i="11"/>
  <c r="H19" i="11" s="1"/>
  <c r="I19" i="11" s="1"/>
  <c r="J19" i="11"/>
  <c r="F20" i="11"/>
  <c r="H20" i="11" s="1"/>
  <c r="I20" i="11" s="1"/>
  <c r="J20" i="11"/>
  <c r="L20" i="11" s="1"/>
  <c r="M20" i="11" s="1"/>
  <c r="F21" i="11"/>
  <c r="H21" i="11" s="1"/>
  <c r="I21" i="11" s="1"/>
  <c r="J21" i="11"/>
  <c r="L21" i="11" s="1"/>
  <c r="M21" i="11" s="1"/>
  <c r="F22" i="11"/>
  <c r="H22" i="11" s="1"/>
  <c r="I22" i="11" s="1"/>
  <c r="J22" i="11"/>
  <c r="L22" i="11" s="1"/>
  <c r="M22" i="11" s="1"/>
  <c r="F23" i="11"/>
  <c r="J23" i="11"/>
  <c r="L23" i="11" s="1"/>
  <c r="M23" i="11" s="1"/>
  <c r="F24" i="11"/>
  <c r="H24" i="11" s="1"/>
  <c r="I24" i="11" s="1"/>
  <c r="J24" i="11"/>
  <c r="L24" i="11" s="1"/>
  <c r="M24" i="11" s="1"/>
  <c r="F25" i="11"/>
  <c r="J25" i="11"/>
  <c r="L25" i="11" s="1"/>
  <c r="M25" i="11" s="1"/>
  <c r="F26" i="11"/>
  <c r="H26" i="11" s="1"/>
  <c r="I26" i="11" s="1"/>
  <c r="J26" i="11"/>
  <c r="L26" i="11" s="1"/>
  <c r="M26" i="11" s="1"/>
  <c r="F27" i="11"/>
  <c r="H27" i="11" s="1"/>
  <c r="I27" i="11" s="1"/>
  <c r="J27" i="11"/>
  <c r="L27" i="11" s="1"/>
  <c r="M27" i="11" s="1"/>
  <c r="F28" i="11"/>
  <c r="H28" i="11" s="1"/>
  <c r="I28" i="11" s="1"/>
  <c r="J28" i="11"/>
  <c r="L28" i="11" s="1"/>
  <c r="M28" i="11" s="1"/>
  <c r="F29" i="11"/>
  <c r="H29" i="11" s="1"/>
  <c r="I29" i="11" s="1"/>
  <c r="J29" i="11"/>
  <c r="L29" i="11" s="1"/>
  <c r="M29" i="11" s="1"/>
  <c r="F30" i="11"/>
  <c r="J30" i="11"/>
  <c r="L30" i="11" s="1"/>
  <c r="M30" i="11" s="1"/>
  <c r="F31" i="11"/>
  <c r="H31" i="11" s="1"/>
  <c r="I31" i="11" s="1"/>
  <c r="J31" i="11"/>
  <c r="L31" i="11" s="1"/>
  <c r="M31" i="11" s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I3" i="1"/>
  <c r="I4" i="1"/>
  <c r="I5" i="1"/>
  <c r="I6" i="1"/>
  <c r="H18" i="1"/>
  <c r="H19" i="1"/>
  <c r="H20" i="1"/>
  <c r="I2" i="1"/>
  <c r="A2" i="1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2" i="8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2" i="5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N13" i="11" l="1"/>
  <c r="O13" i="11" s="1"/>
  <c r="N30" i="11"/>
  <c r="O30" i="11" s="1"/>
  <c r="H13" i="11"/>
  <c r="I13" i="11" s="1"/>
  <c r="N15" i="11"/>
  <c r="O15" i="11" s="1"/>
  <c r="N11" i="11"/>
  <c r="O11" i="11" s="1"/>
  <c r="N5" i="11"/>
  <c r="O5" i="11" s="1"/>
  <c r="D5" i="13" s="1"/>
  <c r="M7" i="11"/>
  <c r="N9" i="11"/>
  <c r="O9" i="11" s="1"/>
  <c r="D9" i="13" s="1"/>
  <c r="N3" i="11"/>
  <c r="O3" i="11" s="1"/>
  <c r="D3" i="13" s="1"/>
  <c r="N16" i="11"/>
  <c r="O16" i="11" s="1"/>
  <c r="N12" i="11"/>
  <c r="O12" i="11" s="1"/>
  <c r="N10" i="11"/>
  <c r="O10" i="11" s="1"/>
  <c r="N8" i="11"/>
  <c r="O8" i="11" s="1"/>
  <c r="D8" i="13" s="1"/>
  <c r="N6" i="11"/>
  <c r="O6" i="11" s="1"/>
  <c r="D6" i="13" s="1"/>
  <c r="N4" i="11"/>
  <c r="O4" i="11" s="1"/>
  <c r="D4" i="13" s="1"/>
  <c r="N2" i="11"/>
  <c r="O2" i="11" s="1"/>
  <c r="D2" i="13" s="1"/>
  <c r="N14" i="11"/>
  <c r="O14" i="11" s="1"/>
  <c r="N25" i="11"/>
  <c r="O25" i="11" s="1"/>
  <c r="N23" i="11"/>
  <c r="O23" i="11" s="1"/>
  <c r="N18" i="11"/>
  <c r="O18" i="11" s="1"/>
  <c r="N21" i="11"/>
  <c r="O21" i="11" s="1"/>
  <c r="H25" i="11"/>
  <c r="I25" i="11" s="1"/>
  <c r="N24" i="11"/>
  <c r="O24" i="11" s="1"/>
  <c r="H23" i="11"/>
  <c r="I23" i="11" s="1"/>
  <c r="N19" i="11"/>
  <c r="O19" i="11" s="1"/>
  <c r="N28" i="11"/>
  <c r="O28" i="11" s="1"/>
  <c r="N27" i="11"/>
  <c r="O27" i="11" s="1"/>
  <c r="N20" i="11"/>
  <c r="O20" i="11" s="1"/>
  <c r="L19" i="11"/>
  <c r="M19" i="11" s="1"/>
  <c r="N31" i="11"/>
  <c r="O31" i="11" s="1"/>
  <c r="H30" i="11"/>
  <c r="I30" i="11" s="1"/>
  <c r="N22" i="11"/>
  <c r="O22" i="11" s="1"/>
  <c r="N29" i="11"/>
  <c r="O29" i="11" s="1"/>
  <c r="N26" i="11"/>
  <c r="O26" i="11" s="1"/>
  <c r="N17" i="11"/>
  <c r="O17" i="11" s="1"/>
</calcChain>
</file>

<file path=xl/sharedStrings.xml><?xml version="1.0" encoding="utf-8"?>
<sst xmlns="http://schemas.openxmlformats.org/spreadsheetml/2006/main" count="1017" uniqueCount="556">
  <si>
    <t>Nivel</t>
  </si>
  <si>
    <t>Valor cualitativo</t>
  </si>
  <si>
    <t>Descripción</t>
  </si>
  <si>
    <t>MUY ALTA</t>
  </si>
  <si>
    <t>ALTA</t>
  </si>
  <si>
    <t>MODERADA</t>
  </si>
  <si>
    <t>BAJA</t>
  </si>
  <si>
    <t>MUY BAJA</t>
  </si>
  <si>
    <t>Valor económico</t>
  </si>
  <si>
    <t>Alcance operacional</t>
  </si>
  <si>
    <t>(Tiempo de interrupción del servicio)</t>
  </si>
  <si>
    <t>CATASTRÓFICO</t>
  </si>
  <si>
    <t>&gt;50.000 €</t>
  </si>
  <si>
    <t>Más de una semana</t>
  </si>
  <si>
    <t>CRÍTICO</t>
  </si>
  <si>
    <t>10.000 -50.000 €</t>
  </si>
  <si>
    <t>Entre 1 día y 1 semana</t>
  </si>
  <si>
    <t>MEDIO</t>
  </si>
  <si>
    <t>1.000 € -10.000 €</t>
  </si>
  <si>
    <t>Entre 5 horas y 1 día</t>
  </si>
  <si>
    <t>LEVE</t>
  </si>
  <si>
    <t>100 €-1.000 €</t>
  </si>
  <si>
    <t>Entre 1 y 5 horas</t>
  </si>
  <si>
    <t>MÍNIMO</t>
  </si>
  <si>
    <t>&lt; 100 €</t>
  </si>
  <si>
    <t>Menos de 1 hora</t>
  </si>
  <si>
    <t>PROBABILIDAD</t>
  </si>
  <si>
    <t>RIESGO</t>
  </si>
  <si>
    <t>IMPACTO</t>
  </si>
  <si>
    <t>Activo</t>
  </si>
  <si>
    <t>Amenaza</t>
  </si>
  <si>
    <t>Probabilidad</t>
  </si>
  <si>
    <t>Riesgo</t>
  </si>
  <si>
    <t>Impacto</t>
  </si>
  <si>
    <t>Color</t>
  </si>
  <si>
    <t>Tolerable</t>
  </si>
  <si>
    <t>Extremo</t>
  </si>
  <si>
    <t>Aceptable</t>
  </si>
  <si>
    <t>Tipo</t>
  </si>
  <si>
    <t>Esencial</t>
  </si>
  <si>
    <t>Información</t>
  </si>
  <si>
    <t>Servicios</t>
  </si>
  <si>
    <t>Dato de carácter personal</t>
  </si>
  <si>
    <t>Arquitectura del sistema</t>
  </si>
  <si>
    <t xml:space="preserve">punto de acceso al servicio </t>
  </si>
  <si>
    <t xml:space="preserve">punto de interconexión </t>
  </si>
  <si>
    <t>proporcionado por terceros</t>
  </si>
  <si>
    <t>Datos / Información</t>
  </si>
  <si>
    <t>ficheros</t>
  </si>
  <si>
    <t>copias de respaldo</t>
  </si>
  <si>
    <t>datos de configuración</t>
  </si>
  <si>
    <t>credenciales</t>
  </si>
  <si>
    <t>datos de validación de credenciales</t>
  </si>
  <si>
    <t>datos de control de acceso</t>
  </si>
  <si>
    <t xml:space="preserve">registro de actividad </t>
  </si>
  <si>
    <t xml:space="preserve">código fuente </t>
  </si>
  <si>
    <t xml:space="preserve">código ejecutable </t>
  </si>
  <si>
    <t>datos de prueba</t>
  </si>
  <si>
    <t>protección de la información</t>
  </si>
  <si>
    <t>protección de las comunicaciones</t>
  </si>
  <si>
    <t>cifrado de soportes de información</t>
  </si>
  <si>
    <t>certificados de clave pública</t>
  </si>
  <si>
    <t>Claves criptográficas</t>
  </si>
  <si>
    <t>anónimo</t>
  </si>
  <si>
    <t>al público en general</t>
  </si>
  <si>
    <t xml:space="preserve">a usuarios externos </t>
  </si>
  <si>
    <t xml:space="preserve">interno </t>
  </si>
  <si>
    <t>world wide web</t>
  </si>
  <si>
    <t>acceso remoto a cuenta local</t>
  </si>
  <si>
    <t xml:space="preserve">correo electrónico </t>
  </si>
  <si>
    <t>almacenamiento de ficheros</t>
  </si>
  <si>
    <t>transferencia de ficheros</t>
  </si>
  <si>
    <t>intercambio electrónico de datos</t>
  </si>
  <si>
    <t xml:space="preserve">servicio de directorio </t>
  </si>
  <si>
    <t>gestión de identidades</t>
  </si>
  <si>
    <t>gestión de privilegios</t>
  </si>
  <si>
    <t>infraestructura de clave pública</t>
  </si>
  <si>
    <t>Software - Aplicaciones informáticas</t>
  </si>
  <si>
    <t>desarrollo propio</t>
  </si>
  <si>
    <t>desarrollo a medida</t>
  </si>
  <si>
    <t>navegador web</t>
  </si>
  <si>
    <t>servidor de presentación</t>
  </si>
  <si>
    <t>servidor de aplicaciones</t>
  </si>
  <si>
    <t>cliente de correo electrónico</t>
  </si>
  <si>
    <t>servidor de correo electrónico</t>
  </si>
  <si>
    <t>servidor de ficheros</t>
  </si>
  <si>
    <t>sistema de gestión de bases de datos</t>
  </si>
  <si>
    <t xml:space="preserve">monitor transaccional </t>
  </si>
  <si>
    <t>ofimática</t>
  </si>
  <si>
    <t>anti virus</t>
  </si>
  <si>
    <t>sistema operativo</t>
  </si>
  <si>
    <t>gestor de máquinas virtuales</t>
  </si>
  <si>
    <t>servidor de terminales</t>
  </si>
  <si>
    <t>sistema de backup</t>
  </si>
  <si>
    <t>Equipamiento informático (hardware)</t>
  </si>
  <si>
    <t>grandes equipos</t>
  </si>
  <si>
    <t>equipos medios</t>
  </si>
  <si>
    <t xml:space="preserve">informática personal </t>
  </si>
  <si>
    <t>informática móvil</t>
  </si>
  <si>
    <t xml:space="preserve">agendas electrónicas </t>
  </si>
  <si>
    <t>equipo virtual</t>
  </si>
  <si>
    <t>equipamiento de respaldo</t>
  </si>
  <si>
    <t>medios de impresión</t>
  </si>
  <si>
    <t>escáneres</t>
  </si>
  <si>
    <t>dispositivos criptográficos</t>
  </si>
  <si>
    <t xml:space="preserve">dispositivo de frontera </t>
  </si>
  <si>
    <t xml:space="preserve">soporte de la red </t>
  </si>
  <si>
    <t>módems</t>
  </si>
  <si>
    <t>concentradores</t>
  </si>
  <si>
    <t>conmutadores</t>
  </si>
  <si>
    <t>encaminadores</t>
  </si>
  <si>
    <t>pasarelas</t>
  </si>
  <si>
    <t>cortafuegos</t>
  </si>
  <si>
    <t>punto de acceso inalámbrico</t>
  </si>
  <si>
    <t>centralita telefónica</t>
  </si>
  <si>
    <t>teléfono IP</t>
  </si>
  <si>
    <t>Redes de comunicaciones</t>
  </si>
  <si>
    <t>red telefónica</t>
  </si>
  <si>
    <t xml:space="preserve">rdsi </t>
  </si>
  <si>
    <t>X25</t>
  </si>
  <si>
    <t>ADSL</t>
  </si>
  <si>
    <t xml:space="preserve">punto a punto </t>
  </si>
  <si>
    <t xml:space="preserve">comunicaciones radio </t>
  </si>
  <si>
    <t>red inalámbrica</t>
  </si>
  <si>
    <t>telefonía móvil</t>
  </si>
  <si>
    <t>por satélite</t>
  </si>
  <si>
    <t xml:space="preserve">red local </t>
  </si>
  <si>
    <t xml:space="preserve">red metropolitana </t>
  </si>
  <si>
    <t>Internet</t>
  </si>
  <si>
    <t>Soportes de información</t>
  </si>
  <si>
    <t>discos</t>
  </si>
  <si>
    <t>discos virtuales</t>
  </si>
  <si>
    <t xml:space="preserve">almacenamiento en red </t>
  </si>
  <si>
    <t xml:space="preserve">disquetes </t>
  </si>
  <si>
    <t>CD-ROM</t>
  </si>
  <si>
    <t>memorias USB</t>
  </si>
  <si>
    <t xml:space="preserve">DVD </t>
  </si>
  <si>
    <t>cinta magnética</t>
  </si>
  <si>
    <t>tarjetas de memoria</t>
  </si>
  <si>
    <t>tarjetas inteligentes</t>
  </si>
  <si>
    <t>material impreso</t>
  </si>
  <si>
    <t>cinta de papel</t>
  </si>
  <si>
    <t>microfilm</t>
  </si>
  <si>
    <t>tarjetas perforadas</t>
  </si>
  <si>
    <t>Equipamiento auxiliar</t>
  </si>
  <si>
    <t xml:space="preserve">fuentes de alimentación </t>
  </si>
  <si>
    <t>sistemas de alimentación ininterrumpida</t>
  </si>
  <si>
    <t>generadores eléctricos</t>
  </si>
  <si>
    <t>equipos de climatización</t>
  </si>
  <si>
    <t>cableado</t>
  </si>
  <si>
    <t>cable eléctrico</t>
  </si>
  <si>
    <t xml:space="preserve">fibra óptica </t>
  </si>
  <si>
    <t>robots de cintas</t>
  </si>
  <si>
    <t xml:space="preserve">robots de discos </t>
  </si>
  <si>
    <t>suministros esenciales</t>
  </si>
  <si>
    <t>equipos de destrucción de soportes de información</t>
  </si>
  <si>
    <t>mobiliario: armarios, etc</t>
  </si>
  <si>
    <t>cajas fuertes</t>
  </si>
  <si>
    <t>Instalaciones</t>
  </si>
  <si>
    <t xml:space="preserve">recinto </t>
  </si>
  <si>
    <t>edificio</t>
  </si>
  <si>
    <t xml:space="preserve">cuarto </t>
  </si>
  <si>
    <t>plataformas móviles</t>
  </si>
  <si>
    <t xml:space="preserve">vehículo terrestre: coche, camión, etc. </t>
  </si>
  <si>
    <t xml:space="preserve">vehículo aéreo: avión, etc. </t>
  </si>
  <si>
    <t xml:space="preserve">vehículo marítimo: buque, lancha, etc. </t>
  </si>
  <si>
    <t xml:space="preserve">contenedores </t>
  </si>
  <si>
    <t>canalización</t>
  </si>
  <si>
    <t>instalaciones de respaldo</t>
  </si>
  <si>
    <t>Personal</t>
  </si>
  <si>
    <t>usuarios externos</t>
  </si>
  <si>
    <t>usuarios internos</t>
  </si>
  <si>
    <t>operadores</t>
  </si>
  <si>
    <t>administradores de sistemas</t>
  </si>
  <si>
    <t>administradores de comunicaciones</t>
  </si>
  <si>
    <t>administradores de BBDD</t>
  </si>
  <si>
    <t>administradores de seguridad</t>
  </si>
  <si>
    <t>desarrolladores/programadores</t>
  </si>
  <si>
    <t>subcontratas</t>
  </si>
  <si>
    <t>proveedores</t>
  </si>
  <si>
    <t>Desastres naturales</t>
  </si>
  <si>
    <t>De origen industrial</t>
  </si>
  <si>
    <t>Fuego. INCENDIO</t>
  </si>
  <si>
    <t>Daños por agua. PERJUICIOS OCASIONADOS POR EL AGUA</t>
  </si>
  <si>
    <t xml:space="preserve">Desastres naturales. CONTAMINACIÓN </t>
  </si>
  <si>
    <t>Desastres naturales. SINIESTRO MAYOR</t>
  </si>
  <si>
    <t xml:space="preserve">Desastres naturales. FENÓMENO CLIMÁTICO </t>
  </si>
  <si>
    <t xml:space="preserve">Desastres naturales. FENÓMENO SÍSMICO </t>
  </si>
  <si>
    <t xml:space="preserve">Desastres naturales. FENÓMENO DE ORIGEN VOLCÁNICO </t>
  </si>
  <si>
    <t xml:space="preserve">Desastres naturales. FENÓMENO METEOROLÓGICO </t>
  </si>
  <si>
    <t>Desastres naturales. INUNDACIÓN</t>
  </si>
  <si>
    <t>Desastres industriales. SINIESTRO MAYOR</t>
  </si>
  <si>
    <t>Contaminación mecánica.CONTAMINACIÓN</t>
  </si>
  <si>
    <t>Contaminación electromagnética. EMISIONES ELECTROMAGNÉTICAS</t>
  </si>
  <si>
    <t xml:space="preserve">Contaminación electromagnética. RADIACIONES TÉRMICAS </t>
  </si>
  <si>
    <t>Contaminación electromagnética. IMPULSOS ELECTROMAGNÉTICOS</t>
  </si>
  <si>
    <t>Vulnerabilidades de los programas (software)</t>
  </si>
  <si>
    <t>Errores de mantenimiento / actualización de programas (software). FALLA DE FUNCIONAMIENTO DEL SOFTWARE</t>
  </si>
  <si>
    <t>Errores de mantenimiento / actualización de programas (software). PERJUICIO A LA MANTENIBILIDAD DEL SISTEMA DE INFORMACIÓN</t>
  </si>
  <si>
    <t>Errores de mantenimiento / actualización de programas (sHardware). PERJUICIO A LA MANTENIBILIDAD DEL SISTEMA DE INFORMACIÓN</t>
  </si>
  <si>
    <t>Caída del sistema por agotamiento de recursos. SATURACIÓN DEL SISTEMA INFORMÁTICO</t>
  </si>
  <si>
    <t>Pérdida de equipos. RECUPERACIÓN DE SOPORTES RECICLADOS O DESECHADOS</t>
  </si>
  <si>
    <t>Indisponibilidad del personal. DAÑO A LA DISPONIBILIDAD DEL PERSONAL</t>
  </si>
  <si>
    <t>Ataques intencionados</t>
  </si>
  <si>
    <t>Manipulación de la configuración</t>
  </si>
  <si>
    <t>Suplantación de la identidad del usuario. USURPACIÓN DE DERECHO</t>
  </si>
  <si>
    <t>Abuso de privilegios de acceso. ABUSO DE DERECHO</t>
  </si>
  <si>
    <t>Uso no previsto</t>
  </si>
  <si>
    <t>Difusión de software dañino</t>
  </si>
  <si>
    <t>Reencaminamiento de mensajes</t>
  </si>
  <si>
    <t>Alteración de secuencia. ALTERACIÓN DE DATOS</t>
  </si>
  <si>
    <t>Acceso no autorizado. USO ILÍCITO DEL HARDWARE</t>
  </si>
  <si>
    <t>Análisis de tráfico</t>
  </si>
  <si>
    <t>Repudio. NEGACIÓN DE ACCIONES</t>
  </si>
  <si>
    <t>Interceptación de información (escucha). ESCUCHA PASIVA</t>
  </si>
  <si>
    <t>Modificación deliberada de la información</t>
  </si>
  <si>
    <t>Destrucción de información</t>
  </si>
  <si>
    <t xml:space="preserve">Divulgación de información. DIVULGACIÓN </t>
  </si>
  <si>
    <t xml:space="preserve">Divulgación de información. GEOLOCALIZACIÓN </t>
  </si>
  <si>
    <t>Divulgación de información. COPIA ILEGAL DE SOFTWARE</t>
  </si>
  <si>
    <t>Manipulación de programas. ALTERACIÓN DE PROGRAMAS</t>
  </si>
  <si>
    <t>Manipulación de los equipos. SABOTAJE DEL HARDWARE</t>
  </si>
  <si>
    <t>Denegación de servicio. SATURACIÓN DEL SISTEMA INFORMÁTICO</t>
  </si>
  <si>
    <t>Robo. ROBO DE SOPORTES O DOCUMENTOS</t>
  </si>
  <si>
    <t>Robo. ROBO DE HARDWARE</t>
  </si>
  <si>
    <t>Ataque destructivo. DESTRUCCIÓN DE HARDWARE O DE SOPORTES</t>
  </si>
  <si>
    <t>Ocupación enemiga</t>
  </si>
  <si>
    <t>Extorsión</t>
  </si>
  <si>
    <t>Ingeniería social (picaresca)</t>
  </si>
  <si>
    <t>Salvaguarda</t>
  </si>
  <si>
    <t>Protecciones generales u horizontales</t>
  </si>
  <si>
    <t xml:space="preserve">Avería de origen físico o lógico. AVERÍA DEL HARDWARE </t>
  </si>
  <si>
    <t>Avería de origen físico o lógico. FALLA DE FUNCIONAMIENTO DEL HARDWARE</t>
  </si>
  <si>
    <t>Corte del suministro eléctrico. PÉRDIDA DE SUMINISTRO DE ENERGÍA</t>
  </si>
  <si>
    <t>Condiciones inadecuadas de temperatura o humedad. FALLAS EN LA CLIMATIZACIÓN</t>
  </si>
  <si>
    <t>Fallo de servicios de comunicaciones. PÉRDIDA DE LOS MEDIOS DE TELECOMUNICACIÓN</t>
  </si>
  <si>
    <t>Interrupción de otros servicios y suministros esenciales. AVERÍA DEL HARDWARE</t>
  </si>
  <si>
    <t>Interrupción de otros servicios y suministros esenciales. FALLA DE FUNCIONAMIENTO DEL HARDWARE</t>
  </si>
  <si>
    <t>Emanaciones electromagnéticas. INTERCEPTACIÓN DE SEÑALES PARÁSITAS COMPROMETEDORAS</t>
  </si>
  <si>
    <t>Errores y fallos no intencionados</t>
  </si>
  <si>
    <t>Errores de los usuarios. ERROR DE USO</t>
  </si>
  <si>
    <t>Errores del administrador. ERROR DE USO</t>
  </si>
  <si>
    <t>Errores de monitorización (log)</t>
  </si>
  <si>
    <t>Errores de configuración</t>
  </si>
  <si>
    <t>Deficiencias en la organización</t>
  </si>
  <si>
    <t>Errores de [re-]encaminamiento</t>
  </si>
  <si>
    <t>Errores de secuencia</t>
  </si>
  <si>
    <t>Escapes de información</t>
  </si>
  <si>
    <t>Alteración accidental de la información</t>
  </si>
  <si>
    <t>Fugas de información</t>
  </si>
  <si>
    <t>Manipulación de los registros de actividad (log)</t>
  </si>
  <si>
    <t xml:space="preserve">Protecciones Generales </t>
  </si>
  <si>
    <t xml:space="preserve">Identificación y autenticación </t>
  </si>
  <si>
    <t xml:space="preserve">Control de acceso lógico </t>
  </si>
  <si>
    <t xml:space="preserve">Segregación de tareas </t>
  </si>
  <si>
    <t xml:space="preserve">Gestión de incidencias </t>
  </si>
  <si>
    <t xml:space="preserve">Herramientas de seguridad </t>
  </si>
  <si>
    <t xml:space="preserve">Herramienta contra código dañino </t>
  </si>
  <si>
    <t xml:space="preserve">IDS/IPS: Herramienta de detección / prevención de intrusión </t>
  </si>
  <si>
    <t xml:space="preserve">Herramienta de chequeo de configuración </t>
  </si>
  <si>
    <t xml:space="preserve">Herramienta de análisis de vulnerabilidades </t>
  </si>
  <si>
    <t xml:space="preserve">Herramienta de monitorización de tráfico </t>
  </si>
  <si>
    <t xml:space="preserve">DLP: Herramienta de monitorización de contenidos </t>
  </si>
  <si>
    <t xml:space="preserve">Herramienta para análisis de logs </t>
  </si>
  <si>
    <t xml:space="preserve">Honey net / honey pot </t>
  </si>
  <si>
    <t xml:space="preserve">Verificación de las funciones de seguridad </t>
  </si>
  <si>
    <t xml:space="preserve">Gestión de vulnerabilidades </t>
  </si>
  <si>
    <t xml:space="preserve">Registro y auditoría </t>
  </si>
  <si>
    <t>Protección de los datos/información</t>
  </si>
  <si>
    <t xml:space="preserve">Protección de la Información </t>
  </si>
  <si>
    <t xml:space="preserve">Copias de seguridad de los datos (backup) </t>
  </si>
  <si>
    <t xml:space="preserve">Aseguramiento de la integridad </t>
  </si>
  <si>
    <t xml:space="preserve">Cifrado de la información </t>
  </si>
  <si>
    <t xml:space="preserve">Uso de firmas electrónicas </t>
  </si>
  <si>
    <t xml:space="preserve">Uso de servicios de fechado electrónico (time stamping) </t>
  </si>
  <si>
    <t>Protección de las claves criptográficas</t>
  </si>
  <si>
    <t xml:space="preserve">Gestión de claves criptográficas </t>
  </si>
  <si>
    <t xml:space="preserve">Gestión de claves de cifra de información </t>
  </si>
  <si>
    <t xml:space="preserve">Gestión de claves de firma de información </t>
  </si>
  <si>
    <t xml:space="preserve">Gestión de claves para contenedores criptográficos </t>
  </si>
  <si>
    <t xml:space="preserve">Gestión de claves de comunicaciones </t>
  </si>
  <si>
    <t xml:space="preserve">Gestión de certificados </t>
  </si>
  <si>
    <t xml:space="preserve">Protección de los servicios </t>
  </si>
  <si>
    <t xml:space="preserve">Aseguramiento de la disponibilidad </t>
  </si>
  <si>
    <t xml:space="preserve">Aceptación y puesta en operación </t>
  </si>
  <si>
    <t xml:space="preserve">Se aplican perfiles de seguridad </t>
  </si>
  <si>
    <t xml:space="preserve">Explotación </t>
  </si>
  <si>
    <t xml:space="preserve">Gestión de cambios (mejoras y sustituciones) </t>
  </si>
  <si>
    <t xml:space="preserve">Terminación </t>
  </si>
  <si>
    <t xml:space="preserve">Protección de servicios y aplicaciones web </t>
  </si>
  <si>
    <t xml:space="preserve">Protección del correo electrónico </t>
  </si>
  <si>
    <t xml:space="preserve">Protección del directorio </t>
  </si>
  <si>
    <t xml:space="preserve">Protección del servidor de nombres de dominio (DNS) </t>
  </si>
  <si>
    <t xml:space="preserve">Teletrabajo </t>
  </si>
  <si>
    <t xml:space="preserve">Voz sobre IP </t>
  </si>
  <si>
    <t xml:space="preserve">Copias de seguridad (backup)  </t>
  </si>
  <si>
    <t xml:space="preserve">Puesta en producción </t>
  </si>
  <si>
    <t xml:space="preserve">Explotación / Producción </t>
  </si>
  <si>
    <t xml:space="preserve">Cambios (actualizaciones y mantenimiento) </t>
  </si>
  <si>
    <t xml:space="preserve">Protección de las aplicaciones (software) </t>
  </si>
  <si>
    <t xml:space="preserve">Protección de los equipos (hardware) </t>
  </si>
  <si>
    <t xml:space="preserve">Operación </t>
  </si>
  <si>
    <t xml:space="preserve">Informática móvil </t>
  </si>
  <si>
    <t xml:space="preserve">Reproducción de documentos </t>
  </si>
  <si>
    <t xml:space="preserve">Protección de la centralita telefónica (PABX) </t>
  </si>
  <si>
    <t xml:space="preserve">Protección de las comunicaciones </t>
  </si>
  <si>
    <t xml:space="preserve">Entrada en servicio </t>
  </si>
  <si>
    <t xml:space="preserve">Autenticación del canal </t>
  </si>
  <si>
    <t xml:space="preserve">Protección de la integridad de los datos intercambiados </t>
  </si>
  <si>
    <t xml:space="preserve">Protección criptográfica de la confidencialidad de los datos intercambiados </t>
  </si>
  <si>
    <t xml:space="preserve">Internet: uso de ? acceso a </t>
  </si>
  <si>
    <t xml:space="preserve">Seguridad Wireless (WiFi) </t>
  </si>
  <si>
    <t xml:space="preserve">Telefonía móvil </t>
  </si>
  <si>
    <t xml:space="preserve">Segregación de las redes en dominios </t>
  </si>
  <si>
    <t xml:space="preserve">Protección en los puntos de interconexión con otros sistemas </t>
  </si>
  <si>
    <t xml:space="preserve">Sistema de protección perimetral </t>
  </si>
  <si>
    <t xml:space="preserve">Protección de los equipos de frontera </t>
  </si>
  <si>
    <t xml:space="preserve">Protección de los soportes de información </t>
  </si>
  <si>
    <t xml:space="preserve">Protección criptográfica del contenido </t>
  </si>
  <si>
    <t xml:space="preserve">Limpieza de contenidos   </t>
  </si>
  <si>
    <t xml:space="preserve">Destrucción de soportes   </t>
  </si>
  <si>
    <t xml:space="preserve">Protección de los elementos auxiliares </t>
  </si>
  <si>
    <t xml:space="preserve">Instalación </t>
  </si>
  <si>
    <t xml:space="preserve">Suministro eléctrico </t>
  </si>
  <si>
    <t xml:space="preserve">Climatización </t>
  </si>
  <si>
    <t xml:space="preserve">Protección del cableado </t>
  </si>
  <si>
    <t xml:space="preserve">Seguridad física – Protección de las instalaciones </t>
  </si>
  <si>
    <t xml:space="preserve">Diseño </t>
  </si>
  <si>
    <t xml:space="preserve">Defensa en profundidad </t>
  </si>
  <si>
    <t xml:space="preserve">Control de los accesos físicos </t>
  </si>
  <si>
    <t xml:space="preserve">Gestión del Personal </t>
  </si>
  <si>
    <t xml:space="preserve">Formación y concienciación </t>
  </si>
  <si>
    <t xml:space="preserve">Salvaguardas relativas al personal </t>
  </si>
  <si>
    <t xml:space="preserve">Salvaguardas de tipo organizativo </t>
  </si>
  <si>
    <t xml:space="preserve">Organización </t>
  </si>
  <si>
    <t xml:space="preserve">Gestión de riesgos </t>
  </si>
  <si>
    <t xml:space="preserve">Planificación de la seguridad </t>
  </si>
  <si>
    <t xml:space="preserve">Inspecciones de seguridad </t>
  </si>
  <si>
    <t xml:space="preserve">Continuidad de operaciones </t>
  </si>
  <si>
    <t xml:space="preserve">Continuidad del negocio   </t>
  </si>
  <si>
    <t xml:space="preserve">Análisis de impacto (BIA)   </t>
  </si>
  <si>
    <t xml:space="preserve">Plan de Recuperación de Desastres (DRP)  </t>
  </si>
  <si>
    <t xml:space="preserve">Externalización </t>
  </si>
  <si>
    <t xml:space="preserve">Acuerdos para intercambio de información y software </t>
  </si>
  <si>
    <t xml:space="preserve">Acceso externo </t>
  </si>
  <si>
    <t xml:space="preserve">Servicios proporcionados por otras organizaciones </t>
  </si>
  <si>
    <t xml:space="preserve">Personal subcontratado </t>
  </si>
  <si>
    <t xml:space="preserve">Adquisición y desarrollo </t>
  </si>
  <si>
    <t xml:space="preserve">Adquisición / desarrollo </t>
  </si>
  <si>
    <t xml:space="preserve">Servicios: Adquisición o desarrollo </t>
  </si>
  <si>
    <t xml:space="preserve">Aplicaciones: Adquisición o desarrollo </t>
  </si>
  <si>
    <t xml:space="preserve">Equipos: Adquisición o desarrollo </t>
  </si>
  <si>
    <t xml:space="preserve">Comunicaciones: Adquisición o contratación </t>
  </si>
  <si>
    <t xml:space="preserve">Soportes de Información: Adquisición </t>
  </si>
  <si>
    <t xml:space="preserve">Productos certificados o acreditados </t>
  </si>
  <si>
    <t xml:space="preserve">Protección de las Instalaciones </t>
  </si>
  <si>
    <t xml:space="preserve">Elementos Auxiliares </t>
  </si>
  <si>
    <t xml:space="preserve">Protección de los Soportes de Información </t>
  </si>
  <si>
    <t xml:space="preserve">Puntos de interconexión: conexiones entre zonas de confianza </t>
  </si>
  <si>
    <t xml:space="preserve">Protección de las Comunicaciones </t>
  </si>
  <si>
    <t xml:space="preserve">Protección de los Equipos Informáticos  </t>
  </si>
  <si>
    <t xml:space="preserve">Protección de las Aplicaciones Informáticas  </t>
  </si>
  <si>
    <t xml:space="preserve">Protección de los Servicios </t>
  </si>
  <si>
    <t>Codigo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</si>
  <si>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</si>
  <si>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</si>
  <si>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</si>
  <si>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</si>
  <si>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</si>
  <si>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</si>
  <si>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</si>
  <si>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</si>
  <si>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</si>
  <si>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</si>
  <si>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</si>
  <si>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</si>
  <si>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</si>
  <si>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</si>
  <si>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</si>
  <si>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</si>
  <si>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</si>
  <si>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</si>
  <si>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</si>
  <si>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Tipo de activo</t>
  </si>
  <si>
    <t>Tipo de amenaza</t>
  </si>
  <si>
    <t>codigo</t>
  </si>
  <si>
    <t>Tipo Salvaguarda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</si>
  <si>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</si>
  <si>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</si>
  <si>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</si>
  <si>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</si>
  <si>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</si>
  <si>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</si>
  <si>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</si>
  <si>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</si>
  <si>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</si>
  <si>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</si>
  <si>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</si>
  <si>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</si>
  <si>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</si>
  <si>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</si>
  <si>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</si>
  <si>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</si>
  <si>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</si>
  <si>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</si>
  <si>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</si>
  <si>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</si>
  <si>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</si>
  <si>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</si>
  <si>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</si>
  <si>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</si>
  <si>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</si>
  <si>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</si>
  <si>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</si>
  <si>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</si>
  <si>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</si>
  <si>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</si>
  <si>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Riesgo residual</t>
  </si>
  <si>
    <t>Riesgo potencial</t>
  </si>
  <si>
    <t>I</t>
  </si>
  <si>
    <t>%I</t>
  </si>
  <si>
    <t>IR</t>
  </si>
  <si>
    <t>P</t>
  </si>
  <si>
    <t>%P</t>
  </si>
  <si>
    <t>PR</t>
  </si>
  <si>
    <t>Grave</t>
  </si>
  <si>
    <t>Nivel de riesgo</t>
  </si>
  <si>
    <t>Prioridad</t>
  </si>
  <si>
    <t>Descripcion tratamiento</t>
  </si>
  <si>
    <t>Recursos</t>
  </si>
  <si>
    <t>Responsable</t>
  </si>
  <si>
    <t>Fecha inicio</t>
  </si>
  <si>
    <t>Fecha Fin</t>
  </si>
  <si>
    <t>Comentarios</t>
  </si>
  <si>
    <t>Tratamiento (Salvaguarda)</t>
  </si>
  <si>
    <t>RIESGO POTENCIAL</t>
  </si>
  <si>
    <t>RIESGO RESIDUAL</t>
  </si>
  <si>
    <t>No hacer nada</t>
  </si>
  <si>
    <t>En los proximos años</t>
  </si>
  <si>
    <t>En un año</t>
  </si>
  <si>
    <t>En un mes</t>
  </si>
  <si>
    <t>Menos de una semana</t>
  </si>
  <si>
    <t>datos de gestión interna</t>
  </si>
  <si>
    <t>Base de datos de clientes</t>
  </si>
  <si>
    <t>Esencial. Dato de carácter personal</t>
  </si>
  <si>
    <t>Robo de los datos</t>
  </si>
  <si>
    <t>Ataques intencionados. Robo. ROBO DE SOPORTES O DOCUMENTOS</t>
  </si>
  <si>
    <t>Servidor web</t>
  </si>
  <si>
    <t xml:space="preserve">Arquitectura del sistema. punto de acceso al servicio </t>
  </si>
  <si>
    <t>Falla de hardware</t>
  </si>
  <si>
    <t xml:space="preserve">De origen industrial. Avería de origen físico o lógico. AVERÍA DEL HARDWARE </t>
  </si>
  <si>
    <t>Sistema de interconexion de redes</t>
  </si>
  <si>
    <t xml:space="preserve">Arquitectura del sistema. punto de interconexión </t>
  </si>
  <si>
    <t>Interceptación de señales</t>
  </si>
  <si>
    <t>De origen industrial. Emanaciones electromagnéticas. INTERCEPTACIÓN DE SEÑALES PARÁSITAS COMPROMETEDORAS</t>
  </si>
  <si>
    <t>Proveedor de servicios de nube</t>
  </si>
  <si>
    <t>Arquitectura del sistema. proporcionado por terceros</t>
  </si>
  <si>
    <t>Pérdida de conectividad</t>
  </si>
  <si>
    <t>De origen industrial. Fallo de servicios de comunicaciones. PÉRDIDA DE LOS MEDIOS DE TELECOMUNICACIÓN</t>
  </si>
  <si>
    <t>Sistema de respaldo de datos</t>
  </si>
  <si>
    <t>Datos / Información. copias de respaldo</t>
  </si>
  <si>
    <t>Daños por agua en la sala de servidores</t>
  </si>
  <si>
    <t>Desastres naturales. Daños por agua. PERJUICIOS OCASIONADOS POR EL AGUA</t>
  </si>
  <si>
    <t>Sistema de autenticacion</t>
  </si>
  <si>
    <t>Fallo en la autenticación</t>
  </si>
  <si>
    <t>Errores y fallos no intencionados. Escapes de información</t>
  </si>
  <si>
    <t>Infraestructura de telecomunicaciones</t>
  </si>
  <si>
    <t>Destrucción por fenómeno climático</t>
  </si>
  <si>
    <t xml:space="preserve">Desastres naturales. Desastres naturales. FENÓMENO CLIMÁTICO </t>
  </si>
  <si>
    <t>Base de datos de empleados</t>
  </si>
  <si>
    <t>Fuga de información</t>
  </si>
  <si>
    <t>Servidor de autenticación</t>
  </si>
  <si>
    <t>Falla de autenticación</t>
  </si>
  <si>
    <t>Ataques intencionados. Suplantación de la identidad del usuario. USURPACIÓN DE DERECHO</t>
  </si>
  <si>
    <t>Aplicación web pública</t>
  </si>
  <si>
    <t>Desconfiguración</t>
  </si>
  <si>
    <t>Errores y fallos no intencionados. Errores de configuración</t>
  </si>
  <si>
    <t>Sistema de copias de respaldo</t>
  </si>
  <si>
    <t>Destrucción del respaldo</t>
  </si>
  <si>
    <t>Ataques intencionados. Destrucción de información</t>
  </si>
  <si>
    <t>Documentación contractual</t>
  </si>
  <si>
    <t>Esencial. Información</t>
  </si>
  <si>
    <t>Robo de documentos</t>
  </si>
  <si>
    <t>Centro de procesamiento de datos</t>
  </si>
  <si>
    <t>Esencial. Servicios</t>
  </si>
  <si>
    <t>Incendio</t>
  </si>
  <si>
    <t>De origen industrial. Fuego. INCENDIO</t>
  </si>
  <si>
    <t>Servidor de base de datos</t>
  </si>
  <si>
    <t>Daños en el servidor por agua</t>
  </si>
  <si>
    <t>Ficheros de proyectos en desarrollo</t>
  </si>
  <si>
    <t>Datos / Información. ficheros</t>
  </si>
  <si>
    <t>Corrupción de ficheros</t>
  </si>
  <si>
    <t>Errores y fallos no intencionados. Alteración accidental de la información</t>
  </si>
  <si>
    <t>004 008</t>
  </si>
  <si>
    <t>003 010 015</t>
  </si>
  <si>
    <t>002 006 009</t>
  </si>
  <si>
    <t>001 007 011 012</t>
  </si>
  <si>
    <t>005 013</t>
  </si>
  <si>
    <t>Cifrado de datos y control de acceso</t>
  </si>
  <si>
    <t xml:space="preserve">Protección de los datos/información. Cifrado de la información </t>
  </si>
  <si>
    <t>Implementación de redundancia y monitoreo</t>
  </si>
  <si>
    <t xml:space="preserve">Protección de los equipos (hardware) . Aseguramiento de la disponibilidad </t>
  </si>
  <si>
    <t>Cifrar las comunicaciones</t>
  </si>
  <si>
    <t xml:space="preserve">Protección de las comunicaciones . Protección criptográfica de la confidencialidad de los datos intercambiados </t>
  </si>
  <si>
    <t>Contratos con múltiples proveedores</t>
  </si>
  <si>
    <t xml:space="preserve">Continuidad de operaciones . Plan de Recuperación de Desastres (DRP)  </t>
  </si>
  <si>
    <t>Copia de los datos fuera de la instalación</t>
  </si>
  <si>
    <t xml:space="preserve">Protección de los datos/información. Copias de seguridad de los datos (backup) </t>
  </si>
  <si>
    <t>Implementación de una autenticación multifactor</t>
  </si>
  <si>
    <t xml:space="preserve">Protecciones generales u horizontales. Identificación y autenticación </t>
  </si>
  <si>
    <t>Reforzar la estructura y tener redundancia en las rutas de comunicación</t>
  </si>
  <si>
    <t xml:space="preserve">Seguridad física – Protección de las instalaciones . Protección de las Instalaciones </t>
  </si>
  <si>
    <t>Implementación de un control de acceso estricto</t>
  </si>
  <si>
    <t xml:space="preserve">Protecciones generales u horizontales. Control de acceso lógico </t>
  </si>
  <si>
    <t>Redundancia en los sistemas de autenticación</t>
  </si>
  <si>
    <t>Protección del servidor de DNS</t>
  </si>
  <si>
    <t xml:space="preserve">Protección de los servicios . Protección del servidor de nombres de dominio (DNS) </t>
  </si>
  <si>
    <t>Implementar copias de seguridad automatizadas</t>
  </si>
  <si>
    <t xml:space="preserve">Protección de las aplicaciones (software) . Copias de seguridad (backup)  </t>
  </si>
  <si>
    <t>Destrucción de soportes físicos</t>
  </si>
  <si>
    <t xml:space="preserve">Protección de los soportes de información . Destrucción de soportes   </t>
  </si>
  <si>
    <t>Sistemas de extinción de incendios automáticos y refuerzo estructural</t>
  </si>
  <si>
    <t xml:space="preserve">Protección de los servicios . Aseguramiento de la disponibilidad </t>
  </si>
  <si>
    <t xml:space="preserve"> </t>
  </si>
  <si>
    <t>003 009 010 015</t>
  </si>
  <si>
    <t>002 006</t>
  </si>
  <si>
    <t>007 011 012</t>
  </si>
  <si>
    <t>001 013 014</t>
  </si>
  <si>
    <t>Implementar cifrado y controles de acceso restrictivos</t>
  </si>
  <si>
    <t>Equipo de seguridad</t>
  </si>
  <si>
    <t>Administrador sistemas</t>
  </si>
  <si>
    <t>Implementar servidores redundantes y monitoreo constante</t>
  </si>
  <si>
    <t>Infraestructura IT</t>
  </si>
  <si>
    <t>Director IT</t>
  </si>
  <si>
    <t>Implementar cifrado en todas las comunicaciones internas</t>
  </si>
  <si>
    <t>Equipo de red</t>
  </si>
  <si>
    <t>Administrador de Redes</t>
  </si>
  <si>
    <t>Establecer contratos con varios proveedores de servicios en la nube</t>
  </si>
  <si>
    <t>Departamento legal</t>
  </si>
  <si>
    <t>Director de operaciones</t>
  </si>
  <si>
    <t>Se debe realizar una revisión anual</t>
  </si>
  <si>
    <t>Implementar copias de seguridad en ubicaciones geográficas separadas</t>
  </si>
  <si>
    <t>Implementar autenticación multifactor para el acceso a sistemas críticos</t>
  </si>
  <si>
    <t>Fortalecer estructuras y crear rutas de comunicación alternativas</t>
  </si>
  <si>
    <t>Restricción de acceso basado en roles y monitoreo de accesos</t>
  </si>
  <si>
    <t>Implementar servidores de autenticación redundantes</t>
  </si>
  <si>
    <t>Implementar medidas de seguridad en el DNS</t>
  </si>
  <si>
    <t>Equipo de sdesarrollo web</t>
  </si>
  <si>
    <t>Jefe de desarrollo</t>
  </si>
  <si>
    <t>Automatizar la generación y almacenamiento de copias de seguridad</t>
  </si>
  <si>
    <t>Destruir documentos sensibles después de su ciclo de vida</t>
  </si>
  <si>
    <t>Director legal</t>
  </si>
  <si>
    <t>Implementar sistemas automáticos y fortalecer la estructura del edificio</t>
  </si>
  <si>
    <t>Monitorear y usar servidores redundantes</t>
  </si>
  <si>
    <t>Cifrado de archivos y establecer políticas de control de acceso</t>
  </si>
  <si>
    <t>Equipo de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</si>
</sst>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###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FFFFFF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8"/>
      <color theme="0"/>
      <name val="Amasis MT Pro Black"/>
      <family val="1"/>
    </font>
    <font>
      <b/>
      <sz val="26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medium">
        <color rgb="FF4472C4"/>
      </left>
      <right style="medium">
        <color rgb="FFFFFFFF"/>
      </right>
      <top style="medium">
        <color rgb="FF4472C4"/>
      </top>
      <bottom style="medium">
        <color rgb="FFFFFFFF"/>
      </bottom>
      <diagonal/>
    </border>
    <border>
      <left/>
      <right style="medium">
        <color rgb="FFFFFFFF"/>
      </right>
      <top style="medium">
        <color rgb="FF4472C4"/>
      </top>
      <bottom style="medium">
        <color rgb="FFFFFFFF"/>
      </bottom>
      <diagonal/>
    </border>
    <border>
      <left/>
      <right style="medium">
        <color rgb="FF4472C4"/>
      </right>
      <top style="medium">
        <color rgb="FF4472C4"/>
      </top>
      <bottom style="medium">
        <color rgb="FFFFFFFF"/>
      </bottom>
      <diagonal/>
    </border>
    <border>
      <left style="medium">
        <color rgb="FF4472C4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4472C4"/>
      </right>
      <top/>
      <bottom style="medium">
        <color rgb="FFFFFFFF"/>
      </bottom>
      <diagonal/>
    </border>
    <border>
      <left style="medium">
        <color rgb="FF4472C4"/>
      </left>
      <right style="medium">
        <color rgb="FFFFFFFF"/>
      </right>
      <top/>
      <bottom style="medium">
        <color rgb="FF4472C4"/>
      </bottom>
      <diagonal/>
    </border>
    <border>
      <left/>
      <right style="medium">
        <color rgb="FFFFFFFF"/>
      </right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0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vertical="center" wrapText="1"/>
    </xf>
    <xf numFmtId="0" fontId="2" fillId="6" borderId="13" xfId="0" applyFont="1" applyFill="1" applyBorder="1" applyAlignment="1">
      <alignment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0" fillId="0" borderId="14" xfId="0" applyBorder="1"/>
    <xf numFmtId="0" fontId="1" fillId="9" borderId="14" xfId="0" applyFont="1" applyFill="1" applyBorder="1" applyAlignment="1">
      <alignment horizontal="center"/>
    </xf>
    <xf numFmtId="0" fontId="0" fillId="6" borderId="14" xfId="0" applyFill="1" applyBorder="1"/>
    <xf numFmtId="0" fontId="0" fillId="8" borderId="14" xfId="0" applyFill="1" applyBorder="1"/>
    <xf numFmtId="0" fontId="0" fillId="4" borderId="14" xfId="0" applyFill="1" applyBorder="1"/>
    <xf numFmtId="0" fontId="0" fillId="3" borderId="14" xfId="0" applyFill="1" applyBorder="1"/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49" fontId="17" fillId="0" borderId="14" xfId="0" applyNumberFormat="1" applyFont="1" applyBorder="1" applyAlignment="1">
      <alignment horizontal="center"/>
    </xf>
    <xf numFmtId="0" fontId="17" fillId="0" borderId="14" xfId="0" applyFont="1" applyBorder="1"/>
    <xf numFmtId="0" fontId="17" fillId="0" borderId="14" xfId="0" applyFont="1" applyBorder="1" applyAlignment="1">
      <alignment horizontal="center"/>
    </xf>
    <xf numFmtId="0" fontId="17" fillId="0" borderId="0" xfId="0" applyFont="1"/>
    <xf numFmtId="0" fontId="17" fillId="0" borderId="14" xfId="0" applyFont="1" applyBorder="1" applyAlignment="1" applyProtection="1">
      <alignment horizontal="center"/>
      <protection locked="0"/>
    </xf>
    <xf numFmtId="0" fontId="17" fillId="0" borderId="14" xfId="0" applyFont="1" applyBorder="1" applyProtection="1">
      <protection locked="0"/>
    </xf>
    <xf numFmtId="49" fontId="17" fillId="0" borderId="14" xfId="0" applyNumberFormat="1" applyFont="1" applyBorder="1" applyAlignment="1" applyProtection="1">
      <alignment horizontal="left"/>
      <protection locked="0"/>
    </xf>
    <xf numFmtId="165" fontId="2" fillId="6" borderId="11" xfId="0" applyNumberFormat="1" applyFont="1" applyFill="1" applyBorder="1" applyAlignment="1">
      <alignment vertical="center" wrapText="1"/>
    </xf>
    <xf numFmtId="165" fontId="2" fillId="5" borderId="11" xfId="0" applyNumberFormat="1" applyFont="1" applyFill="1" applyBorder="1" applyAlignment="1">
      <alignment vertical="center" wrapText="1"/>
    </xf>
    <xf numFmtId="165" fontId="3" fillId="0" borderId="11" xfId="0" applyNumberFormat="1" applyFont="1" applyBorder="1" applyAlignment="1">
      <alignment vertical="center" wrapText="1"/>
    </xf>
    <xf numFmtId="165" fontId="2" fillId="4" borderId="11" xfId="0" applyNumberFormat="1" applyFont="1" applyFill="1" applyBorder="1" applyAlignment="1">
      <alignment vertical="center" wrapText="1"/>
    </xf>
    <xf numFmtId="165" fontId="4" fillId="3" borderId="11" xfId="0" applyNumberFormat="1" applyFont="1" applyFill="1" applyBorder="1" applyAlignment="1">
      <alignment vertical="center" wrapText="1"/>
    </xf>
    <xf numFmtId="165" fontId="2" fillId="6" borderId="7" xfId="0" applyNumberFormat="1" applyFont="1" applyFill="1" applyBorder="1" applyAlignment="1">
      <alignment horizontal="center" vertical="center" wrapText="1"/>
    </xf>
    <xf numFmtId="165" fontId="2" fillId="5" borderId="4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2" fillId="4" borderId="4" xfId="0" applyNumberFormat="1" applyFont="1" applyFill="1" applyBorder="1" applyAlignment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0" fontId="1" fillId="13" borderId="0" xfId="0" applyFont="1" applyFill="1"/>
    <xf numFmtId="164" fontId="17" fillId="0" borderId="14" xfId="2" applyNumberFormat="1" applyFont="1" applyBorder="1"/>
    <xf numFmtId="165" fontId="17" fillId="0" borderId="14" xfId="0" applyNumberFormat="1" applyFont="1" applyBorder="1"/>
    <xf numFmtId="0" fontId="0" fillId="0" borderId="15" xfId="0" applyBorder="1"/>
    <xf numFmtId="0" fontId="1" fillId="11" borderId="14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0" fillId="0" borderId="0" xfId="0" applyNumberFormat="1"/>
    <xf numFmtId="0" fontId="1" fillId="13" borderId="0" xfId="0" applyFont="1" applyFill="1" applyProtection="1">
      <protection locked="0"/>
    </xf>
    <xf numFmtId="9" fontId="17" fillId="0" borderId="14" xfId="1" applyFont="1" applyBorder="1" applyProtection="1">
      <protection locked="0"/>
    </xf>
    <xf numFmtId="0" fontId="0" fillId="0" borderId="0" xfId="0" applyProtection="1">
      <protection locked="0"/>
    </xf>
    <xf numFmtId="0" fontId="1" fillId="13" borderId="17" xfId="0" applyFont="1" applyFill="1" applyBorder="1" applyProtection="1">
      <protection locked="0"/>
    </xf>
    <xf numFmtId="0" fontId="1" fillId="0" borderId="0" xfId="0" applyFont="1" applyProtection="1">
      <protection locked="0"/>
    </xf>
    <xf numFmtId="166" fontId="17" fillId="0" borderId="14" xfId="0" applyNumberFormat="1" applyFont="1" applyBorder="1" applyAlignment="1">
      <alignment horizontal="center"/>
    </xf>
    <xf numFmtId="49" fontId="17" fillId="0" borderId="14" xfId="0" applyNumberFormat="1" applyFont="1" applyBorder="1"/>
    <xf numFmtId="14" fontId="0" fillId="0" borderId="0" xfId="0" applyNumberFormat="1" applyProtection="1">
      <protection locked="0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textRotation="90" wrapText="1"/>
    </xf>
    <xf numFmtId="0" fontId="2" fillId="3" borderId="14" xfId="0" applyFont="1" applyFill="1" applyBorder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49" fontId="19" fillId="3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6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8" borderId="14" xfId="0" applyNumberFormat="1" applyFont="1" applyFill="1" applyBorder="1" applyAlignment="1" applyProtection="1">
      <alignment horizontal="center" vertical="center" wrapText="1"/>
      <protection locked="0"/>
    </xf>
    <xf numFmtId="49" fontId="19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18" fillId="3" borderId="17" xfId="0" applyFont="1" applyFill="1" applyBorder="1" applyAlignment="1">
      <alignment horizontal="center" vertical="center"/>
    </xf>
    <xf numFmtId="49" fontId="19" fillId="4" borderId="15" xfId="0" applyNumberFormat="1" applyFont="1" applyFill="1" applyBorder="1" applyAlignment="1" applyProtection="1">
      <alignment horizontal="center" vertical="center" wrapText="1"/>
      <protection locked="0"/>
    </xf>
    <xf numFmtId="49" fontId="19" fillId="4" borderId="16" xfId="0" applyNumberFormat="1" applyFont="1" applyFill="1" applyBorder="1" applyAlignment="1" applyProtection="1">
      <alignment horizontal="center" vertical="center" wrapText="1"/>
      <protection locked="0"/>
    </xf>
    <xf numFmtId="49" fontId="19" fillId="3" borderId="15" xfId="0" applyNumberFormat="1" applyFont="1" applyFill="1" applyBorder="1" applyAlignment="1" applyProtection="1">
      <alignment horizontal="center" vertical="center" wrapText="1"/>
      <protection locked="0"/>
    </xf>
    <xf numFmtId="49" fontId="19" fillId="3" borderId="16" xfId="0" applyNumberFormat="1" applyFont="1" applyFill="1" applyBorder="1" applyAlignment="1" applyProtection="1">
      <alignment horizontal="center" vertical="center" wrapText="1"/>
      <protection locked="0"/>
    </xf>
    <xf numFmtId="0" fontId="1" fillId="13" borderId="0" xfId="0" applyFont="1" applyFill="1" applyAlignment="1">
      <alignment horizontal="center"/>
    </xf>
    <xf numFmtId="0" fontId="1" fillId="13" borderId="17" xfId="0" applyFont="1" applyFill="1" applyBorder="1" applyAlignment="1">
      <alignment horizontal="center"/>
    </xf>
    <xf numFmtId="0" fontId="18" fillId="6" borderId="17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26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font>
        <b/>
      </font>
      <protection locked="0" hidden="0"/>
    </dxf>
    <dxf>
      <numFmt numFmtId="30" formatCode="@"/>
    </dxf>
    <dxf>
      <numFmt numFmtId="30" formatCode="@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protection locked="0" hidden="0"/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Curso\Modulo%2003%20-%20Auditor&#237;a%20de%20seguridad%20inform&#225;tica\02%20-%20Actividades\Actividad%2012%20-%20Matriz%20de%20riesgos\Actividad%2012%20-%20Analisis%20de%20riesgos%20-%20a%20copiar.xlsx" TargetMode="External"/><Relationship Id="rId1" Type="http://schemas.openxmlformats.org/officeDocument/2006/relationships/externalLinkPath" Target="Actividad%2012%20-%20Analisis%20de%20riesgos%20-%20a%20copi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"/>
      <sheetName val="Activos"/>
      <sheetName val="Amenazas"/>
      <sheetName val="Salvaguardas"/>
      <sheetName val="Impacto"/>
      <sheetName val="Prioridad"/>
      <sheetName val="Riesgo"/>
      <sheetName val="RP"/>
      <sheetName val="GR"/>
      <sheetName val="RR"/>
      <sheetName val="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Cifrado de datos y control de acceso</v>
          </cell>
        </row>
        <row r="3">
          <cell r="D3" t="str">
            <v>Implementación de redundancia y monitoreo</v>
          </cell>
        </row>
        <row r="4">
          <cell r="D4" t="str">
            <v>Cifrar las comunicaciones</v>
          </cell>
        </row>
        <row r="5">
          <cell r="D5" t="str">
            <v>Contratos con múltiples proveedores</v>
          </cell>
        </row>
        <row r="6">
          <cell r="D6" t="str">
            <v>Copia de los datos fuera de la instalación</v>
          </cell>
        </row>
        <row r="7">
          <cell r="D7" t="str">
            <v>Implementación de una autenticación multifactor</v>
          </cell>
        </row>
        <row r="8">
          <cell r="D8" t="str">
            <v>Reforzar la estructura y tener redundancia en las rutas de comunicación</v>
          </cell>
        </row>
        <row r="9">
          <cell r="D9" t="str">
            <v>Implementación de un control de acceso estricto</v>
          </cell>
        </row>
        <row r="10">
          <cell r="D10" t="str">
            <v>Redundancia en los sistemas de autenticación</v>
          </cell>
        </row>
        <row r="11">
          <cell r="D11" t="str">
            <v>Protección del servidor de DNS</v>
          </cell>
        </row>
        <row r="12">
          <cell r="D12" t="str">
            <v>Implementar copias de seguridad automatizadas</v>
          </cell>
        </row>
        <row r="13">
          <cell r="D13" t="str">
            <v>Destrucción de soportes físicos</v>
          </cell>
        </row>
        <row r="14">
          <cell r="D14" t="str">
            <v>Sistemas de extinción de incendios automáticos y refuerzo estructural</v>
          </cell>
        </row>
        <row r="15">
          <cell r="D15" t="str">
            <v>Implementación de redundancia y monitoreo</v>
          </cell>
        </row>
        <row r="16">
          <cell r="D16" t="str">
            <v>Cifrado de datos y control de acceso</v>
          </cell>
        </row>
      </sheetData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9AF37-81BD-4610-87A1-A166266F469A}" name="Tabla1" displayName="Tabla1" ref="A1:L50" totalsRowShown="0" headerRowDxfId="25" dataDxfId="24">
  <autoFilter ref="A1:L50" xr:uid="{53F9AF37-81BD-4610-87A1-A166266F469A}"/>
  <tableColumns count="12">
    <tableColumn id="1" xr3:uid="{AB7C3EB9-BEF8-4E10-8801-55C171C8917C}" name="codigo" dataDxfId="23">
      <calculatedColumnFormula>AR!A2</calculatedColumnFormula>
    </tableColumn>
    <tableColumn id="2" xr3:uid="{78611F87-A4FD-4D68-BBA4-956F048AC602}" name="Activo" dataDxfId="22">
      <calculatedColumnFormula>AR!B2</calculatedColumnFormula>
    </tableColumn>
    <tableColumn id="3" xr3:uid="{EFD184D7-2CF4-40F4-92F6-614FD969729C}" name="Amenaza">
      <calculatedColumnFormula>GR!C2</calculatedColumnFormula>
    </tableColumn>
    <tableColumn id="4" xr3:uid="{F710ECBE-5D4C-45D3-800C-A012160BD07D}" name="Nivel de riesgo">
      <calculatedColumnFormula>AR!I2</calculatedColumnFormula>
    </tableColumn>
    <tableColumn id="5" xr3:uid="{F6142B9F-E130-4152-AB56-D531E3728F81}" name="Prioridad" dataDxfId="21"/>
    <tableColumn id="6" xr3:uid="{CA36D66A-CF9C-4C8C-87A2-B1CC7E87C93E}" name="Tratamiento (Salvaguarda)" dataDxfId="20">
      <calculatedColumnFormula>[1]GR!D2</calculatedColumnFormula>
    </tableColumn>
    <tableColumn id="7" xr3:uid="{49AC6CBF-19EE-4EA0-8782-3B0F34789709}" name="Descripcion tratamiento" dataDxfId="19"/>
    <tableColumn id="8" xr3:uid="{32360561-7A32-49F2-BC23-06CB6F4569EC}" name="Recursos" dataDxfId="18"/>
    <tableColumn id="9" xr3:uid="{68D99E67-BD87-413C-8328-EACB653050E1}" name="Responsable" dataDxfId="17"/>
    <tableColumn id="10" xr3:uid="{47C9C3FA-7397-4C9E-9DC1-E4FBED98A439}" name="Fecha inicio" dataDxfId="16"/>
    <tableColumn id="11" xr3:uid="{A1A6E8BB-C9AC-4562-A96D-C792A0ABB17F}" name="Fecha Fin" dataDxfId="15"/>
    <tableColumn id="12" xr3:uid="{385A9867-F849-48C6-B8C4-FF116CC12899}" name="Comentarios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BD51-421E-4B3E-A568-41EED383F0C1}">
  <dimension ref="A1:C132"/>
  <sheetViews>
    <sheetView topLeftCell="C1" zoomScale="72" zoomScaleNormal="72" workbookViewId="0">
      <pane ySplit="1" topLeftCell="A6" activePane="bottomLeft" state="frozen"/>
      <selection activeCell="B15" sqref="A11:B15"/>
      <selection pane="bottomLeft" activeCell="B15" sqref="A11:B15"/>
    </sheetView>
  </sheetViews>
  <sheetFormatPr baseColWidth="10" defaultRowHeight="15" x14ac:dyDescent="0.25"/>
  <cols>
    <col min="1" max="1" width="34" customWidth="1"/>
    <col min="2" max="2" width="46" customWidth="1"/>
    <col min="3" max="3" width="66.5703125" style="32" bestFit="1" customWidth="1"/>
  </cols>
  <sheetData>
    <row r="1" spans="1:3" x14ac:dyDescent="0.25">
      <c r="A1" s="40" t="s">
        <v>38</v>
      </c>
      <c r="B1" s="40" t="s">
        <v>29</v>
      </c>
      <c r="C1" s="64" t="s">
        <v>29</v>
      </c>
    </row>
    <row r="2" spans="1:3" x14ac:dyDescent="0.25">
      <c r="A2" s="32" t="s">
        <v>39</v>
      </c>
      <c r="B2" s="63" t="s">
        <v>40</v>
      </c>
      <c r="C2" s="32" t="str">
        <f>CONCATENATE(A2,". ",B2)</f>
        <v>Esencial. Información</v>
      </c>
    </row>
    <row r="3" spans="1:3" x14ac:dyDescent="0.25">
      <c r="A3" s="32" t="s">
        <v>39</v>
      </c>
      <c r="B3" s="63" t="s">
        <v>41</v>
      </c>
      <c r="C3" s="32" t="str">
        <f t="shared" ref="C3:C66" si="0">CONCATENATE(A3,". ",B3)</f>
        <v>Esencial. Servicios</v>
      </c>
    </row>
    <row r="4" spans="1:3" x14ac:dyDescent="0.25">
      <c r="A4" s="32" t="s">
        <v>39</v>
      </c>
      <c r="B4" s="63" t="s">
        <v>42</v>
      </c>
      <c r="C4" s="32" t="str">
        <f t="shared" si="0"/>
        <v>Esencial. Dato de carácter personal</v>
      </c>
    </row>
    <row r="5" spans="1:3" x14ac:dyDescent="0.25">
      <c r="A5" s="32" t="s">
        <v>43</v>
      </c>
      <c r="B5" s="63" t="s">
        <v>44</v>
      </c>
      <c r="C5" s="32" t="str">
        <f t="shared" si="0"/>
        <v xml:space="preserve">Arquitectura del sistema. punto de acceso al servicio </v>
      </c>
    </row>
    <row r="6" spans="1:3" x14ac:dyDescent="0.25">
      <c r="A6" s="32" t="s">
        <v>43</v>
      </c>
      <c r="B6" s="63" t="s">
        <v>45</v>
      </c>
      <c r="C6" s="32" t="str">
        <f t="shared" si="0"/>
        <v xml:space="preserve">Arquitectura del sistema. punto de interconexión </v>
      </c>
    </row>
    <row r="7" spans="1:3" x14ac:dyDescent="0.25">
      <c r="A7" s="32" t="s">
        <v>43</v>
      </c>
      <c r="B7" s="63" t="s">
        <v>46</v>
      </c>
      <c r="C7" s="32" t="str">
        <f t="shared" si="0"/>
        <v>Arquitectura del sistema. proporcionado por terceros</v>
      </c>
    </row>
    <row r="8" spans="1:3" x14ac:dyDescent="0.25">
      <c r="A8" s="32" t="s">
        <v>47</v>
      </c>
      <c r="B8" s="63" t="s">
        <v>48</v>
      </c>
      <c r="C8" s="32" t="str">
        <f t="shared" si="0"/>
        <v>Datos / Información. ficheros</v>
      </c>
    </row>
    <row r="9" spans="1:3" x14ac:dyDescent="0.25">
      <c r="A9" s="32" t="s">
        <v>47</v>
      </c>
      <c r="B9" s="63" t="s">
        <v>49</v>
      </c>
      <c r="C9" s="32" t="str">
        <f t="shared" si="0"/>
        <v>Datos / Información. copias de respaldo</v>
      </c>
    </row>
    <row r="10" spans="1:3" x14ac:dyDescent="0.25">
      <c r="A10" s="32" t="s">
        <v>47</v>
      </c>
      <c r="B10" s="63" t="s">
        <v>50</v>
      </c>
      <c r="C10" s="32" t="str">
        <f t="shared" si="0"/>
        <v>Datos / Información. datos de configuración</v>
      </c>
    </row>
    <row r="11" spans="1:3" x14ac:dyDescent="0.25">
      <c r="A11" s="32" t="s">
        <v>47</v>
      </c>
      <c r="B11" s="63" t="s">
        <v>442</v>
      </c>
      <c r="C11" s="32" t="str">
        <f t="shared" si="0"/>
        <v>Datos / Información. datos de gestión interna</v>
      </c>
    </row>
    <row r="12" spans="1:3" x14ac:dyDescent="0.25">
      <c r="A12" s="32" t="s">
        <v>47</v>
      </c>
      <c r="B12" s="63" t="s">
        <v>51</v>
      </c>
      <c r="C12" s="32" t="str">
        <f t="shared" si="0"/>
        <v>Datos / Información. credenciales</v>
      </c>
    </row>
    <row r="13" spans="1:3" x14ac:dyDescent="0.25">
      <c r="A13" s="32" t="s">
        <v>47</v>
      </c>
      <c r="B13" s="63" t="s">
        <v>52</v>
      </c>
      <c r="C13" s="32" t="str">
        <f t="shared" si="0"/>
        <v>Datos / Información. datos de validación de credenciales</v>
      </c>
    </row>
    <row r="14" spans="1:3" x14ac:dyDescent="0.25">
      <c r="A14" s="32" t="s">
        <v>47</v>
      </c>
      <c r="B14" s="63" t="s">
        <v>53</v>
      </c>
      <c r="C14" s="32" t="str">
        <f t="shared" si="0"/>
        <v>Datos / Información. datos de control de acceso</v>
      </c>
    </row>
    <row r="15" spans="1:3" x14ac:dyDescent="0.25">
      <c r="A15" s="32" t="s">
        <v>47</v>
      </c>
      <c r="B15" s="63" t="s">
        <v>54</v>
      </c>
      <c r="C15" s="32" t="str">
        <f t="shared" si="0"/>
        <v xml:space="preserve">Datos / Información. registro de actividad </v>
      </c>
    </row>
    <row r="16" spans="1:3" x14ac:dyDescent="0.25">
      <c r="A16" s="32" t="s">
        <v>47</v>
      </c>
      <c r="B16" s="63" t="s">
        <v>55</v>
      </c>
      <c r="C16" s="32" t="str">
        <f t="shared" si="0"/>
        <v xml:space="preserve">Datos / Información. código fuente </v>
      </c>
    </row>
    <row r="17" spans="1:3" x14ac:dyDescent="0.25">
      <c r="A17" s="32" t="s">
        <v>47</v>
      </c>
      <c r="B17" s="63" t="s">
        <v>56</v>
      </c>
      <c r="C17" s="32" t="str">
        <f t="shared" si="0"/>
        <v xml:space="preserve">Datos / Información. código ejecutable </v>
      </c>
    </row>
    <row r="18" spans="1:3" x14ac:dyDescent="0.25">
      <c r="A18" s="32" t="s">
        <v>47</v>
      </c>
      <c r="B18" s="63" t="s">
        <v>57</v>
      </c>
      <c r="C18" s="32" t="str">
        <f t="shared" si="0"/>
        <v>Datos / Información. datos de prueba</v>
      </c>
    </row>
    <row r="19" spans="1:3" x14ac:dyDescent="0.25">
      <c r="A19" s="32" t="s">
        <v>62</v>
      </c>
      <c r="B19" s="63" t="s">
        <v>58</v>
      </c>
      <c r="C19" s="32" t="str">
        <f t="shared" si="0"/>
        <v>Claves criptográficas. protección de la información</v>
      </c>
    </row>
    <row r="20" spans="1:3" x14ac:dyDescent="0.25">
      <c r="A20" s="32" t="s">
        <v>62</v>
      </c>
      <c r="B20" s="63" t="s">
        <v>59</v>
      </c>
      <c r="C20" s="32" t="str">
        <f t="shared" si="0"/>
        <v>Claves criptográficas. protección de las comunicaciones</v>
      </c>
    </row>
    <row r="21" spans="1:3" x14ac:dyDescent="0.25">
      <c r="A21" s="32" t="s">
        <v>62</v>
      </c>
      <c r="B21" s="63" t="s">
        <v>60</v>
      </c>
      <c r="C21" s="32" t="str">
        <f t="shared" si="0"/>
        <v>Claves criptográficas. cifrado de soportes de información</v>
      </c>
    </row>
    <row r="22" spans="1:3" x14ac:dyDescent="0.25">
      <c r="A22" s="32" t="s">
        <v>62</v>
      </c>
      <c r="B22" s="63" t="s">
        <v>61</v>
      </c>
      <c r="C22" s="32" t="str">
        <f t="shared" si="0"/>
        <v>Claves criptográficas. certificados de clave pública</v>
      </c>
    </row>
    <row r="23" spans="1:3" x14ac:dyDescent="0.25">
      <c r="A23" s="32" t="s">
        <v>41</v>
      </c>
      <c r="B23" s="63" t="s">
        <v>63</v>
      </c>
      <c r="C23" s="32" t="str">
        <f t="shared" si="0"/>
        <v>Servicios. anónimo</v>
      </c>
    </row>
    <row r="24" spans="1:3" x14ac:dyDescent="0.25">
      <c r="A24" s="32" t="s">
        <v>41</v>
      </c>
      <c r="B24" s="63" t="s">
        <v>64</v>
      </c>
      <c r="C24" s="32" t="str">
        <f t="shared" si="0"/>
        <v>Servicios. al público en general</v>
      </c>
    </row>
    <row r="25" spans="1:3" x14ac:dyDescent="0.25">
      <c r="A25" s="32" t="s">
        <v>41</v>
      </c>
      <c r="B25" s="63" t="s">
        <v>65</v>
      </c>
      <c r="C25" s="32" t="str">
        <f t="shared" si="0"/>
        <v xml:space="preserve">Servicios. a usuarios externos </v>
      </c>
    </row>
    <row r="26" spans="1:3" x14ac:dyDescent="0.25">
      <c r="A26" s="32" t="s">
        <v>41</v>
      </c>
      <c r="B26" s="63" t="s">
        <v>66</v>
      </c>
      <c r="C26" s="32" t="str">
        <f t="shared" si="0"/>
        <v xml:space="preserve">Servicios. interno </v>
      </c>
    </row>
    <row r="27" spans="1:3" x14ac:dyDescent="0.25">
      <c r="A27" s="32" t="s">
        <v>41</v>
      </c>
      <c r="B27" s="63" t="s">
        <v>67</v>
      </c>
      <c r="C27" s="32" t="str">
        <f t="shared" si="0"/>
        <v>Servicios. world wide web</v>
      </c>
    </row>
    <row r="28" spans="1:3" x14ac:dyDescent="0.25">
      <c r="A28" s="32" t="s">
        <v>41</v>
      </c>
      <c r="B28" s="63" t="s">
        <v>68</v>
      </c>
      <c r="C28" s="32" t="str">
        <f t="shared" si="0"/>
        <v>Servicios. acceso remoto a cuenta local</v>
      </c>
    </row>
    <row r="29" spans="1:3" x14ac:dyDescent="0.25">
      <c r="A29" s="32" t="s">
        <v>41</v>
      </c>
      <c r="B29" s="63" t="s">
        <v>69</v>
      </c>
      <c r="C29" s="32" t="str">
        <f t="shared" si="0"/>
        <v xml:space="preserve">Servicios. correo electrónico </v>
      </c>
    </row>
    <row r="30" spans="1:3" x14ac:dyDescent="0.25">
      <c r="A30" s="32" t="s">
        <v>41</v>
      </c>
      <c r="B30" s="63" t="s">
        <v>70</v>
      </c>
      <c r="C30" s="32" t="str">
        <f t="shared" si="0"/>
        <v>Servicios. almacenamiento de ficheros</v>
      </c>
    </row>
    <row r="31" spans="1:3" x14ac:dyDescent="0.25">
      <c r="A31" s="32" t="s">
        <v>41</v>
      </c>
      <c r="B31" s="63" t="s">
        <v>71</v>
      </c>
      <c r="C31" s="32" t="str">
        <f t="shared" si="0"/>
        <v>Servicios. transferencia de ficheros</v>
      </c>
    </row>
    <row r="32" spans="1:3" x14ac:dyDescent="0.25">
      <c r="A32" s="32" t="s">
        <v>41</v>
      </c>
      <c r="B32" s="63" t="s">
        <v>72</v>
      </c>
      <c r="C32" s="32" t="str">
        <f t="shared" si="0"/>
        <v>Servicios. intercambio electrónico de datos</v>
      </c>
    </row>
    <row r="33" spans="1:3" x14ac:dyDescent="0.25">
      <c r="A33" s="32" t="s">
        <v>41</v>
      </c>
      <c r="B33" s="63" t="s">
        <v>73</v>
      </c>
      <c r="C33" s="32" t="str">
        <f t="shared" si="0"/>
        <v xml:space="preserve">Servicios. servicio de directorio </v>
      </c>
    </row>
    <row r="34" spans="1:3" x14ac:dyDescent="0.25">
      <c r="A34" s="32" t="s">
        <v>41</v>
      </c>
      <c r="B34" s="63" t="s">
        <v>74</v>
      </c>
      <c r="C34" s="32" t="str">
        <f t="shared" si="0"/>
        <v>Servicios. gestión de identidades</v>
      </c>
    </row>
    <row r="35" spans="1:3" x14ac:dyDescent="0.25">
      <c r="A35" s="32" t="s">
        <v>41</v>
      </c>
      <c r="B35" s="63" t="s">
        <v>75</v>
      </c>
      <c r="C35" s="32" t="str">
        <f t="shared" si="0"/>
        <v>Servicios. gestión de privilegios</v>
      </c>
    </row>
    <row r="36" spans="1:3" x14ac:dyDescent="0.25">
      <c r="A36" s="32" t="s">
        <v>41</v>
      </c>
      <c r="B36" s="63" t="s">
        <v>76</v>
      </c>
      <c r="C36" s="32" t="str">
        <f t="shared" si="0"/>
        <v>Servicios. infraestructura de clave pública</v>
      </c>
    </row>
    <row r="37" spans="1:3" x14ac:dyDescent="0.25">
      <c r="A37" s="32" t="s">
        <v>77</v>
      </c>
      <c r="B37" s="63" t="s">
        <v>78</v>
      </c>
      <c r="C37" s="32" t="str">
        <f t="shared" si="0"/>
        <v>Software - Aplicaciones informáticas. desarrollo propio</v>
      </c>
    </row>
    <row r="38" spans="1:3" x14ac:dyDescent="0.25">
      <c r="A38" s="32" t="s">
        <v>77</v>
      </c>
      <c r="B38" s="63" t="s">
        <v>79</v>
      </c>
      <c r="C38" s="32" t="str">
        <f t="shared" si="0"/>
        <v>Software - Aplicaciones informáticas. desarrollo a medida</v>
      </c>
    </row>
    <row r="39" spans="1:3" x14ac:dyDescent="0.25">
      <c r="A39" s="32" t="s">
        <v>77</v>
      </c>
      <c r="B39" s="63" t="s">
        <v>80</v>
      </c>
      <c r="C39" s="32" t="str">
        <f t="shared" si="0"/>
        <v>Software - Aplicaciones informáticas. navegador web</v>
      </c>
    </row>
    <row r="40" spans="1:3" x14ac:dyDescent="0.25">
      <c r="A40" s="32" t="s">
        <v>77</v>
      </c>
      <c r="B40" s="63" t="s">
        <v>81</v>
      </c>
      <c r="C40" s="32" t="str">
        <f t="shared" si="0"/>
        <v>Software - Aplicaciones informáticas. servidor de presentación</v>
      </c>
    </row>
    <row r="41" spans="1:3" x14ac:dyDescent="0.25">
      <c r="A41" s="32" t="s">
        <v>77</v>
      </c>
      <c r="B41" s="63" t="s">
        <v>82</v>
      </c>
      <c r="C41" s="32" t="str">
        <f t="shared" si="0"/>
        <v>Software - Aplicaciones informáticas. servidor de aplicaciones</v>
      </c>
    </row>
    <row r="42" spans="1:3" x14ac:dyDescent="0.25">
      <c r="A42" s="32" t="s">
        <v>77</v>
      </c>
      <c r="B42" s="63" t="s">
        <v>83</v>
      </c>
      <c r="C42" s="32" t="str">
        <f t="shared" si="0"/>
        <v>Software - Aplicaciones informáticas. cliente de correo electrónico</v>
      </c>
    </row>
    <row r="43" spans="1:3" x14ac:dyDescent="0.25">
      <c r="A43" s="32" t="s">
        <v>77</v>
      </c>
      <c r="B43" s="63" t="s">
        <v>84</v>
      </c>
      <c r="C43" s="32" t="str">
        <f t="shared" si="0"/>
        <v>Software - Aplicaciones informáticas. servidor de correo electrónico</v>
      </c>
    </row>
    <row r="44" spans="1:3" x14ac:dyDescent="0.25">
      <c r="A44" s="32" t="s">
        <v>77</v>
      </c>
      <c r="B44" s="63" t="s">
        <v>85</v>
      </c>
      <c r="C44" s="32" t="str">
        <f t="shared" si="0"/>
        <v>Software - Aplicaciones informáticas. servidor de ficheros</v>
      </c>
    </row>
    <row r="45" spans="1:3" x14ac:dyDescent="0.25">
      <c r="A45" s="32" t="s">
        <v>77</v>
      </c>
      <c r="B45" s="63" t="s">
        <v>86</v>
      </c>
      <c r="C45" s="32" t="str">
        <f t="shared" si="0"/>
        <v>Software - Aplicaciones informáticas. sistema de gestión de bases de datos</v>
      </c>
    </row>
    <row r="46" spans="1:3" x14ac:dyDescent="0.25">
      <c r="A46" s="32" t="s">
        <v>77</v>
      </c>
      <c r="B46" s="63" t="s">
        <v>87</v>
      </c>
      <c r="C46" s="32" t="str">
        <f t="shared" si="0"/>
        <v xml:space="preserve">Software - Aplicaciones informáticas. monitor transaccional </v>
      </c>
    </row>
    <row r="47" spans="1:3" x14ac:dyDescent="0.25">
      <c r="A47" s="32" t="s">
        <v>77</v>
      </c>
      <c r="B47" s="63" t="s">
        <v>88</v>
      </c>
      <c r="C47" s="32" t="str">
        <f t="shared" si="0"/>
        <v>Software - Aplicaciones informáticas. ofimática</v>
      </c>
    </row>
    <row r="48" spans="1:3" x14ac:dyDescent="0.25">
      <c r="A48" s="32" t="s">
        <v>77</v>
      </c>
      <c r="B48" s="63" t="s">
        <v>89</v>
      </c>
      <c r="C48" s="32" t="str">
        <f t="shared" si="0"/>
        <v>Software - Aplicaciones informáticas. anti virus</v>
      </c>
    </row>
    <row r="49" spans="1:3" x14ac:dyDescent="0.25">
      <c r="A49" s="32" t="s">
        <v>77</v>
      </c>
      <c r="B49" s="63" t="s">
        <v>90</v>
      </c>
      <c r="C49" s="32" t="str">
        <f t="shared" si="0"/>
        <v>Software - Aplicaciones informáticas. sistema operativo</v>
      </c>
    </row>
    <row r="50" spans="1:3" x14ac:dyDescent="0.25">
      <c r="A50" s="32" t="s">
        <v>77</v>
      </c>
      <c r="B50" s="63" t="s">
        <v>91</v>
      </c>
      <c r="C50" s="32" t="str">
        <f t="shared" si="0"/>
        <v>Software - Aplicaciones informáticas. gestor de máquinas virtuales</v>
      </c>
    </row>
    <row r="51" spans="1:3" x14ac:dyDescent="0.25">
      <c r="A51" s="32" t="s">
        <v>77</v>
      </c>
      <c r="B51" s="63" t="s">
        <v>92</v>
      </c>
      <c r="C51" s="32" t="str">
        <f t="shared" si="0"/>
        <v>Software - Aplicaciones informáticas. servidor de terminales</v>
      </c>
    </row>
    <row r="52" spans="1:3" x14ac:dyDescent="0.25">
      <c r="A52" s="32" t="s">
        <v>77</v>
      </c>
      <c r="B52" s="63" t="s">
        <v>93</v>
      </c>
      <c r="C52" s="32" t="str">
        <f t="shared" si="0"/>
        <v>Software - Aplicaciones informáticas. sistema de backup</v>
      </c>
    </row>
    <row r="53" spans="1:3" x14ac:dyDescent="0.25">
      <c r="A53" s="32" t="s">
        <v>94</v>
      </c>
      <c r="B53" s="63" t="s">
        <v>95</v>
      </c>
      <c r="C53" s="32" t="str">
        <f t="shared" si="0"/>
        <v>Equipamiento informático (hardware). grandes equipos</v>
      </c>
    </row>
    <row r="54" spans="1:3" x14ac:dyDescent="0.25">
      <c r="A54" s="32" t="s">
        <v>94</v>
      </c>
      <c r="B54" s="63" t="s">
        <v>96</v>
      </c>
      <c r="C54" s="32" t="str">
        <f t="shared" si="0"/>
        <v>Equipamiento informático (hardware). equipos medios</v>
      </c>
    </row>
    <row r="55" spans="1:3" x14ac:dyDescent="0.25">
      <c r="A55" s="32" t="s">
        <v>94</v>
      </c>
      <c r="B55" s="63" t="s">
        <v>97</v>
      </c>
      <c r="C55" s="32" t="str">
        <f t="shared" si="0"/>
        <v xml:space="preserve">Equipamiento informático (hardware). informática personal </v>
      </c>
    </row>
    <row r="56" spans="1:3" x14ac:dyDescent="0.25">
      <c r="A56" s="32" t="s">
        <v>94</v>
      </c>
      <c r="B56" s="63" t="s">
        <v>98</v>
      </c>
      <c r="C56" s="32" t="str">
        <f t="shared" si="0"/>
        <v>Equipamiento informático (hardware). informática móvil</v>
      </c>
    </row>
    <row r="57" spans="1:3" x14ac:dyDescent="0.25">
      <c r="A57" s="32" t="s">
        <v>94</v>
      </c>
      <c r="B57" s="63" t="s">
        <v>99</v>
      </c>
      <c r="C57" s="32" t="str">
        <f t="shared" si="0"/>
        <v xml:space="preserve">Equipamiento informático (hardware). agendas electrónicas </v>
      </c>
    </row>
    <row r="58" spans="1:3" x14ac:dyDescent="0.25">
      <c r="A58" s="32" t="s">
        <v>94</v>
      </c>
      <c r="B58" s="63" t="s">
        <v>100</v>
      </c>
      <c r="C58" s="32" t="str">
        <f t="shared" si="0"/>
        <v>Equipamiento informático (hardware). equipo virtual</v>
      </c>
    </row>
    <row r="59" spans="1:3" x14ac:dyDescent="0.25">
      <c r="A59" s="32" t="s">
        <v>94</v>
      </c>
      <c r="B59" s="63" t="s">
        <v>101</v>
      </c>
      <c r="C59" s="32" t="str">
        <f t="shared" si="0"/>
        <v>Equipamiento informático (hardware). equipamiento de respaldo</v>
      </c>
    </row>
    <row r="60" spans="1:3" x14ac:dyDescent="0.25">
      <c r="A60" s="32" t="s">
        <v>94</v>
      </c>
      <c r="B60" s="63" t="s">
        <v>102</v>
      </c>
      <c r="C60" s="32" t="str">
        <f t="shared" si="0"/>
        <v>Equipamiento informático (hardware). medios de impresión</v>
      </c>
    </row>
    <row r="61" spans="1:3" x14ac:dyDescent="0.25">
      <c r="A61" s="32" t="s">
        <v>94</v>
      </c>
      <c r="B61" s="63" t="s">
        <v>103</v>
      </c>
      <c r="C61" s="32" t="str">
        <f t="shared" si="0"/>
        <v>Equipamiento informático (hardware). escáneres</v>
      </c>
    </row>
    <row r="62" spans="1:3" x14ac:dyDescent="0.25">
      <c r="A62" s="32" t="s">
        <v>94</v>
      </c>
      <c r="B62" s="63" t="s">
        <v>104</v>
      </c>
      <c r="C62" s="32" t="str">
        <f t="shared" si="0"/>
        <v>Equipamiento informático (hardware). dispositivos criptográficos</v>
      </c>
    </row>
    <row r="63" spans="1:3" x14ac:dyDescent="0.25">
      <c r="A63" s="32" t="s">
        <v>94</v>
      </c>
      <c r="B63" s="63" t="s">
        <v>105</v>
      </c>
      <c r="C63" s="32" t="str">
        <f t="shared" si="0"/>
        <v xml:space="preserve">Equipamiento informático (hardware). dispositivo de frontera </v>
      </c>
    </row>
    <row r="64" spans="1:3" x14ac:dyDescent="0.25">
      <c r="A64" s="32" t="s">
        <v>94</v>
      </c>
      <c r="B64" s="63" t="s">
        <v>106</v>
      </c>
      <c r="C64" s="32" t="str">
        <f t="shared" si="0"/>
        <v xml:space="preserve">Equipamiento informático (hardware). soporte de la red </v>
      </c>
    </row>
    <row r="65" spans="1:3" x14ac:dyDescent="0.25">
      <c r="A65" s="32" t="s">
        <v>94</v>
      </c>
      <c r="B65" s="63" t="s">
        <v>107</v>
      </c>
      <c r="C65" s="32" t="str">
        <f t="shared" si="0"/>
        <v>Equipamiento informático (hardware). módems</v>
      </c>
    </row>
    <row r="66" spans="1:3" x14ac:dyDescent="0.25">
      <c r="A66" s="32" t="s">
        <v>94</v>
      </c>
      <c r="B66" s="63" t="s">
        <v>108</v>
      </c>
      <c r="C66" s="32" t="str">
        <f t="shared" si="0"/>
        <v>Equipamiento informático (hardware). concentradores</v>
      </c>
    </row>
    <row r="67" spans="1:3" x14ac:dyDescent="0.25">
      <c r="A67" s="32" t="s">
        <v>94</v>
      </c>
      <c r="B67" s="63" t="s">
        <v>109</v>
      </c>
      <c r="C67" s="32" t="str">
        <f t="shared" ref="C67:C130" si="1">CONCATENATE(A67,". ",B67)</f>
        <v>Equipamiento informático (hardware). conmutadores</v>
      </c>
    </row>
    <row r="68" spans="1:3" x14ac:dyDescent="0.25">
      <c r="A68" s="32" t="s">
        <v>94</v>
      </c>
      <c r="B68" s="63" t="s">
        <v>110</v>
      </c>
      <c r="C68" s="32" t="str">
        <f t="shared" si="1"/>
        <v>Equipamiento informático (hardware). encaminadores</v>
      </c>
    </row>
    <row r="69" spans="1:3" x14ac:dyDescent="0.25">
      <c r="A69" s="32" t="s">
        <v>94</v>
      </c>
      <c r="B69" s="63" t="s">
        <v>111</v>
      </c>
      <c r="C69" s="32" t="str">
        <f t="shared" si="1"/>
        <v>Equipamiento informático (hardware). pasarelas</v>
      </c>
    </row>
    <row r="70" spans="1:3" x14ac:dyDescent="0.25">
      <c r="A70" s="32" t="s">
        <v>94</v>
      </c>
      <c r="B70" s="63" t="s">
        <v>112</v>
      </c>
      <c r="C70" s="32" t="str">
        <f t="shared" si="1"/>
        <v>Equipamiento informático (hardware). cortafuegos</v>
      </c>
    </row>
    <row r="71" spans="1:3" x14ac:dyDescent="0.25">
      <c r="A71" s="32" t="s">
        <v>94</v>
      </c>
      <c r="B71" s="63" t="s">
        <v>113</v>
      </c>
      <c r="C71" s="32" t="str">
        <f t="shared" si="1"/>
        <v>Equipamiento informático (hardware). punto de acceso inalámbrico</v>
      </c>
    </row>
    <row r="72" spans="1:3" x14ac:dyDescent="0.25">
      <c r="A72" s="32" t="s">
        <v>94</v>
      </c>
      <c r="B72" s="63" t="s">
        <v>114</v>
      </c>
      <c r="C72" s="32" t="str">
        <f t="shared" si="1"/>
        <v>Equipamiento informático (hardware). centralita telefónica</v>
      </c>
    </row>
    <row r="73" spans="1:3" x14ac:dyDescent="0.25">
      <c r="A73" s="32" t="s">
        <v>94</v>
      </c>
      <c r="B73" s="63" t="s">
        <v>115</v>
      </c>
      <c r="C73" s="32" t="str">
        <f t="shared" si="1"/>
        <v>Equipamiento informático (hardware). teléfono IP</v>
      </c>
    </row>
    <row r="74" spans="1:3" x14ac:dyDescent="0.25">
      <c r="A74" s="32" t="s">
        <v>116</v>
      </c>
      <c r="B74" s="63" t="s">
        <v>117</v>
      </c>
      <c r="C74" s="32" t="str">
        <f t="shared" si="1"/>
        <v>Redes de comunicaciones. red telefónica</v>
      </c>
    </row>
    <row r="75" spans="1:3" x14ac:dyDescent="0.25">
      <c r="A75" s="32" t="s">
        <v>116</v>
      </c>
      <c r="B75" s="63" t="s">
        <v>118</v>
      </c>
      <c r="C75" s="32" t="str">
        <f t="shared" si="1"/>
        <v xml:space="preserve">Redes de comunicaciones. rdsi </v>
      </c>
    </row>
    <row r="76" spans="1:3" x14ac:dyDescent="0.25">
      <c r="A76" s="32" t="s">
        <v>116</v>
      </c>
      <c r="B76" s="63" t="s">
        <v>119</v>
      </c>
      <c r="C76" s="32" t="str">
        <f t="shared" si="1"/>
        <v>Redes de comunicaciones. X25</v>
      </c>
    </row>
    <row r="77" spans="1:3" x14ac:dyDescent="0.25">
      <c r="A77" s="32" t="s">
        <v>116</v>
      </c>
      <c r="B77" s="63" t="s">
        <v>120</v>
      </c>
      <c r="C77" s="32" t="str">
        <f t="shared" si="1"/>
        <v>Redes de comunicaciones. ADSL</v>
      </c>
    </row>
    <row r="78" spans="1:3" x14ac:dyDescent="0.25">
      <c r="A78" s="32" t="s">
        <v>116</v>
      </c>
      <c r="B78" s="63" t="s">
        <v>121</v>
      </c>
      <c r="C78" s="32" t="str">
        <f t="shared" si="1"/>
        <v xml:space="preserve">Redes de comunicaciones. punto a punto </v>
      </c>
    </row>
    <row r="79" spans="1:3" x14ac:dyDescent="0.25">
      <c r="A79" s="32" t="s">
        <v>116</v>
      </c>
      <c r="B79" s="63" t="s">
        <v>122</v>
      </c>
      <c r="C79" s="32" t="str">
        <f t="shared" si="1"/>
        <v xml:space="preserve">Redes de comunicaciones. comunicaciones radio </v>
      </c>
    </row>
    <row r="80" spans="1:3" x14ac:dyDescent="0.25">
      <c r="A80" s="32" t="s">
        <v>116</v>
      </c>
      <c r="B80" s="63" t="s">
        <v>123</v>
      </c>
      <c r="C80" s="32" t="str">
        <f t="shared" si="1"/>
        <v>Redes de comunicaciones. red inalámbrica</v>
      </c>
    </row>
    <row r="81" spans="1:3" x14ac:dyDescent="0.25">
      <c r="A81" s="32" t="s">
        <v>116</v>
      </c>
      <c r="B81" s="63" t="s">
        <v>124</v>
      </c>
      <c r="C81" s="32" t="str">
        <f t="shared" si="1"/>
        <v>Redes de comunicaciones. telefonía móvil</v>
      </c>
    </row>
    <row r="82" spans="1:3" x14ac:dyDescent="0.25">
      <c r="A82" s="32" t="s">
        <v>116</v>
      </c>
      <c r="B82" s="63" t="s">
        <v>125</v>
      </c>
      <c r="C82" s="32" t="str">
        <f t="shared" si="1"/>
        <v>Redes de comunicaciones. por satélite</v>
      </c>
    </row>
    <row r="83" spans="1:3" x14ac:dyDescent="0.25">
      <c r="A83" s="32" t="s">
        <v>116</v>
      </c>
      <c r="B83" s="63" t="s">
        <v>126</v>
      </c>
      <c r="C83" s="32" t="str">
        <f t="shared" si="1"/>
        <v xml:space="preserve">Redes de comunicaciones. red local </v>
      </c>
    </row>
    <row r="84" spans="1:3" x14ac:dyDescent="0.25">
      <c r="A84" s="32" t="s">
        <v>116</v>
      </c>
      <c r="B84" s="63" t="s">
        <v>127</v>
      </c>
      <c r="C84" s="32" t="str">
        <f t="shared" si="1"/>
        <v xml:space="preserve">Redes de comunicaciones. red metropolitana </v>
      </c>
    </row>
    <row r="85" spans="1:3" x14ac:dyDescent="0.25">
      <c r="A85" s="32" t="s">
        <v>116</v>
      </c>
      <c r="B85" s="63" t="s">
        <v>128</v>
      </c>
      <c r="C85" s="32" t="str">
        <f t="shared" si="1"/>
        <v>Redes de comunicaciones. Internet</v>
      </c>
    </row>
    <row r="86" spans="1:3" x14ac:dyDescent="0.25">
      <c r="A86" s="32" t="s">
        <v>129</v>
      </c>
      <c r="B86" s="63" t="s">
        <v>130</v>
      </c>
      <c r="C86" s="32" t="str">
        <f t="shared" si="1"/>
        <v>Soportes de información. discos</v>
      </c>
    </row>
    <row r="87" spans="1:3" x14ac:dyDescent="0.25">
      <c r="A87" s="32" t="s">
        <v>129</v>
      </c>
      <c r="B87" s="63" t="s">
        <v>131</v>
      </c>
      <c r="C87" s="32" t="str">
        <f t="shared" si="1"/>
        <v>Soportes de información. discos virtuales</v>
      </c>
    </row>
    <row r="88" spans="1:3" x14ac:dyDescent="0.25">
      <c r="A88" s="32" t="s">
        <v>129</v>
      </c>
      <c r="B88" s="63" t="s">
        <v>132</v>
      </c>
      <c r="C88" s="32" t="str">
        <f t="shared" si="1"/>
        <v xml:space="preserve">Soportes de información. almacenamiento en red </v>
      </c>
    </row>
    <row r="89" spans="1:3" x14ac:dyDescent="0.25">
      <c r="A89" s="32" t="s">
        <v>129</v>
      </c>
      <c r="B89" s="63" t="s">
        <v>133</v>
      </c>
      <c r="C89" s="32" t="str">
        <f t="shared" si="1"/>
        <v xml:space="preserve">Soportes de información. disquetes </v>
      </c>
    </row>
    <row r="90" spans="1:3" x14ac:dyDescent="0.25">
      <c r="A90" s="32" t="s">
        <v>129</v>
      </c>
      <c r="B90" s="63" t="s">
        <v>134</v>
      </c>
      <c r="C90" s="32" t="str">
        <f t="shared" si="1"/>
        <v>Soportes de información. CD-ROM</v>
      </c>
    </row>
    <row r="91" spans="1:3" x14ac:dyDescent="0.25">
      <c r="A91" s="32" t="s">
        <v>129</v>
      </c>
      <c r="B91" s="63" t="s">
        <v>135</v>
      </c>
      <c r="C91" s="32" t="str">
        <f t="shared" si="1"/>
        <v>Soportes de información. memorias USB</v>
      </c>
    </row>
    <row r="92" spans="1:3" x14ac:dyDescent="0.25">
      <c r="A92" s="32" t="s">
        <v>129</v>
      </c>
      <c r="B92" s="63" t="s">
        <v>136</v>
      </c>
      <c r="C92" s="32" t="str">
        <f t="shared" si="1"/>
        <v xml:space="preserve">Soportes de información. DVD </v>
      </c>
    </row>
    <row r="93" spans="1:3" x14ac:dyDescent="0.25">
      <c r="A93" s="32" t="s">
        <v>129</v>
      </c>
      <c r="B93" s="63" t="s">
        <v>137</v>
      </c>
      <c r="C93" s="32" t="str">
        <f t="shared" si="1"/>
        <v>Soportes de información. cinta magnética</v>
      </c>
    </row>
    <row r="94" spans="1:3" x14ac:dyDescent="0.25">
      <c r="A94" s="32" t="s">
        <v>129</v>
      </c>
      <c r="B94" s="63" t="s">
        <v>138</v>
      </c>
      <c r="C94" s="32" t="str">
        <f t="shared" si="1"/>
        <v>Soportes de información. tarjetas de memoria</v>
      </c>
    </row>
    <row r="95" spans="1:3" x14ac:dyDescent="0.25">
      <c r="A95" s="32" t="s">
        <v>129</v>
      </c>
      <c r="B95" s="63" t="s">
        <v>139</v>
      </c>
      <c r="C95" s="32" t="str">
        <f t="shared" si="1"/>
        <v>Soportes de información. tarjetas inteligentes</v>
      </c>
    </row>
    <row r="96" spans="1:3" x14ac:dyDescent="0.25">
      <c r="A96" s="32" t="s">
        <v>129</v>
      </c>
      <c r="B96" s="63" t="s">
        <v>140</v>
      </c>
      <c r="C96" s="32" t="str">
        <f t="shared" si="1"/>
        <v>Soportes de información. material impreso</v>
      </c>
    </row>
    <row r="97" spans="1:3" x14ac:dyDescent="0.25">
      <c r="A97" s="32" t="s">
        <v>129</v>
      </c>
      <c r="B97" s="63" t="s">
        <v>141</v>
      </c>
      <c r="C97" s="32" t="str">
        <f t="shared" si="1"/>
        <v>Soportes de información. cinta de papel</v>
      </c>
    </row>
    <row r="98" spans="1:3" x14ac:dyDescent="0.25">
      <c r="A98" s="32" t="s">
        <v>129</v>
      </c>
      <c r="B98" s="63" t="s">
        <v>142</v>
      </c>
      <c r="C98" s="32" t="str">
        <f t="shared" si="1"/>
        <v>Soportes de información. microfilm</v>
      </c>
    </row>
    <row r="99" spans="1:3" x14ac:dyDescent="0.25">
      <c r="A99" s="32" t="s">
        <v>129</v>
      </c>
      <c r="B99" s="63" t="s">
        <v>143</v>
      </c>
      <c r="C99" s="32" t="str">
        <f t="shared" si="1"/>
        <v>Soportes de información. tarjetas perforadas</v>
      </c>
    </row>
    <row r="100" spans="1:3" x14ac:dyDescent="0.25">
      <c r="A100" s="32" t="s">
        <v>144</v>
      </c>
      <c r="B100" s="63" t="s">
        <v>145</v>
      </c>
      <c r="C100" s="32" t="str">
        <f t="shared" si="1"/>
        <v xml:space="preserve">Equipamiento auxiliar. fuentes de alimentación </v>
      </c>
    </row>
    <row r="101" spans="1:3" x14ac:dyDescent="0.25">
      <c r="A101" s="32" t="s">
        <v>144</v>
      </c>
      <c r="B101" s="63" t="s">
        <v>146</v>
      </c>
      <c r="C101" s="32" t="str">
        <f t="shared" si="1"/>
        <v>Equipamiento auxiliar. sistemas de alimentación ininterrumpida</v>
      </c>
    </row>
    <row r="102" spans="1:3" x14ac:dyDescent="0.25">
      <c r="A102" s="32" t="s">
        <v>144</v>
      </c>
      <c r="B102" s="63" t="s">
        <v>147</v>
      </c>
      <c r="C102" s="32" t="str">
        <f t="shared" si="1"/>
        <v>Equipamiento auxiliar. generadores eléctricos</v>
      </c>
    </row>
    <row r="103" spans="1:3" x14ac:dyDescent="0.25">
      <c r="A103" s="32" t="s">
        <v>144</v>
      </c>
      <c r="B103" s="63" t="s">
        <v>148</v>
      </c>
      <c r="C103" s="32" t="str">
        <f t="shared" si="1"/>
        <v>Equipamiento auxiliar. equipos de climatización</v>
      </c>
    </row>
    <row r="104" spans="1:3" x14ac:dyDescent="0.25">
      <c r="A104" s="32" t="s">
        <v>144</v>
      </c>
      <c r="B104" s="63" t="s">
        <v>149</v>
      </c>
      <c r="C104" s="32" t="str">
        <f t="shared" si="1"/>
        <v>Equipamiento auxiliar. cableado</v>
      </c>
    </row>
    <row r="105" spans="1:3" x14ac:dyDescent="0.25">
      <c r="A105" s="32" t="s">
        <v>144</v>
      </c>
      <c r="B105" s="63" t="s">
        <v>150</v>
      </c>
      <c r="C105" s="32" t="str">
        <f t="shared" si="1"/>
        <v>Equipamiento auxiliar. cable eléctrico</v>
      </c>
    </row>
    <row r="106" spans="1:3" x14ac:dyDescent="0.25">
      <c r="A106" s="32" t="s">
        <v>144</v>
      </c>
      <c r="B106" s="63" t="s">
        <v>151</v>
      </c>
      <c r="C106" s="32" t="str">
        <f t="shared" si="1"/>
        <v xml:space="preserve">Equipamiento auxiliar. fibra óptica </v>
      </c>
    </row>
    <row r="107" spans="1:3" x14ac:dyDescent="0.25">
      <c r="A107" s="32" t="s">
        <v>144</v>
      </c>
      <c r="B107" s="63" t="s">
        <v>152</v>
      </c>
      <c r="C107" s="32" t="str">
        <f t="shared" si="1"/>
        <v>Equipamiento auxiliar. robots de cintas</v>
      </c>
    </row>
    <row r="108" spans="1:3" x14ac:dyDescent="0.25">
      <c r="A108" s="32" t="s">
        <v>144</v>
      </c>
      <c r="B108" s="63" t="s">
        <v>153</v>
      </c>
      <c r="C108" s="32" t="str">
        <f t="shared" si="1"/>
        <v xml:space="preserve">Equipamiento auxiliar. robots de discos </v>
      </c>
    </row>
    <row r="109" spans="1:3" x14ac:dyDescent="0.25">
      <c r="A109" s="32" t="s">
        <v>144</v>
      </c>
      <c r="B109" s="63" t="s">
        <v>154</v>
      </c>
      <c r="C109" s="32" t="str">
        <f t="shared" si="1"/>
        <v>Equipamiento auxiliar. suministros esenciales</v>
      </c>
    </row>
    <row r="110" spans="1:3" x14ac:dyDescent="0.25">
      <c r="A110" s="32" t="s">
        <v>144</v>
      </c>
      <c r="B110" s="63" t="s">
        <v>155</v>
      </c>
      <c r="C110" s="32" t="str">
        <f t="shared" si="1"/>
        <v>Equipamiento auxiliar. equipos de destrucción de soportes de información</v>
      </c>
    </row>
    <row r="111" spans="1:3" x14ac:dyDescent="0.25">
      <c r="A111" s="32" t="s">
        <v>144</v>
      </c>
      <c r="B111" s="63" t="s">
        <v>156</v>
      </c>
      <c r="C111" s="32" t="str">
        <f t="shared" si="1"/>
        <v>Equipamiento auxiliar. mobiliario: armarios, etc</v>
      </c>
    </row>
    <row r="112" spans="1:3" x14ac:dyDescent="0.25">
      <c r="A112" s="32" t="s">
        <v>144</v>
      </c>
      <c r="B112" s="63" t="s">
        <v>157</v>
      </c>
      <c r="C112" s="32" t="str">
        <f t="shared" si="1"/>
        <v>Equipamiento auxiliar. cajas fuertes</v>
      </c>
    </row>
    <row r="113" spans="1:3" x14ac:dyDescent="0.25">
      <c r="A113" s="32" t="s">
        <v>158</v>
      </c>
      <c r="B113" s="63" t="s">
        <v>159</v>
      </c>
      <c r="C113" s="32" t="str">
        <f t="shared" si="1"/>
        <v xml:space="preserve">Instalaciones. recinto </v>
      </c>
    </row>
    <row r="114" spans="1:3" x14ac:dyDescent="0.25">
      <c r="A114" s="32" t="s">
        <v>158</v>
      </c>
      <c r="B114" s="63" t="s">
        <v>160</v>
      </c>
      <c r="C114" s="32" t="str">
        <f t="shared" si="1"/>
        <v>Instalaciones. edificio</v>
      </c>
    </row>
    <row r="115" spans="1:3" x14ac:dyDescent="0.25">
      <c r="A115" s="32" t="s">
        <v>158</v>
      </c>
      <c r="B115" s="63" t="s">
        <v>161</v>
      </c>
      <c r="C115" s="32" t="str">
        <f t="shared" si="1"/>
        <v xml:space="preserve">Instalaciones. cuarto </v>
      </c>
    </row>
    <row r="116" spans="1:3" x14ac:dyDescent="0.25">
      <c r="A116" s="32" t="s">
        <v>158</v>
      </c>
      <c r="B116" s="63" t="s">
        <v>162</v>
      </c>
      <c r="C116" s="32" t="str">
        <f t="shared" si="1"/>
        <v>Instalaciones. plataformas móviles</v>
      </c>
    </row>
    <row r="117" spans="1:3" x14ac:dyDescent="0.25">
      <c r="A117" s="32" t="s">
        <v>158</v>
      </c>
      <c r="B117" s="63" t="s">
        <v>163</v>
      </c>
      <c r="C117" s="32" t="str">
        <f t="shared" si="1"/>
        <v xml:space="preserve">Instalaciones. vehículo terrestre: coche, camión, etc. </v>
      </c>
    </row>
    <row r="118" spans="1:3" x14ac:dyDescent="0.25">
      <c r="A118" s="32" t="s">
        <v>158</v>
      </c>
      <c r="B118" s="63" t="s">
        <v>164</v>
      </c>
      <c r="C118" s="32" t="str">
        <f t="shared" si="1"/>
        <v xml:space="preserve">Instalaciones. vehículo aéreo: avión, etc. </v>
      </c>
    </row>
    <row r="119" spans="1:3" x14ac:dyDescent="0.25">
      <c r="A119" s="32" t="s">
        <v>158</v>
      </c>
      <c r="B119" s="63" t="s">
        <v>165</v>
      </c>
      <c r="C119" s="32" t="str">
        <f t="shared" si="1"/>
        <v xml:space="preserve">Instalaciones. vehículo marítimo: buque, lancha, etc. </v>
      </c>
    </row>
    <row r="120" spans="1:3" x14ac:dyDescent="0.25">
      <c r="A120" s="32" t="s">
        <v>158</v>
      </c>
      <c r="B120" s="63" t="s">
        <v>166</v>
      </c>
      <c r="C120" s="32" t="str">
        <f t="shared" si="1"/>
        <v xml:space="preserve">Instalaciones. contenedores </v>
      </c>
    </row>
    <row r="121" spans="1:3" x14ac:dyDescent="0.25">
      <c r="A121" s="32" t="s">
        <v>158</v>
      </c>
      <c r="B121" s="63" t="s">
        <v>167</v>
      </c>
      <c r="C121" s="32" t="str">
        <f t="shared" si="1"/>
        <v>Instalaciones. canalización</v>
      </c>
    </row>
    <row r="122" spans="1:3" x14ac:dyDescent="0.25">
      <c r="A122" s="32" t="s">
        <v>158</v>
      </c>
      <c r="B122" s="63" t="s">
        <v>168</v>
      </c>
      <c r="C122" s="32" t="str">
        <f t="shared" si="1"/>
        <v>Instalaciones. instalaciones de respaldo</v>
      </c>
    </row>
    <row r="123" spans="1:3" x14ac:dyDescent="0.25">
      <c r="A123" s="32" t="s">
        <v>169</v>
      </c>
      <c r="B123" s="63" t="s">
        <v>170</v>
      </c>
      <c r="C123" s="32" t="str">
        <f t="shared" si="1"/>
        <v>Personal. usuarios externos</v>
      </c>
    </row>
    <row r="124" spans="1:3" x14ac:dyDescent="0.25">
      <c r="A124" s="32" t="s">
        <v>169</v>
      </c>
      <c r="B124" s="63" t="s">
        <v>171</v>
      </c>
      <c r="C124" s="32" t="str">
        <f t="shared" si="1"/>
        <v>Personal. usuarios internos</v>
      </c>
    </row>
    <row r="125" spans="1:3" x14ac:dyDescent="0.25">
      <c r="A125" s="32" t="s">
        <v>169</v>
      </c>
      <c r="B125" s="63" t="s">
        <v>172</v>
      </c>
      <c r="C125" s="32" t="str">
        <f t="shared" si="1"/>
        <v>Personal. operadores</v>
      </c>
    </row>
    <row r="126" spans="1:3" x14ac:dyDescent="0.25">
      <c r="A126" s="32" t="s">
        <v>169</v>
      </c>
      <c r="B126" s="63" t="s">
        <v>173</v>
      </c>
      <c r="C126" s="32" t="str">
        <f t="shared" si="1"/>
        <v>Personal. administradores de sistemas</v>
      </c>
    </row>
    <row r="127" spans="1:3" x14ac:dyDescent="0.25">
      <c r="A127" s="32" t="s">
        <v>169</v>
      </c>
      <c r="B127" s="63" t="s">
        <v>174</v>
      </c>
      <c r="C127" s="32" t="str">
        <f t="shared" si="1"/>
        <v>Personal. administradores de comunicaciones</v>
      </c>
    </row>
    <row r="128" spans="1:3" x14ac:dyDescent="0.25">
      <c r="A128" s="32" t="s">
        <v>169</v>
      </c>
      <c r="B128" s="63" t="s">
        <v>175</v>
      </c>
      <c r="C128" s="32" t="str">
        <f t="shared" si="1"/>
        <v>Personal. administradores de BBDD</v>
      </c>
    </row>
    <row r="129" spans="1:3" x14ac:dyDescent="0.25">
      <c r="A129" s="32" t="s">
        <v>169</v>
      </c>
      <c r="B129" s="63" t="s">
        <v>176</v>
      </c>
      <c r="C129" s="32" t="str">
        <f t="shared" si="1"/>
        <v>Personal. administradores de seguridad</v>
      </c>
    </row>
    <row r="130" spans="1:3" x14ac:dyDescent="0.25">
      <c r="A130" s="32" t="s">
        <v>169</v>
      </c>
      <c r="B130" s="63" t="s">
        <v>177</v>
      </c>
      <c r="C130" s="32" t="str">
        <f t="shared" si="1"/>
        <v>Personal. desarrolladores/programadores</v>
      </c>
    </row>
    <row r="131" spans="1:3" x14ac:dyDescent="0.25">
      <c r="A131" s="32" t="s">
        <v>169</v>
      </c>
      <c r="B131" s="63" t="s">
        <v>178</v>
      </c>
      <c r="C131" s="32" t="str">
        <f t="shared" ref="C131:C132" si="2">CONCATENATE(A131,". ",B131)</f>
        <v>Personal. subcontratas</v>
      </c>
    </row>
    <row r="132" spans="1:3" x14ac:dyDescent="0.25">
      <c r="A132" s="32" t="s">
        <v>169</v>
      </c>
      <c r="B132" s="63" t="s">
        <v>179</v>
      </c>
      <c r="C132" s="32" t="str">
        <f t="shared" si="2"/>
        <v>Personal. proveedores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40CB-7A45-4311-B6E5-AE0858586414}">
  <dimension ref="A1:M16"/>
  <sheetViews>
    <sheetView zoomScale="50" zoomScaleNormal="50" zoomScaleSheetLayoutView="50" workbookViewId="0">
      <selection sqref="A1:M16"/>
    </sheetView>
  </sheetViews>
  <sheetFormatPr baseColWidth="10" defaultRowHeight="15" x14ac:dyDescent="0.25"/>
  <cols>
    <col min="3" max="3" width="20.42578125" customWidth="1"/>
    <col min="4" max="13" width="27.28515625" customWidth="1"/>
    <col min="14" max="14" width="4.5703125" customWidth="1"/>
  </cols>
  <sheetData>
    <row r="1" spans="1:13" ht="54" customHeight="1" x14ac:dyDescent="0.25">
      <c r="A1" s="99" t="s">
        <v>436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13" ht="82.9" customHeight="1" x14ac:dyDescent="0.25">
      <c r="A2" s="83" t="s">
        <v>26</v>
      </c>
      <c r="B2" s="31">
        <v>10</v>
      </c>
      <c r="C2" s="31" t="s">
        <v>3</v>
      </c>
      <c r="D2" s="93" t="s">
        <v>523</v>
      </c>
      <c r="E2" s="94"/>
      <c r="F2" s="93" t="s">
        <v>523</v>
      </c>
      <c r="G2" s="94"/>
      <c r="H2" s="95" t="s">
        <v>523</v>
      </c>
      <c r="I2" s="96"/>
      <c r="J2" s="88" t="s">
        <v>523</v>
      </c>
      <c r="K2" s="88"/>
      <c r="L2" s="88" t="s">
        <v>523</v>
      </c>
      <c r="M2" s="88"/>
    </row>
    <row r="3" spans="1:13" ht="82.9" customHeight="1" x14ac:dyDescent="0.25">
      <c r="A3" s="83"/>
      <c r="B3" s="31">
        <v>8</v>
      </c>
      <c r="C3" s="31" t="s">
        <v>4</v>
      </c>
      <c r="D3" s="90"/>
      <c r="E3" s="90"/>
      <c r="F3" s="91"/>
      <c r="G3" s="91"/>
      <c r="H3" s="91"/>
      <c r="I3" s="91"/>
      <c r="J3" s="88"/>
      <c r="K3" s="88"/>
      <c r="L3" s="88" t="s">
        <v>523</v>
      </c>
      <c r="M3" s="88"/>
    </row>
    <row r="4" spans="1:13" ht="82.9" customHeight="1" x14ac:dyDescent="0.25">
      <c r="A4" s="83"/>
      <c r="B4" s="31">
        <v>6</v>
      </c>
      <c r="C4" s="31" t="s">
        <v>5</v>
      </c>
      <c r="D4" s="90"/>
      <c r="E4" s="90"/>
      <c r="F4" s="91" t="s">
        <v>367</v>
      </c>
      <c r="G4" s="91"/>
      <c r="H4" s="91"/>
      <c r="I4" s="91"/>
      <c r="J4" s="91" t="s">
        <v>371</v>
      </c>
      <c r="K4" s="91"/>
      <c r="L4" s="88" t="s">
        <v>523</v>
      </c>
      <c r="M4" s="88"/>
    </row>
    <row r="5" spans="1:13" ht="82.9" customHeight="1" x14ac:dyDescent="0.25">
      <c r="A5" s="83"/>
      <c r="B5" s="31">
        <v>3</v>
      </c>
      <c r="C5" s="31" t="s">
        <v>6</v>
      </c>
      <c r="D5" s="89"/>
      <c r="E5" s="89"/>
      <c r="F5" s="90" t="s">
        <v>524</v>
      </c>
      <c r="G5" s="90"/>
      <c r="H5" s="91" t="s">
        <v>525</v>
      </c>
      <c r="I5" s="91"/>
      <c r="J5" s="91" t="s">
        <v>368</v>
      </c>
      <c r="K5" s="91"/>
      <c r="L5" s="91" t="s">
        <v>523</v>
      </c>
      <c r="M5" s="91"/>
    </row>
    <row r="6" spans="1:13" ht="82.9" customHeight="1" x14ac:dyDescent="0.25">
      <c r="A6" s="83"/>
      <c r="B6" s="31">
        <v>1</v>
      </c>
      <c r="C6" s="31" t="s">
        <v>7</v>
      </c>
      <c r="D6" s="89"/>
      <c r="E6" s="89"/>
      <c r="F6" s="89" t="s">
        <v>526</v>
      </c>
      <c r="G6" s="89"/>
      <c r="H6" s="90" t="s">
        <v>527</v>
      </c>
      <c r="I6" s="90"/>
      <c r="J6" s="90"/>
      <c r="K6" s="90"/>
      <c r="L6" s="91" t="s">
        <v>523</v>
      </c>
      <c r="M6" s="91"/>
    </row>
    <row r="7" spans="1:13" ht="47.45" customHeight="1" x14ac:dyDescent="0.25">
      <c r="A7" s="79" t="s">
        <v>27</v>
      </c>
      <c r="B7" s="79"/>
      <c r="C7" s="79"/>
      <c r="D7" s="78" t="s">
        <v>23</v>
      </c>
      <c r="E7" s="78"/>
      <c r="F7" s="78" t="s">
        <v>20</v>
      </c>
      <c r="G7" s="78"/>
      <c r="H7" s="78" t="s">
        <v>17</v>
      </c>
      <c r="I7" s="78"/>
      <c r="J7" s="78" t="s">
        <v>14</v>
      </c>
      <c r="K7" s="78"/>
      <c r="L7" s="78" t="s">
        <v>11</v>
      </c>
      <c r="M7" s="78"/>
    </row>
    <row r="8" spans="1:13" ht="23.25" x14ac:dyDescent="0.25">
      <c r="A8" s="79"/>
      <c r="B8" s="79"/>
      <c r="C8" s="79"/>
      <c r="D8" s="78">
        <v>1</v>
      </c>
      <c r="E8" s="78"/>
      <c r="F8" s="78">
        <v>3</v>
      </c>
      <c r="G8" s="78"/>
      <c r="H8" s="78">
        <v>6</v>
      </c>
      <c r="I8" s="78"/>
      <c r="J8" s="78">
        <v>8</v>
      </c>
      <c r="K8" s="78"/>
      <c r="L8" s="78">
        <v>10</v>
      </c>
      <c r="M8" s="78"/>
    </row>
    <row r="9" spans="1:13" ht="34.15" customHeight="1" x14ac:dyDescent="0.25">
      <c r="A9" s="79"/>
      <c r="B9" s="79"/>
      <c r="C9" s="79"/>
      <c r="D9" s="85" t="s">
        <v>28</v>
      </c>
      <c r="E9" s="85"/>
      <c r="F9" s="85"/>
      <c r="G9" s="85"/>
      <c r="H9" s="85"/>
      <c r="I9" s="85"/>
      <c r="J9" s="85"/>
      <c r="K9" s="85"/>
      <c r="L9" s="85"/>
      <c r="M9" s="85"/>
    </row>
    <row r="12" spans="1:13" x14ac:dyDescent="0.25">
      <c r="A12" s="38" t="s">
        <v>32</v>
      </c>
      <c r="B12" s="38" t="s">
        <v>34</v>
      </c>
    </row>
    <row r="13" spans="1:13" x14ac:dyDescent="0.25">
      <c r="A13" s="32">
        <v>0</v>
      </c>
      <c r="B13" s="34" t="s">
        <v>37</v>
      </c>
    </row>
    <row r="14" spans="1:13" x14ac:dyDescent="0.25">
      <c r="A14" s="32">
        <v>4</v>
      </c>
      <c r="B14" s="35" t="s">
        <v>35</v>
      </c>
    </row>
    <row r="15" spans="1:13" x14ac:dyDescent="0.25">
      <c r="A15" s="32">
        <v>10</v>
      </c>
      <c r="B15" s="36" t="s">
        <v>425</v>
      </c>
    </row>
    <row r="16" spans="1:13" x14ac:dyDescent="0.25">
      <c r="A16" s="32">
        <v>50</v>
      </c>
      <c r="B16" s="37" t="s">
        <v>36</v>
      </c>
    </row>
  </sheetData>
  <mergeCells count="39">
    <mergeCell ref="L8:M8"/>
    <mergeCell ref="D9:M9"/>
    <mergeCell ref="A7:C9"/>
    <mergeCell ref="D7:E7"/>
    <mergeCell ref="F7:G7"/>
    <mergeCell ref="H7:I7"/>
    <mergeCell ref="J7:K7"/>
    <mergeCell ref="L7:M7"/>
    <mergeCell ref="D8:E8"/>
    <mergeCell ref="F8:G8"/>
    <mergeCell ref="H8:I8"/>
    <mergeCell ref="J8:K8"/>
    <mergeCell ref="L4:M4"/>
    <mergeCell ref="D6:E6"/>
    <mergeCell ref="F6:G6"/>
    <mergeCell ref="H6:I6"/>
    <mergeCell ref="J6:K6"/>
    <mergeCell ref="L6:M6"/>
    <mergeCell ref="D5:E5"/>
    <mergeCell ref="F5:G5"/>
    <mergeCell ref="H5:I5"/>
    <mergeCell ref="J5:K5"/>
    <mergeCell ref="L5:M5"/>
    <mergeCell ref="A1:M1"/>
    <mergeCell ref="A2:A6"/>
    <mergeCell ref="D2:E2"/>
    <mergeCell ref="F2:G2"/>
    <mergeCell ref="H2:I2"/>
    <mergeCell ref="J2:K2"/>
    <mergeCell ref="L2:M2"/>
    <mergeCell ref="D3:E3"/>
    <mergeCell ref="F3:G3"/>
    <mergeCell ref="H3:I3"/>
    <mergeCell ref="J3:K3"/>
    <mergeCell ref="L3:M3"/>
    <mergeCell ref="D4:E4"/>
    <mergeCell ref="F4:G4"/>
    <mergeCell ref="H4:I4"/>
    <mergeCell ref="J4:K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7DAB4-1F16-4181-BA02-32694416A8CA}">
  <dimension ref="A1:L50"/>
  <sheetViews>
    <sheetView tabSelected="1" zoomScaleNormal="100" workbookViewId="0">
      <pane ySplit="1" topLeftCell="A2" activePane="bottomLeft" state="frozen"/>
      <selection pane="bottomLeft" activeCell="K17" sqref="K17"/>
    </sheetView>
  </sheetViews>
  <sheetFormatPr baseColWidth="10" defaultRowHeight="15" x14ac:dyDescent="0.25"/>
  <cols>
    <col min="2" max="2" width="25" bestFit="1" customWidth="1"/>
    <col min="3" max="3" width="47.28515625" bestFit="1" customWidth="1"/>
    <col min="4" max="4" width="15.140625" customWidth="1"/>
    <col min="5" max="5" width="11.5703125" style="72"/>
    <col min="6" max="6" width="37.140625" bestFit="1" customWidth="1"/>
    <col min="7" max="7" width="35.140625" style="70" customWidth="1"/>
    <col min="8" max="8" width="11.5703125" style="70"/>
    <col min="9" max="9" width="16.28515625" style="70" customWidth="1"/>
    <col min="10" max="10" width="12.7109375" style="70" customWidth="1"/>
    <col min="11" max="11" width="11.5703125" style="70"/>
    <col min="12" max="12" width="26.28515625" style="70" customWidth="1"/>
  </cols>
  <sheetData>
    <row r="1" spans="1:12" x14ac:dyDescent="0.25">
      <c r="A1" s="60" t="s">
        <v>385</v>
      </c>
      <c r="B1" s="60" t="s">
        <v>29</v>
      </c>
      <c r="C1" s="60" t="s">
        <v>30</v>
      </c>
      <c r="D1" s="60" t="s">
        <v>426</v>
      </c>
      <c r="E1" s="68" t="s">
        <v>427</v>
      </c>
      <c r="F1" s="60" t="s">
        <v>434</v>
      </c>
      <c r="G1" s="68" t="s">
        <v>428</v>
      </c>
      <c r="H1" s="71" t="s">
        <v>429</v>
      </c>
      <c r="I1" s="68" t="s">
        <v>430</v>
      </c>
      <c r="J1" s="68" t="s">
        <v>431</v>
      </c>
      <c r="K1" s="68" t="s">
        <v>432</v>
      </c>
      <c r="L1" s="71" t="s">
        <v>433</v>
      </c>
    </row>
    <row r="2" spans="1:12" x14ac:dyDescent="0.25">
      <c r="A2" s="67" t="str">
        <f>AR!A2</f>
        <v>001</v>
      </c>
      <c r="B2" s="67" t="str">
        <f>AR!B2</f>
        <v>Base de datos de clientes</v>
      </c>
      <c r="C2" t="str">
        <f>GR!C2</f>
        <v>Robo de los datos</v>
      </c>
      <c r="D2" t="str">
        <f>GR!O2</f>
        <v>Tolerable</v>
      </c>
      <c r="E2" s="72" t="s">
        <v>5</v>
      </c>
      <c r="F2" s="70" t="str">
        <f>[1]GR!D2</f>
        <v>Cifrado de datos y control de acceso</v>
      </c>
      <c r="G2" s="70" t="s">
        <v>528</v>
      </c>
      <c r="H2" s="70" t="s">
        <v>529</v>
      </c>
      <c r="I2" s="70" t="s">
        <v>530</v>
      </c>
      <c r="J2" s="75">
        <v>45536</v>
      </c>
      <c r="K2" s="75">
        <v>45550</v>
      </c>
    </row>
    <row r="3" spans="1:12" x14ac:dyDescent="0.25">
      <c r="A3" s="67" t="str">
        <f>AR!A3</f>
        <v>002</v>
      </c>
      <c r="B3" s="67" t="str">
        <f>AR!B3</f>
        <v>Servidor web</v>
      </c>
      <c r="C3" t="str">
        <f>GR!C3</f>
        <v>Falla de hardware</v>
      </c>
      <c r="D3" t="str">
        <f>GR!O3</f>
        <v>Aceptable</v>
      </c>
      <c r="E3" s="72" t="s">
        <v>6</v>
      </c>
      <c r="F3" s="70" t="str">
        <f>[1]GR!D3</f>
        <v>Implementación de redundancia y monitoreo</v>
      </c>
      <c r="G3" s="70" t="s">
        <v>531</v>
      </c>
      <c r="H3" s="70" t="s">
        <v>532</v>
      </c>
      <c r="I3" s="70" t="s">
        <v>533</v>
      </c>
      <c r="J3" s="75">
        <v>45536</v>
      </c>
      <c r="K3" s="75">
        <v>45545</v>
      </c>
    </row>
    <row r="4" spans="1:12" x14ac:dyDescent="0.25">
      <c r="A4" s="67" t="str">
        <f>AR!A4</f>
        <v>003</v>
      </c>
      <c r="B4" s="67" t="str">
        <f>AR!B4</f>
        <v>Sistema de interconexion de redes</v>
      </c>
      <c r="C4" t="str">
        <f>GR!C4</f>
        <v>Interceptación de señales</v>
      </c>
      <c r="D4" t="str">
        <f>GR!O4</f>
        <v>Aceptable</v>
      </c>
      <c r="E4" s="72" t="s">
        <v>6</v>
      </c>
      <c r="F4" s="70" t="str">
        <f>[1]GR!D4</f>
        <v>Cifrar las comunicaciones</v>
      </c>
      <c r="G4" s="70" t="s">
        <v>534</v>
      </c>
      <c r="H4" s="70" t="s">
        <v>535</v>
      </c>
      <c r="I4" s="70" t="s">
        <v>536</v>
      </c>
      <c r="J4" s="75">
        <v>45536</v>
      </c>
      <c r="K4" s="75">
        <v>45543</v>
      </c>
    </row>
    <row r="5" spans="1:12" x14ac:dyDescent="0.25">
      <c r="A5" s="67" t="str">
        <f>AR!A5</f>
        <v>004</v>
      </c>
      <c r="B5" s="67" t="str">
        <f>AR!B5</f>
        <v>Proveedor de servicios de nube</v>
      </c>
      <c r="C5" t="str">
        <f>GR!C5</f>
        <v>Pérdida de conectividad</v>
      </c>
      <c r="D5" t="str">
        <f>GR!O5</f>
        <v>Aceptable</v>
      </c>
      <c r="E5" s="72" t="s">
        <v>6</v>
      </c>
      <c r="F5" s="70" t="str">
        <f>[1]GR!D5</f>
        <v>Contratos con múltiples proveedores</v>
      </c>
      <c r="G5" s="70" t="s">
        <v>537</v>
      </c>
      <c r="H5" s="70" t="s">
        <v>538</v>
      </c>
      <c r="I5" s="70" t="s">
        <v>539</v>
      </c>
      <c r="J5" s="75">
        <v>45536</v>
      </c>
      <c r="K5" s="75">
        <v>45550</v>
      </c>
      <c r="L5" s="70" t="s">
        <v>540</v>
      </c>
    </row>
    <row r="6" spans="1:12" x14ac:dyDescent="0.25">
      <c r="A6" s="67" t="str">
        <f>AR!A6</f>
        <v>005</v>
      </c>
      <c r="B6" s="67" t="str">
        <f>AR!B6</f>
        <v>Sistema de respaldo de datos</v>
      </c>
      <c r="C6" t="str">
        <f>GR!C6</f>
        <v>Daños por agua en la sala de servidores</v>
      </c>
      <c r="D6" t="str">
        <f>GR!O6</f>
        <v>Aceptable</v>
      </c>
      <c r="E6" s="72" t="s">
        <v>6</v>
      </c>
      <c r="F6" s="70" t="str">
        <f>[1]GR!D6</f>
        <v>Copia de los datos fuera de la instalación</v>
      </c>
      <c r="G6" s="70" t="s">
        <v>541</v>
      </c>
      <c r="H6" s="70" t="s">
        <v>532</v>
      </c>
      <c r="I6" s="70" t="s">
        <v>530</v>
      </c>
      <c r="J6" s="75">
        <v>45536</v>
      </c>
      <c r="K6" s="75">
        <v>45545</v>
      </c>
    </row>
    <row r="7" spans="1:12" x14ac:dyDescent="0.25">
      <c r="A7" s="67" t="str">
        <f>AR!A7</f>
        <v>006</v>
      </c>
      <c r="B7" s="67" t="str">
        <f>AR!B7</f>
        <v>Sistema de autenticacion</v>
      </c>
      <c r="C7" t="str">
        <f>GR!C7</f>
        <v>Fallo en la autenticación</v>
      </c>
      <c r="D7" t="str">
        <f>GR!O7</f>
        <v>Aceptable</v>
      </c>
      <c r="E7" s="72" t="s">
        <v>6</v>
      </c>
      <c r="F7" s="70" t="str">
        <f>[1]GR!D7</f>
        <v>Implementación de una autenticación multifactor</v>
      </c>
      <c r="G7" s="70" t="s">
        <v>542</v>
      </c>
      <c r="H7" s="70" t="s">
        <v>529</v>
      </c>
      <c r="I7" s="70" t="s">
        <v>533</v>
      </c>
      <c r="J7" s="75">
        <v>45536</v>
      </c>
      <c r="K7" s="75">
        <v>45540</v>
      </c>
    </row>
    <row r="8" spans="1:12" x14ac:dyDescent="0.25">
      <c r="A8" s="67" t="str">
        <f>AR!A8</f>
        <v>007</v>
      </c>
      <c r="B8" s="67" t="str">
        <f>AR!B8</f>
        <v>Infraestructura de telecomunicaciones</v>
      </c>
      <c r="C8" t="str">
        <f>GR!C8</f>
        <v>Destrucción por fenómeno climático</v>
      </c>
      <c r="D8" t="str">
        <f>GR!O8</f>
        <v>Aceptable</v>
      </c>
      <c r="E8" s="72" t="s">
        <v>6</v>
      </c>
      <c r="F8" s="70" t="str">
        <f>[1]GR!D8</f>
        <v>Reforzar la estructura y tener redundancia en las rutas de comunicación</v>
      </c>
      <c r="G8" s="70" t="s">
        <v>543</v>
      </c>
      <c r="H8" s="70" t="s">
        <v>532</v>
      </c>
      <c r="I8" s="70" t="s">
        <v>530</v>
      </c>
      <c r="J8" s="75">
        <v>45536</v>
      </c>
      <c r="K8" s="75">
        <v>45555</v>
      </c>
      <c r="L8" s="70" t="s">
        <v>540</v>
      </c>
    </row>
    <row r="9" spans="1:12" x14ac:dyDescent="0.25">
      <c r="A9" s="67" t="str">
        <f>AR!A9</f>
        <v>008</v>
      </c>
      <c r="B9" s="67" t="str">
        <f>AR!B9</f>
        <v>Base de datos de empleados</v>
      </c>
      <c r="C9" t="str">
        <f>GR!C9</f>
        <v>Fuga de información</v>
      </c>
      <c r="D9" t="str">
        <f>GR!O9</f>
        <v>Aceptable</v>
      </c>
      <c r="E9" s="72" t="s">
        <v>6</v>
      </c>
      <c r="F9" s="70" t="str">
        <f>[1]GR!D9</f>
        <v>Implementación de un control de acceso estricto</v>
      </c>
      <c r="G9" s="70" t="s">
        <v>544</v>
      </c>
      <c r="H9" s="70" t="s">
        <v>529</v>
      </c>
      <c r="I9" s="70" t="s">
        <v>530</v>
      </c>
      <c r="J9" s="75">
        <v>45536</v>
      </c>
      <c r="K9" s="75">
        <v>45543</v>
      </c>
    </row>
    <row r="10" spans="1:12" x14ac:dyDescent="0.25">
      <c r="A10" s="67" t="str">
        <f>AR!A10</f>
        <v>009</v>
      </c>
      <c r="B10" s="67" t="str">
        <f>AR!B10</f>
        <v>Servidor de autenticación</v>
      </c>
      <c r="C10" t="str">
        <f>GR!C10</f>
        <v>Falla de autenticación</v>
      </c>
      <c r="D10" t="str">
        <f>AR!I10</f>
        <v>Grave</v>
      </c>
      <c r="E10" s="72" t="s">
        <v>4</v>
      </c>
      <c r="F10" s="70" t="str">
        <f>[1]GR!D10</f>
        <v>Redundancia en los sistemas de autenticación</v>
      </c>
      <c r="G10" s="70" t="s">
        <v>545</v>
      </c>
      <c r="H10" s="70" t="s">
        <v>532</v>
      </c>
      <c r="I10" s="70" t="s">
        <v>533</v>
      </c>
      <c r="J10" s="75">
        <v>45536</v>
      </c>
      <c r="K10" s="75">
        <v>45545</v>
      </c>
    </row>
    <row r="11" spans="1:12" x14ac:dyDescent="0.25">
      <c r="A11" s="67" t="str">
        <f>AR!A11</f>
        <v>010</v>
      </c>
      <c r="B11" s="67" t="str">
        <f>AR!B11</f>
        <v>Aplicación web pública</v>
      </c>
      <c r="C11" t="str">
        <f>GR!C11</f>
        <v>Desconfiguración</v>
      </c>
      <c r="D11" t="str">
        <f>AR!I11</f>
        <v>Tolerable</v>
      </c>
      <c r="E11" s="72" t="s">
        <v>5</v>
      </c>
      <c r="F11" s="70" t="str">
        <f>[1]GR!D11</f>
        <v>Protección del servidor de DNS</v>
      </c>
      <c r="G11" s="70" t="s">
        <v>546</v>
      </c>
      <c r="H11" s="70" t="s">
        <v>547</v>
      </c>
      <c r="I11" s="70" t="s">
        <v>548</v>
      </c>
      <c r="J11" s="75">
        <v>45536</v>
      </c>
      <c r="K11" s="75">
        <v>45545</v>
      </c>
    </row>
    <row r="12" spans="1:12" x14ac:dyDescent="0.25">
      <c r="A12" s="67" t="str">
        <f>AR!A12</f>
        <v>011</v>
      </c>
      <c r="B12" s="67" t="str">
        <f>AR!B12</f>
        <v>Sistema de copias de respaldo</v>
      </c>
      <c r="C12" t="str">
        <f>GR!C12</f>
        <v>Destrucción del respaldo</v>
      </c>
      <c r="D12" t="str">
        <f>AR!I12</f>
        <v>Aceptable</v>
      </c>
      <c r="E12" s="72" t="s">
        <v>6</v>
      </c>
      <c r="F12" s="70" t="str">
        <f>[1]GR!D12</f>
        <v>Implementar copias de seguridad automatizadas</v>
      </c>
      <c r="G12" s="70" t="s">
        <v>549</v>
      </c>
      <c r="H12" s="70" t="s">
        <v>532</v>
      </c>
      <c r="I12" s="70" t="s">
        <v>533</v>
      </c>
      <c r="J12" s="75">
        <v>45536</v>
      </c>
      <c r="K12" s="75">
        <v>45545</v>
      </c>
    </row>
    <row r="13" spans="1:12" x14ac:dyDescent="0.25">
      <c r="A13" s="67" t="str">
        <f>AR!A13</f>
        <v>012</v>
      </c>
      <c r="B13" s="67" t="str">
        <f>AR!B13</f>
        <v>Documentación contractual</v>
      </c>
      <c r="C13" t="str">
        <f>GR!C13</f>
        <v>Robo de documentos</v>
      </c>
      <c r="D13" t="str">
        <f>AR!I13</f>
        <v>Aceptable</v>
      </c>
      <c r="E13" s="72" t="s">
        <v>6</v>
      </c>
      <c r="F13" s="70" t="str">
        <f>[1]GR!D13</f>
        <v>Destrucción de soportes físicos</v>
      </c>
      <c r="G13" s="70" t="s">
        <v>550</v>
      </c>
      <c r="H13" s="70" t="s">
        <v>538</v>
      </c>
      <c r="I13" s="70" t="s">
        <v>551</v>
      </c>
      <c r="J13" s="75">
        <v>45536</v>
      </c>
      <c r="K13" s="75">
        <v>45540</v>
      </c>
    </row>
    <row r="14" spans="1:12" x14ac:dyDescent="0.25">
      <c r="A14" s="67" t="str">
        <f>AR!A14</f>
        <v>013</v>
      </c>
      <c r="B14" s="67" t="str">
        <f>AR!B14</f>
        <v>Centro de procesamiento de datos</v>
      </c>
      <c r="C14" t="str">
        <f>GR!C14</f>
        <v>Incendio</v>
      </c>
      <c r="D14" t="str">
        <f>AR!I14</f>
        <v>Aceptable</v>
      </c>
      <c r="E14" s="72" t="s">
        <v>6</v>
      </c>
      <c r="F14" s="70" t="str">
        <f>[1]GR!D14</f>
        <v>Sistemas de extinción de incendios automáticos y refuerzo estructural</v>
      </c>
      <c r="G14" s="70" t="s">
        <v>552</v>
      </c>
      <c r="H14" s="70" t="s">
        <v>532</v>
      </c>
      <c r="I14" s="70" t="s">
        <v>533</v>
      </c>
      <c r="J14" s="75">
        <v>45536</v>
      </c>
      <c r="K14" s="75">
        <v>45555</v>
      </c>
      <c r="L14" s="70" t="s">
        <v>540</v>
      </c>
    </row>
    <row r="15" spans="1:12" x14ac:dyDescent="0.25">
      <c r="A15" s="67" t="str">
        <f>AR!A15</f>
        <v>014</v>
      </c>
      <c r="B15" s="67" t="str">
        <f>AR!B15</f>
        <v>Servidor de base de datos</v>
      </c>
      <c r="C15" t="str">
        <f>GR!C15</f>
        <v>Daños en el servidor por agua</v>
      </c>
      <c r="D15" t="str">
        <f>AR!I15</f>
        <v>Aceptable</v>
      </c>
      <c r="E15" s="72" t="s">
        <v>6</v>
      </c>
      <c r="F15" s="70" t="str">
        <f>[1]GR!D15</f>
        <v>Implementación de redundancia y monitoreo</v>
      </c>
      <c r="G15" s="70" t="s">
        <v>553</v>
      </c>
      <c r="H15" s="70" t="s">
        <v>532</v>
      </c>
      <c r="I15" s="70" t="s">
        <v>533</v>
      </c>
      <c r="J15" s="75">
        <v>45536</v>
      </c>
      <c r="K15" s="75">
        <v>45543</v>
      </c>
    </row>
    <row r="16" spans="1:12" x14ac:dyDescent="0.25">
      <c r="A16" s="67" t="str">
        <f>AR!A16</f>
        <v>015</v>
      </c>
      <c r="B16" s="67" t="str">
        <f>AR!B16</f>
        <v>Ficheros de proyectos en desarrollo</v>
      </c>
      <c r="C16" t="str">
        <f>GR!C16</f>
        <v>Corrupción de ficheros</v>
      </c>
      <c r="D16" t="str">
        <f>AR!I16</f>
        <v>Tolerable</v>
      </c>
      <c r="E16" s="72" t="s">
        <v>6</v>
      </c>
      <c r="F16" s="70" t="str">
        <f>[1]GR!D16</f>
        <v>Cifrado de datos y control de acceso</v>
      </c>
      <c r="G16" s="70" t="s">
        <v>554</v>
      </c>
      <c r="H16" s="70" t="s">
        <v>555</v>
      </c>
      <c r="I16" s="70" t="s">
        <v>548</v>
      </c>
      <c r="J16" s="75">
        <v>45536</v>
      </c>
      <c r="K16" s="75">
        <v>45543</v>
      </c>
    </row>
    <row r="17" spans="1:6" x14ac:dyDescent="0.25">
      <c r="A17" s="67" t="str">
        <f>AR!A17</f>
        <v>016</v>
      </c>
      <c r="B17" s="67">
        <f>AR!B17</f>
        <v>0</v>
      </c>
      <c r="C17">
        <f>GR!C17</f>
        <v>0</v>
      </c>
      <c r="D17" t="e">
        <f>AR!I17</f>
        <v>#N/A</v>
      </c>
      <c r="F17" s="70">
        <f>[1]GR!D17</f>
        <v>0</v>
      </c>
    </row>
    <row r="18" spans="1:6" x14ac:dyDescent="0.25">
      <c r="A18" s="67" t="str">
        <f>AR!A18</f>
        <v>017</v>
      </c>
      <c r="B18" s="67">
        <f>AR!B18</f>
        <v>0</v>
      </c>
      <c r="C18">
        <f>GR!C18</f>
        <v>0</v>
      </c>
      <c r="D18" t="e">
        <f>AR!I18</f>
        <v>#N/A</v>
      </c>
      <c r="F18" s="70">
        <f>[1]GR!D18</f>
        <v>0</v>
      </c>
    </row>
    <row r="19" spans="1:6" x14ac:dyDescent="0.25">
      <c r="A19" s="67" t="str">
        <f>AR!A19</f>
        <v>018</v>
      </c>
      <c r="B19" s="67">
        <f>AR!B19</f>
        <v>0</v>
      </c>
      <c r="C19">
        <f>GR!C19</f>
        <v>0</v>
      </c>
      <c r="D19" t="e">
        <f>AR!I19</f>
        <v>#N/A</v>
      </c>
      <c r="F19" s="70">
        <f>[1]GR!D19</f>
        <v>0</v>
      </c>
    </row>
    <row r="20" spans="1:6" x14ac:dyDescent="0.25">
      <c r="A20" s="67" t="str">
        <f>AR!A20</f>
        <v>019</v>
      </c>
      <c r="B20" s="67">
        <f>AR!B20</f>
        <v>0</v>
      </c>
      <c r="C20">
        <f>GR!C20</f>
        <v>0</v>
      </c>
      <c r="D20" t="e">
        <f>AR!I20</f>
        <v>#N/A</v>
      </c>
      <c r="F20" s="70">
        <f>[1]GR!D20</f>
        <v>0</v>
      </c>
    </row>
    <row r="21" spans="1:6" x14ac:dyDescent="0.25">
      <c r="A21" s="67" t="str">
        <f>AR!A21</f>
        <v>020</v>
      </c>
      <c r="B21" s="67">
        <f>AR!B21</f>
        <v>0</v>
      </c>
      <c r="C21">
        <f>GR!C21</f>
        <v>0</v>
      </c>
      <c r="D21" t="e">
        <f>AR!I21</f>
        <v>#N/A</v>
      </c>
      <c r="F21" s="70">
        <f>[1]GR!D21</f>
        <v>0</v>
      </c>
    </row>
    <row r="22" spans="1:6" x14ac:dyDescent="0.25">
      <c r="A22" s="67" t="str">
        <f>AR!A22</f>
        <v>021</v>
      </c>
      <c r="B22" s="67">
        <f>AR!B22</f>
        <v>0</v>
      </c>
      <c r="C22">
        <f>GR!C22</f>
        <v>0</v>
      </c>
      <c r="D22" t="e">
        <f>AR!I22</f>
        <v>#N/A</v>
      </c>
      <c r="F22" s="70">
        <f>[1]GR!D22</f>
        <v>0</v>
      </c>
    </row>
    <row r="23" spans="1:6" x14ac:dyDescent="0.25">
      <c r="A23" s="67" t="str">
        <f>AR!A23</f>
        <v>022</v>
      </c>
      <c r="B23" s="67">
        <f>AR!B23</f>
        <v>0</v>
      </c>
      <c r="C23">
        <f>GR!C23</f>
        <v>0</v>
      </c>
      <c r="D23" t="e">
        <f>AR!I23</f>
        <v>#N/A</v>
      </c>
      <c r="F23" s="70">
        <f>[1]GR!D23</f>
        <v>0</v>
      </c>
    </row>
    <row r="24" spans="1:6" x14ac:dyDescent="0.25">
      <c r="A24" s="67" t="str">
        <f>AR!A24</f>
        <v>023</v>
      </c>
      <c r="B24" s="67">
        <f>AR!B24</f>
        <v>0</v>
      </c>
      <c r="C24">
        <f>GR!C24</f>
        <v>0</v>
      </c>
      <c r="D24" t="e">
        <f>AR!I24</f>
        <v>#N/A</v>
      </c>
      <c r="F24" s="70">
        <f>[1]GR!D24</f>
        <v>0</v>
      </c>
    </row>
    <row r="25" spans="1:6" x14ac:dyDescent="0.25">
      <c r="A25" s="67" t="str">
        <f>AR!A25</f>
        <v>024</v>
      </c>
      <c r="B25" s="67">
        <f>AR!B25</f>
        <v>0</v>
      </c>
      <c r="C25">
        <f>GR!C25</f>
        <v>0</v>
      </c>
      <c r="D25" t="e">
        <f>AR!I25</f>
        <v>#N/A</v>
      </c>
      <c r="F25" s="70">
        <f>[1]GR!D25</f>
        <v>0</v>
      </c>
    </row>
    <row r="26" spans="1:6" x14ac:dyDescent="0.25">
      <c r="A26" s="67" t="str">
        <f>AR!A26</f>
        <v>025</v>
      </c>
      <c r="B26" s="67">
        <f>AR!B26</f>
        <v>0</v>
      </c>
      <c r="C26">
        <f>GR!C26</f>
        <v>0</v>
      </c>
      <c r="D26" t="e">
        <f>AR!I26</f>
        <v>#N/A</v>
      </c>
      <c r="F26" s="70">
        <f>[1]GR!D26</f>
        <v>0</v>
      </c>
    </row>
    <row r="27" spans="1:6" x14ac:dyDescent="0.25">
      <c r="A27" s="67" t="str">
        <f>AR!A27</f>
        <v>026</v>
      </c>
      <c r="B27" s="67">
        <f>AR!B27</f>
        <v>0</v>
      </c>
      <c r="C27">
        <f>GR!C27</f>
        <v>0</v>
      </c>
      <c r="D27" t="e">
        <f>AR!I27</f>
        <v>#N/A</v>
      </c>
      <c r="F27" s="70">
        <f>[1]GR!D27</f>
        <v>0</v>
      </c>
    </row>
    <row r="28" spans="1:6" x14ac:dyDescent="0.25">
      <c r="A28" s="67" t="str">
        <f>AR!A28</f>
        <v>027</v>
      </c>
      <c r="B28" s="67">
        <f>AR!B28</f>
        <v>0</v>
      </c>
      <c r="C28">
        <f>GR!C28</f>
        <v>0</v>
      </c>
      <c r="D28" t="e">
        <f>AR!I28</f>
        <v>#N/A</v>
      </c>
      <c r="F28" s="70">
        <f>[1]GR!D28</f>
        <v>0</v>
      </c>
    </row>
    <row r="29" spans="1:6" x14ac:dyDescent="0.25">
      <c r="A29" s="67" t="str">
        <f>AR!A29</f>
        <v>028</v>
      </c>
      <c r="B29" s="67">
        <f>AR!B29</f>
        <v>0</v>
      </c>
      <c r="C29">
        <f>GR!C29</f>
        <v>0</v>
      </c>
      <c r="D29" t="e">
        <f>AR!I29</f>
        <v>#N/A</v>
      </c>
      <c r="F29" s="70">
        <f>[1]GR!D29</f>
        <v>0</v>
      </c>
    </row>
    <row r="30" spans="1:6" x14ac:dyDescent="0.25">
      <c r="A30" s="67" t="str">
        <f>AR!A30</f>
        <v>029</v>
      </c>
      <c r="B30" s="67">
        <f>AR!B30</f>
        <v>0</v>
      </c>
      <c r="C30">
        <f>GR!C30</f>
        <v>0</v>
      </c>
      <c r="D30" t="e">
        <f>AR!I30</f>
        <v>#N/A</v>
      </c>
      <c r="F30" s="70">
        <f>[1]GR!D30</f>
        <v>0</v>
      </c>
    </row>
    <row r="31" spans="1:6" x14ac:dyDescent="0.25">
      <c r="A31" s="67" t="str">
        <f>AR!A31</f>
        <v>030</v>
      </c>
      <c r="B31" s="67">
        <f>AR!B31</f>
        <v>0</v>
      </c>
      <c r="C31">
        <f>GR!C31</f>
        <v>0</v>
      </c>
      <c r="D31" t="e">
        <f>AR!I31</f>
        <v>#N/A</v>
      </c>
      <c r="F31" s="70">
        <f>[1]GR!D31</f>
        <v>0</v>
      </c>
    </row>
    <row r="32" spans="1:6" x14ac:dyDescent="0.25">
      <c r="A32" s="67" t="str">
        <f>AR!A32</f>
        <v>031</v>
      </c>
      <c r="B32" s="67">
        <f>AR!B32</f>
        <v>0</v>
      </c>
      <c r="C32">
        <f>GR!C32</f>
        <v>0</v>
      </c>
      <c r="D32" t="e">
        <f>AR!I32</f>
        <v>#N/A</v>
      </c>
      <c r="F32" s="70">
        <f>[1]GR!D32</f>
        <v>0</v>
      </c>
    </row>
    <row r="33" spans="1:6" x14ac:dyDescent="0.25">
      <c r="A33" s="67" t="str">
        <f>AR!A33</f>
        <v>032</v>
      </c>
      <c r="B33" s="67">
        <f>AR!B33</f>
        <v>0</v>
      </c>
      <c r="C33">
        <f>GR!C33</f>
        <v>0</v>
      </c>
      <c r="D33" t="e">
        <f>AR!I33</f>
        <v>#N/A</v>
      </c>
      <c r="F33" s="70">
        <f>[1]GR!D33</f>
        <v>0</v>
      </c>
    </row>
    <row r="34" spans="1:6" x14ac:dyDescent="0.25">
      <c r="A34" s="67" t="str">
        <f>AR!A34</f>
        <v>033</v>
      </c>
      <c r="B34" s="67">
        <f>AR!B34</f>
        <v>0</v>
      </c>
      <c r="C34">
        <f>GR!C34</f>
        <v>0</v>
      </c>
      <c r="D34" t="e">
        <f>AR!I34</f>
        <v>#N/A</v>
      </c>
      <c r="F34" s="70">
        <f>[1]GR!D34</f>
        <v>0</v>
      </c>
    </row>
    <row r="35" spans="1:6" x14ac:dyDescent="0.25">
      <c r="A35" s="67" t="str">
        <f>AR!A35</f>
        <v>034</v>
      </c>
      <c r="B35" s="67">
        <f>AR!B35</f>
        <v>0</v>
      </c>
      <c r="C35">
        <f>GR!C35</f>
        <v>0</v>
      </c>
      <c r="D35" t="e">
        <f>AR!I35</f>
        <v>#N/A</v>
      </c>
      <c r="F35" s="70">
        <f>[1]GR!D35</f>
        <v>0</v>
      </c>
    </row>
    <row r="36" spans="1:6" x14ac:dyDescent="0.25">
      <c r="A36" s="67" t="str">
        <f>AR!A36</f>
        <v>035</v>
      </c>
      <c r="B36" s="67">
        <f>AR!B36</f>
        <v>0</v>
      </c>
      <c r="C36">
        <f>GR!C36</f>
        <v>0</v>
      </c>
      <c r="D36" t="e">
        <f>AR!I36</f>
        <v>#N/A</v>
      </c>
      <c r="F36" s="70">
        <f>[1]GR!D36</f>
        <v>0</v>
      </c>
    </row>
    <row r="37" spans="1:6" x14ac:dyDescent="0.25">
      <c r="A37" s="67" t="str">
        <f>AR!A37</f>
        <v>036</v>
      </c>
      <c r="B37" s="67">
        <f>AR!B37</f>
        <v>0</v>
      </c>
      <c r="C37">
        <f>GR!C37</f>
        <v>0</v>
      </c>
      <c r="D37" t="e">
        <f>AR!I37</f>
        <v>#N/A</v>
      </c>
      <c r="F37" s="70">
        <f>[1]GR!D37</f>
        <v>0</v>
      </c>
    </row>
    <row r="38" spans="1:6" x14ac:dyDescent="0.25">
      <c r="A38" s="67" t="str">
        <f>AR!A38</f>
        <v>037</v>
      </c>
      <c r="B38" s="67">
        <f>AR!B38</f>
        <v>0</v>
      </c>
      <c r="C38">
        <f>GR!C38</f>
        <v>0</v>
      </c>
      <c r="D38" t="e">
        <f>AR!I38</f>
        <v>#N/A</v>
      </c>
      <c r="F38" s="70">
        <f>[1]GR!D38</f>
        <v>0</v>
      </c>
    </row>
    <row r="39" spans="1:6" x14ac:dyDescent="0.25">
      <c r="A39" s="67" t="str">
        <f>AR!A39</f>
        <v>038</v>
      </c>
      <c r="B39" s="67">
        <f>AR!B39</f>
        <v>0</v>
      </c>
      <c r="C39">
        <f>GR!C39</f>
        <v>0</v>
      </c>
      <c r="D39" t="e">
        <f>AR!I39</f>
        <v>#N/A</v>
      </c>
      <c r="F39" s="70">
        <f>[1]GR!D39</f>
        <v>0</v>
      </c>
    </row>
    <row r="40" spans="1:6" x14ac:dyDescent="0.25">
      <c r="A40" s="67" t="str">
        <f>AR!A40</f>
        <v>039</v>
      </c>
      <c r="B40" s="67">
        <f>AR!B40</f>
        <v>0</v>
      </c>
      <c r="C40">
        <f>GR!C40</f>
        <v>0</v>
      </c>
      <c r="D40" t="e">
        <f>AR!I40</f>
        <v>#N/A</v>
      </c>
      <c r="F40" s="70">
        <f>[1]GR!D40</f>
        <v>0</v>
      </c>
    </row>
    <row r="41" spans="1:6" x14ac:dyDescent="0.25">
      <c r="A41" s="67" t="str">
        <f>AR!A41</f>
        <v>040</v>
      </c>
      <c r="B41" s="67">
        <f>AR!B41</f>
        <v>0</v>
      </c>
      <c r="C41">
        <f>GR!C41</f>
        <v>0</v>
      </c>
      <c r="D41" t="e">
        <f>AR!I41</f>
        <v>#N/A</v>
      </c>
      <c r="F41" s="70">
        <f>[1]GR!D41</f>
        <v>0</v>
      </c>
    </row>
    <row r="42" spans="1:6" x14ac:dyDescent="0.25">
      <c r="A42" s="67" t="str">
        <f>AR!A42</f>
        <v>041</v>
      </c>
      <c r="B42" s="67">
        <f>AR!B42</f>
        <v>0</v>
      </c>
      <c r="C42">
        <f>GR!C42</f>
        <v>0</v>
      </c>
      <c r="D42" t="e">
        <f>AR!I42</f>
        <v>#N/A</v>
      </c>
      <c r="F42" s="70">
        <f>[1]GR!D42</f>
        <v>0</v>
      </c>
    </row>
    <row r="43" spans="1:6" x14ac:dyDescent="0.25">
      <c r="A43" s="67" t="str">
        <f>AR!A43</f>
        <v>042</v>
      </c>
      <c r="B43" s="67">
        <f>AR!B43</f>
        <v>0</v>
      </c>
      <c r="C43">
        <f>GR!C43</f>
        <v>0</v>
      </c>
      <c r="D43" t="e">
        <f>AR!I43</f>
        <v>#N/A</v>
      </c>
      <c r="F43" s="70">
        <f>[1]GR!D43</f>
        <v>0</v>
      </c>
    </row>
    <row r="44" spans="1:6" x14ac:dyDescent="0.25">
      <c r="A44" s="67" t="str">
        <f>AR!A44</f>
        <v>043</v>
      </c>
      <c r="B44" s="67">
        <f>AR!B44</f>
        <v>0</v>
      </c>
      <c r="C44">
        <f>GR!C44</f>
        <v>0</v>
      </c>
      <c r="D44" t="e">
        <f>AR!I44</f>
        <v>#N/A</v>
      </c>
      <c r="F44" s="70">
        <f>[1]GR!D44</f>
        <v>0</v>
      </c>
    </row>
    <row r="45" spans="1:6" x14ac:dyDescent="0.25">
      <c r="A45" s="67" t="str">
        <f>AR!A45</f>
        <v>044</v>
      </c>
      <c r="B45" s="67">
        <f>AR!B45</f>
        <v>0</v>
      </c>
      <c r="C45">
        <f>GR!C45</f>
        <v>0</v>
      </c>
      <c r="D45" t="e">
        <f>AR!I45</f>
        <v>#N/A</v>
      </c>
      <c r="F45" s="70">
        <f>[1]GR!D45</f>
        <v>0</v>
      </c>
    </row>
    <row r="46" spans="1:6" x14ac:dyDescent="0.25">
      <c r="A46" s="67" t="str">
        <f>AR!A46</f>
        <v>045</v>
      </c>
      <c r="B46" s="67">
        <f>AR!B46</f>
        <v>0</v>
      </c>
      <c r="C46">
        <f>GR!C46</f>
        <v>0</v>
      </c>
      <c r="D46" t="e">
        <f>AR!I46</f>
        <v>#N/A</v>
      </c>
      <c r="F46" s="70">
        <f>[1]GR!D46</f>
        <v>0</v>
      </c>
    </row>
    <row r="47" spans="1:6" x14ac:dyDescent="0.25">
      <c r="A47" s="67" t="str">
        <f>AR!A47</f>
        <v>046</v>
      </c>
      <c r="B47" s="67">
        <f>AR!B47</f>
        <v>0</v>
      </c>
      <c r="C47">
        <f>GR!C47</f>
        <v>0</v>
      </c>
      <c r="D47" t="e">
        <f>AR!I47</f>
        <v>#N/A</v>
      </c>
      <c r="F47" s="70">
        <f>[1]GR!D47</f>
        <v>0</v>
      </c>
    </row>
    <row r="48" spans="1:6" x14ac:dyDescent="0.25">
      <c r="A48" s="67" t="str">
        <f>AR!A48</f>
        <v>047</v>
      </c>
      <c r="B48" s="67">
        <f>AR!B48</f>
        <v>0</v>
      </c>
      <c r="C48">
        <f>GR!C48</f>
        <v>0</v>
      </c>
      <c r="D48" t="e">
        <f>AR!I48</f>
        <v>#N/A</v>
      </c>
      <c r="F48" s="70">
        <f>[1]GR!D48</f>
        <v>0</v>
      </c>
    </row>
    <row r="49" spans="1:6" x14ac:dyDescent="0.25">
      <c r="A49" s="67" t="str">
        <f>AR!A49</f>
        <v>048</v>
      </c>
      <c r="B49" s="67">
        <f>AR!B49</f>
        <v>0</v>
      </c>
      <c r="C49">
        <f>GR!C49</f>
        <v>0</v>
      </c>
      <c r="D49" t="e">
        <f>AR!I49</f>
        <v>#N/A</v>
      </c>
      <c r="F49" s="70">
        <f>[1]GR!D49</f>
        <v>0</v>
      </c>
    </row>
    <row r="50" spans="1:6" x14ac:dyDescent="0.25">
      <c r="A50" s="67" t="str">
        <f>AR!A50</f>
        <v>049</v>
      </c>
      <c r="B50" s="67">
        <f>AR!B50</f>
        <v>0</v>
      </c>
      <c r="C50">
        <f>GR!C50</f>
        <v>0</v>
      </c>
      <c r="D50" t="e">
        <f>AR!I50</f>
        <v>#N/A</v>
      </c>
      <c r="F50" s="70">
        <f>[1]GR!D50</f>
        <v>0</v>
      </c>
    </row>
  </sheetData>
  <sheetProtection algorithmName="SHA-512" hashValue="f/Sa7Z5ISIJoN0qouyMLeO5uFrNzeoGafkCmPJLlsHlm7j+twRK3RcqO4HuL4bz5g8ufFyj3bET3caa1UCBacg==" saltValue="/BIRqLv692Q6dkFwuld4wg==" spinCount="100000" sheet="1" objects="1" scenarios="1"/>
  <conditionalFormatting sqref="E1:E1048576">
    <cfRule type="cellIs" dxfId="4" priority="1" operator="equal">
      <formula>"MUY BAJA"</formula>
    </cfRule>
    <cfRule type="cellIs" dxfId="3" priority="2" operator="equal">
      <formula>"BAJA"</formula>
    </cfRule>
    <cfRule type="cellIs" dxfId="2" priority="3" operator="equal">
      <formula>"MODERADA"</formula>
    </cfRule>
    <cfRule type="cellIs" dxfId="1" priority="4" operator="equal">
      <formula>"ALTA"</formula>
    </cfRule>
    <cfRule type="cellIs" dxfId="0" priority="5" operator="equal">
      <formula>"MUY ALTA"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96C5EA-F36A-47FF-BD6A-7DA38FC2CDF2}">
          <x14:formula1>
            <xm:f>Prioridad!$A$2:$A$6</xm:f>
          </x14:formula1>
          <xm:sqref>E2:E50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46C5-F3E9-41BE-A3B2-6111888F3CE7}">
  <dimension ref="A1:C71"/>
  <sheetViews>
    <sheetView workbookViewId="0">
      <pane ySplit="1" topLeftCell="A2" activePane="bottomLeft" state="frozen"/>
      <selection activeCell="B15" sqref="A11:B15"/>
      <selection pane="bottomLeft" activeCell="B15" sqref="A11:B15"/>
    </sheetView>
  </sheetViews>
  <sheetFormatPr baseColWidth="10" defaultRowHeight="15" x14ac:dyDescent="0.25"/>
  <cols>
    <col min="1" max="1" width="29.28515625" hidden="1" customWidth="1"/>
    <col min="2" max="2" width="118.7109375" hidden="1" customWidth="1"/>
    <col min="3" max="3" width="148.42578125" style="32" bestFit="1" customWidth="1"/>
  </cols>
  <sheetData>
    <row r="1" spans="1:3" x14ac:dyDescent="0.25">
      <c r="A1" s="42" t="s">
        <v>38</v>
      </c>
      <c r="B1" s="42" t="s">
        <v>30</v>
      </c>
      <c r="C1" s="65" t="s">
        <v>30</v>
      </c>
    </row>
    <row r="2" spans="1:3" x14ac:dyDescent="0.25">
      <c r="A2" s="32" t="s">
        <v>180</v>
      </c>
      <c r="B2" s="63" t="s">
        <v>182</v>
      </c>
      <c r="C2" s="32" t="str">
        <f>CONCATENATE(A2,". ",B2)</f>
        <v>Desastres naturales. Fuego. INCENDIO</v>
      </c>
    </row>
    <row r="3" spans="1:3" x14ac:dyDescent="0.25">
      <c r="A3" s="32" t="s">
        <v>180</v>
      </c>
      <c r="B3" s="63" t="s">
        <v>183</v>
      </c>
      <c r="C3" s="32" t="str">
        <f t="shared" ref="C3:C66" si="0">CONCATENATE(A3,". ",B3)</f>
        <v>Desastres naturales. Daños por agua. PERJUICIOS OCASIONADOS POR EL AGUA</v>
      </c>
    </row>
    <row r="4" spans="1:3" x14ac:dyDescent="0.25">
      <c r="A4" s="32" t="s">
        <v>180</v>
      </c>
      <c r="B4" s="63" t="s">
        <v>184</v>
      </c>
      <c r="C4" s="32" t="str">
        <f t="shared" si="0"/>
        <v xml:space="preserve">Desastres naturales. Desastres naturales. CONTAMINACIÓN </v>
      </c>
    </row>
    <row r="5" spans="1:3" x14ac:dyDescent="0.25">
      <c r="A5" s="32" t="s">
        <v>180</v>
      </c>
      <c r="B5" s="63" t="s">
        <v>185</v>
      </c>
      <c r="C5" s="32" t="str">
        <f t="shared" si="0"/>
        <v>Desastres naturales. Desastres naturales. SINIESTRO MAYOR</v>
      </c>
    </row>
    <row r="6" spans="1:3" x14ac:dyDescent="0.25">
      <c r="A6" s="32" t="s">
        <v>180</v>
      </c>
      <c r="B6" s="63" t="s">
        <v>186</v>
      </c>
      <c r="C6" s="32" t="str">
        <f t="shared" si="0"/>
        <v xml:space="preserve">Desastres naturales. Desastres naturales. FENÓMENO CLIMÁTICO </v>
      </c>
    </row>
    <row r="7" spans="1:3" x14ac:dyDescent="0.25">
      <c r="A7" s="32" t="s">
        <v>180</v>
      </c>
      <c r="B7" s="63" t="s">
        <v>187</v>
      </c>
      <c r="C7" s="32" t="str">
        <f t="shared" si="0"/>
        <v xml:space="preserve">Desastres naturales. Desastres naturales. FENÓMENO SÍSMICO </v>
      </c>
    </row>
    <row r="8" spans="1:3" x14ac:dyDescent="0.25">
      <c r="A8" s="32" t="s">
        <v>180</v>
      </c>
      <c r="B8" s="63" t="s">
        <v>188</v>
      </c>
      <c r="C8" s="32" t="str">
        <f t="shared" si="0"/>
        <v xml:space="preserve">Desastres naturales. Desastres naturales. FENÓMENO DE ORIGEN VOLCÁNICO </v>
      </c>
    </row>
    <row r="9" spans="1:3" x14ac:dyDescent="0.25">
      <c r="A9" s="32" t="s">
        <v>180</v>
      </c>
      <c r="B9" s="63" t="s">
        <v>189</v>
      </c>
      <c r="C9" s="32" t="str">
        <f t="shared" si="0"/>
        <v xml:space="preserve">Desastres naturales. Desastres naturales. FENÓMENO METEOROLÓGICO </v>
      </c>
    </row>
    <row r="10" spans="1:3" x14ac:dyDescent="0.25">
      <c r="A10" s="32" t="s">
        <v>180</v>
      </c>
      <c r="B10" s="63" t="s">
        <v>190</v>
      </c>
      <c r="C10" s="32" t="str">
        <f t="shared" si="0"/>
        <v>Desastres naturales. Desastres naturales. INUNDACIÓN</v>
      </c>
    </row>
    <row r="11" spans="1:3" x14ac:dyDescent="0.25">
      <c r="A11" s="32" t="s">
        <v>181</v>
      </c>
      <c r="B11" s="63" t="s">
        <v>182</v>
      </c>
      <c r="C11" s="32" t="str">
        <f t="shared" si="0"/>
        <v>De origen industrial. Fuego. INCENDIO</v>
      </c>
    </row>
    <row r="12" spans="1:3" x14ac:dyDescent="0.25">
      <c r="A12" s="32" t="s">
        <v>181</v>
      </c>
      <c r="B12" s="63" t="s">
        <v>183</v>
      </c>
      <c r="C12" s="32" t="str">
        <f t="shared" si="0"/>
        <v>De origen industrial. Daños por agua. PERJUICIOS OCASIONADOS POR EL AGUA</v>
      </c>
    </row>
    <row r="13" spans="1:3" x14ac:dyDescent="0.25">
      <c r="A13" s="32" t="s">
        <v>181</v>
      </c>
      <c r="B13" s="63" t="s">
        <v>191</v>
      </c>
      <c r="C13" s="32" t="str">
        <f t="shared" si="0"/>
        <v>De origen industrial. Desastres industriales. SINIESTRO MAYOR</v>
      </c>
    </row>
    <row r="14" spans="1:3" x14ac:dyDescent="0.25">
      <c r="A14" s="32" t="s">
        <v>181</v>
      </c>
      <c r="B14" s="63" t="s">
        <v>192</v>
      </c>
      <c r="C14" s="32" t="str">
        <f t="shared" si="0"/>
        <v>De origen industrial. Contaminación mecánica.CONTAMINACIÓN</v>
      </c>
    </row>
    <row r="15" spans="1:3" x14ac:dyDescent="0.25">
      <c r="A15" s="32" t="s">
        <v>181</v>
      </c>
      <c r="B15" s="63" t="s">
        <v>193</v>
      </c>
      <c r="C15" s="32" t="str">
        <f t="shared" si="0"/>
        <v>De origen industrial. Contaminación electromagnética. EMISIONES ELECTROMAGNÉTICAS</v>
      </c>
    </row>
    <row r="16" spans="1:3" x14ac:dyDescent="0.25">
      <c r="A16" s="32" t="s">
        <v>181</v>
      </c>
      <c r="B16" s="63" t="s">
        <v>194</v>
      </c>
      <c r="C16" s="32" t="str">
        <f t="shared" si="0"/>
        <v xml:space="preserve">De origen industrial. Contaminación electromagnética. RADIACIONES TÉRMICAS </v>
      </c>
    </row>
    <row r="17" spans="1:3" x14ac:dyDescent="0.25">
      <c r="A17" s="32" t="s">
        <v>181</v>
      </c>
      <c r="B17" s="63" t="s">
        <v>195</v>
      </c>
      <c r="C17" s="32" t="str">
        <f t="shared" si="0"/>
        <v>De origen industrial. Contaminación electromagnética. IMPULSOS ELECTROMAGNÉTICOS</v>
      </c>
    </row>
    <row r="18" spans="1:3" x14ac:dyDescent="0.25">
      <c r="A18" s="32" t="s">
        <v>181</v>
      </c>
      <c r="B18" s="63" t="s">
        <v>231</v>
      </c>
      <c r="C18" s="32" t="str">
        <f t="shared" si="0"/>
        <v xml:space="preserve">De origen industrial. Avería de origen físico o lógico. AVERÍA DEL HARDWARE </v>
      </c>
    </row>
    <row r="19" spans="1:3" x14ac:dyDescent="0.25">
      <c r="A19" s="32" t="s">
        <v>181</v>
      </c>
      <c r="B19" s="63" t="s">
        <v>232</v>
      </c>
      <c r="C19" s="32" t="str">
        <f t="shared" si="0"/>
        <v>De origen industrial. Avería de origen físico o lógico. FALLA DE FUNCIONAMIENTO DEL HARDWARE</v>
      </c>
    </row>
    <row r="20" spans="1:3" x14ac:dyDescent="0.25">
      <c r="A20" s="32" t="s">
        <v>181</v>
      </c>
      <c r="B20" s="63" t="s">
        <v>233</v>
      </c>
      <c r="C20" s="32" t="str">
        <f t="shared" si="0"/>
        <v>De origen industrial. Corte del suministro eléctrico. PÉRDIDA DE SUMINISTRO DE ENERGÍA</v>
      </c>
    </row>
    <row r="21" spans="1:3" x14ac:dyDescent="0.25">
      <c r="A21" s="32" t="s">
        <v>181</v>
      </c>
      <c r="B21" s="63" t="s">
        <v>234</v>
      </c>
      <c r="C21" s="32" t="str">
        <f t="shared" si="0"/>
        <v>De origen industrial. Condiciones inadecuadas de temperatura o humedad. FALLAS EN LA CLIMATIZACIÓN</v>
      </c>
    </row>
    <row r="22" spans="1:3" x14ac:dyDescent="0.25">
      <c r="A22" s="32" t="s">
        <v>181</v>
      </c>
      <c r="B22" s="63" t="s">
        <v>235</v>
      </c>
      <c r="C22" s="32" t="str">
        <f t="shared" si="0"/>
        <v>De origen industrial. Fallo de servicios de comunicaciones. PÉRDIDA DE LOS MEDIOS DE TELECOMUNICACIÓN</v>
      </c>
    </row>
    <row r="23" spans="1:3" x14ac:dyDescent="0.25">
      <c r="A23" s="32" t="s">
        <v>181</v>
      </c>
      <c r="B23" s="63" t="s">
        <v>236</v>
      </c>
      <c r="C23" s="32" t="str">
        <f t="shared" si="0"/>
        <v>De origen industrial. Interrupción de otros servicios y suministros esenciales. AVERÍA DEL HARDWARE</v>
      </c>
    </row>
    <row r="24" spans="1:3" x14ac:dyDescent="0.25">
      <c r="A24" s="32" t="s">
        <v>181</v>
      </c>
      <c r="B24" s="63" t="s">
        <v>237</v>
      </c>
      <c r="C24" s="32" t="str">
        <f t="shared" si="0"/>
        <v>De origen industrial. Interrupción de otros servicios y suministros esenciales. FALLA DE FUNCIONAMIENTO DEL HARDWARE</v>
      </c>
    </row>
    <row r="25" spans="1:3" x14ac:dyDescent="0.25">
      <c r="A25" s="32" t="s">
        <v>181</v>
      </c>
      <c r="B25" s="63" t="s">
        <v>238</v>
      </c>
      <c r="C25" s="32" t="str">
        <f t="shared" si="0"/>
        <v>De origen industrial. Emanaciones electromagnéticas. INTERCEPTACIÓN DE SEÑALES PARÁSITAS COMPROMETEDORAS</v>
      </c>
    </row>
    <row r="26" spans="1:3" x14ac:dyDescent="0.25">
      <c r="A26" s="32" t="s">
        <v>239</v>
      </c>
      <c r="B26" s="63" t="s">
        <v>240</v>
      </c>
      <c r="C26" s="32" t="str">
        <f t="shared" si="0"/>
        <v>Errores y fallos no intencionados. Errores de los usuarios. ERROR DE USO</v>
      </c>
    </row>
    <row r="27" spans="1:3" x14ac:dyDescent="0.25">
      <c r="A27" s="32" t="s">
        <v>239</v>
      </c>
      <c r="B27" s="63" t="s">
        <v>241</v>
      </c>
      <c r="C27" s="32" t="str">
        <f t="shared" si="0"/>
        <v>Errores y fallos no intencionados. Errores del administrador. ERROR DE USO</v>
      </c>
    </row>
    <row r="28" spans="1:3" x14ac:dyDescent="0.25">
      <c r="A28" s="32" t="s">
        <v>239</v>
      </c>
      <c r="B28" s="63" t="s">
        <v>242</v>
      </c>
      <c r="C28" s="32" t="str">
        <f t="shared" si="0"/>
        <v>Errores y fallos no intencionados. Errores de monitorización (log)</v>
      </c>
    </row>
    <row r="29" spans="1:3" x14ac:dyDescent="0.25">
      <c r="A29" s="32" t="s">
        <v>239</v>
      </c>
      <c r="B29" s="63" t="s">
        <v>243</v>
      </c>
      <c r="C29" s="32" t="str">
        <f t="shared" si="0"/>
        <v>Errores y fallos no intencionados. Errores de configuración</v>
      </c>
    </row>
    <row r="30" spans="1:3" x14ac:dyDescent="0.25">
      <c r="A30" s="32" t="s">
        <v>239</v>
      </c>
      <c r="B30" s="63" t="s">
        <v>244</v>
      </c>
      <c r="C30" s="32" t="str">
        <f t="shared" si="0"/>
        <v>Errores y fallos no intencionados. Deficiencias en la organización</v>
      </c>
    </row>
    <row r="31" spans="1:3" x14ac:dyDescent="0.25">
      <c r="A31" s="32" t="s">
        <v>239</v>
      </c>
      <c r="B31" s="63" t="s">
        <v>208</v>
      </c>
      <c r="C31" s="32" t="str">
        <f t="shared" si="0"/>
        <v>Errores y fallos no intencionados. Difusión de software dañino</v>
      </c>
    </row>
    <row r="32" spans="1:3" x14ac:dyDescent="0.25">
      <c r="A32" s="32" t="s">
        <v>239</v>
      </c>
      <c r="B32" s="63" t="s">
        <v>245</v>
      </c>
      <c r="C32" s="32" t="str">
        <f t="shared" si="0"/>
        <v>Errores y fallos no intencionados. Errores de [re-]encaminamiento</v>
      </c>
    </row>
    <row r="33" spans="1:3" x14ac:dyDescent="0.25">
      <c r="A33" s="32" t="s">
        <v>239</v>
      </c>
      <c r="B33" s="63" t="s">
        <v>246</v>
      </c>
      <c r="C33" s="32" t="str">
        <f t="shared" si="0"/>
        <v>Errores y fallos no intencionados. Errores de secuencia</v>
      </c>
    </row>
    <row r="34" spans="1:3" x14ac:dyDescent="0.25">
      <c r="A34" s="32" t="s">
        <v>239</v>
      </c>
      <c r="B34" s="63" t="s">
        <v>247</v>
      </c>
      <c r="C34" s="32" t="str">
        <f t="shared" si="0"/>
        <v>Errores y fallos no intencionados. Escapes de información</v>
      </c>
    </row>
    <row r="35" spans="1:3" x14ac:dyDescent="0.25">
      <c r="A35" s="32" t="s">
        <v>239</v>
      </c>
      <c r="B35" s="63" t="s">
        <v>248</v>
      </c>
      <c r="C35" s="32" t="str">
        <f t="shared" si="0"/>
        <v>Errores y fallos no intencionados. Alteración accidental de la información</v>
      </c>
    </row>
    <row r="36" spans="1:3" x14ac:dyDescent="0.25">
      <c r="A36" s="32" t="s">
        <v>239</v>
      </c>
      <c r="B36" s="63" t="s">
        <v>216</v>
      </c>
      <c r="C36" s="32" t="str">
        <f t="shared" si="0"/>
        <v>Errores y fallos no intencionados. Destrucción de información</v>
      </c>
    </row>
    <row r="37" spans="1:3" x14ac:dyDescent="0.25">
      <c r="A37" s="32" t="s">
        <v>239</v>
      </c>
      <c r="B37" s="63" t="s">
        <v>249</v>
      </c>
      <c r="C37" s="32" t="str">
        <f t="shared" si="0"/>
        <v>Errores y fallos no intencionados. Fugas de información</v>
      </c>
    </row>
    <row r="38" spans="1:3" x14ac:dyDescent="0.25">
      <c r="A38" s="32" t="s">
        <v>239</v>
      </c>
      <c r="B38" s="63" t="s">
        <v>196</v>
      </c>
      <c r="C38" s="32" t="str">
        <f t="shared" si="0"/>
        <v>Errores y fallos no intencionados. Vulnerabilidades de los programas (software)</v>
      </c>
    </row>
    <row r="39" spans="1:3" x14ac:dyDescent="0.25">
      <c r="A39" s="32" t="s">
        <v>239</v>
      </c>
      <c r="B39" s="63" t="s">
        <v>197</v>
      </c>
      <c r="C39" s="32" t="str">
        <f t="shared" si="0"/>
        <v>Errores y fallos no intencionados. Errores de mantenimiento / actualización de programas (software). FALLA DE FUNCIONAMIENTO DEL SOFTWARE</v>
      </c>
    </row>
    <row r="40" spans="1:3" x14ac:dyDescent="0.25">
      <c r="A40" s="32" t="s">
        <v>239</v>
      </c>
      <c r="B40" s="63" t="s">
        <v>198</v>
      </c>
      <c r="C40" s="32" t="str">
        <f t="shared" si="0"/>
        <v>Errores y fallos no intencionados. Errores de mantenimiento / actualización de programas (software). PERJUICIO A LA MANTENIBILIDAD DEL SISTEMA DE INFORMACIÓN</v>
      </c>
    </row>
    <row r="41" spans="1:3" x14ac:dyDescent="0.25">
      <c r="A41" s="32" t="s">
        <v>239</v>
      </c>
      <c r="B41" s="63" t="s">
        <v>199</v>
      </c>
      <c r="C41" s="32" t="str">
        <f t="shared" si="0"/>
        <v>Errores y fallos no intencionados. Errores de mantenimiento / actualización de programas (sHardware). PERJUICIO A LA MANTENIBILIDAD DEL SISTEMA DE INFORMACIÓN</v>
      </c>
    </row>
    <row r="42" spans="1:3" x14ac:dyDescent="0.25">
      <c r="A42" s="32" t="s">
        <v>239</v>
      </c>
      <c r="B42" s="63" t="s">
        <v>200</v>
      </c>
      <c r="C42" s="32" t="str">
        <f t="shared" si="0"/>
        <v>Errores y fallos no intencionados. Caída del sistema por agotamiento de recursos. SATURACIÓN DEL SISTEMA INFORMÁTICO</v>
      </c>
    </row>
    <row r="43" spans="1:3" x14ac:dyDescent="0.25">
      <c r="A43" s="32" t="s">
        <v>239</v>
      </c>
      <c r="B43" s="63" t="s">
        <v>201</v>
      </c>
      <c r="C43" s="32" t="str">
        <f t="shared" si="0"/>
        <v>Errores y fallos no intencionados. Pérdida de equipos. RECUPERACIÓN DE SOPORTES RECICLADOS O DESECHADOS</v>
      </c>
    </row>
    <row r="44" spans="1:3" x14ac:dyDescent="0.25">
      <c r="A44" s="32" t="s">
        <v>239</v>
      </c>
      <c r="B44" s="63" t="s">
        <v>202</v>
      </c>
      <c r="C44" s="32" t="str">
        <f t="shared" si="0"/>
        <v>Errores y fallos no intencionados. Indisponibilidad del personal. DAÑO A LA DISPONIBILIDAD DEL PERSONAL</v>
      </c>
    </row>
    <row r="45" spans="1:3" x14ac:dyDescent="0.25">
      <c r="A45" s="32" t="s">
        <v>203</v>
      </c>
      <c r="B45" s="63" t="s">
        <v>250</v>
      </c>
      <c r="C45" s="32" t="str">
        <f t="shared" si="0"/>
        <v>Ataques intencionados. Manipulación de los registros de actividad (log)</v>
      </c>
    </row>
    <row r="46" spans="1:3" x14ac:dyDescent="0.25">
      <c r="A46" s="32" t="s">
        <v>203</v>
      </c>
      <c r="B46" s="63" t="s">
        <v>204</v>
      </c>
      <c r="C46" s="32" t="str">
        <f t="shared" si="0"/>
        <v>Ataques intencionados. Manipulación de la configuración</v>
      </c>
    </row>
    <row r="47" spans="1:3" x14ac:dyDescent="0.25">
      <c r="A47" s="32" t="s">
        <v>203</v>
      </c>
      <c r="B47" s="63" t="s">
        <v>205</v>
      </c>
      <c r="C47" s="32" t="str">
        <f t="shared" si="0"/>
        <v>Ataques intencionados. Suplantación de la identidad del usuario. USURPACIÓN DE DERECHO</v>
      </c>
    </row>
    <row r="48" spans="1:3" x14ac:dyDescent="0.25">
      <c r="A48" s="32" t="s">
        <v>203</v>
      </c>
      <c r="B48" s="63" t="s">
        <v>206</v>
      </c>
      <c r="C48" s="32" t="str">
        <f t="shared" si="0"/>
        <v>Ataques intencionados. Abuso de privilegios de acceso. ABUSO DE DERECHO</v>
      </c>
    </row>
    <row r="49" spans="1:3" x14ac:dyDescent="0.25">
      <c r="A49" s="32" t="s">
        <v>203</v>
      </c>
      <c r="B49" s="63" t="s">
        <v>207</v>
      </c>
      <c r="C49" s="32" t="str">
        <f t="shared" si="0"/>
        <v>Ataques intencionados. Uso no previsto</v>
      </c>
    </row>
    <row r="50" spans="1:3" x14ac:dyDescent="0.25">
      <c r="A50" s="32" t="s">
        <v>203</v>
      </c>
      <c r="B50" s="63" t="s">
        <v>208</v>
      </c>
      <c r="C50" s="32" t="str">
        <f t="shared" si="0"/>
        <v>Ataques intencionados. Difusión de software dañino</v>
      </c>
    </row>
    <row r="51" spans="1:3" x14ac:dyDescent="0.25">
      <c r="A51" s="32" t="s">
        <v>203</v>
      </c>
      <c r="B51" s="63" t="s">
        <v>209</v>
      </c>
      <c r="C51" s="32" t="str">
        <f t="shared" si="0"/>
        <v>Ataques intencionados. Reencaminamiento de mensajes</v>
      </c>
    </row>
    <row r="52" spans="1:3" x14ac:dyDescent="0.25">
      <c r="A52" s="32" t="s">
        <v>203</v>
      </c>
      <c r="B52" s="63" t="s">
        <v>210</v>
      </c>
      <c r="C52" s="32" t="str">
        <f t="shared" si="0"/>
        <v>Ataques intencionados. Alteración de secuencia. ALTERACIÓN DE DATOS</v>
      </c>
    </row>
    <row r="53" spans="1:3" x14ac:dyDescent="0.25">
      <c r="A53" s="32" t="s">
        <v>203</v>
      </c>
      <c r="B53" s="63" t="s">
        <v>211</v>
      </c>
      <c r="C53" s="32" t="str">
        <f t="shared" si="0"/>
        <v>Ataques intencionados. Acceso no autorizado. USO ILÍCITO DEL HARDWARE</v>
      </c>
    </row>
    <row r="54" spans="1:3" x14ac:dyDescent="0.25">
      <c r="A54" s="32" t="s">
        <v>203</v>
      </c>
      <c r="B54" s="63" t="s">
        <v>212</v>
      </c>
      <c r="C54" s="32" t="str">
        <f t="shared" si="0"/>
        <v>Ataques intencionados. Análisis de tráfico</v>
      </c>
    </row>
    <row r="55" spans="1:3" x14ac:dyDescent="0.25">
      <c r="A55" s="32" t="s">
        <v>203</v>
      </c>
      <c r="B55" s="63" t="s">
        <v>213</v>
      </c>
      <c r="C55" s="32" t="str">
        <f t="shared" si="0"/>
        <v>Ataques intencionados. Repudio. NEGACIÓN DE ACCIONES</v>
      </c>
    </row>
    <row r="56" spans="1:3" x14ac:dyDescent="0.25">
      <c r="A56" s="32" t="s">
        <v>203</v>
      </c>
      <c r="B56" s="63" t="s">
        <v>214</v>
      </c>
      <c r="C56" s="32" t="str">
        <f t="shared" si="0"/>
        <v>Ataques intencionados. Interceptación de información (escucha). ESCUCHA PASIVA</v>
      </c>
    </row>
    <row r="57" spans="1:3" x14ac:dyDescent="0.25">
      <c r="A57" s="32" t="s">
        <v>203</v>
      </c>
      <c r="B57" s="63" t="s">
        <v>215</v>
      </c>
      <c r="C57" s="32" t="str">
        <f t="shared" si="0"/>
        <v>Ataques intencionados. Modificación deliberada de la información</v>
      </c>
    </row>
    <row r="58" spans="1:3" x14ac:dyDescent="0.25">
      <c r="A58" s="32" t="s">
        <v>203</v>
      </c>
      <c r="B58" s="63" t="s">
        <v>216</v>
      </c>
      <c r="C58" s="32" t="str">
        <f t="shared" si="0"/>
        <v>Ataques intencionados. Destrucción de información</v>
      </c>
    </row>
    <row r="59" spans="1:3" x14ac:dyDescent="0.25">
      <c r="A59" s="32" t="s">
        <v>203</v>
      </c>
      <c r="B59" s="63" t="s">
        <v>217</v>
      </c>
      <c r="C59" s="32" t="str">
        <f t="shared" si="0"/>
        <v xml:space="preserve">Ataques intencionados. Divulgación de información. DIVULGACIÓN </v>
      </c>
    </row>
    <row r="60" spans="1:3" x14ac:dyDescent="0.25">
      <c r="A60" s="32" t="s">
        <v>203</v>
      </c>
      <c r="B60" s="63" t="s">
        <v>218</v>
      </c>
      <c r="C60" s="32" t="str">
        <f t="shared" si="0"/>
        <v xml:space="preserve">Ataques intencionados. Divulgación de información. GEOLOCALIZACIÓN </v>
      </c>
    </row>
    <row r="61" spans="1:3" x14ac:dyDescent="0.25">
      <c r="A61" s="32" t="s">
        <v>203</v>
      </c>
      <c r="B61" s="63" t="s">
        <v>219</v>
      </c>
      <c r="C61" s="32" t="str">
        <f t="shared" si="0"/>
        <v>Ataques intencionados. Divulgación de información. COPIA ILEGAL DE SOFTWARE</v>
      </c>
    </row>
    <row r="62" spans="1:3" x14ac:dyDescent="0.25">
      <c r="A62" s="32" t="s">
        <v>203</v>
      </c>
      <c r="B62" s="63" t="s">
        <v>220</v>
      </c>
      <c r="C62" s="32" t="str">
        <f t="shared" si="0"/>
        <v>Ataques intencionados. Manipulación de programas. ALTERACIÓN DE PROGRAMAS</v>
      </c>
    </row>
    <row r="63" spans="1:3" x14ac:dyDescent="0.25">
      <c r="A63" s="32" t="s">
        <v>203</v>
      </c>
      <c r="B63" s="63" t="s">
        <v>221</v>
      </c>
      <c r="C63" s="32" t="str">
        <f t="shared" si="0"/>
        <v>Ataques intencionados. Manipulación de los equipos. SABOTAJE DEL HARDWARE</v>
      </c>
    </row>
    <row r="64" spans="1:3" x14ac:dyDescent="0.25">
      <c r="A64" s="32" t="s">
        <v>203</v>
      </c>
      <c r="B64" s="63" t="s">
        <v>222</v>
      </c>
      <c r="C64" s="32" t="str">
        <f t="shared" si="0"/>
        <v>Ataques intencionados. Denegación de servicio. SATURACIÓN DEL SISTEMA INFORMÁTICO</v>
      </c>
    </row>
    <row r="65" spans="1:3" x14ac:dyDescent="0.25">
      <c r="A65" s="32" t="s">
        <v>203</v>
      </c>
      <c r="B65" s="63" t="s">
        <v>223</v>
      </c>
      <c r="C65" s="32" t="str">
        <f t="shared" si="0"/>
        <v>Ataques intencionados. Robo. ROBO DE SOPORTES O DOCUMENTOS</v>
      </c>
    </row>
    <row r="66" spans="1:3" x14ac:dyDescent="0.25">
      <c r="A66" s="32" t="s">
        <v>203</v>
      </c>
      <c r="B66" s="63" t="s">
        <v>224</v>
      </c>
      <c r="C66" s="32" t="str">
        <f t="shared" si="0"/>
        <v>Ataques intencionados. Robo. ROBO DE HARDWARE</v>
      </c>
    </row>
    <row r="67" spans="1:3" x14ac:dyDescent="0.25">
      <c r="A67" s="32" t="s">
        <v>203</v>
      </c>
      <c r="B67" s="63" t="s">
        <v>225</v>
      </c>
      <c r="C67" s="32" t="str">
        <f t="shared" ref="C67:C71" si="1">CONCATENATE(A67,". ",B67)</f>
        <v>Ataques intencionados. Ataque destructivo. DESTRUCCIÓN DE HARDWARE O DE SOPORTES</v>
      </c>
    </row>
    <row r="68" spans="1:3" x14ac:dyDescent="0.25">
      <c r="A68" s="32" t="s">
        <v>203</v>
      </c>
      <c r="B68" s="63" t="s">
        <v>226</v>
      </c>
      <c r="C68" s="32" t="str">
        <f t="shared" si="1"/>
        <v>Ataques intencionados. Ocupación enemiga</v>
      </c>
    </row>
    <row r="69" spans="1:3" x14ac:dyDescent="0.25">
      <c r="A69" s="32" t="s">
        <v>203</v>
      </c>
      <c r="B69" s="63" t="s">
        <v>202</v>
      </c>
      <c r="C69" s="32" t="str">
        <f t="shared" si="1"/>
        <v>Ataques intencionados. Indisponibilidad del personal. DAÑO A LA DISPONIBILIDAD DEL PERSONAL</v>
      </c>
    </row>
    <row r="70" spans="1:3" x14ac:dyDescent="0.25">
      <c r="A70" s="32" t="s">
        <v>203</v>
      </c>
      <c r="B70" s="63" t="s">
        <v>227</v>
      </c>
      <c r="C70" s="32" t="str">
        <f t="shared" si="1"/>
        <v>Ataques intencionados. Extorsión</v>
      </c>
    </row>
    <row r="71" spans="1:3" x14ac:dyDescent="0.25">
      <c r="A71" s="32" t="s">
        <v>203</v>
      </c>
      <c r="B71" s="63" t="s">
        <v>228</v>
      </c>
      <c r="C71" s="32" t="str">
        <f t="shared" si="1"/>
        <v>Ataques intencionados. Ingeniería social (picaresca)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80AC-7CF0-43E8-A1E1-6680CFE51697}">
  <dimension ref="A1:C115"/>
  <sheetViews>
    <sheetView workbookViewId="0">
      <pane ySplit="1" topLeftCell="A47" activePane="bottomLeft" state="frozen"/>
      <selection activeCell="B15" sqref="A11:B15"/>
      <selection pane="bottomLeft" activeCell="B15" sqref="A11:B15"/>
    </sheetView>
  </sheetViews>
  <sheetFormatPr baseColWidth="10" defaultRowHeight="15" x14ac:dyDescent="0.25"/>
  <cols>
    <col min="1" max="1" width="55" hidden="1" customWidth="1"/>
    <col min="2" max="2" width="66.85546875" hidden="1" customWidth="1"/>
    <col min="3" max="3" width="111.7109375" style="32" bestFit="1" customWidth="1"/>
  </cols>
  <sheetData>
    <row r="1" spans="1:3" x14ac:dyDescent="0.25">
      <c r="A1" s="41" t="s">
        <v>38</v>
      </c>
      <c r="B1" s="41" t="s">
        <v>229</v>
      </c>
      <c r="C1" s="66" t="s">
        <v>229</v>
      </c>
    </row>
    <row r="2" spans="1:3" x14ac:dyDescent="0.25">
      <c r="A2" s="32" t="s">
        <v>230</v>
      </c>
      <c r="B2" s="63" t="s">
        <v>251</v>
      </c>
      <c r="C2" s="32" t="str">
        <f t="shared" ref="C2:C65" si="0">CONCATENATE(A2,". ",B2)</f>
        <v xml:space="preserve">Protecciones generales u horizontales. Protecciones Generales </v>
      </c>
    </row>
    <row r="3" spans="1:3" x14ac:dyDescent="0.25">
      <c r="A3" s="32" t="s">
        <v>230</v>
      </c>
      <c r="B3" s="63" t="s">
        <v>252</v>
      </c>
      <c r="C3" s="32" t="str">
        <f t="shared" si="0"/>
        <v xml:space="preserve">Protecciones generales u horizontales. Identificación y autenticación </v>
      </c>
    </row>
    <row r="4" spans="1:3" x14ac:dyDescent="0.25">
      <c r="A4" s="32" t="s">
        <v>230</v>
      </c>
      <c r="B4" s="63" t="s">
        <v>253</v>
      </c>
      <c r="C4" s="32" t="str">
        <f t="shared" si="0"/>
        <v xml:space="preserve">Protecciones generales u horizontales. Control de acceso lógico </v>
      </c>
    </row>
    <row r="5" spans="1:3" x14ac:dyDescent="0.25">
      <c r="A5" s="32" t="s">
        <v>230</v>
      </c>
      <c r="B5" s="63" t="s">
        <v>254</v>
      </c>
      <c r="C5" s="32" t="str">
        <f t="shared" si="0"/>
        <v xml:space="preserve">Protecciones generales u horizontales. Segregación de tareas </v>
      </c>
    </row>
    <row r="6" spans="1:3" x14ac:dyDescent="0.25">
      <c r="A6" s="32" t="s">
        <v>230</v>
      </c>
      <c r="B6" s="63" t="s">
        <v>255</v>
      </c>
      <c r="C6" s="32" t="str">
        <f t="shared" si="0"/>
        <v xml:space="preserve">Protecciones generales u horizontales. Gestión de incidencias </v>
      </c>
    </row>
    <row r="7" spans="1:3" x14ac:dyDescent="0.25">
      <c r="A7" s="32" t="s">
        <v>230</v>
      </c>
      <c r="B7" s="63" t="s">
        <v>256</v>
      </c>
      <c r="C7" s="32" t="str">
        <f t="shared" si="0"/>
        <v xml:space="preserve">Protecciones generales u horizontales. Herramientas de seguridad </v>
      </c>
    </row>
    <row r="8" spans="1:3" x14ac:dyDescent="0.25">
      <c r="A8" s="32" t="s">
        <v>230</v>
      </c>
      <c r="B8" s="63" t="s">
        <v>257</v>
      </c>
      <c r="C8" s="32" t="str">
        <f t="shared" si="0"/>
        <v xml:space="preserve">Protecciones generales u horizontales. Herramienta contra código dañino </v>
      </c>
    </row>
    <row r="9" spans="1:3" x14ac:dyDescent="0.25">
      <c r="A9" s="32" t="s">
        <v>230</v>
      </c>
      <c r="B9" s="63" t="s">
        <v>258</v>
      </c>
      <c r="C9" s="32" t="str">
        <f t="shared" si="0"/>
        <v xml:space="preserve">Protecciones generales u horizontales. IDS/IPS: Herramienta de detección / prevención de intrusión </v>
      </c>
    </row>
    <row r="10" spans="1:3" x14ac:dyDescent="0.25">
      <c r="A10" s="32" t="s">
        <v>230</v>
      </c>
      <c r="B10" s="63" t="s">
        <v>259</v>
      </c>
      <c r="C10" s="32" t="str">
        <f t="shared" si="0"/>
        <v xml:space="preserve">Protecciones generales u horizontales. Herramienta de chequeo de configuración </v>
      </c>
    </row>
    <row r="11" spans="1:3" x14ac:dyDescent="0.25">
      <c r="A11" s="32" t="s">
        <v>230</v>
      </c>
      <c r="B11" s="63" t="s">
        <v>260</v>
      </c>
      <c r="C11" s="32" t="str">
        <f t="shared" si="0"/>
        <v xml:space="preserve">Protecciones generales u horizontales. Herramienta de análisis de vulnerabilidades </v>
      </c>
    </row>
    <row r="12" spans="1:3" x14ac:dyDescent="0.25">
      <c r="A12" s="32" t="s">
        <v>230</v>
      </c>
      <c r="B12" s="63" t="s">
        <v>261</v>
      </c>
      <c r="C12" s="32" t="str">
        <f t="shared" si="0"/>
        <v xml:space="preserve">Protecciones generales u horizontales. Herramienta de monitorización de tráfico </v>
      </c>
    </row>
    <row r="13" spans="1:3" x14ac:dyDescent="0.25">
      <c r="A13" s="32" t="s">
        <v>230</v>
      </c>
      <c r="B13" s="63" t="s">
        <v>262</v>
      </c>
      <c r="C13" s="32" t="str">
        <f t="shared" si="0"/>
        <v xml:space="preserve">Protecciones generales u horizontales. DLP: Herramienta de monitorización de contenidos </v>
      </c>
    </row>
    <row r="14" spans="1:3" x14ac:dyDescent="0.25">
      <c r="A14" s="32" t="s">
        <v>230</v>
      </c>
      <c r="B14" s="63" t="s">
        <v>263</v>
      </c>
      <c r="C14" s="32" t="str">
        <f t="shared" si="0"/>
        <v xml:space="preserve">Protecciones generales u horizontales. Herramienta para análisis de logs </v>
      </c>
    </row>
    <row r="15" spans="1:3" x14ac:dyDescent="0.25">
      <c r="A15" s="32" t="s">
        <v>230</v>
      </c>
      <c r="B15" s="63" t="s">
        <v>264</v>
      </c>
      <c r="C15" s="32" t="str">
        <f t="shared" si="0"/>
        <v xml:space="preserve">Protecciones generales u horizontales. Honey net / honey pot </v>
      </c>
    </row>
    <row r="16" spans="1:3" x14ac:dyDescent="0.25">
      <c r="A16" s="32" t="s">
        <v>230</v>
      </c>
      <c r="B16" s="63" t="s">
        <v>265</v>
      </c>
      <c r="C16" s="32" t="str">
        <f t="shared" si="0"/>
        <v xml:space="preserve">Protecciones generales u horizontales. Verificación de las funciones de seguridad </v>
      </c>
    </row>
    <row r="17" spans="1:3" x14ac:dyDescent="0.25">
      <c r="A17" s="32" t="s">
        <v>230</v>
      </c>
      <c r="B17" s="63" t="s">
        <v>266</v>
      </c>
      <c r="C17" s="32" t="str">
        <f t="shared" si="0"/>
        <v xml:space="preserve">Protecciones generales u horizontales. Gestión de vulnerabilidades </v>
      </c>
    </row>
    <row r="18" spans="1:3" x14ac:dyDescent="0.25">
      <c r="A18" s="32" t="s">
        <v>230</v>
      </c>
      <c r="B18" s="63" t="s">
        <v>267</v>
      </c>
      <c r="C18" s="32" t="str">
        <f t="shared" si="0"/>
        <v xml:space="preserve">Protecciones generales u horizontales. Registro y auditoría </v>
      </c>
    </row>
    <row r="19" spans="1:3" x14ac:dyDescent="0.25">
      <c r="A19" s="32" t="s">
        <v>268</v>
      </c>
      <c r="B19" s="63" t="s">
        <v>269</v>
      </c>
      <c r="C19" s="32" t="str">
        <f t="shared" si="0"/>
        <v xml:space="preserve">Protección de los datos/información. Protección de la Información </v>
      </c>
    </row>
    <row r="20" spans="1:3" x14ac:dyDescent="0.25">
      <c r="A20" s="32" t="s">
        <v>268</v>
      </c>
      <c r="B20" s="63" t="s">
        <v>270</v>
      </c>
      <c r="C20" s="32" t="str">
        <f t="shared" si="0"/>
        <v xml:space="preserve">Protección de los datos/información. Copias de seguridad de los datos (backup) </v>
      </c>
    </row>
    <row r="21" spans="1:3" x14ac:dyDescent="0.25">
      <c r="A21" s="32" t="s">
        <v>268</v>
      </c>
      <c r="B21" s="63" t="s">
        <v>271</v>
      </c>
      <c r="C21" s="32" t="str">
        <f t="shared" si="0"/>
        <v xml:space="preserve">Protección de los datos/información. Aseguramiento de la integridad </v>
      </c>
    </row>
    <row r="22" spans="1:3" x14ac:dyDescent="0.25">
      <c r="A22" s="32" t="s">
        <v>268</v>
      </c>
      <c r="B22" s="63" t="s">
        <v>272</v>
      </c>
      <c r="C22" s="32" t="str">
        <f t="shared" si="0"/>
        <v xml:space="preserve">Protección de los datos/información. Cifrado de la información </v>
      </c>
    </row>
    <row r="23" spans="1:3" x14ac:dyDescent="0.25">
      <c r="A23" s="32" t="s">
        <v>268</v>
      </c>
      <c r="B23" s="63" t="s">
        <v>273</v>
      </c>
      <c r="C23" s="32" t="str">
        <f t="shared" si="0"/>
        <v xml:space="preserve">Protección de los datos/información. Uso de firmas electrónicas </v>
      </c>
    </row>
    <row r="24" spans="1:3" x14ac:dyDescent="0.25">
      <c r="A24" s="32" t="s">
        <v>268</v>
      </c>
      <c r="B24" s="63" t="s">
        <v>274</v>
      </c>
      <c r="C24" s="32" t="str">
        <f t="shared" si="0"/>
        <v xml:space="preserve">Protección de los datos/información. Uso de servicios de fechado electrónico (time stamping) </v>
      </c>
    </row>
    <row r="25" spans="1:3" x14ac:dyDescent="0.25">
      <c r="A25" s="32" t="s">
        <v>275</v>
      </c>
      <c r="B25" s="63" t="s">
        <v>276</v>
      </c>
      <c r="C25" s="32" t="str">
        <f t="shared" si="0"/>
        <v xml:space="preserve">Protección de las claves criptográficas. Gestión de claves criptográficas </v>
      </c>
    </row>
    <row r="26" spans="1:3" x14ac:dyDescent="0.25">
      <c r="A26" s="32" t="s">
        <v>275</v>
      </c>
      <c r="B26" s="63" t="s">
        <v>277</v>
      </c>
      <c r="C26" s="32" t="str">
        <f t="shared" si="0"/>
        <v xml:space="preserve">Protección de las claves criptográficas. Gestión de claves de cifra de información </v>
      </c>
    </row>
    <row r="27" spans="1:3" x14ac:dyDescent="0.25">
      <c r="A27" s="32" t="s">
        <v>275</v>
      </c>
      <c r="B27" s="63" t="s">
        <v>278</v>
      </c>
      <c r="C27" s="32" t="str">
        <f t="shared" si="0"/>
        <v xml:space="preserve">Protección de las claves criptográficas. Gestión de claves de firma de información </v>
      </c>
    </row>
    <row r="28" spans="1:3" x14ac:dyDescent="0.25">
      <c r="A28" s="32" t="s">
        <v>275</v>
      </c>
      <c r="B28" s="63" t="s">
        <v>279</v>
      </c>
      <c r="C28" s="32" t="str">
        <f t="shared" si="0"/>
        <v xml:space="preserve">Protección de las claves criptográficas. Gestión de claves para contenedores criptográficos </v>
      </c>
    </row>
    <row r="29" spans="1:3" x14ac:dyDescent="0.25">
      <c r="A29" s="32" t="s">
        <v>275</v>
      </c>
      <c r="B29" s="63" t="s">
        <v>280</v>
      </c>
      <c r="C29" s="32" t="str">
        <f t="shared" si="0"/>
        <v xml:space="preserve">Protección de las claves criptográficas. Gestión de claves de comunicaciones </v>
      </c>
    </row>
    <row r="30" spans="1:3" x14ac:dyDescent="0.25">
      <c r="A30" s="32" t="s">
        <v>275</v>
      </c>
      <c r="B30" s="63" t="s">
        <v>281</v>
      </c>
      <c r="C30" s="32" t="str">
        <f t="shared" si="0"/>
        <v xml:space="preserve">Protección de las claves criptográficas. Gestión de certificados </v>
      </c>
    </row>
    <row r="31" spans="1:3" x14ac:dyDescent="0.25">
      <c r="A31" s="32" t="s">
        <v>282</v>
      </c>
      <c r="B31" s="63" t="s">
        <v>362</v>
      </c>
      <c r="C31" s="32" t="str">
        <f t="shared" si="0"/>
        <v xml:space="preserve">Protección de los servicios . Protección de los Servicios </v>
      </c>
    </row>
    <row r="32" spans="1:3" x14ac:dyDescent="0.25">
      <c r="A32" s="32" t="s">
        <v>282</v>
      </c>
      <c r="B32" s="63" t="s">
        <v>283</v>
      </c>
      <c r="C32" s="32" t="str">
        <f t="shared" si="0"/>
        <v xml:space="preserve">Protección de los servicios . Aseguramiento de la disponibilidad </v>
      </c>
    </row>
    <row r="33" spans="1:3" x14ac:dyDescent="0.25">
      <c r="A33" s="32" t="s">
        <v>282</v>
      </c>
      <c r="B33" s="63" t="s">
        <v>284</v>
      </c>
      <c r="C33" s="32" t="str">
        <f t="shared" si="0"/>
        <v xml:space="preserve">Protección de los servicios . Aceptación y puesta en operación </v>
      </c>
    </row>
    <row r="34" spans="1:3" x14ac:dyDescent="0.25">
      <c r="A34" s="32" t="s">
        <v>282</v>
      </c>
      <c r="B34" s="63" t="s">
        <v>285</v>
      </c>
      <c r="C34" s="32" t="str">
        <f t="shared" si="0"/>
        <v xml:space="preserve">Protección de los servicios . Se aplican perfiles de seguridad </v>
      </c>
    </row>
    <row r="35" spans="1:3" x14ac:dyDescent="0.25">
      <c r="A35" s="32" t="s">
        <v>282</v>
      </c>
      <c r="B35" s="63" t="s">
        <v>286</v>
      </c>
      <c r="C35" s="32" t="str">
        <f t="shared" si="0"/>
        <v xml:space="preserve">Protección de los servicios . Explotación </v>
      </c>
    </row>
    <row r="36" spans="1:3" x14ac:dyDescent="0.25">
      <c r="A36" s="32" t="s">
        <v>282</v>
      </c>
      <c r="B36" s="63" t="s">
        <v>287</v>
      </c>
      <c r="C36" s="32" t="str">
        <f t="shared" si="0"/>
        <v xml:space="preserve">Protección de los servicios . Gestión de cambios (mejoras y sustituciones) </v>
      </c>
    </row>
    <row r="37" spans="1:3" x14ac:dyDescent="0.25">
      <c r="A37" s="32" t="s">
        <v>282</v>
      </c>
      <c r="B37" s="63" t="s">
        <v>288</v>
      </c>
      <c r="C37" s="32" t="str">
        <f t="shared" si="0"/>
        <v xml:space="preserve">Protección de los servicios . Terminación </v>
      </c>
    </row>
    <row r="38" spans="1:3" x14ac:dyDescent="0.25">
      <c r="A38" s="32" t="s">
        <v>282</v>
      </c>
      <c r="B38" s="63" t="s">
        <v>289</v>
      </c>
      <c r="C38" s="32" t="str">
        <f t="shared" si="0"/>
        <v xml:space="preserve">Protección de los servicios . Protección de servicios y aplicaciones web </v>
      </c>
    </row>
    <row r="39" spans="1:3" x14ac:dyDescent="0.25">
      <c r="A39" s="32" t="s">
        <v>282</v>
      </c>
      <c r="B39" s="63" t="s">
        <v>290</v>
      </c>
      <c r="C39" s="32" t="str">
        <f t="shared" si="0"/>
        <v xml:space="preserve">Protección de los servicios . Protección del correo electrónico </v>
      </c>
    </row>
    <row r="40" spans="1:3" x14ac:dyDescent="0.25">
      <c r="A40" s="32" t="s">
        <v>282</v>
      </c>
      <c r="B40" s="63" t="s">
        <v>291</v>
      </c>
      <c r="C40" s="32" t="str">
        <f t="shared" si="0"/>
        <v xml:space="preserve">Protección de los servicios . Protección del directorio </v>
      </c>
    </row>
    <row r="41" spans="1:3" x14ac:dyDescent="0.25">
      <c r="A41" s="32" t="s">
        <v>282</v>
      </c>
      <c r="B41" s="63" t="s">
        <v>292</v>
      </c>
      <c r="C41" s="32" t="str">
        <f t="shared" si="0"/>
        <v xml:space="preserve">Protección de los servicios . Protección del servidor de nombres de dominio (DNS) </v>
      </c>
    </row>
    <row r="42" spans="1:3" x14ac:dyDescent="0.25">
      <c r="A42" s="32" t="s">
        <v>282</v>
      </c>
      <c r="B42" s="63" t="s">
        <v>293</v>
      </c>
      <c r="C42" s="32" t="str">
        <f t="shared" si="0"/>
        <v xml:space="preserve">Protección de los servicios . Teletrabajo </v>
      </c>
    </row>
    <row r="43" spans="1:3" x14ac:dyDescent="0.25">
      <c r="A43" s="32" t="s">
        <v>282</v>
      </c>
      <c r="B43" s="63" t="s">
        <v>294</v>
      </c>
      <c r="C43" s="32" t="str">
        <f t="shared" si="0"/>
        <v xml:space="preserve">Protección de los servicios . Voz sobre IP </v>
      </c>
    </row>
    <row r="44" spans="1:3" x14ac:dyDescent="0.25">
      <c r="A44" s="32" t="s">
        <v>299</v>
      </c>
      <c r="B44" s="63" t="s">
        <v>361</v>
      </c>
      <c r="C44" s="32" t="str">
        <f t="shared" si="0"/>
        <v xml:space="preserve">Protección de las aplicaciones (software) . Protección de las Aplicaciones Informáticas  </v>
      </c>
    </row>
    <row r="45" spans="1:3" x14ac:dyDescent="0.25">
      <c r="A45" s="32" t="s">
        <v>299</v>
      </c>
      <c r="B45" s="63" t="s">
        <v>295</v>
      </c>
      <c r="C45" s="32" t="str">
        <f t="shared" si="0"/>
        <v xml:space="preserve">Protección de las aplicaciones (software) . Copias de seguridad (backup)  </v>
      </c>
    </row>
    <row r="46" spans="1:3" x14ac:dyDescent="0.25">
      <c r="A46" s="32" t="s">
        <v>299</v>
      </c>
      <c r="B46" s="63" t="s">
        <v>296</v>
      </c>
      <c r="C46" s="32" t="str">
        <f t="shared" si="0"/>
        <v xml:space="preserve">Protección de las aplicaciones (software) . Puesta en producción </v>
      </c>
    </row>
    <row r="47" spans="1:3" x14ac:dyDescent="0.25">
      <c r="A47" s="32" t="s">
        <v>299</v>
      </c>
      <c r="B47" s="63" t="s">
        <v>285</v>
      </c>
      <c r="C47" s="32" t="str">
        <f t="shared" si="0"/>
        <v xml:space="preserve">Protección de las aplicaciones (software) . Se aplican perfiles de seguridad </v>
      </c>
    </row>
    <row r="48" spans="1:3" x14ac:dyDescent="0.25">
      <c r="A48" s="32" t="s">
        <v>299</v>
      </c>
      <c r="B48" s="63" t="s">
        <v>297</v>
      </c>
      <c r="C48" s="32" t="str">
        <f t="shared" si="0"/>
        <v xml:space="preserve">Protección de las aplicaciones (software) . Explotación / Producción </v>
      </c>
    </row>
    <row r="49" spans="1:3" x14ac:dyDescent="0.25">
      <c r="A49" s="32" t="s">
        <v>299</v>
      </c>
      <c r="B49" s="63" t="s">
        <v>298</v>
      </c>
      <c r="C49" s="32" t="str">
        <f t="shared" si="0"/>
        <v xml:space="preserve">Protección de las aplicaciones (software) . Cambios (actualizaciones y mantenimiento) </v>
      </c>
    </row>
    <row r="50" spans="1:3" x14ac:dyDescent="0.25">
      <c r="A50" s="32" t="s">
        <v>299</v>
      </c>
      <c r="B50" s="63" t="s">
        <v>288</v>
      </c>
      <c r="C50" s="32" t="str">
        <f t="shared" si="0"/>
        <v xml:space="preserve">Protección de las aplicaciones (software) . Terminación </v>
      </c>
    </row>
    <row r="51" spans="1:3" x14ac:dyDescent="0.25">
      <c r="A51" s="32" t="s">
        <v>300</v>
      </c>
      <c r="B51" s="63" t="s">
        <v>360</v>
      </c>
      <c r="C51" s="32" t="str">
        <f t="shared" si="0"/>
        <v xml:space="preserve">Protección de los equipos (hardware) . Protección de los Equipos Informáticos  </v>
      </c>
    </row>
    <row r="52" spans="1:3" x14ac:dyDescent="0.25">
      <c r="A52" s="32" t="s">
        <v>300</v>
      </c>
      <c r="B52" s="63" t="s">
        <v>296</v>
      </c>
      <c r="C52" s="32" t="str">
        <f t="shared" si="0"/>
        <v xml:space="preserve">Protección de los equipos (hardware) . Puesta en producción </v>
      </c>
    </row>
    <row r="53" spans="1:3" x14ac:dyDescent="0.25">
      <c r="A53" s="32" t="s">
        <v>300</v>
      </c>
      <c r="B53" s="63" t="s">
        <v>285</v>
      </c>
      <c r="C53" s="32" t="str">
        <f t="shared" si="0"/>
        <v xml:space="preserve">Protección de los equipos (hardware) . Se aplican perfiles de seguridad </v>
      </c>
    </row>
    <row r="54" spans="1:3" x14ac:dyDescent="0.25">
      <c r="A54" s="32" t="s">
        <v>300</v>
      </c>
      <c r="B54" s="63" t="s">
        <v>283</v>
      </c>
      <c r="C54" s="32" t="str">
        <f t="shared" si="0"/>
        <v xml:space="preserve">Protección de los equipos (hardware) . Aseguramiento de la disponibilidad </v>
      </c>
    </row>
    <row r="55" spans="1:3" x14ac:dyDescent="0.25">
      <c r="A55" s="32" t="s">
        <v>300</v>
      </c>
      <c r="B55" s="63" t="s">
        <v>301</v>
      </c>
      <c r="C55" s="32" t="str">
        <f t="shared" si="0"/>
        <v xml:space="preserve">Protección de los equipos (hardware) . Operación </v>
      </c>
    </row>
    <row r="56" spans="1:3" x14ac:dyDescent="0.25">
      <c r="A56" s="32" t="s">
        <v>300</v>
      </c>
      <c r="B56" s="63" t="s">
        <v>298</v>
      </c>
      <c r="C56" s="32" t="str">
        <f t="shared" si="0"/>
        <v xml:space="preserve">Protección de los equipos (hardware) . Cambios (actualizaciones y mantenimiento) </v>
      </c>
    </row>
    <row r="57" spans="1:3" x14ac:dyDescent="0.25">
      <c r="A57" s="32" t="s">
        <v>300</v>
      </c>
      <c r="B57" s="63" t="s">
        <v>288</v>
      </c>
      <c r="C57" s="32" t="str">
        <f t="shared" si="0"/>
        <v xml:space="preserve">Protección de los equipos (hardware) . Terminación </v>
      </c>
    </row>
    <row r="58" spans="1:3" x14ac:dyDescent="0.25">
      <c r="A58" s="32" t="s">
        <v>300</v>
      </c>
      <c r="B58" s="63" t="s">
        <v>302</v>
      </c>
      <c r="C58" s="32" t="str">
        <f t="shared" si="0"/>
        <v xml:space="preserve">Protección de los equipos (hardware) . Informática móvil </v>
      </c>
    </row>
    <row r="59" spans="1:3" x14ac:dyDescent="0.25">
      <c r="A59" s="32" t="s">
        <v>300</v>
      </c>
      <c r="B59" s="63" t="s">
        <v>303</v>
      </c>
      <c r="C59" s="32" t="str">
        <f t="shared" si="0"/>
        <v xml:space="preserve">Protección de los equipos (hardware) . Reproducción de documentos </v>
      </c>
    </row>
    <row r="60" spans="1:3" x14ac:dyDescent="0.25">
      <c r="A60" s="32" t="s">
        <v>300</v>
      </c>
      <c r="B60" s="63" t="s">
        <v>304</v>
      </c>
      <c r="C60" s="32" t="str">
        <f t="shared" si="0"/>
        <v xml:space="preserve">Protección de los equipos (hardware) . Protección de la centralita telefónica (PABX) </v>
      </c>
    </row>
    <row r="61" spans="1:3" x14ac:dyDescent="0.25">
      <c r="A61" s="32" t="s">
        <v>305</v>
      </c>
      <c r="B61" s="63" t="s">
        <v>359</v>
      </c>
      <c r="C61" s="32" t="str">
        <f t="shared" si="0"/>
        <v xml:space="preserve">Protección de las comunicaciones . Protección de las Comunicaciones </v>
      </c>
    </row>
    <row r="62" spans="1:3" x14ac:dyDescent="0.25">
      <c r="A62" s="32" t="s">
        <v>305</v>
      </c>
      <c r="B62" s="63" t="s">
        <v>306</v>
      </c>
      <c r="C62" s="32" t="str">
        <f t="shared" si="0"/>
        <v xml:space="preserve">Protección de las comunicaciones . Entrada en servicio </v>
      </c>
    </row>
    <row r="63" spans="1:3" x14ac:dyDescent="0.25">
      <c r="A63" s="32" t="s">
        <v>305</v>
      </c>
      <c r="B63" s="63" t="s">
        <v>285</v>
      </c>
      <c r="C63" s="32" t="str">
        <f t="shared" si="0"/>
        <v xml:space="preserve">Protección de las comunicaciones . Se aplican perfiles de seguridad </v>
      </c>
    </row>
    <row r="64" spans="1:3" x14ac:dyDescent="0.25">
      <c r="A64" s="32" t="s">
        <v>305</v>
      </c>
      <c r="B64" s="63" t="s">
        <v>283</v>
      </c>
      <c r="C64" s="32" t="str">
        <f t="shared" si="0"/>
        <v xml:space="preserve">Protección de las comunicaciones . Aseguramiento de la disponibilidad </v>
      </c>
    </row>
    <row r="65" spans="1:3" x14ac:dyDescent="0.25">
      <c r="A65" s="32" t="s">
        <v>305</v>
      </c>
      <c r="B65" s="63" t="s">
        <v>307</v>
      </c>
      <c r="C65" s="32" t="str">
        <f t="shared" si="0"/>
        <v xml:space="preserve">Protección de las comunicaciones . Autenticación del canal </v>
      </c>
    </row>
    <row r="66" spans="1:3" x14ac:dyDescent="0.25">
      <c r="A66" s="32" t="s">
        <v>305</v>
      </c>
      <c r="B66" s="63" t="s">
        <v>308</v>
      </c>
      <c r="C66" s="32" t="str">
        <f t="shared" ref="C66:C115" si="1">CONCATENATE(A66,". ",B66)</f>
        <v xml:space="preserve">Protección de las comunicaciones . Protección de la integridad de los datos intercambiados </v>
      </c>
    </row>
    <row r="67" spans="1:3" x14ac:dyDescent="0.25">
      <c r="A67" s="32" t="s">
        <v>305</v>
      </c>
      <c r="B67" s="63" t="s">
        <v>309</v>
      </c>
      <c r="C67" s="32" t="str">
        <f t="shared" si="1"/>
        <v xml:space="preserve">Protección de las comunicaciones . Protección criptográfica de la confidencialidad de los datos intercambiados </v>
      </c>
    </row>
    <row r="68" spans="1:3" x14ac:dyDescent="0.25">
      <c r="A68" s="32" t="s">
        <v>305</v>
      </c>
      <c r="B68" s="63" t="s">
        <v>301</v>
      </c>
      <c r="C68" s="32" t="str">
        <f t="shared" si="1"/>
        <v xml:space="preserve">Protección de las comunicaciones . Operación </v>
      </c>
    </row>
    <row r="69" spans="1:3" x14ac:dyDescent="0.25">
      <c r="A69" s="32" t="s">
        <v>305</v>
      </c>
      <c r="B69" s="63" t="s">
        <v>298</v>
      </c>
      <c r="C69" s="32" t="str">
        <f t="shared" si="1"/>
        <v xml:space="preserve">Protección de las comunicaciones . Cambios (actualizaciones y mantenimiento) </v>
      </c>
    </row>
    <row r="70" spans="1:3" x14ac:dyDescent="0.25">
      <c r="A70" s="32" t="s">
        <v>305</v>
      </c>
      <c r="B70" s="63" t="s">
        <v>288</v>
      </c>
      <c r="C70" s="32" t="str">
        <f t="shared" si="1"/>
        <v xml:space="preserve">Protección de las comunicaciones . Terminación </v>
      </c>
    </row>
    <row r="71" spans="1:3" x14ac:dyDescent="0.25">
      <c r="A71" s="32" t="s">
        <v>305</v>
      </c>
      <c r="B71" s="63" t="s">
        <v>310</v>
      </c>
      <c r="C71" s="32" t="str">
        <f t="shared" si="1"/>
        <v xml:space="preserve">Protección de las comunicaciones . Internet: uso de ? acceso a </v>
      </c>
    </row>
    <row r="72" spans="1:3" x14ac:dyDescent="0.25">
      <c r="A72" s="32" t="s">
        <v>305</v>
      </c>
      <c r="B72" s="63" t="s">
        <v>311</v>
      </c>
      <c r="C72" s="32" t="str">
        <f t="shared" si="1"/>
        <v xml:space="preserve">Protección de las comunicaciones . Seguridad Wireless (WiFi) </v>
      </c>
    </row>
    <row r="73" spans="1:3" x14ac:dyDescent="0.25">
      <c r="A73" s="32" t="s">
        <v>305</v>
      </c>
      <c r="B73" s="63" t="s">
        <v>312</v>
      </c>
      <c r="C73" s="32" t="str">
        <f t="shared" si="1"/>
        <v xml:space="preserve">Protección de las comunicaciones . Telefonía móvil </v>
      </c>
    </row>
    <row r="74" spans="1:3" x14ac:dyDescent="0.25">
      <c r="A74" s="32" t="s">
        <v>305</v>
      </c>
      <c r="B74" s="63" t="s">
        <v>313</v>
      </c>
      <c r="C74" s="32" t="str">
        <f t="shared" si="1"/>
        <v xml:space="preserve">Protección de las comunicaciones . Segregación de las redes en dominios </v>
      </c>
    </row>
    <row r="75" spans="1:3" x14ac:dyDescent="0.25">
      <c r="A75" s="32" t="s">
        <v>314</v>
      </c>
      <c r="B75" s="63" t="s">
        <v>358</v>
      </c>
      <c r="C75" s="32" t="str">
        <f t="shared" si="1"/>
        <v xml:space="preserve">Protección en los puntos de interconexión con otros sistemas . Puntos de interconexión: conexiones entre zonas de confianza </v>
      </c>
    </row>
    <row r="76" spans="1:3" x14ac:dyDescent="0.25">
      <c r="A76" s="32" t="s">
        <v>314</v>
      </c>
      <c r="B76" s="63" t="s">
        <v>315</v>
      </c>
      <c r="C76" s="32" t="str">
        <f t="shared" si="1"/>
        <v xml:space="preserve">Protección en los puntos de interconexión con otros sistemas . Sistema de protección perimetral </v>
      </c>
    </row>
    <row r="77" spans="1:3" x14ac:dyDescent="0.25">
      <c r="A77" s="32" t="s">
        <v>314</v>
      </c>
      <c r="B77" s="63" t="s">
        <v>316</v>
      </c>
      <c r="C77" s="32" t="str">
        <f t="shared" si="1"/>
        <v xml:space="preserve">Protección en los puntos de interconexión con otros sistemas . Protección de los equipos de frontera </v>
      </c>
    </row>
    <row r="78" spans="1:3" x14ac:dyDescent="0.25">
      <c r="A78" s="32" t="s">
        <v>317</v>
      </c>
      <c r="B78" s="63" t="s">
        <v>357</v>
      </c>
      <c r="C78" s="32" t="str">
        <f t="shared" si="1"/>
        <v xml:space="preserve">Protección de los soportes de información . Protección de los Soportes de Información </v>
      </c>
    </row>
    <row r="79" spans="1:3" x14ac:dyDescent="0.25">
      <c r="A79" s="32" t="s">
        <v>317</v>
      </c>
      <c r="B79" s="63" t="s">
        <v>283</v>
      </c>
      <c r="C79" s="32" t="str">
        <f t="shared" si="1"/>
        <v xml:space="preserve">Protección de los soportes de información . Aseguramiento de la disponibilidad </v>
      </c>
    </row>
    <row r="80" spans="1:3" x14ac:dyDescent="0.25">
      <c r="A80" s="32" t="s">
        <v>317</v>
      </c>
      <c r="B80" s="63" t="s">
        <v>318</v>
      </c>
      <c r="C80" s="32" t="str">
        <f t="shared" si="1"/>
        <v xml:space="preserve">Protección de los soportes de información . Protección criptográfica del contenido </v>
      </c>
    </row>
    <row r="81" spans="1:3" x14ac:dyDescent="0.25">
      <c r="A81" s="32" t="s">
        <v>317</v>
      </c>
      <c r="B81" s="63" t="s">
        <v>319</v>
      </c>
      <c r="C81" s="32" t="str">
        <f t="shared" si="1"/>
        <v xml:space="preserve">Protección de los soportes de información . Limpieza de contenidos   </v>
      </c>
    </row>
    <row r="82" spans="1:3" x14ac:dyDescent="0.25">
      <c r="A82" s="32" t="s">
        <v>317</v>
      </c>
      <c r="B82" s="63" t="s">
        <v>320</v>
      </c>
      <c r="C82" s="32" t="str">
        <f t="shared" si="1"/>
        <v xml:space="preserve">Protección de los soportes de información . Destrucción de soportes   </v>
      </c>
    </row>
    <row r="83" spans="1:3" x14ac:dyDescent="0.25">
      <c r="A83" s="32" t="s">
        <v>321</v>
      </c>
      <c r="B83" s="63" t="s">
        <v>356</v>
      </c>
      <c r="C83" s="32" t="str">
        <f t="shared" si="1"/>
        <v xml:space="preserve">Protección de los elementos auxiliares . Elementos Auxiliares </v>
      </c>
    </row>
    <row r="84" spans="1:3" x14ac:dyDescent="0.25">
      <c r="A84" s="32" t="s">
        <v>321</v>
      </c>
      <c r="B84" s="63" t="s">
        <v>283</v>
      </c>
      <c r="C84" s="32" t="str">
        <f t="shared" si="1"/>
        <v xml:space="preserve">Protección de los elementos auxiliares . Aseguramiento de la disponibilidad </v>
      </c>
    </row>
    <row r="85" spans="1:3" x14ac:dyDescent="0.25">
      <c r="A85" s="32" t="s">
        <v>321</v>
      </c>
      <c r="B85" s="63" t="s">
        <v>322</v>
      </c>
      <c r="C85" s="32" t="str">
        <f t="shared" si="1"/>
        <v xml:space="preserve">Protección de los elementos auxiliares . Instalación </v>
      </c>
    </row>
    <row r="86" spans="1:3" x14ac:dyDescent="0.25">
      <c r="A86" s="32" t="s">
        <v>321</v>
      </c>
      <c r="B86" s="63" t="s">
        <v>323</v>
      </c>
      <c r="C86" s="32" t="str">
        <f t="shared" si="1"/>
        <v xml:space="preserve">Protección de los elementos auxiliares . Suministro eléctrico </v>
      </c>
    </row>
    <row r="87" spans="1:3" x14ac:dyDescent="0.25">
      <c r="A87" s="32" t="s">
        <v>321</v>
      </c>
      <c r="B87" s="63" t="s">
        <v>324</v>
      </c>
      <c r="C87" s="32" t="str">
        <f t="shared" si="1"/>
        <v xml:space="preserve">Protección de los elementos auxiliares . Climatización </v>
      </c>
    </row>
    <row r="88" spans="1:3" x14ac:dyDescent="0.25">
      <c r="A88" s="32" t="s">
        <v>321</v>
      </c>
      <c r="B88" s="63" t="s">
        <v>325</v>
      </c>
      <c r="C88" s="32" t="str">
        <f t="shared" si="1"/>
        <v xml:space="preserve">Protección de los elementos auxiliares . Protección del cableado </v>
      </c>
    </row>
    <row r="89" spans="1:3" x14ac:dyDescent="0.25">
      <c r="A89" s="32" t="s">
        <v>326</v>
      </c>
      <c r="B89" s="63" t="s">
        <v>355</v>
      </c>
      <c r="C89" s="32" t="str">
        <f t="shared" si="1"/>
        <v xml:space="preserve">Seguridad física – Protección de las instalaciones . Protección de las Instalaciones </v>
      </c>
    </row>
    <row r="90" spans="1:3" x14ac:dyDescent="0.25">
      <c r="A90" s="32" t="s">
        <v>326</v>
      </c>
      <c r="B90" s="63" t="s">
        <v>327</v>
      </c>
      <c r="C90" s="32" t="str">
        <f t="shared" si="1"/>
        <v xml:space="preserve">Seguridad física – Protección de las instalaciones . Diseño </v>
      </c>
    </row>
    <row r="91" spans="1:3" x14ac:dyDescent="0.25">
      <c r="A91" s="32" t="s">
        <v>326</v>
      </c>
      <c r="B91" s="63" t="s">
        <v>328</v>
      </c>
      <c r="C91" s="32" t="str">
        <f t="shared" si="1"/>
        <v xml:space="preserve">Seguridad física – Protección de las instalaciones . Defensa en profundidad </v>
      </c>
    </row>
    <row r="92" spans="1:3" x14ac:dyDescent="0.25">
      <c r="A92" s="32" t="s">
        <v>326</v>
      </c>
      <c r="B92" s="63" t="s">
        <v>329</v>
      </c>
      <c r="C92" s="32" t="str">
        <f t="shared" si="1"/>
        <v xml:space="preserve">Seguridad física – Protección de las instalaciones . Control de los accesos físicos </v>
      </c>
    </row>
    <row r="93" spans="1:3" x14ac:dyDescent="0.25">
      <c r="A93" s="32" t="s">
        <v>326</v>
      </c>
      <c r="B93" s="63" t="s">
        <v>283</v>
      </c>
      <c r="C93" s="32" t="str">
        <f t="shared" si="1"/>
        <v xml:space="preserve">Seguridad física – Protección de las instalaciones . Aseguramiento de la disponibilidad </v>
      </c>
    </row>
    <row r="94" spans="1:3" x14ac:dyDescent="0.25">
      <c r="A94" s="32" t="s">
        <v>326</v>
      </c>
      <c r="B94" s="63" t="s">
        <v>288</v>
      </c>
      <c r="C94" s="32" t="str">
        <f t="shared" si="1"/>
        <v xml:space="preserve">Seguridad física – Protección de las instalaciones . Terminación </v>
      </c>
    </row>
    <row r="95" spans="1:3" x14ac:dyDescent="0.25">
      <c r="A95" s="32" t="s">
        <v>332</v>
      </c>
      <c r="B95" s="63" t="s">
        <v>330</v>
      </c>
      <c r="C95" s="32" t="str">
        <f t="shared" si="1"/>
        <v xml:space="preserve">Salvaguardas relativas al personal . Gestión del Personal </v>
      </c>
    </row>
    <row r="96" spans="1:3" x14ac:dyDescent="0.25">
      <c r="A96" s="32" t="s">
        <v>332</v>
      </c>
      <c r="B96" s="63" t="s">
        <v>331</v>
      </c>
      <c r="C96" s="32" t="str">
        <f t="shared" si="1"/>
        <v xml:space="preserve">Salvaguardas relativas al personal . Formación y concienciación </v>
      </c>
    </row>
    <row r="97" spans="1:3" x14ac:dyDescent="0.25">
      <c r="A97" s="32" t="s">
        <v>332</v>
      </c>
      <c r="B97" s="63" t="s">
        <v>283</v>
      </c>
      <c r="C97" s="32" t="str">
        <f t="shared" si="1"/>
        <v xml:space="preserve">Salvaguardas relativas al personal . Aseguramiento de la disponibilidad </v>
      </c>
    </row>
    <row r="98" spans="1:3" x14ac:dyDescent="0.25">
      <c r="A98" s="32" t="s">
        <v>333</v>
      </c>
      <c r="B98" s="63" t="s">
        <v>334</v>
      </c>
      <c r="C98" s="32" t="str">
        <f t="shared" si="1"/>
        <v xml:space="preserve">Salvaguardas de tipo organizativo . Organización </v>
      </c>
    </row>
    <row r="99" spans="1:3" x14ac:dyDescent="0.25">
      <c r="A99" s="32" t="s">
        <v>333</v>
      </c>
      <c r="B99" s="63" t="s">
        <v>335</v>
      </c>
      <c r="C99" s="32" t="str">
        <f t="shared" si="1"/>
        <v xml:space="preserve">Salvaguardas de tipo organizativo . Gestión de riesgos </v>
      </c>
    </row>
    <row r="100" spans="1:3" x14ac:dyDescent="0.25">
      <c r="A100" s="32" t="s">
        <v>333</v>
      </c>
      <c r="B100" s="63" t="s">
        <v>336</v>
      </c>
      <c r="C100" s="32" t="str">
        <f t="shared" si="1"/>
        <v xml:space="preserve">Salvaguardas de tipo organizativo . Planificación de la seguridad </v>
      </c>
    </row>
    <row r="101" spans="1:3" x14ac:dyDescent="0.25">
      <c r="A101" s="32" t="s">
        <v>333</v>
      </c>
      <c r="B101" s="63" t="s">
        <v>337</v>
      </c>
      <c r="C101" s="32" t="str">
        <f t="shared" si="1"/>
        <v xml:space="preserve">Salvaguardas de tipo organizativo . Inspecciones de seguridad </v>
      </c>
    </row>
    <row r="102" spans="1:3" x14ac:dyDescent="0.25">
      <c r="A102" s="32" t="s">
        <v>338</v>
      </c>
      <c r="B102" s="63" t="s">
        <v>339</v>
      </c>
      <c r="C102" s="32" t="str">
        <f t="shared" si="1"/>
        <v xml:space="preserve">Continuidad de operaciones . Continuidad del negocio   </v>
      </c>
    </row>
    <row r="103" spans="1:3" x14ac:dyDescent="0.25">
      <c r="A103" s="32" t="s">
        <v>338</v>
      </c>
      <c r="B103" s="63" t="s">
        <v>340</v>
      </c>
      <c r="C103" s="32" t="str">
        <f t="shared" si="1"/>
        <v xml:space="preserve">Continuidad de operaciones . Análisis de impacto (BIA)   </v>
      </c>
    </row>
    <row r="104" spans="1:3" x14ac:dyDescent="0.25">
      <c r="A104" s="32" t="s">
        <v>338</v>
      </c>
      <c r="B104" s="63" t="s">
        <v>341</v>
      </c>
      <c r="C104" s="32" t="str">
        <f t="shared" si="1"/>
        <v xml:space="preserve">Continuidad de operaciones . Plan de Recuperación de Desastres (DRP)  </v>
      </c>
    </row>
    <row r="105" spans="1:3" x14ac:dyDescent="0.25">
      <c r="A105" s="32" t="s">
        <v>342</v>
      </c>
      <c r="B105" s="63" t="s">
        <v>343</v>
      </c>
      <c r="C105" s="32" t="str">
        <f t="shared" si="1"/>
        <v xml:space="preserve">Externalización . Acuerdos para intercambio de información y software </v>
      </c>
    </row>
    <row r="106" spans="1:3" x14ac:dyDescent="0.25">
      <c r="A106" s="32" t="s">
        <v>342</v>
      </c>
      <c r="B106" s="63" t="s">
        <v>344</v>
      </c>
      <c r="C106" s="32" t="str">
        <f t="shared" si="1"/>
        <v xml:space="preserve">Externalización . Acceso externo </v>
      </c>
    </row>
    <row r="107" spans="1:3" x14ac:dyDescent="0.25">
      <c r="A107" s="32" t="s">
        <v>342</v>
      </c>
      <c r="B107" s="63" t="s">
        <v>345</v>
      </c>
      <c r="C107" s="32" t="str">
        <f t="shared" si="1"/>
        <v xml:space="preserve">Externalización . Servicios proporcionados por otras organizaciones </v>
      </c>
    </row>
    <row r="108" spans="1:3" x14ac:dyDescent="0.25">
      <c r="A108" s="32" t="s">
        <v>342</v>
      </c>
      <c r="B108" s="63" t="s">
        <v>346</v>
      </c>
      <c r="C108" s="32" t="str">
        <f t="shared" si="1"/>
        <v xml:space="preserve">Externalización . Personal subcontratado </v>
      </c>
    </row>
    <row r="109" spans="1:3" x14ac:dyDescent="0.25">
      <c r="A109" s="32" t="s">
        <v>347</v>
      </c>
      <c r="B109" s="63" t="s">
        <v>348</v>
      </c>
      <c r="C109" s="32" t="str">
        <f t="shared" si="1"/>
        <v xml:space="preserve">Adquisición y desarrollo . Adquisición / desarrollo </v>
      </c>
    </row>
    <row r="110" spans="1:3" x14ac:dyDescent="0.25">
      <c r="A110" s="32" t="s">
        <v>347</v>
      </c>
      <c r="B110" s="63" t="s">
        <v>349</v>
      </c>
      <c r="C110" s="32" t="str">
        <f t="shared" si="1"/>
        <v xml:space="preserve">Adquisición y desarrollo . Servicios: Adquisición o desarrollo </v>
      </c>
    </row>
    <row r="111" spans="1:3" x14ac:dyDescent="0.25">
      <c r="A111" s="32" t="s">
        <v>347</v>
      </c>
      <c r="B111" s="63" t="s">
        <v>350</v>
      </c>
      <c r="C111" s="32" t="str">
        <f t="shared" si="1"/>
        <v xml:space="preserve">Adquisición y desarrollo . Aplicaciones: Adquisición o desarrollo </v>
      </c>
    </row>
    <row r="112" spans="1:3" x14ac:dyDescent="0.25">
      <c r="A112" s="32" t="s">
        <v>347</v>
      </c>
      <c r="B112" s="63" t="s">
        <v>351</v>
      </c>
      <c r="C112" s="32" t="str">
        <f t="shared" si="1"/>
        <v xml:space="preserve">Adquisición y desarrollo . Equipos: Adquisición o desarrollo </v>
      </c>
    </row>
    <row r="113" spans="1:3" x14ac:dyDescent="0.25">
      <c r="A113" s="32" t="s">
        <v>347</v>
      </c>
      <c r="B113" s="63" t="s">
        <v>352</v>
      </c>
      <c r="C113" s="32" t="str">
        <f t="shared" si="1"/>
        <v xml:space="preserve">Adquisición y desarrollo . Comunicaciones: Adquisición o contratación </v>
      </c>
    </row>
    <row r="114" spans="1:3" x14ac:dyDescent="0.25">
      <c r="A114" s="32" t="s">
        <v>347</v>
      </c>
      <c r="B114" s="63" t="s">
        <v>353</v>
      </c>
      <c r="C114" s="32" t="str">
        <f t="shared" si="1"/>
        <v xml:space="preserve">Adquisición y desarrollo . Soportes de Información: Adquisición </v>
      </c>
    </row>
    <row r="115" spans="1:3" x14ac:dyDescent="0.25">
      <c r="A115" s="32" t="s">
        <v>347</v>
      </c>
      <c r="B115" s="63" t="s">
        <v>354</v>
      </c>
      <c r="C115" s="32" t="str">
        <f t="shared" si="1"/>
        <v xml:space="preserve">Adquisición y desarrollo . Productos certificados o acreditados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A193-44E5-47B8-A1BA-F30ED807DA56}">
  <dimension ref="A1:D7"/>
  <sheetViews>
    <sheetView zoomScale="140" zoomScaleNormal="140" workbookViewId="0">
      <selection activeCell="B15" sqref="A11:B15"/>
    </sheetView>
  </sheetViews>
  <sheetFormatPr baseColWidth="10" defaultRowHeight="15" x14ac:dyDescent="0.25"/>
  <cols>
    <col min="1" max="2" width="34.28515625" customWidth="1"/>
    <col min="3" max="3" width="32.7109375" customWidth="1"/>
    <col min="4" max="4" width="80.5703125" customWidth="1"/>
  </cols>
  <sheetData>
    <row r="1" spans="1:4" ht="23.25" x14ac:dyDescent="0.25">
      <c r="A1" s="76" t="s">
        <v>1</v>
      </c>
      <c r="B1" s="76" t="s">
        <v>0</v>
      </c>
      <c r="C1" s="76" t="s">
        <v>8</v>
      </c>
      <c r="D1" s="14" t="s">
        <v>9</v>
      </c>
    </row>
    <row r="2" spans="1:4" ht="24" thickBot="1" x14ac:dyDescent="0.3">
      <c r="A2" s="77"/>
      <c r="B2" s="77"/>
      <c r="C2" s="77"/>
      <c r="D2" s="15" t="s">
        <v>10</v>
      </c>
    </row>
    <row r="3" spans="1:4" ht="24" thickBot="1" x14ac:dyDescent="0.3">
      <c r="A3" s="28" t="s">
        <v>23</v>
      </c>
      <c r="B3" s="50">
        <v>0</v>
      </c>
      <c r="C3" s="29" t="s">
        <v>24</v>
      </c>
      <c r="D3" s="30" t="s">
        <v>25</v>
      </c>
    </row>
    <row r="4" spans="1:4" ht="24" thickBot="1" x14ac:dyDescent="0.3">
      <c r="A4" s="25" t="s">
        <v>20</v>
      </c>
      <c r="B4" s="51">
        <v>2.5</v>
      </c>
      <c r="C4" s="26" t="s">
        <v>21</v>
      </c>
      <c r="D4" s="27" t="s">
        <v>22</v>
      </c>
    </row>
    <row r="5" spans="1:4" ht="24" thickBot="1" x14ac:dyDescent="0.3">
      <c r="A5" s="22" t="s">
        <v>17</v>
      </c>
      <c r="B5" s="52">
        <v>5</v>
      </c>
      <c r="C5" s="23" t="s">
        <v>18</v>
      </c>
      <c r="D5" s="24" t="s">
        <v>19</v>
      </c>
    </row>
    <row r="6" spans="1:4" ht="24" thickBot="1" x14ac:dyDescent="0.3">
      <c r="A6" s="19" t="s">
        <v>14</v>
      </c>
      <c r="B6" s="53">
        <v>7.5</v>
      </c>
      <c r="C6" s="20" t="s">
        <v>15</v>
      </c>
      <c r="D6" s="21" t="s">
        <v>16</v>
      </c>
    </row>
    <row r="7" spans="1:4" ht="24" thickBot="1" x14ac:dyDescent="0.3">
      <c r="A7" s="16" t="s">
        <v>11</v>
      </c>
      <c r="B7" s="54">
        <v>10</v>
      </c>
      <c r="C7" s="17" t="s">
        <v>12</v>
      </c>
      <c r="D7" s="18" t="s">
        <v>13</v>
      </c>
    </row>
  </sheetData>
  <sheetProtection algorithmName="SHA-512" hashValue="ExP07rN3EPDTelOYlIlGJH1ty+3pTNZqe98lo5hsR+dKFh4Gv3jSN51R3ZxZOBkBYPbSOHHQWrdVbj/M97GLWQ==" saltValue="wakU+G/o0t/pNdPjLVR8mw==" spinCount="100000" sheet="1" objects="1" scenarios="1"/>
  <mergeCells count="3">
    <mergeCell ref="A1:A2"/>
    <mergeCell ref="C1:C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0322-3553-4E87-8B38-3721EE5B5AF2}">
  <dimension ref="A1:C6"/>
  <sheetViews>
    <sheetView zoomScale="140" zoomScaleNormal="140" workbookViewId="0">
      <selection activeCell="B15" sqref="A11:B15"/>
    </sheetView>
  </sheetViews>
  <sheetFormatPr baseColWidth="10" defaultColWidth="30.5703125" defaultRowHeight="15" x14ac:dyDescent="0.25"/>
  <cols>
    <col min="3" max="3" width="82.5703125" customWidth="1"/>
  </cols>
  <sheetData>
    <row r="1" spans="1:3" ht="24" thickBot="1" x14ac:dyDescent="0.3">
      <c r="A1" s="2" t="s">
        <v>1</v>
      </c>
      <c r="B1" s="1" t="s">
        <v>0</v>
      </c>
      <c r="C1" s="3" t="s">
        <v>2</v>
      </c>
    </row>
    <row r="2" spans="1:3" ht="24" thickBot="1" x14ac:dyDescent="0.3">
      <c r="A2" s="12" t="s">
        <v>7</v>
      </c>
      <c r="B2" s="55">
        <v>0</v>
      </c>
      <c r="C2" s="13" t="s">
        <v>437</v>
      </c>
    </row>
    <row r="3" spans="1:3" ht="24" thickBot="1" x14ac:dyDescent="0.3">
      <c r="A3" s="10" t="s">
        <v>6</v>
      </c>
      <c r="B3" s="56">
        <v>2.5</v>
      </c>
      <c r="C3" s="11" t="s">
        <v>438</v>
      </c>
    </row>
    <row r="4" spans="1:3" ht="24" thickBot="1" x14ac:dyDescent="0.3">
      <c r="A4" s="8" t="s">
        <v>5</v>
      </c>
      <c r="B4" s="57">
        <v>5</v>
      </c>
      <c r="C4" s="9" t="s">
        <v>439</v>
      </c>
    </row>
    <row r="5" spans="1:3" ht="24" thickBot="1" x14ac:dyDescent="0.3">
      <c r="A5" s="6" t="s">
        <v>4</v>
      </c>
      <c r="B5" s="58">
        <v>7.5</v>
      </c>
      <c r="C5" s="7" t="s">
        <v>440</v>
      </c>
    </row>
    <row r="6" spans="1:3" ht="24" thickBot="1" x14ac:dyDescent="0.3">
      <c r="A6" s="4" t="s">
        <v>3</v>
      </c>
      <c r="B6" s="59">
        <v>10</v>
      </c>
      <c r="C6" s="5" t="s">
        <v>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DF1F-FDD9-47E9-AF70-4C5D7ABAFDDD}">
  <dimension ref="A1:M40"/>
  <sheetViews>
    <sheetView topLeftCell="A6" zoomScale="150" zoomScaleNormal="150" workbookViewId="0">
      <selection activeCell="B15" sqref="A11:B15"/>
    </sheetView>
  </sheetViews>
  <sheetFormatPr baseColWidth="10" defaultRowHeight="15" x14ac:dyDescent="0.25"/>
  <cols>
    <col min="3" max="3" width="20.42578125" customWidth="1"/>
  </cols>
  <sheetData>
    <row r="1" spans="1:13" ht="23.25" x14ac:dyDescent="0.25">
      <c r="A1" s="83" t="s">
        <v>26</v>
      </c>
      <c r="B1" s="31">
        <v>10</v>
      </c>
      <c r="C1" s="31" t="s">
        <v>3</v>
      </c>
      <c r="D1" s="82">
        <v>10</v>
      </c>
      <c r="E1" s="82"/>
      <c r="F1" s="82">
        <v>30</v>
      </c>
      <c r="G1" s="82"/>
      <c r="H1" s="84">
        <v>60</v>
      </c>
      <c r="I1" s="84"/>
      <c r="J1" s="84">
        <v>80</v>
      </c>
      <c r="K1" s="84"/>
      <c r="L1" s="84">
        <v>100</v>
      </c>
      <c r="M1" s="84"/>
    </row>
    <row r="2" spans="1:13" ht="23.25" x14ac:dyDescent="0.25">
      <c r="A2" s="83"/>
      <c r="B2" s="31">
        <v>8</v>
      </c>
      <c r="C2" s="31" t="s">
        <v>4</v>
      </c>
      <c r="D2" s="81">
        <v>8</v>
      </c>
      <c r="E2" s="81"/>
      <c r="F2" s="82">
        <v>24</v>
      </c>
      <c r="G2" s="82"/>
      <c r="H2" s="82">
        <v>48</v>
      </c>
      <c r="I2" s="82"/>
      <c r="J2" s="84">
        <v>64</v>
      </c>
      <c r="K2" s="84"/>
      <c r="L2" s="84">
        <v>80</v>
      </c>
      <c r="M2" s="84"/>
    </row>
    <row r="3" spans="1:13" ht="23.25" x14ac:dyDescent="0.25">
      <c r="A3" s="83"/>
      <c r="B3" s="31">
        <v>6</v>
      </c>
      <c r="C3" s="31" t="s">
        <v>5</v>
      </c>
      <c r="D3" s="81">
        <v>6</v>
      </c>
      <c r="E3" s="81"/>
      <c r="F3" s="82">
        <v>18</v>
      </c>
      <c r="G3" s="82"/>
      <c r="H3" s="82">
        <v>36</v>
      </c>
      <c r="I3" s="82"/>
      <c r="J3" s="82">
        <v>48</v>
      </c>
      <c r="K3" s="82"/>
      <c r="L3" s="84">
        <v>60</v>
      </c>
      <c r="M3" s="84"/>
    </row>
    <row r="4" spans="1:13" ht="23.25" x14ac:dyDescent="0.25">
      <c r="A4" s="83"/>
      <c r="B4" s="31">
        <v>3</v>
      </c>
      <c r="C4" s="31" t="s">
        <v>6</v>
      </c>
      <c r="D4" s="80">
        <v>3</v>
      </c>
      <c r="E4" s="80"/>
      <c r="F4" s="81">
        <v>9</v>
      </c>
      <c r="G4" s="81"/>
      <c r="H4" s="82">
        <v>18</v>
      </c>
      <c r="I4" s="82"/>
      <c r="J4" s="82">
        <v>24</v>
      </c>
      <c r="K4" s="82"/>
      <c r="L4" s="82">
        <v>30</v>
      </c>
      <c r="M4" s="82"/>
    </row>
    <row r="5" spans="1:13" ht="23.25" x14ac:dyDescent="0.25">
      <c r="A5" s="83"/>
      <c r="B5" s="31">
        <v>1</v>
      </c>
      <c r="C5" s="31" t="s">
        <v>7</v>
      </c>
      <c r="D5" s="80">
        <v>1</v>
      </c>
      <c r="E5" s="80"/>
      <c r="F5" s="80">
        <v>3</v>
      </c>
      <c r="G5" s="80"/>
      <c r="H5" s="81">
        <v>6</v>
      </c>
      <c r="I5" s="81"/>
      <c r="J5" s="81">
        <v>8</v>
      </c>
      <c r="K5" s="81"/>
      <c r="L5" s="82">
        <v>10</v>
      </c>
      <c r="M5" s="82"/>
    </row>
    <row r="6" spans="1:13" ht="47.45" customHeight="1" x14ac:dyDescent="0.25">
      <c r="A6" s="79" t="s">
        <v>27</v>
      </c>
      <c r="B6" s="79"/>
      <c r="C6" s="79"/>
      <c r="D6" s="78" t="s">
        <v>23</v>
      </c>
      <c r="E6" s="78"/>
      <c r="F6" s="78" t="s">
        <v>20</v>
      </c>
      <c r="G6" s="78"/>
      <c r="H6" s="78" t="s">
        <v>17</v>
      </c>
      <c r="I6" s="78"/>
      <c r="J6" s="78" t="s">
        <v>14</v>
      </c>
      <c r="K6" s="78"/>
      <c r="L6" s="78" t="s">
        <v>11</v>
      </c>
      <c r="M6" s="78"/>
    </row>
    <row r="7" spans="1:13" ht="23.25" x14ac:dyDescent="0.25">
      <c r="A7" s="79"/>
      <c r="B7" s="79"/>
      <c r="C7" s="79"/>
      <c r="D7" s="78">
        <v>1</v>
      </c>
      <c r="E7" s="78"/>
      <c r="F7" s="78">
        <v>3</v>
      </c>
      <c r="G7" s="78"/>
      <c r="H7" s="78">
        <v>6</v>
      </c>
      <c r="I7" s="78"/>
      <c r="J7" s="78">
        <v>8</v>
      </c>
      <c r="K7" s="78"/>
      <c r="L7" s="78">
        <v>10</v>
      </c>
      <c r="M7" s="78"/>
    </row>
    <row r="8" spans="1:13" ht="34.15" customHeight="1" x14ac:dyDescent="0.25">
      <c r="A8" s="79"/>
      <c r="B8" s="79"/>
      <c r="C8" s="79"/>
      <c r="D8" s="85" t="s">
        <v>28</v>
      </c>
      <c r="E8" s="85"/>
      <c r="F8" s="85"/>
      <c r="G8" s="85"/>
      <c r="H8" s="85"/>
      <c r="I8" s="85"/>
      <c r="J8" s="85"/>
      <c r="K8" s="85"/>
      <c r="L8" s="85"/>
      <c r="M8" s="85"/>
    </row>
    <row r="11" spans="1:13" x14ac:dyDescent="0.25">
      <c r="A11" s="38" t="s">
        <v>32</v>
      </c>
      <c r="B11" s="38" t="s">
        <v>34</v>
      </c>
    </row>
    <row r="12" spans="1:13" x14ac:dyDescent="0.25">
      <c r="A12" s="32">
        <v>0</v>
      </c>
      <c r="B12" s="34" t="s">
        <v>37</v>
      </c>
    </row>
    <row r="13" spans="1:13" x14ac:dyDescent="0.25">
      <c r="A13" s="32">
        <v>30</v>
      </c>
      <c r="B13" s="35" t="s">
        <v>35</v>
      </c>
    </row>
    <row r="14" spans="1:13" x14ac:dyDescent="0.25">
      <c r="A14" s="32">
        <v>50</v>
      </c>
      <c r="B14" s="36" t="s">
        <v>425</v>
      </c>
    </row>
    <row r="15" spans="1:13" x14ac:dyDescent="0.25">
      <c r="A15" s="32">
        <v>80</v>
      </c>
      <c r="B15" s="37" t="s">
        <v>36</v>
      </c>
    </row>
    <row r="16" spans="1:13" x14ac:dyDescent="0.25">
      <c r="A16" t="str">
        <f>$D$6</f>
        <v>MÍNIMO</v>
      </c>
      <c r="B16" t="str">
        <f>$C$5</f>
        <v>MUY BAJA</v>
      </c>
    </row>
    <row r="17" spans="1:2" x14ac:dyDescent="0.25">
      <c r="A17" t="str">
        <f t="shared" ref="A17:A19" si="0">$D$6</f>
        <v>MÍNIMO</v>
      </c>
      <c r="B17" t="str">
        <f>$C$4</f>
        <v>BAJA</v>
      </c>
    </row>
    <row r="18" spans="1:2" x14ac:dyDescent="0.25">
      <c r="A18" t="str">
        <f t="shared" si="0"/>
        <v>MÍNIMO</v>
      </c>
      <c r="B18" t="str">
        <f>$C$3</f>
        <v>MODERADA</v>
      </c>
    </row>
    <row r="19" spans="1:2" x14ac:dyDescent="0.25">
      <c r="A19" t="str">
        <f t="shared" si="0"/>
        <v>MÍNIMO</v>
      </c>
      <c r="B19" t="str">
        <f>$C$2</f>
        <v>ALTA</v>
      </c>
    </row>
    <row r="20" spans="1:2" x14ac:dyDescent="0.25">
      <c r="A20" t="str">
        <f>$D$6</f>
        <v>MÍNIMO</v>
      </c>
      <c r="B20" t="str">
        <f>$C$1</f>
        <v>MUY ALTA</v>
      </c>
    </row>
    <row r="21" spans="1:2" x14ac:dyDescent="0.25">
      <c r="A21" t="str">
        <f>$F$6</f>
        <v>LEVE</v>
      </c>
      <c r="B21" t="str">
        <f>$C$5</f>
        <v>MUY BAJA</v>
      </c>
    </row>
    <row r="22" spans="1:2" x14ac:dyDescent="0.25">
      <c r="A22" t="str">
        <f>$F$6</f>
        <v>LEVE</v>
      </c>
      <c r="B22" t="str">
        <f>$C$4</f>
        <v>BAJA</v>
      </c>
    </row>
    <row r="23" spans="1:2" x14ac:dyDescent="0.25">
      <c r="A23" t="str">
        <f>$F$6</f>
        <v>LEVE</v>
      </c>
      <c r="B23" t="str">
        <f>$C$3</f>
        <v>MODERADA</v>
      </c>
    </row>
    <row r="24" spans="1:2" x14ac:dyDescent="0.25">
      <c r="A24" t="str">
        <f>$F$6</f>
        <v>LEVE</v>
      </c>
      <c r="B24" t="str">
        <f>$C$2</f>
        <v>ALTA</v>
      </c>
    </row>
    <row r="25" spans="1:2" x14ac:dyDescent="0.25">
      <c r="A25" t="str">
        <f>$F$6</f>
        <v>LEVE</v>
      </c>
      <c r="B25" t="str">
        <f>$C$1</f>
        <v>MUY ALTA</v>
      </c>
    </row>
    <row r="26" spans="1:2" x14ac:dyDescent="0.25">
      <c r="B26" t="str">
        <f>$C$5</f>
        <v>MUY BAJA</v>
      </c>
    </row>
    <row r="27" spans="1:2" x14ac:dyDescent="0.25">
      <c r="B27" t="str">
        <f>$C$4</f>
        <v>BAJA</v>
      </c>
    </row>
    <row r="28" spans="1:2" x14ac:dyDescent="0.25">
      <c r="B28" t="str">
        <f>$C$3</f>
        <v>MODERADA</v>
      </c>
    </row>
    <row r="29" spans="1:2" x14ac:dyDescent="0.25">
      <c r="B29" t="str">
        <f>$C$2</f>
        <v>ALTA</v>
      </c>
    </row>
    <row r="30" spans="1:2" x14ac:dyDescent="0.25">
      <c r="B30" t="str">
        <f>$C$1</f>
        <v>MUY ALTA</v>
      </c>
    </row>
    <row r="31" spans="1:2" x14ac:dyDescent="0.25">
      <c r="B31" t="str">
        <f>$C$5</f>
        <v>MUY BAJA</v>
      </c>
    </row>
    <row r="32" spans="1:2" x14ac:dyDescent="0.25">
      <c r="B32" t="str">
        <f>$C$4</f>
        <v>BAJA</v>
      </c>
    </row>
    <row r="33" spans="2:2" x14ac:dyDescent="0.25">
      <c r="B33" t="str">
        <f>$C$3</f>
        <v>MODERADA</v>
      </c>
    </row>
    <row r="34" spans="2:2" x14ac:dyDescent="0.25">
      <c r="B34" t="str">
        <f>$C$2</f>
        <v>ALTA</v>
      </c>
    </row>
    <row r="35" spans="2:2" x14ac:dyDescent="0.25">
      <c r="B35" t="str">
        <f>$C$1</f>
        <v>MUY ALTA</v>
      </c>
    </row>
    <row r="36" spans="2:2" x14ac:dyDescent="0.25">
      <c r="B36" t="str">
        <f>$C$5</f>
        <v>MUY BAJA</v>
      </c>
    </row>
    <row r="37" spans="2:2" x14ac:dyDescent="0.25">
      <c r="B37" t="str">
        <f>$C$4</f>
        <v>BAJA</v>
      </c>
    </row>
    <row r="38" spans="2:2" x14ac:dyDescent="0.25">
      <c r="B38" t="str">
        <f>$C$3</f>
        <v>MODERADA</v>
      </c>
    </row>
    <row r="39" spans="2:2" x14ac:dyDescent="0.25">
      <c r="B39" t="str">
        <f>$C$2</f>
        <v>ALTA</v>
      </c>
    </row>
    <row r="40" spans="2:2" x14ac:dyDescent="0.25">
      <c r="B40" t="str">
        <f>$C$1</f>
        <v>MUY ALTA</v>
      </c>
    </row>
  </sheetData>
  <mergeCells count="38">
    <mergeCell ref="L1:M1"/>
    <mergeCell ref="D2:E2"/>
    <mergeCell ref="F2:G2"/>
    <mergeCell ref="H2:I2"/>
    <mergeCell ref="J2:K2"/>
    <mergeCell ref="L2:M2"/>
    <mergeCell ref="D3:E3"/>
    <mergeCell ref="F3:G3"/>
    <mergeCell ref="H3:I3"/>
    <mergeCell ref="J3:K3"/>
    <mergeCell ref="L3:M3"/>
    <mergeCell ref="L4:M4"/>
    <mergeCell ref="D5:E5"/>
    <mergeCell ref="F5:G5"/>
    <mergeCell ref="H5:I5"/>
    <mergeCell ref="J5:K5"/>
    <mergeCell ref="L5:M5"/>
    <mergeCell ref="A6:C8"/>
    <mergeCell ref="D4:E4"/>
    <mergeCell ref="F4:G4"/>
    <mergeCell ref="H4:I4"/>
    <mergeCell ref="J4:K4"/>
    <mergeCell ref="A1:A5"/>
    <mergeCell ref="D1:E1"/>
    <mergeCell ref="F1:G1"/>
    <mergeCell ref="H1:I1"/>
    <mergeCell ref="J1:K1"/>
    <mergeCell ref="D8:M8"/>
    <mergeCell ref="D6:E6"/>
    <mergeCell ref="F6:G6"/>
    <mergeCell ref="H6:I6"/>
    <mergeCell ref="J6:K6"/>
    <mergeCell ref="L6:M6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98BCD-3243-4F7A-A0A2-36453745FE17}">
  <dimension ref="A1:I50"/>
  <sheetViews>
    <sheetView topLeftCell="D1" zoomScale="90" zoomScaleNormal="90" workbookViewId="0">
      <pane ySplit="1" topLeftCell="A2" activePane="bottomLeft" state="frozen"/>
      <selection activeCell="E11" sqref="E11"/>
      <selection pane="bottomLeft" activeCell="E16" sqref="E16"/>
    </sheetView>
  </sheetViews>
  <sheetFormatPr baseColWidth="10" defaultRowHeight="15" x14ac:dyDescent="0.25"/>
  <cols>
    <col min="1" max="1" width="6.85546875" bestFit="1" customWidth="1"/>
    <col min="2" max="2" width="48.140625" customWidth="1"/>
    <col min="3" max="4" width="49.42578125" customWidth="1"/>
    <col min="5" max="5" width="74.140625" bestFit="1" customWidth="1"/>
    <col min="6" max="6" width="16.28515625" style="39" customWidth="1"/>
    <col min="7" max="8" width="13.7109375" style="39" customWidth="1"/>
    <col min="9" max="9" width="8.7109375" style="39" bestFit="1" customWidth="1"/>
  </cols>
  <sheetData>
    <row r="1" spans="1:9" x14ac:dyDescent="0.25">
      <c r="A1" s="33" t="s">
        <v>363</v>
      </c>
      <c r="B1" s="33" t="s">
        <v>29</v>
      </c>
      <c r="C1" s="33" t="s">
        <v>383</v>
      </c>
      <c r="D1" s="33" t="s">
        <v>30</v>
      </c>
      <c r="E1" s="33" t="s">
        <v>384</v>
      </c>
      <c r="F1" s="33" t="s">
        <v>33</v>
      </c>
      <c r="G1" s="33" t="s">
        <v>31</v>
      </c>
      <c r="H1" s="86" t="s">
        <v>418</v>
      </c>
      <c r="I1" s="87"/>
    </row>
    <row r="2" spans="1:9" s="46" customFormat="1" ht="11.25" x14ac:dyDescent="0.2">
      <c r="A2" s="73" t="s">
        <v>364</v>
      </c>
      <c r="B2" s="49" t="s">
        <v>443</v>
      </c>
      <c r="C2" s="48" t="s">
        <v>444</v>
      </c>
      <c r="D2" s="48" t="s">
        <v>445</v>
      </c>
      <c r="E2" s="48" t="s">
        <v>446</v>
      </c>
      <c r="F2" s="47" t="s">
        <v>14</v>
      </c>
      <c r="G2" s="47" t="s">
        <v>6</v>
      </c>
      <c r="H2" s="45">
        <f>VLOOKUP(F2,Impacto!$A$3:$B$7,2,0)*VLOOKUP(G2,Prioridad!$A$2:$B$6,2,0)</f>
        <v>18.75</v>
      </c>
      <c r="I2" s="45" t="str">
        <f>LOOKUP(H2,Riesgo!$A$12:$A$15,Riesgo!$B$12:$B$15)</f>
        <v>Aceptable</v>
      </c>
    </row>
    <row r="3" spans="1:9" s="46" customFormat="1" ht="11.25" x14ac:dyDescent="0.2">
      <c r="A3" s="73" t="s">
        <v>365</v>
      </c>
      <c r="B3" s="49" t="s">
        <v>447</v>
      </c>
      <c r="C3" s="48" t="s">
        <v>448</v>
      </c>
      <c r="D3" s="48" t="s">
        <v>449</v>
      </c>
      <c r="E3" s="48" t="s">
        <v>450</v>
      </c>
      <c r="F3" s="47" t="s">
        <v>11</v>
      </c>
      <c r="G3" s="47" t="s">
        <v>5</v>
      </c>
      <c r="H3" s="45">
        <f>VLOOKUP(F3,Impacto!$A$3:$B$7,2,0)*VLOOKUP(G3,Prioridad!$A$2:$B$6,2,0)</f>
        <v>50</v>
      </c>
      <c r="I3" s="45" t="str">
        <f>LOOKUP(H3,Riesgo!$A$12:$A$15,Riesgo!$B$12:$B$15)</f>
        <v>Grave</v>
      </c>
    </row>
    <row r="4" spans="1:9" s="46" customFormat="1" ht="11.25" x14ac:dyDescent="0.2">
      <c r="A4" s="73" t="s">
        <v>366</v>
      </c>
      <c r="B4" s="49" t="s">
        <v>451</v>
      </c>
      <c r="C4" s="48" t="s">
        <v>452</v>
      </c>
      <c r="D4" s="48" t="s">
        <v>453</v>
      </c>
      <c r="E4" s="48" t="s">
        <v>454</v>
      </c>
      <c r="F4" s="47" t="s">
        <v>14</v>
      </c>
      <c r="G4" s="47" t="s">
        <v>5</v>
      </c>
      <c r="H4" s="45">
        <f>VLOOKUP(F4,Impacto!$A$3:$B$7,2,0)*VLOOKUP(G4,Prioridad!$A$2:$B$6,2,0)</f>
        <v>37.5</v>
      </c>
      <c r="I4" s="45" t="str">
        <f>LOOKUP(H4,Riesgo!$A$12:$A$15,Riesgo!$B$12:$B$15)</f>
        <v>Tolerable</v>
      </c>
    </row>
    <row r="5" spans="1:9" s="46" customFormat="1" ht="11.25" x14ac:dyDescent="0.2">
      <c r="A5" s="73" t="s">
        <v>367</v>
      </c>
      <c r="B5" s="49" t="s">
        <v>455</v>
      </c>
      <c r="C5" s="48" t="s">
        <v>456</v>
      </c>
      <c r="D5" s="48" t="s">
        <v>457</v>
      </c>
      <c r="E5" s="48" t="s">
        <v>458</v>
      </c>
      <c r="F5" s="47" t="s">
        <v>11</v>
      </c>
      <c r="G5" s="47" t="s">
        <v>4</v>
      </c>
      <c r="H5" s="45">
        <f>VLOOKUP(F5,Impacto!$A$3:$B$7,2,0)*VLOOKUP(G5,Prioridad!$A$2:$B$6,2,0)</f>
        <v>75</v>
      </c>
      <c r="I5" s="45" t="str">
        <f>LOOKUP(H5,Riesgo!$A$12:$A$15,Riesgo!$B$12:$B$15)</f>
        <v>Grave</v>
      </c>
    </row>
    <row r="6" spans="1:9" s="46" customFormat="1" ht="11.25" x14ac:dyDescent="0.2">
      <c r="A6" s="73" t="s">
        <v>368</v>
      </c>
      <c r="B6" s="49" t="s">
        <v>459</v>
      </c>
      <c r="C6" s="48" t="s">
        <v>460</v>
      </c>
      <c r="D6" s="48" t="s">
        <v>461</v>
      </c>
      <c r="E6" s="48" t="s">
        <v>462</v>
      </c>
      <c r="F6" s="47" t="s">
        <v>11</v>
      </c>
      <c r="G6" s="47" t="s">
        <v>6</v>
      </c>
      <c r="H6" s="45">
        <f>VLOOKUP(F6,Impacto!$A$3:$B$7,2,0)*VLOOKUP(G6,Prioridad!$A$2:$B$6,2,0)</f>
        <v>25</v>
      </c>
      <c r="I6" s="45" t="str">
        <f>LOOKUP(H6,Riesgo!$A$12:$A$15,Riesgo!$B$12:$B$15)</f>
        <v>Aceptable</v>
      </c>
    </row>
    <row r="7" spans="1:9" s="46" customFormat="1" ht="11.25" x14ac:dyDescent="0.2">
      <c r="A7" s="73" t="s">
        <v>369</v>
      </c>
      <c r="B7" s="49" t="s">
        <v>463</v>
      </c>
      <c r="C7" s="48" t="s">
        <v>448</v>
      </c>
      <c r="D7" s="48" t="s">
        <v>464</v>
      </c>
      <c r="E7" s="48" t="s">
        <v>465</v>
      </c>
      <c r="F7" s="47" t="s">
        <v>11</v>
      </c>
      <c r="G7" s="47" t="s">
        <v>5</v>
      </c>
      <c r="H7" s="45">
        <f>VLOOKUP(F7,Impacto!$A$3:$B$7,2,0)*VLOOKUP(G7,Prioridad!$A$2:$B$6,2,0)</f>
        <v>50</v>
      </c>
      <c r="I7" s="45" t="str">
        <f>LOOKUP(VLOOKUP(F7,Impacto!$A$3:$B$7,2,0)*VLOOKUP(G7,Prioridad!$A$2:$B$6,2,0),Riesgo!$A$12:$A$15,Riesgo!$B$12:$B$15)</f>
        <v>Grave</v>
      </c>
    </row>
    <row r="8" spans="1:9" s="46" customFormat="1" ht="11.25" x14ac:dyDescent="0.2">
      <c r="A8" s="73" t="s">
        <v>370</v>
      </c>
      <c r="B8" s="49" t="s">
        <v>466</v>
      </c>
      <c r="C8" s="48" t="s">
        <v>452</v>
      </c>
      <c r="D8" s="48" t="s">
        <v>467</v>
      </c>
      <c r="E8" s="48" t="s">
        <v>468</v>
      </c>
      <c r="F8" s="47" t="s">
        <v>14</v>
      </c>
      <c r="G8" s="47" t="s">
        <v>6</v>
      </c>
      <c r="H8" s="45">
        <f>VLOOKUP(F8,Impacto!$A$3:$B$7,2,0)*VLOOKUP(G8,Prioridad!$A$2:$B$6,2,0)</f>
        <v>18.75</v>
      </c>
      <c r="I8" s="45" t="str">
        <f>LOOKUP(VLOOKUP(F8,Impacto!$A$3:$B$7,2,0)*VLOOKUP(G8,Prioridad!$A$2:$B$6,2,0),Riesgo!$A$12:$A$15,Riesgo!$B$12:$B$15)</f>
        <v>Aceptable</v>
      </c>
    </row>
    <row r="9" spans="1:9" s="46" customFormat="1" ht="11.25" x14ac:dyDescent="0.2">
      <c r="A9" s="73" t="s">
        <v>371</v>
      </c>
      <c r="B9" s="49" t="s">
        <v>469</v>
      </c>
      <c r="C9" s="48" t="s">
        <v>444</v>
      </c>
      <c r="D9" s="48" t="s">
        <v>470</v>
      </c>
      <c r="E9" s="48" t="s">
        <v>465</v>
      </c>
      <c r="F9" s="47" t="s">
        <v>11</v>
      </c>
      <c r="G9" s="47" t="s">
        <v>4</v>
      </c>
      <c r="H9" s="45">
        <f>VLOOKUP(F9,Impacto!$A$3:$B$7,2,0)*VLOOKUP(G9,Prioridad!$A$2:$B$6,2,0)</f>
        <v>75</v>
      </c>
      <c r="I9" s="45" t="str">
        <f>LOOKUP(VLOOKUP(F9,Impacto!$A$3:$B$7,2,0)*VLOOKUP(G9,Prioridad!$A$2:$B$6,2,0),Riesgo!$A$12:$A$15,Riesgo!$B$12:$B$15)</f>
        <v>Grave</v>
      </c>
    </row>
    <row r="10" spans="1:9" s="46" customFormat="1" ht="11.25" x14ac:dyDescent="0.2">
      <c r="A10" s="73" t="s">
        <v>372</v>
      </c>
      <c r="B10" s="49" t="s">
        <v>471</v>
      </c>
      <c r="C10" s="48" t="s">
        <v>448</v>
      </c>
      <c r="D10" s="48" t="s">
        <v>472</v>
      </c>
      <c r="E10" s="48" t="s">
        <v>473</v>
      </c>
      <c r="F10" s="47" t="s">
        <v>11</v>
      </c>
      <c r="G10" s="47" t="s">
        <v>5</v>
      </c>
      <c r="H10" s="45">
        <f>VLOOKUP(F10,Impacto!$A$3:$B$7,2,0)*VLOOKUP(G10,Prioridad!$A$2:$B$6,2,0)</f>
        <v>50</v>
      </c>
      <c r="I10" s="45" t="str">
        <f>LOOKUP(VLOOKUP(F10,Impacto!$A$3:$B$7,2,0)*VLOOKUP(G10,Prioridad!$A$2:$B$6,2,0),Riesgo!$A$12:$A$15,Riesgo!$B$12:$B$15)</f>
        <v>Grave</v>
      </c>
    </row>
    <row r="11" spans="1:9" s="46" customFormat="1" ht="11.25" x14ac:dyDescent="0.2">
      <c r="A11" s="73" t="s">
        <v>373</v>
      </c>
      <c r="B11" s="49" t="s">
        <v>474</v>
      </c>
      <c r="C11" s="48" t="s">
        <v>456</v>
      </c>
      <c r="D11" s="48" t="s">
        <v>475</v>
      </c>
      <c r="E11" s="48" t="s">
        <v>476</v>
      </c>
      <c r="F11" s="47" t="s">
        <v>14</v>
      </c>
      <c r="G11" s="47" t="s">
        <v>5</v>
      </c>
      <c r="H11" s="45">
        <f>VLOOKUP(F11,Impacto!$A$3:$B$7,2,0)*VLOOKUP(G11,Prioridad!$A$2:$B$6,2,0)</f>
        <v>37.5</v>
      </c>
      <c r="I11" s="45" t="str">
        <f>LOOKUP(VLOOKUP(F11,Impacto!$A$3:$B$7,2,0)*VLOOKUP(G11,Prioridad!$A$2:$B$6,2,0),Riesgo!$A$12:$A$15,Riesgo!$B$12:$B$15)</f>
        <v>Tolerable</v>
      </c>
    </row>
    <row r="12" spans="1:9" s="46" customFormat="1" ht="11.25" x14ac:dyDescent="0.2">
      <c r="A12" s="73" t="s">
        <v>374</v>
      </c>
      <c r="B12" s="49" t="s">
        <v>477</v>
      </c>
      <c r="C12" s="48" t="s">
        <v>460</v>
      </c>
      <c r="D12" s="48" t="s">
        <v>478</v>
      </c>
      <c r="E12" s="48" t="s">
        <v>479</v>
      </c>
      <c r="F12" s="47" t="s">
        <v>14</v>
      </c>
      <c r="G12" s="47" t="s">
        <v>6</v>
      </c>
      <c r="H12" s="45">
        <f>VLOOKUP(F12,Impacto!$A$3:$B$7,2,0)*VLOOKUP(G12,Prioridad!$A$2:$B$6,2,0)</f>
        <v>18.75</v>
      </c>
      <c r="I12" s="45" t="str">
        <f>LOOKUP(VLOOKUP(F12,Impacto!$A$3:$B$7,2,0)*VLOOKUP(G12,Prioridad!$A$2:$B$6,2,0),Riesgo!$A$12:$A$15,Riesgo!$B$12:$B$15)</f>
        <v>Aceptable</v>
      </c>
    </row>
    <row r="13" spans="1:9" s="46" customFormat="1" ht="11.25" x14ac:dyDescent="0.2">
      <c r="A13" s="73" t="s">
        <v>375</v>
      </c>
      <c r="B13" s="49" t="s">
        <v>480</v>
      </c>
      <c r="C13" s="48" t="s">
        <v>481</v>
      </c>
      <c r="D13" s="48" t="s">
        <v>482</v>
      </c>
      <c r="E13" s="48" t="s">
        <v>446</v>
      </c>
      <c r="F13" s="47" t="s">
        <v>14</v>
      </c>
      <c r="G13" s="47" t="s">
        <v>6</v>
      </c>
      <c r="H13" s="45">
        <f>VLOOKUP(F13,Impacto!$A$3:$B$7,2,0)*VLOOKUP(G13,Prioridad!$A$2:$B$6,2,0)</f>
        <v>18.75</v>
      </c>
      <c r="I13" s="45" t="str">
        <f>LOOKUP(VLOOKUP(F13,Impacto!$A$3:$B$7,2,0)*VLOOKUP(G13,Prioridad!$A$2:$B$6,2,0),Riesgo!$A$12:$A$15,Riesgo!$B$12:$B$15)</f>
        <v>Aceptable</v>
      </c>
    </row>
    <row r="14" spans="1:9" s="46" customFormat="1" ht="11.25" x14ac:dyDescent="0.2">
      <c r="A14" s="73" t="s">
        <v>376</v>
      </c>
      <c r="B14" s="49" t="s">
        <v>483</v>
      </c>
      <c r="C14" s="48" t="s">
        <v>484</v>
      </c>
      <c r="D14" s="48" t="s">
        <v>485</v>
      </c>
      <c r="E14" s="48" t="s">
        <v>486</v>
      </c>
      <c r="F14" s="47" t="s">
        <v>11</v>
      </c>
      <c r="G14" s="47" t="s">
        <v>6</v>
      </c>
      <c r="H14" s="45">
        <f>VLOOKUP(F14,Impacto!$A$3:$B$7,2,0)*VLOOKUP(G14,Prioridad!$A$2:$B$6,2,0)</f>
        <v>25</v>
      </c>
      <c r="I14" s="45" t="str">
        <f>LOOKUP(VLOOKUP(F14,Impacto!$A$3:$B$7,2,0)*VLOOKUP(G14,Prioridad!$A$2:$B$6,2,0),Riesgo!$A$12:$A$15,Riesgo!$B$12:$B$15)</f>
        <v>Aceptable</v>
      </c>
    </row>
    <row r="15" spans="1:9" s="46" customFormat="1" ht="11.25" x14ac:dyDescent="0.2">
      <c r="A15" s="73" t="s">
        <v>377</v>
      </c>
      <c r="B15" s="49" t="s">
        <v>487</v>
      </c>
      <c r="C15" s="48" t="s">
        <v>481</v>
      </c>
      <c r="D15" s="48" t="s">
        <v>488</v>
      </c>
      <c r="E15" s="48" t="s">
        <v>462</v>
      </c>
      <c r="F15" s="47" t="s">
        <v>14</v>
      </c>
      <c r="G15" s="47" t="s">
        <v>7</v>
      </c>
      <c r="H15" s="45">
        <f>VLOOKUP(F15,Impacto!$A$3:$B$7,2,0)*VLOOKUP(G15,Prioridad!$A$2:$B$6,2,0)</f>
        <v>0</v>
      </c>
      <c r="I15" s="45" t="str">
        <f>LOOKUP(VLOOKUP(F15,Impacto!$A$3:$B$7,2,0)*VLOOKUP(G15,Prioridad!$A$2:$B$6,2,0),Riesgo!$A$12:$A$15,Riesgo!$B$12:$B$15)</f>
        <v>Aceptable</v>
      </c>
    </row>
    <row r="16" spans="1:9" s="46" customFormat="1" ht="11.25" x14ac:dyDescent="0.2">
      <c r="A16" s="73" t="s">
        <v>378</v>
      </c>
      <c r="B16" s="49" t="s">
        <v>489</v>
      </c>
      <c r="C16" s="48" t="s">
        <v>490</v>
      </c>
      <c r="D16" s="48" t="s">
        <v>491</v>
      </c>
      <c r="E16" s="48" t="s">
        <v>492</v>
      </c>
      <c r="F16" s="47" t="s">
        <v>14</v>
      </c>
      <c r="G16" s="47" t="s">
        <v>5</v>
      </c>
      <c r="H16" s="45">
        <f>VLOOKUP(F16,Impacto!$A$3:$B$7,2,0)*VLOOKUP(G16,Prioridad!$A$2:$B$6,2,0)</f>
        <v>37.5</v>
      </c>
      <c r="I16" s="45" t="str">
        <f>LOOKUP(VLOOKUP(F16,Impacto!$A$3:$B$7,2,0)*VLOOKUP(G16,Prioridad!$A$2:$B$6,2,0),Riesgo!$A$12:$A$15,Riesgo!$B$12:$B$15)</f>
        <v>Tolerable</v>
      </c>
    </row>
    <row r="17" spans="1:9" s="46" customFormat="1" ht="11.25" x14ac:dyDescent="0.2">
      <c r="A17" s="73" t="s">
        <v>379</v>
      </c>
      <c r="B17" s="49"/>
      <c r="C17" s="48"/>
      <c r="D17" s="48"/>
      <c r="E17" s="48"/>
      <c r="F17" s="47"/>
      <c r="G17" s="47"/>
      <c r="H17" s="45" t="e">
        <f>VLOOKUP(F17,Impacto!$A$3:$B$7,2,0)*VLOOKUP(G17,Prioridad!$A$2:$B$6,2,0)</f>
        <v>#N/A</v>
      </c>
      <c r="I17" s="45" t="e">
        <f>LOOKUP(VLOOKUP(F17,Impacto!$A$3:$B$7,2,0)*VLOOKUP(G17,Prioridad!$A$2:$B$6,2,0),Riesgo!$A$12:$A$15,Riesgo!$B$12:$B$15)</f>
        <v>#N/A</v>
      </c>
    </row>
    <row r="18" spans="1:9" s="46" customFormat="1" ht="11.25" x14ac:dyDescent="0.2">
      <c r="A18" s="73" t="s">
        <v>380</v>
      </c>
      <c r="B18" s="49"/>
      <c r="C18" s="48"/>
      <c r="D18" s="48"/>
      <c r="E18" s="48"/>
      <c r="F18" s="47"/>
      <c r="G18" s="47"/>
      <c r="H18" s="45" t="e">
        <f>VLOOKUP(F18,Impacto!$A$3:$B$7,2,0)*VLOOKUP(G18,Prioridad!$A$2:$B$6,2,0)</f>
        <v>#N/A</v>
      </c>
      <c r="I18" s="45" t="e">
        <f>LOOKUP(VLOOKUP(F18,Impacto!$A$3:$B$7,2,0)*VLOOKUP(G18,Prioridad!$A$2:$B$6,2,0),Riesgo!$A$12:$A$15,Riesgo!$B$12:$B$15)</f>
        <v>#N/A</v>
      </c>
    </row>
    <row r="19" spans="1:9" s="46" customFormat="1" ht="11.25" x14ac:dyDescent="0.2">
      <c r="A19" s="73" t="s">
        <v>381</v>
      </c>
      <c r="B19" s="49"/>
      <c r="C19" s="48"/>
      <c r="D19" s="48"/>
      <c r="E19" s="48"/>
      <c r="F19" s="47"/>
      <c r="G19" s="47"/>
      <c r="H19" s="45" t="e">
        <f>VLOOKUP(F19,Impacto!$A$3:$B$7,2,0)*VLOOKUP(G19,Prioridad!$A$2:$B$6,2,0)</f>
        <v>#N/A</v>
      </c>
      <c r="I19" s="45" t="e">
        <f>LOOKUP(VLOOKUP(F19,Impacto!$A$3:$B$7,2,0)*VLOOKUP(G19,Prioridad!$A$2:$B$6,2,0),Riesgo!$A$12:$A$15,Riesgo!$B$12:$B$15)</f>
        <v>#N/A</v>
      </c>
    </row>
    <row r="20" spans="1:9" s="46" customFormat="1" ht="9.6" customHeight="1" x14ac:dyDescent="0.2">
      <c r="A20" s="73" t="s">
        <v>382</v>
      </c>
      <c r="B20" s="49"/>
      <c r="C20" s="48"/>
      <c r="D20" s="48"/>
      <c r="E20" s="48"/>
      <c r="F20" s="47"/>
      <c r="G20" s="47"/>
      <c r="H20" s="45" t="e">
        <f>VLOOKUP(F20,Impacto!$A$3:$B$7,2,0)*VLOOKUP(G20,Prioridad!$A$2:$B$6,2,0)</f>
        <v>#N/A</v>
      </c>
      <c r="I20" s="45" t="e">
        <f>LOOKUP(VLOOKUP(F20,Impacto!$A$3:$B$7,2,0)*VLOOKUP(G20,Prioridad!$A$2:$B$6,2,0),Riesgo!$A$12:$A$15,Riesgo!$B$12:$B$15)</f>
        <v>#N/A</v>
      </c>
    </row>
    <row r="21" spans="1:9" ht="9.6" customHeight="1" x14ac:dyDescent="0.25">
      <c r="A21" s="73" t="s">
        <v>387</v>
      </c>
      <c r="B21" s="43"/>
      <c r="C21" s="48"/>
      <c r="D21" s="48"/>
      <c r="E21" s="48"/>
      <c r="F21" s="47"/>
      <c r="G21" s="47"/>
      <c r="H21" s="45" t="e">
        <f>VLOOKUP(F21,Impacto!$A$3:$B$7,2,0)*VLOOKUP(G21,Prioridad!$A$2:$B$6,2,0)</f>
        <v>#N/A</v>
      </c>
      <c r="I21" s="45" t="e">
        <f>LOOKUP(VLOOKUP(F21,Impacto!$A$3:$B$7,2,0)*VLOOKUP(G21,Prioridad!$A$2:$B$6,2,0),Riesgo!$A$12:$A$15,Riesgo!$B$12:$B$15)</f>
        <v>#N/A</v>
      </c>
    </row>
    <row r="22" spans="1:9" ht="9.6" customHeight="1" x14ac:dyDescent="0.25">
      <c r="A22" s="73" t="s">
        <v>388</v>
      </c>
      <c r="B22" s="43"/>
      <c r="C22" s="48"/>
      <c r="D22" s="48"/>
      <c r="E22" s="48"/>
      <c r="F22" s="47"/>
      <c r="G22" s="47"/>
      <c r="H22" s="45" t="e">
        <f>VLOOKUP(F22,Impacto!$A$3:$B$7,2,0)*VLOOKUP(G22,Prioridad!$A$2:$B$6,2,0)</f>
        <v>#N/A</v>
      </c>
      <c r="I22" s="45" t="e">
        <f>LOOKUP(VLOOKUP(F22,Impacto!$A$3:$B$7,2,0)*VLOOKUP(G22,Prioridad!$A$2:$B$6,2,0),Riesgo!$A$12:$A$15,Riesgo!$B$12:$B$15)</f>
        <v>#N/A</v>
      </c>
    </row>
    <row r="23" spans="1:9" ht="9.6" customHeight="1" x14ac:dyDescent="0.25">
      <c r="A23" s="73" t="s">
        <v>389</v>
      </c>
      <c r="B23" s="43"/>
      <c r="C23" s="48"/>
      <c r="D23" s="48"/>
      <c r="E23" s="48"/>
      <c r="F23" s="47"/>
      <c r="G23" s="47"/>
      <c r="H23" s="45" t="e">
        <f>VLOOKUP(F23,Impacto!$A$3:$B$7,2,0)*VLOOKUP(G23,Prioridad!$A$2:$B$6,2,0)</f>
        <v>#N/A</v>
      </c>
      <c r="I23" s="45" t="e">
        <f>LOOKUP(VLOOKUP(F23,Impacto!$A$3:$B$7,2,0)*VLOOKUP(G23,Prioridad!$A$2:$B$6,2,0),Riesgo!$A$12:$A$15,Riesgo!$B$12:$B$15)</f>
        <v>#N/A</v>
      </c>
    </row>
    <row r="24" spans="1:9" ht="9.6" customHeight="1" x14ac:dyDescent="0.25">
      <c r="A24" s="73" t="s">
        <v>390</v>
      </c>
      <c r="B24" s="43"/>
      <c r="C24" s="48"/>
      <c r="D24" s="48"/>
      <c r="E24" s="48"/>
      <c r="F24" s="47"/>
      <c r="G24" s="47"/>
      <c r="H24" s="45" t="e">
        <f>VLOOKUP(F24,Impacto!$A$3:$B$7,2,0)*VLOOKUP(G24,Prioridad!$A$2:$B$6,2,0)</f>
        <v>#N/A</v>
      </c>
      <c r="I24" s="45" t="e">
        <f>LOOKUP(VLOOKUP(F24,Impacto!$A$3:$B$7,2,0)*VLOOKUP(G24,Prioridad!$A$2:$B$6,2,0),Riesgo!$A$12:$A$15,Riesgo!$B$12:$B$15)</f>
        <v>#N/A</v>
      </c>
    </row>
    <row r="25" spans="1:9" ht="9.6" customHeight="1" x14ac:dyDescent="0.25">
      <c r="A25" s="73" t="s">
        <v>391</v>
      </c>
      <c r="B25" s="43"/>
      <c r="C25" s="48"/>
      <c r="D25" s="48"/>
      <c r="E25" s="48"/>
      <c r="F25" s="47"/>
      <c r="G25" s="47"/>
      <c r="H25" s="45" t="e">
        <f>VLOOKUP(F25,Impacto!$A$3:$B$7,2,0)*VLOOKUP(G25,Prioridad!$A$2:$B$6,2,0)</f>
        <v>#N/A</v>
      </c>
      <c r="I25" s="45" t="e">
        <f>LOOKUP(VLOOKUP(F25,Impacto!$A$3:$B$7,2,0)*VLOOKUP(G25,Prioridad!$A$2:$B$6,2,0),Riesgo!$A$12:$A$15,Riesgo!$B$12:$B$15)</f>
        <v>#N/A</v>
      </c>
    </row>
    <row r="26" spans="1:9" ht="9.6" customHeight="1" x14ac:dyDescent="0.25">
      <c r="A26" s="73" t="s">
        <v>392</v>
      </c>
      <c r="B26" s="43"/>
      <c r="C26" s="48"/>
      <c r="D26" s="48"/>
      <c r="E26" s="48"/>
      <c r="F26" s="47"/>
      <c r="G26" s="47"/>
      <c r="H26" s="45" t="e">
        <f>VLOOKUP(F26,Impacto!$A$3:$B$7,2,0)*VLOOKUP(G26,Prioridad!$A$2:$B$6,2,0)</f>
        <v>#N/A</v>
      </c>
      <c r="I26" s="45" t="e">
        <f>LOOKUP(VLOOKUP(F26,Impacto!$A$3:$B$7,2,0)*VLOOKUP(G26,Prioridad!$A$2:$B$6,2,0),Riesgo!$A$12:$A$15,Riesgo!$B$12:$B$15)</f>
        <v>#N/A</v>
      </c>
    </row>
    <row r="27" spans="1:9" ht="9.6" customHeight="1" x14ac:dyDescent="0.25">
      <c r="A27" s="73" t="s">
        <v>393</v>
      </c>
      <c r="B27" s="43"/>
      <c r="C27" s="48"/>
      <c r="D27" s="48"/>
      <c r="E27" s="48"/>
      <c r="F27" s="47"/>
      <c r="G27" s="47"/>
      <c r="H27" s="45" t="e">
        <f>VLOOKUP(F27,Impacto!$A$3:$B$7,2,0)*VLOOKUP(G27,Prioridad!$A$2:$B$6,2,0)</f>
        <v>#N/A</v>
      </c>
      <c r="I27" s="45" t="e">
        <f>LOOKUP(VLOOKUP(F27,Impacto!$A$3:$B$7,2,0)*VLOOKUP(G27,Prioridad!$A$2:$B$6,2,0),Riesgo!$A$12:$A$15,Riesgo!$B$12:$B$15)</f>
        <v>#N/A</v>
      </c>
    </row>
    <row r="28" spans="1:9" ht="9.6" customHeight="1" x14ac:dyDescent="0.25">
      <c r="A28" s="73" t="s">
        <v>394</v>
      </c>
      <c r="B28" s="43"/>
      <c r="C28" s="48"/>
      <c r="D28" s="48"/>
      <c r="E28" s="48"/>
      <c r="F28" s="47"/>
      <c r="G28" s="47"/>
      <c r="H28" s="45" t="e">
        <f>VLOOKUP(F28,Impacto!$A$3:$B$7,2,0)*VLOOKUP(G28,Prioridad!$A$2:$B$6,2,0)</f>
        <v>#N/A</v>
      </c>
      <c r="I28" s="45" t="e">
        <f>LOOKUP(VLOOKUP(F28,Impacto!$A$3:$B$7,2,0)*VLOOKUP(G28,Prioridad!$A$2:$B$6,2,0),Riesgo!$A$12:$A$15,Riesgo!$B$12:$B$15)</f>
        <v>#N/A</v>
      </c>
    </row>
    <row r="29" spans="1:9" ht="9.6" customHeight="1" x14ac:dyDescent="0.25">
      <c r="A29" s="73" t="s">
        <v>395</v>
      </c>
      <c r="B29" s="43"/>
      <c r="C29" s="48"/>
      <c r="D29" s="48"/>
      <c r="E29" s="48"/>
      <c r="F29" s="47"/>
      <c r="G29" s="47"/>
      <c r="H29" s="45" t="e">
        <f>VLOOKUP(F29,Impacto!$A$3:$B$7,2,0)*VLOOKUP(G29,Prioridad!$A$2:$B$6,2,0)</f>
        <v>#N/A</v>
      </c>
      <c r="I29" s="45" t="e">
        <f>LOOKUP(VLOOKUP(F29,Impacto!$A$3:$B$7,2,0)*VLOOKUP(G29,Prioridad!$A$2:$B$6,2,0),Riesgo!$A$12:$A$15,Riesgo!$B$12:$B$15)</f>
        <v>#N/A</v>
      </c>
    </row>
    <row r="30" spans="1:9" ht="9.6" customHeight="1" x14ac:dyDescent="0.25">
      <c r="A30" s="73" t="s">
        <v>396</v>
      </c>
      <c r="B30" s="43"/>
      <c r="C30" s="48"/>
      <c r="D30" s="48"/>
      <c r="E30" s="48"/>
      <c r="F30" s="47"/>
      <c r="G30" s="47"/>
      <c r="H30" s="45" t="e">
        <f>VLOOKUP(F30,Impacto!$A$3:$B$7,2,0)*VLOOKUP(G30,Prioridad!$A$2:$B$6,2,0)</f>
        <v>#N/A</v>
      </c>
      <c r="I30" s="45" t="e">
        <f>LOOKUP(VLOOKUP(F30,Impacto!$A$3:$B$7,2,0)*VLOOKUP(G30,Prioridad!$A$2:$B$6,2,0),Riesgo!$A$12:$A$15,Riesgo!$B$12:$B$15)</f>
        <v>#N/A</v>
      </c>
    </row>
    <row r="31" spans="1:9" ht="9.6" customHeight="1" x14ac:dyDescent="0.25">
      <c r="A31" s="73" t="s">
        <v>397</v>
      </c>
      <c r="B31" s="43"/>
      <c r="C31" s="48"/>
      <c r="D31" s="48"/>
      <c r="E31" s="48"/>
      <c r="F31" s="47"/>
      <c r="G31" s="47"/>
      <c r="H31" s="45" t="e">
        <f>VLOOKUP(F31,Impacto!$A$3:$B$7,2,0)*VLOOKUP(G31,Prioridad!$A$2:$B$6,2,0)</f>
        <v>#N/A</v>
      </c>
      <c r="I31" s="45" t="e">
        <f>LOOKUP(VLOOKUP(F31,Impacto!$A$3:$B$7,2,0)*VLOOKUP(G31,Prioridad!$A$2:$B$6,2,0),Riesgo!$A$12:$A$15,Riesgo!$B$12:$B$15)</f>
        <v>#N/A</v>
      </c>
    </row>
    <row r="32" spans="1:9" ht="9.6" customHeight="1" x14ac:dyDescent="0.25">
      <c r="A32" s="73" t="s">
        <v>398</v>
      </c>
      <c r="B32" s="43"/>
      <c r="C32" s="48"/>
      <c r="D32" s="48"/>
      <c r="E32" s="48"/>
      <c r="F32" s="47"/>
      <c r="G32" s="47"/>
      <c r="H32" s="45" t="e">
        <f>VLOOKUP(F32,Impacto!$A$3:$B$7,2,0)*VLOOKUP(G32,Prioridad!$A$2:$B$6,2,0)</f>
        <v>#N/A</v>
      </c>
      <c r="I32" s="45" t="e">
        <f>LOOKUP(VLOOKUP(F32,Impacto!$A$3:$B$7,2,0)*VLOOKUP(G32,Prioridad!$A$2:$B$6,2,0),Riesgo!$A$12:$A$15,Riesgo!$B$12:$B$15)</f>
        <v>#N/A</v>
      </c>
    </row>
    <row r="33" spans="1:9" ht="9.6" customHeight="1" x14ac:dyDescent="0.25">
      <c r="A33" s="73" t="s">
        <v>399</v>
      </c>
      <c r="B33" s="43"/>
      <c r="C33" s="48"/>
      <c r="D33" s="48"/>
      <c r="E33" s="48"/>
      <c r="F33" s="47"/>
      <c r="G33" s="47"/>
      <c r="H33" s="45" t="e">
        <f>VLOOKUP(F33,Impacto!$A$3:$B$7,2,0)*VLOOKUP(G33,Prioridad!$A$2:$B$6,2,0)</f>
        <v>#N/A</v>
      </c>
      <c r="I33" s="45" t="e">
        <f>LOOKUP(VLOOKUP(F33,Impacto!$A$3:$B$7,2,0)*VLOOKUP(G33,Prioridad!$A$2:$B$6,2,0),Riesgo!$A$12:$A$15,Riesgo!$B$12:$B$15)</f>
        <v>#N/A</v>
      </c>
    </row>
    <row r="34" spans="1:9" ht="9.6" customHeight="1" x14ac:dyDescent="0.25">
      <c r="A34" s="73" t="s">
        <v>400</v>
      </c>
      <c r="B34" s="43"/>
      <c r="C34" s="48"/>
      <c r="D34" s="48"/>
      <c r="E34" s="48"/>
      <c r="F34" s="47"/>
      <c r="G34" s="47"/>
      <c r="H34" s="45" t="e">
        <f>VLOOKUP(F34,Impacto!$A$3:$B$7,2,0)*VLOOKUP(G34,Prioridad!$A$2:$B$6,2,0)</f>
        <v>#N/A</v>
      </c>
      <c r="I34" s="45" t="e">
        <f>LOOKUP(VLOOKUP(F34,Impacto!$A$3:$B$7,2,0)*VLOOKUP(G34,Prioridad!$A$2:$B$6,2,0),Riesgo!$A$12:$A$15,Riesgo!$B$12:$B$15)</f>
        <v>#N/A</v>
      </c>
    </row>
    <row r="35" spans="1:9" ht="9.6" customHeight="1" x14ac:dyDescent="0.25">
      <c r="A35" s="73" t="s">
        <v>401</v>
      </c>
      <c r="B35" s="43"/>
      <c r="C35" s="48"/>
      <c r="D35" s="48"/>
      <c r="E35" s="48"/>
      <c r="F35" s="47"/>
      <c r="G35" s="47"/>
      <c r="H35" s="45" t="e">
        <f>VLOOKUP(F35,Impacto!$A$3:$B$7,2,0)*VLOOKUP(G35,Prioridad!$A$2:$B$6,2,0)</f>
        <v>#N/A</v>
      </c>
      <c r="I35" s="45" t="e">
        <f>LOOKUP(VLOOKUP(F35,Impacto!$A$3:$B$7,2,0)*VLOOKUP(G35,Prioridad!$A$2:$B$6,2,0),Riesgo!$A$12:$A$15,Riesgo!$B$12:$B$15)</f>
        <v>#N/A</v>
      </c>
    </row>
    <row r="36" spans="1:9" ht="9.6" customHeight="1" x14ac:dyDescent="0.25">
      <c r="A36" s="73" t="s">
        <v>402</v>
      </c>
      <c r="B36" s="43"/>
      <c r="C36" s="48"/>
      <c r="D36" s="48"/>
      <c r="E36" s="48"/>
      <c r="F36" s="47"/>
      <c r="G36" s="47"/>
      <c r="H36" s="45" t="e">
        <f>VLOOKUP(F36,Impacto!$A$3:$B$7,2,0)*VLOOKUP(G36,Prioridad!$A$2:$B$6,2,0)</f>
        <v>#N/A</v>
      </c>
      <c r="I36" s="45" t="e">
        <f>LOOKUP(VLOOKUP(F36,Impacto!$A$3:$B$7,2,0)*VLOOKUP(G36,Prioridad!$A$2:$B$6,2,0),Riesgo!$A$12:$A$15,Riesgo!$B$12:$B$15)</f>
        <v>#N/A</v>
      </c>
    </row>
    <row r="37" spans="1:9" ht="9.6" customHeight="1" x14ac:dyDescent="0.25">
      <c r="A37" s="73" t="s">
        <v>403</v>
      </c>
      <c r="B37" s="43"/>
      <c r="C37" s="48"/>
      <c r="D37" s="48"/>
      <c r="E37" s="48"/>
      <c r="F37" s="47"/>
      <c r="G37" s="47"/>
      <c r="H37" s="45" t="e">
        <f>VLOOKUP(F37,Impacto!$A$3:$B$7,2,0)*VLOOKUP(G37,Prioridad!$A$2:$B$6,2,0)</f>
        <v>#N/A</v>
      </c>
      <c r="I37" s="45" t="e">
        <f>LOOKUP(VLOOKUP(F37,Impacto!$A$3:$B$7,2,0)*VLOOKUP(G37,Prioridad!$A$2:$B$6,2,0),Riesgo!$A$12:$A$15,Riesgo!$B$12:$B$15)</f>
        <v>#N/A</v>
      </c>
    </row>
    <row r="38" spans="1:9" ht="9.6" customHeight="1" x14ac:dyDescent="0.25">
      <c r="A38" s="73" t="s">
        <v>404</v>
      </c>
      <c r="B38" s="43"/>
      <c r="C38" s="48"/>
      <c r="D38" s="48"/>
      <c r="E38" s="48"/>
      <c r="F38" s="47"/>
      <c r="G38" s="47"/>
      <c r="H38" s="45" t="e">
        <f>VLOOKUP(F38,Impacto!$A$3:$B$7,2,0)*VLOOKUP(G38,Prioridad!$A$2:$B$6,2,0)</f>
        <v>#N/A</v>
      </c>
      <c r="I38" s="45" t="e">
        <f>LOOKUP(VLOOKUP(F38,Impacto!$A$3:$B$7,2,0)*VLOOKUP(G38,Prioridad!$A$2:$B$6,2,0),Riesgo!$A$12:$A$15,Riesgo!$B$12:$B$15)</f>
        <v>#N/A</v>
      </c>
    </row>
    <row r="39" spans="1:9" ht="9.6" customHeight="1" x14ac:dyDescent="0.25">
      <c r="A39" s="73" t="s">
        <v>405</v>
      </c>
      <c r="B39" s="43"/>
      <c r="C39" s="48"/>
      <c r="D39" s="48"/>
      <c r="E39" s="48"/>
      <c r="F39" s="47"/>
      <c r="G39" s="47"/>
      <c r="H39" s="45" t="e">
        <f>VLOOKUP(F39,Impacto!$A$3:$B$7,2,0)*VLOOKUP(G39,Prioridad!$A$2:$B$6,2,0)</f>
        <v>#N/A</v>
      </c>
      <c r="I39" s="45" t="e">
        <f>LOOKUP(VLOOKUP(F39,Impacto!$A$3:$B$7,2,0)*VLOOKUP(G39,Prioridad!$A$2:$B$6,2,0),Riesgo!$A$12:$A$15,Riesgo!$B$12:$B$15)</f>
        <v>#N/A</v>
      </c>
    </row>
    <row r="40" spans="1:9" ht="9.6" customHeight="1" x14ac:dyDescent="0.25">
      <c r="A40" s="73" t="s">
        <v>406</v>
      </c>
      <c r="B40" s="43"/>
      <c r="C40" s="48"/>
      <c r="D40" s="48"/>
      <c r="E40" s="48"/>
      <c r="F40" s="47"/>
      <c r="G40" s="47"/>
      <c r="H40" s="45" t="e">
        <f>VLOOKUP(F40,Impacto!$A$3:$B$7,2,0)*VLOOKUP(G40,Prioridad!$A$2:$B$6,2,0)</f>
        <v>#N/A</v>
      </c>
      <c r="I40" s="45" t="e">
        <f>LOOKUP(VLOOKUP(F40,Impacto!$A$3:$B$7,2,0)*VLOOKUP(G40,Prioridad!$A$2:$B$6,2,0),Riesgo!$A$12:$A$15,Riesgo!$B$12:$B$15)</f>
        <v>#N/A</v>
      </c>
    </row>
    <row r="41" spans="1:9" ht="9.6" customHeight="1" x14ac:dyDescent="0.25">
      <c r="A41" s="73" t="s">
        <v>407</v>
      </c>
      <c r="B41" s="43"/>
      <c r="C41" s="48"/>
      <c r="D41" s="48"/>
      <c r="E41" s="48"/>
      <c r="F41" s="47"/>
      <c r="G41" s="47"/>
      <c r="H41" s="45" t="e">
        <f>VLOOKUP(F41,Impacto!$A$3:$B$7,2,0)*VLOOKUP(G41,Prioridad!$A$2:$B$6,2,0)</f>
        <v>#N/A</v>
      </c>
      <c r="I41" s="45" t="e">
        <f>LOOKUP(VLOOKUP(F41,Impacto!$A$3:$B$7,2,0)*VLOOKUP(G41,Prioridad!$A$2:$B$6,2,0),Riesgo!$A$12:$A$15,Riesgo!$B$12:$B$15)</f>
        <v>#N/A</v>
      </c>
    </row>
    <row r="42" spans="1:9" ht="9.6" customHeight="1" x14ac:dyDescent="0.25">
      <c r="A42" s="73" t="s">
        <v>408</v>
      </c>
      <c r="B42" s="43"/>
      <c r="C42" s="48"/>
      <c r="D42" s="48"/>
      <c r="E42" s="48"/>
      <c r="F42" s="47"/>
      <c r="G42" s="47"/>
      <c r="H42" s="45" t="e">
        <f>VLOOKUP(F42,Impacto!$A$3:$B$7,2,0)*VLOOKUP(G42,Prioridad!$A$2:$B$6,2,0)</f>
        <v>#N/A</v>
      </c>
      <c r="I42" s="45" t="e">
        <f>LOOKUP(VLOOKUP(F42,Impacto!$A$3:$B$7,2,0)*VLOOKUP(G42,Prioridad!$A$2:$B$6,2,0),Riesgo!$A$12:$A$15,Riesgo!$B$12:$B$15)</f>
        <v>#N/A</v>
      </c>
    </row>
    <row r="43" spans="1:9" ht="9.6" customHeight="1" x14ac:dyDescent="0.25">
      <c r="A43" s="73" t="s">
        <v>409</v>
      </c>
      <c r="B43" s="43"/>
      <c r="C43" s="48"/>
      <c r="D43" s="48"/>
      <c r="E43" s="48"/>
      <c r="F43" s="47"/>
      <c r="G43" s="47"/>
      <c r="H43" s="45" t="e">
        <f>VLOOKUP(F43,Impacto!$A$3:$B$7,2,0)*VLOOKUP(G43,Prioridad!$A$2:$B$6,2,0)</f>
        <v>#N/A</v>
      </c>
      <c r="I43" s="45" t="e">
        <f>LOOKUP(VLOOKUP(F43,Impacto!$A$3:$B$7,2,0)*VLOOKUP(G43,Prioridad!$A$2:$B$6,2,0),Riesgo!$A$12:$A$15,Riesgo!$B$12:$B$15)</f>
        <v>#N/A</v>
      </c>
    </row>
    <row r="44" spans="1:9" ht="9.6" customHeight="1" x14ac:dyDescent="0.25">
      <c r="A44" s="73" t="s">
        <v>410</v>
      </c>
      <c r="B44" s="43"/>
      <c r="C44" s="48"/>
      <c r="D44" s="48"/>
      <c r="E44" s="48"/>
      <c r="F44" s="47"/>
      <c r="G44" s="47"/>
      <c r="H44" s="45" t="e">
        <f>VLOOKUP(F44,Impacto!$A$3:$B$7,2,0)*VLOOKUP(G44,Prioridad!$A$2:$B$6,2,0)</f>
        <v>#N/A</v>
      </c>
      <c r="I44" s="45" t="e">
        <f>LOOKUP(VLOOKUP(F44,Impacto!$A$3:$B$7,2,0)*VLOOKUP(G44,Prioridad!$A$2:$B$6,2,0),Riesgo!$A$12:$A$15,Riesgo!$B$12:$B$15)</f>
        <v>#N/A</v>
      </c>
    </row>
    <row r="45" spans="1:9" ht="9.6" customHeight="1" x14ac:dyDescent="0.25">
      <c r="A45" s="73" t="s">
        <v>411</v>
      </c>
      <c r="B45" s="43"/>
      <c r="C45" s="48"/>
      <c r="D45" s="48"/>
      <c r="E45" s="48"/>
      <c r="F45" s="47"/>
      <c r="G45" s="47"/>
      <c r="H45" s="45" t="e">
        <f>VLOOKUP(F45,Impacto!$A$3:$B$7,2,0)*VLOOKUP(G45,Prioridad!$A$2:$B$6,2,0)</f>
        <v>#N/A</v>
      </c>
      <c r="I45" s="45" t="e">
        <f>LOOKUP(VLOOKUP(F45,Impacto!$A$3:$B$7,2,0)*VLOOKUP(G45,Prioridad!$A$2:$B$6,2,0),Riesgo!$A$12:$A$15,Riesgo!$B$12:$B$15)</f>
        <v>#N/A</v>
      </c>
    </row>
    <row r="46" spans="1:9" ht="9.6" customHeight="1" x14ac:dyDescent="0.25">
      <c r="A46" s="73" t="s">
        <v>412</v>
      </c>
      <c r="B46" s="43"/>
      <c r="C46" s="48"/>
      <c r="D46" s="48"/>
      <c r="E46" s="48"/>
      <c r="F46" s="47"/>
      <c r="G46" s="47"/>
      <c r="H46" s="45" t="e">
        <f>VLOOKUP(F46,Impacto!$A$3:$B$7,2,0)*VLOOKUP(G46,Prioridad!$A$2:$B$6,2,0)</f>
        <v>#N/A</v>
      </c>
      <c r="I46" s="45" t="e">
        <f>LOOKUP(VLOOKUP(F46,Impacto!$A$3:$B$7,2,0)*VLOOKUP(G46,Prioridad!$A$2:$B$6,2,0),Riesgo!$A$12:$A$15,Riesgo!$B$12:$B$15)</f>
        <v>#N/A</v>
      </c>
    </row>
    <row r="47" spans="1:9" ht="9.6" customHeight="1" x14ac:dyDescent="0.25">
      <c r="A47" s="73" t="s">
        <v>413</v>
      </c>
      <c r="B47" s="43"/>
      <c r="C47" s="48"/>
      <c r="D47" s="48"/>
      <c r="E47" s="48"/>
      <c r="F47" s="47"/>
      <c r="G47" s="47"/>
      <c r="H47" s="45" t="e">
        <f>VLOOKUP(F47,Impacto!$A$3:$B$7,2,0)*VLOOKUP(G47,Prioridad!$A$2:$B$6,2,0)</f>
        <v>#N/A</v>
      </c>
      <c r="I47" s="45" t="e">
        <f>LOOKUP(VLOOKUP(F47,Impacto!$A$3:$B$7,2,0)*VLOOKUP(G47,Prioridad!$A$2:$B$6,2,0),Riesgo!$A$12:$A$15,Riesgo!$B$12:$B$15)</f>
        <v>#N/A</v>
      </c>
    </row>
    <row r="48" spans="1:9" ht="9.6" customHeight="1" x14ac:dyDescent="0.25">
      <c r="A48" s="73" t="s">
        <v>414</v>
      </c>
      <c r="B48" s="43"/>
      <c r="C48" s="48"/>
      <c r="D48" s="48"/>
      <c r="E48" s="48"/>
      <c r="F48" s="47"/>
      <c r="G48" s="47"/>
      <c r="H48" s="45" t="e">
        <f>VLOOKUP(F48,Impacto!$A$3:$B$7,2,0)*VLOOKUP(G48,Prioridad!$A$2:$B$6,2,0)</f>
        <v>#N/A</v>
      </c>
      <c r="I48" s="45" t="e">
        <f>LOOKUP(VLOOKUP(F48,Impacto!$A$3:$B$7,2,0)*VLOOKUP(G48,Prioridad!$A$2:$B$6,2,0),Riesgo!$A$12:$A$15,Riesgo!$B$12:$B$15)</f>
        <v>#N/A</v>
      </c>
    </row>
    <row r="49" spans="1:9" ht="9.6" customHeight="1" x14ac:dyDescent="0.25">
      <c r="A49" s="73" t="s">
        <v>415</v>
      </c>
      <c r="B49" s="43"/>
      <c r="C49" s="48"/>
      <c r="D49" s="48"/>
      <c r="E49" s="48"/>
      <c r="F49" s="47"/>
      <c r="G49" s="47"/>
      <c r="H49" s="45" t="e">
        <f>VLOOKUP(F49,Impacto!$A$3:$B$7,2,0)*VLOOKUP(G49,Prioridad!$A$2:$B$6,2,0)</f>
        <v>#N/A</v>
      </c>
      <c r="I49" s="45" t="e">
        <f>LOOKUP(VLOOKUP(F49,Impacto!$A$3:$B$7,2,0)*VLOOKUP(G49,Prioridad!$A$2:$B$6,2,0),Riesgo!$A$12:$A$15,Riesgo!$B$12:$B$15)</f>
        <v>#N/A</v>
      </c>
    </row>
    <row r="50" spans="1:9" ht="9.6" customHeight="1" x14ac:dyDescent="0.25">
      <c r="A50" s="73" t="s">
        <v>416</v>
      </c>
      <c r="B50" s="43"/>
      <c r="C50" s="48"/>
      <c r="D50" s="48"/>
      <c r="E50" s="48"/>
      <c r="F50" s="47"/>
      <c r="G50" s="47"/>
      <c r="H50" s="45" t="e">
        <f>VLOOKUP(F50,Impacto!$A$3:$B$7,2,0)*VLOOKUP(G50,Prioridad!$A$2:$B$6,2,0)</f>
        <v>#N/A</v>
      </c>
      <c r="I50" s="45" t="e">
        <f>LOOKUP(VLOOKUP(F50,Impacto!$A$3:$B$7,2,0)*VLOOKUP(G50,Prioridad!$A$2:$B$6,2,0),Riesgo!$A$12:$A$15,Riesgo!$B$12:$B$15)</f>
        <v>#N/A</v>
      </c>
    </row>
  </sheetData>
  <mergeCells count="1">
    <mergeCell ref="H1:I1"/>
  </mergeCells>
  <phoneticPr fontId="15" type="noConversion"/>
  <conditionalFormatting sqref="I2:I6">
    <cfRule type="cellIs" dxfId="13" priority="2" operator="equal">
      <formula>"Alto"</formula>
    </cfRule>
  </conditionalFormatting>
  <conditionalFormatting sqref="I2:I50">
    <cfRule type="cellIs" dxfId="12" priority="1" operator="equal">
      <formula>"Extremo"</formula>
    </cfRule>
    <cfRule type="cellIs" dxfId="11" priority="3" operator="equal">
      <formula>"Tolerable"</formula>
    </cfRule>
    <cfRule type="cellIs" dxfId="10" priority="4" operator="equal">
      <formula>"Aceptable"</formula>
    </cfRule>
  </conditionalFormatting>
  <conditionalFormatting sqref="I7:I50">
    <cfRule type="cellIs" dxfId="9" priority="6" operator="equal">
      <formula>"Grave"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A2:A1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42B0745-4905-4942-973A-D8E167913E15}">
          <x14:formula1>
            <xm:f>Impacto!$A$3:$A$7</xm:f>
          </x14:formula1>
          <xm:sqref>F17:F50</xm:sqref>
        </x14:dataValidation>
        <x14:dataValidation type="list" allowBlank="1" showInputMessage="1" showErrorMessage="1" xr:uid="{72710DE1-561A-4ACD-AF59-8769174DD2F2}">
          <x14:formula1>
            <xm:f>Prioridad!$A$2:$A$6</xm:f>
          </x14:formula1>
          <xm:sqref>G17:G50</xm:sqref>
        </x14:dataValidation>
        <x14:dataValidation type="list" allowBlank="1" showInputMessage="1" showErrorMessage="1" xr:uid="{32FBA373-012E-472C-B936-C80BE5631DC1}">
          <x14:formula1>
            <xm:f>Activos!$C$2:$C$132</xm:f>
          </x14:formula1>
          <xm:sqref>C2:C50</xm:sqref>
        </x14:dataValidation>
        <x14:dataValidation type="list" allowBlank="1" showInputMessage="1" showErrorMessage="1" xr:uid="{275217B8-1E9E-4EB6-AFF1-E462B29082D5}">
          <x14:formula1>
            <xm:f>Amenazas!$C$2:$C$71</xm:f>
          </x14:formula1>
          <xm:sqref>E2:E50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D97B-3F19-4C57-9440-AC2788613FF5}">
  <dimension ref="A1:M16"/>
  <sheetViews>
    <sheetView topLeftCell="F1" zoomScale="60" zoomScaleNormal="60" zoomScaleSheetLayoutView="50" workbookViewId="0">
      <selection sqref="A1:M16"/>
    </sheetView>
  </sheetViews>
  <sheetFormatPr baseColWidth="10" defaultRowHeight="15" x14ac:dyDescent="0.25"/>
  <cols>
    <col min="3" max="3" width="20.42578125" customWidth="1"/>
    <col min="4" max="13" width="27.28515625" customWidth="1"/>
    <col min="14" max="14" width="4.5703125" customWidth="1"/>
  </cols>
  <sheetData>
    <row r="1" spans="1:13" ht="54" customHeight="1" x14ac:dyDescent="0.25">
      <c r="A1" s="92" t="s">
        <v>435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82.9" customHeight="1" x14ac:dyDescent="0.25">
      <c r="A2" s="83" t="s">
        <v>26</v>
      </c>
      <c r="B2" s="31">
        <v>10</v>
      </c>
      <c r="C2" s="31" t="s">
        <v>3</v>
      </c>
      <c r="D2" s="93"/>
      <c r="E2" s="94"/>
      <c r="F2" s="93"/>
      <c r="G2" s="94"/>
      <c r="H2" s="95"/>
      <c r="I2" s="96"/>
      <c r="J2" s="88"/>
      <c r="K2" s="88"/>
      <c r="L2" s="88"/>
      <c r="M2" s="88"/>
    </row>
    <row r="3" spans="1:13" ht="82.9" customHeight="1" x14ac:dyDescent="0.25">
      <c r="A3" s="83"/>
      <c r="B3" s="31">
        <v>8</v>
      </c>
      <c r="C3" s="31" t="s">
        <v>4</v>
      </c>
      <c r="D3" s="90"/>
      <c r="E3" s="90"/>
      <c r="F3" s="91"/>
      <c r="G3" s="91"/>
      <c r="H3" s="91"/>
      <c r="I3" s="91"/>
      <c r="J3" s="88"/>
      <c r="K3" s="88"/>
      <c r="L3" s="88" t="s">
        <v>493</v>
      </c>
      <c r="M3" s="88"/>
    </row>
    <row r="4" spans="1:13" ht="82.9" customHeight="1" x14ac:dyDescent="0.25">
      <c r="A4" s="83"/>
      <c r="B4" s="31">
        <v>6</v>
      </c>
      <c r="C4" s="31" t="s">
        <v>5</v>
      </c>
      <c r="D4" s="90"/>
      <c r="E4" s="90"/>
      <c r="F4" s="91"/>
      <c r="G4" s="91"/>
      <c r="H4" s="91"/>
      <c r="I4" s="91"/>
      <c r="J4" s="91" t="s">
        <v>494</v>
      </c>
      <c r="K4" s="91"/>
      <c r="L4" s="88" t="s">
        <v>495</v>
      </c>
      <c r="M4" s="88"/>
    </row>
    <row r="5" spans="1:13" ht="82.9" customHeight="1" x14ac:dyDescent="0.25">
      <c r="A5" s="83"/>
      <c r="B5" s="31">
        <v>3</v>
      </c>
      <c r="C5" s="31" t="s">
        <v>6</v>
      </c>
      <c r="D5" s="89"/>
      <c r="E5" s="89"/>
      <c r="F5" s="90"/>
      <c r="G5" s="90"/>
      <c r="H5" s="91"/>
      <c r="I5" s="91"/>
      <c r="J5" s="91" t="s">
        <v>496</v>
      </c>
      <c r="K5" s="91"/>
      <c r="L5" s="91" t="s">
        <v>497</v>
      </c>
      <c r="M5" s="91"/>
    </row>
    <row r="6" spans="1:13" ht="82.9" customHeight="1" x14ac:dyDescent="0.25">
      <c r="A6" s="83"/>
      <c r="B6" s="31">
        <v>1</v>
      </c>
      <c r="C6" s="31" t="s">
        <v>7</v>
      </c>
      <c r="D6" s="89"/>
      <c r="E6" s="89"/>
      <c r="F6" s="89"/>
      <c r="G6" s="89"/>
      <c r="H6" s="90"/>
      <c r="I6" s="90"/>
      <c r="J6" s="90" t="s">
        <v>377</v>
      </c>
      <c r="K6" s="90"/>
      <c r="L6" s="91"/>
      <c r="M6" s="91"/>
    </row>
    <row r="7" spans="1:13" ht="47.45" customHeight="1" x14ac:dyDescent="0.25">
      <c r="A7" s="79" t="s">
        <v>27</v>
      </c>
      <c r="B7" s="79"/>
      <c r="C7" s="79"/>
      <c r="D7" s="78" t="s">
        <v>23</v>
      </c>
      <c r="E7" s="78"/>
      <c r="F7" s="78" t="s">
        <v>20</v>
      </c>
      <c r="G7" s="78"/>
      <c r="H7" s="78" t="s">
        <v>17</v>
      </c>
      <c r="I7" s="78"/>
      <c r="J7" s="78" t="s">
        <v>14</v>
      </c>
      <c r="K7" s="78"/>
      <c r="L7" s="78" t="s">
        <v>11</v>
      </c>
      <c r="M7" s="78"/>
    </row>
    <row r="8" spans="1:13" ht="23.25" x14ac:dyDescent="0.25">
      <c r="A8" s="79"/>
      <c r="B8" s="79"/>
      <c r="C8" s="79"/>
      <c r="D8" s="78">
        <v>1</v>
      </c>
      <c r="E8" s="78"/>
      <c r="F8" s="78">
        <v>3</v>
      </c>
      <c r="G8" s="78"/>
      <c r="H8" s="78">
        <v>6</v>
      </c>
      <c r="I8" s="78"/>
      <c r="J8" s="78">
        <v>8</v>
      </c>
      <c r="K8" s="78"/>
      <c r="L8" s="78">
        <v>10</v>
      </c>
      <c r="M8" s="78"/>
    </row>
    <row r="9" spans="1:13" ht="34.15" customHeight="1" x14ac:dyDescent="0.25">
      <c r="A9" s="79"/>
      <c r="B9" s="79"/>
      <c r="C9" s="79"/>
      <c r="D9" s="85" t="s">
        <v>28</v>
      </c>
      <c r="E9" s="85"/>
      <c r="F9" s="85"/>
      <c r="G9" s="85"/>
      <c r="H9" s="85"/>
      <c r="I9" s="85"/>
      <c r="J9" s="85"/>
      <c r="K9" s="85"/>
      <c r="L9" s="85"/>
      <c r="M9" s="85"/>
    </row>
    <row r="12" spans="1:13" x14ac:dyDescent="0.25">
      <c r="A12" s="38" t="s">
        <v>32</v>
      </c>
      <c r="B12" s="38" t="s">
        <v>34</v>
      </c>
    </row>
    <row r="13" spans="1:13" x14ac:dyDescent="0.25">
      <c r="A13" s="32">
        <v>0</v>
      </c>
      <c r="B13" s="34" t="s">
        <v>37</v>
      </c>
    </row>
    <row r="14" spans="1:13" x14ac:dyDescent="0.25">
      <c r="A14" s="32">
        <v>4</v>
      </c>
      <c r="B14" s="35" t="s">
        <v>35</v>
      </c>
    </row>
    <row r="15" spans="1:13" x14ac:dyDescent="0.25">
      <c r="A15" s="32">
        <v>50</v>
      </c>
      <c r="B15" s="36" t="s">
        <v>425</v>
      </c>
    </row>
    <row r="16" spans="1:13" x14ac:dyDescent="0.25">
      <c r="A16" s="32">
        <v>70</v>
      </c>
      <c r="B16" s="37" t="s">
        <v>36</v>
      </c>
    </row>
  </sheetData>
  <mergeCells count="39">
    <mergeCell ref="A1:M1"/>
    <mergeCell ref="L2:M2"/>
    <mergeCell ref="D3:E3"/>
    <mergeCell ref="F3:G3"/>
    <mergeCell ref="H3:I3"/>
    <mergeCell ref="J3:K3"/>
    <mergeCell ref="L3:M3"/>
    <mergeCell ref="A2:A6"/>
    <mergeCell ref="D2:E2"/>
    <mergeCell ref="F2:G2"/>
    <mergeCell ref="H2:I2"/>
    <mergeCell ref="J2:K2"/>
    <mergeCell ref="D4:E4"/>
    <mergeCell ref="F4:G4"/>
    <mergeCell ref="H4:I4"/>
    <mergeCell ref="J4:K4"/>
    <mergeCell ref="L4:M4"/>
    <mergeCell ref="D6:E6"/>
    <mergeCell ref="F6:G6"/>
    <mergeCell ref="H6:I6"/>
    <mergeCell ref="J6:K6"/>
    <mergeCell ref="L6:M6"/>
    <mergeCell ref="D5:E5"/>
    <mergeCell ref="F5:G5"/>
    <mergeCell ref="H5:I5"/>
    <mergeCell ref="J5:K5"/>
    <mergeCell ref="L5:M5"/>
    <mergeCell ref="L8:M8"/>
    <mergeCell ref="D9:M9"/>
    <mergeCell ref="A7:C9"/>
    <mergeCell ref="D7:E7"/>
    <mergeCell ref="F7:G7"/>
    <mergeCell ref="H7:I7"/>
    <mergeCell ref="J7:K7"/>
    <mergeCell ref="L7:M7"/>
    <mergeCell ref="D8:E8"/>
    <mergeCell ref="F8:G8"/>
    <mergeCell ref="H8:I8"/>
    <mergeCell ref="J8:K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73E2-5D55-4B25-A81F-A775FBAE2AC5}">
  <dimension ref="A1:O50"/>
  <sheetViews>
    <sheetView topLeftCell="E1" zoomScale="110" zoomScaleNormal="110" workbookViewId="0">
      <selection activeCell="E2" sqref="E2"/>
    </sheetView>
  </sheetViews>
  <sheetFormatPr baseColWidth="10" defaultRowHeight="15" x14ac:dyDescent="0.25"/>
  <cols>
    <col min="1" max="1" width="6.7109375" bestFit="1" customWidth="1"/>
    <col min="2" max="2" width="19.140625" bestFit="1" customWidth="1"/>
    <col min="3" max="3" width="38.5703125" bestFit="1" customWidth="1"/>
    <col min="4" max="4" width="30.28515625" style="70" bestFit="1" customWidth="1"/>
    <col min="5" max="5" width="55.7109375" style="70" customWidth="1"/>
    <col min="6" max="6" width="3.7109375" bestFit="1" customWidth="1"/>
    <col min="7" max="7" width="4.5703125" style="70" bestFit="1" customWidth="1"/>
    <col min="8" max="8" width="3.85546875" bestFit="1" customWidth="1"/>
    <col min="9" max="9" width="7.140625" bestFit="1" customWidth="1"/>
    <col min="10" max="10" width="3.42578125" bestFit="1" customWidth="1"/>
    <col min="11" max="11" width="4.5703125" style="70" bestFit="1" customWidth="1"/>
    <col min="12" max="12" width="3.85546875" bestFit="1" customWidth="1"/>
    <col min="13" max="13" width="8" bestFit="1" customWidth="1"/>
    <col min="14" max="14" width="7" bestFit="1" customWidth="1"/>
    <col min="15" max="15" width="9.7109375" customWidth="1"/>
  </cols>
  <sheetData>
    <row r="1" spans="1:15" x14ac:dyDescent="0.25">
      <c r="A1" s="60" t="s">
        <v>385</v>
      </c>
      <c r="B1" s="60" t="s">
        <v>29</v>
      </c>
      <c r="C1" s="60" t="s">
        <v>30</v>
      </c>
      <c r="D1" s="68" t="s">
        <v>229</v>
      </c>
      <c r="E1" s="68" t="s">
        <v>386</v>
      </c>
      <c r="F1" s="60" t="s">
        <v>419</v>
      </c>
      <c r="G1" s="68" t="s">
        <v>420</v>
      </c>
      <c r="H1" s="98" t="s">
        <v>421</v>
      </c>
      <c r="I1" s="98"/>
      <c r="J1" s="60" t="s">
        <v>422</v>
      </c>
      <c r="K1" s="68" t="s">
        <v>423</v>
      </c>
      <c r="L1" s="98" t="s">
        <v>424</v>
      </c>
      <c r="M1" s="98"/>
      <c r="N1" s="97" t="s">
        <v>417</v>
      </c>
      <c r="O1" s="97"/>
    </row>
    <row r="2" spans="1:15" x14ac:dyDescent="0.25">
      <c r="A2" s="74" t="str">
        <f>AR!A2</f>
        <v>001</v>
      </c>
      <c r="B2" s="74" t="str">
        <f>AR!B2</f>
        <v>Base de datos de clientes</v>
      </c>
      <c r="C2" s="44" t="str">
        <f>AR!D2</f>
        <v>Robo de los datos</v>
      </c>
      <c r="D2" s="48" t="s">
        <v>498</v>
      </c>
      <c r="E2" s="48" t="s">
        <v>499</v>
      </c>
      <c r="F2" s="44">
        <f>VLOOKUP(AR!F2,Impacto!$A$3:$B$7,2,FALSE)</f>
        <v>7.5</v>
      </c>
      <c r="G2" s="69">
        <v>0.75</v>
      </c>
      <c r="H2" s="61">
        <f t="shared" ref="H2:H16" si="0">F2*G2</f>
        <v>5.625</v>
      </c>
      <c r="I2" s="61" t="str">
        <f>LOOKUP(H2,Impacto!$B$3:$B$7,Impacto!$A$3:$A$7)</f>
        <v>MEDIO</v>
      </c>
      <c r="J2" s="44">
        <v>7.5</v>
      </c>
      <c r="K2" s="69">
        <v>0.75</v>
      </c>
      <c r="L2" s="61">
        <f t="shared" ref="L2:L16" si="1">J2*K2</f>
        <v>5.625</v>
      </c>
      <c r="M2" s="61" t="str">
        <f>LOOKUP(L2,Prioridad!$B$2:$B$6,Prioridad!$A$2:$A$6)</f>
        <v>MODERADA</v>
      </c>
      <c r="N2" s="62">
        <f t="shared" ref="N2:N16" si="2">(F2*G2)*(J2*K2)</f>
        <v>31.640625</v>
      </c>
      <c r="O2" s="45" t="str">
        <f>LOOKUP(N2,Riesgo!$A$12:$A$15,Riesgo!$B$12:$B$15)</f>
        <v>Tolerable</v>
      </c>
    </row>
    <row r="3" spans="1:15" x14ac:dyDescent="0.25">
      <c r="A3" s="74" t="str">
        <f>AR!A3</f>
        <v>002</v>
      </c>
      <c r="B3" s="74" t="str">
        <f>AR!B3</f>
        <v>Servidor web</v>
      </c>
      <c r="C3" s="44" t="str">
        <f>AR!D3</f>
        <v>Falla de hardware</v>
      </c>
      <c r="D3" s="48" t="s">
        <v>500</v>
      </c>
      <c r="E3" s="48" t="s">
        <v>501</v>
      </c>
      <c r="F3" s="44">
        <f>VLOOKUP(AR!F3,Impacto!$A$3:$B$7,2,FALSE)</f>
        <v>10</v>
      </c>
      <c r="G3" s="69">
        <v>0.5</v>
      </c>
      <c r="H3" s="61">
        <f t="shared" si="0"/>
        <v>5</v>
      </c>
      <c r="I3" s="61" t="str">
        <f>LOOKUP(H3,Impacto!$B$3:$B$7,Impacto!$A$3:$A$7)</f>
        <v>MEDIO</v>
      </c>
      <c r="J3" s="44">
        <v>7.5</v>
      </c>
      <c r="K3" s="69">
        <v>0.75</v>
      </c>
      <c r="L3" s="61">
        <f t="shared" si="1"/>
        <v>5.625</v>
      </c>
      <c r="M3" s="61" t="str">
        <f>LOOKUP(L3,Prioridad!$B$2:$B$6,Prioridad!$A$2:$A$6)</f>
        <v>MODERADA</v>
      </c>
      <c r="N3" s="62">
        <f t="shared" si="2"/>
        <v>28.125</v>
      </c>
      <c r="O3" s="45" t="str">
        <f>LOOKUP(N3,Riesgo!$A$12:$A$15,Riesgo!$B$12:$B$15)</f>
        <v>Aceptable</v>
      </c>
    </row>
    <row r="4" spans="1:15" x14ac:dyDescent="0.25">
      <c r="A4" s="74" t="str">
        <f>AR!A4</f>
        <v>003</v>
      </c>
      <c r="B4" s="74" t="str">
        <f>AR!B4</f>
        <v>Sistema de interconexion de redes</v>
      </c>
      <c r="C4" s="44" t="str">
        <f>AR!D4</f>
        <v>Interceptación de señales</v>
      </c>
      <c r="D4" s="48" t="s">
        <v>502</v>
      </c>
      <c r="E4" s="48" t="s">
        <v>503</v>
      </c>
      <c r="F4" s="44">
        <f>VLOOKUP(AR!F4,Impacto!$A$3:$B$7,2,FALSE)</f>
        <v>7.5</v>
      </c>
      <c r="G4" s="69">
        <v>0.5</v>
      </c>
      <c r="H4" s="61">
        <f t="shared" si="0"/>
        <v>3.75</v>
      </c>
      <c r="I4" s="61" t="str">
        <f>LOOKUP(H4,Impacto!$B$3:$B$7,Impacto!$A$3:$A$7)</f>
        <v>LEVE</v>
      </c>
      <c r="J4" s="44">
        <v>10</v>
      </c>
      <c r="K4" s="69">
        <v>0.5</v>
      </c>
      <c r="L4" s="61">
        <f t="shared" si="1"/>
        <v>5</v>
      </c>
      <c r="M4" s="61" t="str">
        <f>LOOKUP(L4,Prioridad!$B$2:$B$6,Prioridad!$A$2:$A$6)</f>
        <v>MODERADA</v>
      </c>
      <c r="N4" s="62">
        <f t="shared" si="2"/>
        <v>18.75</v>
      </c>
      <c r="O4" s="45" t="str">
        <f>LOOKUP(N4,Riesgo!$A$12:$A$15,Riesgo!$B$12:$B$15)</f>
        <v>Aceptable</v>
      </c>
    </row>
    <row r="5" spans="1:15" x14ac:dyDescent="0.25">
      <c r="A5" s="74" t="str">
        <f>AR!A5</f>
        <v>004</v>
      </c>
      <c r="B5" s="74" t="str">
        <f>AR!B5</f>
        <v>Proveedor de servicios de nube</v>
      </c>
      <c r="C5" s="44" t="str">
        <f>AR!D5</f>
        <v>Pérdida de conectividad</v>
      </c>
      <c r="D5" s="48" t="s">
        <v>504</v>
      </c>
      <c r="E5" s="48" t="s">
        <v>505</v>
      </c>
      <c r="F5" s="44">
        <f>VLOOKUP(AR!F5,Impacto!$A$3:$B$7,2,FALSE)</f>
        <v>10</v>
      </c>
      <c r="G5" s="69">
        <v>0.25</v>
      </c>
      <c r="H5" s="61">
        <f t="shared" si="0"/>
        <v>2.5</v>
      </c>
      <c r="I5" s="61" t="str">
        <f>LOOKUP(H5,Impacto!$B$3:$B$7,Impacto!$A$3:$A$7)</f>
        <v>LEVE</v>
      </c>
      <c r="J5" s="44">
        <v>7.5</v>
      </c>
      <c r="K5" s="69">
        <v>0.75</v>
      </c>
      <c r="L5" s="61">
        <f t="shared" si="1"/>
        <v>5.625</v>
      </c>
      <c r="M5" s="61" t="str">
        <f>LOOKUP(L5,Prioridad!$B$2:$B$6,Prioridad!$A$2:$A$6)</f>
        <v>MODERADA</v>
      </c>
      <c r="N5" s="62">
        <f t="shared" si="2"/>
        <v>14.0625</v>
      </c>
      <c r="O5" s="45" t="str">
        <f>LOOKUP(N5,Riesgo!$A$12:$A$15,Riesgo!$B$12:$B$15)</f>
        <v>Aceptable</v>
      </c>
    </row>
    <row r="6" spans="1:15" x14ac:dyDescent="0.25">
      <c r="A6" s="74" t="str">
        <f>AR!A6</f>
        <v>005</v>
      </c>
      <c r="B6" s="74" t="str">
        <f>AR!B6</f>
        <v>Sistema de respaldo de datos</v>
      </c>
      <c r="C6" s="44" t="str">
        <f>AR!D6</f>
        <v>Daños por agua en la sala de servidores</v>
      </c>
      <c r="D6" s="48" t="s">
        <v>506</v>
      </c>
      <c r="E6" s="48" t="s">
        <v>507</v>
      </c>
      <c r="F6" s="44">
        <f>VLOOKUP(AR!F6,Impacto!$A$3:$B$7,2,FALSE)</f>
        <v>10</v>
      </c>
      <c r="G6" s="69">
        <v>0.75</v>
      </c>
      <c r="H6" s="61">
        <f t="shared" si="0"/>
        <v>7.5</v>
      </c>
      <c r="I6" s="61" t="str">
        <f>LOOKUP(H6,Impacto!$B$3:$B$7,Impacto!$A$3:$A$7)</f>
        <v>CRÍTICO</v>
      </c>
      <c r="J6" s="44">
        <v>2.5</v>
      </c>
      <c r="K6" s="69">
        <v>0.8</v>
      </c>
      <c r="L6" s="61">
        <f t="shared" si="1"/>
        <v>2</v>
      </c>
      <c r="M6" s="61" t="str">
        <f>LOOKUP(L6,Prioridad!$B$2:$B$6,Prioridad!$A$2:$A$6)</f>
        <v>MUY BAJA</v>
      </c>
      <c r="N6" s="62">
        <f t="shared" si="2"/>
        <v>15</v>
      </c>
      <c r="O6" s="45" t="str">
        <f>LOOKUP(N6,Riesgo!$A$12:$A$15,Riesgo!$B$12:$B$15)</f>
        <v>Aceptable</v>
      </c>
    </row>
    <row r="7" spans="1:15" x14ac:dyDescent="0.25">
      <c r="A7" s="74" t="str">
        <f>AR!A7</f>
        <v>006</v>
      </c>
      <c r="B7" s="74" t="str">
        <f>AR!B7</f>
        <v>Sistema de autenticacion</v>
      </c>
      <c r="C7" s="44" t="str">
        <f>AR!D7</f>
        <v>Fallo en la autenticación</v>
      </c>
      <c r="D7" s="48" t="s">
        <v>508</v>
      </c>
      <c r="E7" s="48" t="s">
        <v>509</v>
      </c>
      <c r="F7" s="44">
        <f>VLOOKUP(AR!F7,Impacto!$A$3:$B$7,2,FALSE)</f>
        <v>10</v>
      </c>
      <c r="G7" s="69">
        <v>0.5</v>
      </c>
      <c r="H7" s="61">
        <f t="shared" si="0"/>
        <v>5</v>
      </c>
      <c r="I7" s="61" t="str">
        <f>LOOKUP(H7,Impacto!$B$3:$B$7,Impacto!$A$3:$A$7)</f>
        <v>MEDIO</v>
      </c>
      <c r="J7" s="44">
        <v>10</v>
      </c>
      <c r="K7" s="69">
        <v>0.5</v>
      </c>
      <c r="L7" s="61">
        <f t="shared" si="1"/>
        <v>5</v>
      </c>
      <c r="M7" s="61" t="str">
        <f>LOOKUP(L7,Prioridad!$B$2:$B$6,Prioridad!$A$2:$A$6)</f>
        <v>MODERADA</v>
      </c>
      <c r="N7" s="62">
        <f t="shared" si="2"/>
        <v>25</v>
      </c>
      <c r="O7" s="45" t="str">
        <f>LOOKUP(N7,Riesgo!$A$12:$A$15,Riesgo!$B$12:$B$15)</f>
        <v>Aceptable</v>
      </c>
    </row>
    <row r="8" spans="1:15" x14ac:dyDescent="0.25">
      <c r="A8" s="74" t="str">
        <f>AR!A8</f>
        <v>007</v>
      </c>
      <c r="B8" s="74" t="str">
        <f>AR!B8</f>
        <v>Infraestructura de telecomunicaciones</v>
      </c>
      <c r="C8" s="44" t="str">
        <f>AR!D8</f>
        <v>Destrucción por fenómeno climático</v>
      </c>
      <c r="D8" s="48" t="s">
        <v>510</v>
      </c>
      <c r="E8" s="48" t="s">
        <v>511</v>
      </c>
      <c r="F8" s="44">
        <f>VLOOKUP(AR!F8,Impacto!$A$3:$B$7,2,FALSE)</f>
        <v>7.5</v>
      </c>
      <c r="G8" s="69">
        <v>0.6</v>
      </c>
      <c r="H8" s="61">
        <f t="shared" si="0"/>
        <v>4.5</v>
      </c>
      <c r="I8" s="61" t="str">
        <f>LOOKUP(H8,Impacto!$B$3:$B$7,Impacto!$A$3:$A$7)</f>
        <v>LEVE</v>
      </c>
      <c r="J8" s="44">
        <v>2.5</v>
      </c>
      <c r="K8" s="69">
        <v>0.9</v>
      </c>
      <c r="L8" s="61">
        <f t="shared" si="1"/>
        <v>2.25</v>
      </c>
      <c r="M8" s="61" t="str">
        <f>LOOKUP(L8,Prioridad!$B$2:$B$6,Prioridad!$A$2:$A$6)</f>
        <v>MUY BAJA</v>
      </c>
      <c r="N8" s="62">
        <f t="shared" si="2"/>
        <v>10.125</v>
      </c>
      <c r="O8" s="45" t="str">
        <f>LOOKUP(N8,Riesgo!$A$12:$A$15,Riesgo!$B$12:$B$15)</f>
        <v>Aceptable</v>
      </c>
    </row>
    <row r="9" spans="1:15" x14ac:dyDescent="0.25">
      <c r="A9" s="74" t="str">
        <f>AR!A9</f>
        <v>008</v>
      </c>
      <c r="B9" s="74" t="str">
        <f>AR!B9</f>
        <v>Base de datos de empleados</v>
      </c>
      <c r="C9" s="44" t="str">
        <f>AR!D9</f>
        <v>Fuga de información</v>
      </c>
      <c r="D9" s="48" t="s">
        <v>512</v>
      </c>
      <c r="E9" s="48" t="s">
        <v>513</v>
      </c>
      <c r="F9" s="44">
        <f>VLOOKUP(AR!F9,Impacto!$A$3:$B$7,2,FALSE)</f>
        <v>10</v>
      </c>
      <c r="G9" s="69">
        <v>0.85</v>
      </c>
      <c r="H9" s="61">
        <f t="shared" si="0"/>
        <v>8.5</v>
      </c>
      <c r="I9" s="61" t="str">
        <f>LOOKUP(H9,Impacto!$B$3:$B$7,Impacto!$A$3:$A$7)</f>
        <v>CRÍTICO</v>
      </c>
      <c r="J9" s="44">
        <v>2.5</v>
      </c>
      <c r="K9" s="69">
        <v>0.75</v>
      </c>
      <c r="L9" s="61">
        <f t="shared" si="1"/>
        <v>1.875</v>
      </c>
      <c r="M9" s="61" t="str">
        <f>LOOKUP(L9,Prioridad!$B$2:$B$6,Prioridad!$A$2:$A$6)</f>
        <v>MUY BAJA</v>
      </c>
      <c r="N9" s="62">
        <f t="shared" si="2"/>
        <v>15.9375</v>
      </c>
      <c r="O9" s="45" t="str">
        <f>LOOKUP(N9,Riesgo!$A$12:$A$15,Riesgo!$B$12:$B$15)</f>
        <v>Aceptable</v>
      </c>
    </row>
    <row r="10" spans="1:15" x14ac:dyDescent="0.25">
      <c r="A10" s="74" t="str">
        <f>AR!A10</f>
        <v>009</v>
      </c>
      <c r="B10" s="74" t="str">
        <f>AR!B10</f>
        <v>Servidor de autenticación</v>
      </c>
      <c r="C10" s="44" t="str">
        <f>AR!D10</f>
        <v>Falla de autenticación</v>
      </c>
      <c r="D10" s="48" t="s">
        <v>514</v>
      </c>
      <c r="E10" s="48" t="s">
        <v>509</v>
      </c>
      <c r="F10" s="44">
        <f>VLOOKUP(AR!F10,Impacto!$A$3:$B$7,2,FALSE)</f>
        <v>10</v>
      </c>
      <c r="G10" s="69">
        <v>0.3</v>
      </c>
      <c r="H10" s="61">
        <f t="shared" si="0"/>
        <v>3</v>
      </c>
      <c r="I10" s="61" t="str">
        <f>LOOKUP(H10,Impacto!$B$3:$B$7,Impacto!$A$3:$A$7)</f>
        <v>LEVE</v>
      </c>
      <c r="J10" s="44">
        <v>7.5</v>
      </c>
      <c r="K10" s="69">
        <v>0.5</v>
      </c>
      <c r="L10" s="61">
        <f t="shared" si="1"/>
        <v>3.75</v>
      </c>
      <c r="M10" s="61" t="str">
        <f>LOOKUP(L10,Prioridad!$B$2:$B$6,Prioridad!$A$2:$A$6)</f>
        <v>BAJA</v>
      </c>
      <c r="N10" s="62">
        <f t="shared" si="2"/>
        <v>11.25</v>
      </c>
      <c r="O10" s="45" t="str">
        <f>LOOKUP(N10,Riesgo!$A$12:$A$15,Riesgo!$B$12:$B$15)</f>
        <v>Aceptable</v>
      </c>
    </row>
    <row r="11" spans="1:15" x14ac:dyDescent="0.25">
      <c r="A11" s="74" t="str">
        <f>AR!A11</f>
        <v>010</v>
      </c>
      <c r="B11" s="74" t="str">
        <f>AR!B11</f>
        <v>Aplicación web pública</v>
      </c>
      <c r="C11" s="44" t="str">
        <f>AR!D11</f>
        <v>Desconfiguración</v>
      </c>
      <c r="D11" s="48" t="s">
        <v>515</v>
      </c>
      <c r="E11" s="48" t="s">
        <v>516</v>
      </c>
      <c r="F11" s="44">
        <f>VLOOKUP(AR!F11,Impacto!$A$3:$B$7,2,FALSE)</f>
        <v>7.5</v>
      </c>
      <c r="G11" s="69">
        <v>0.5</v>
      </c>
      <c r="H11" s="61">
        <f t="shared" si="0"/>
        <v>3.75</v>
      </c>
      <c r="I11" s="61" t="str">
        <f>LOOKUP(H11,Impacto!$B$3:$B$7,Impacto!$A$3:$A$7)</f>
        <v>LEVE</v>
      </c>
      <c r="J11" s="44">
        <f>VLOOKUP(AR!G11,Prioridad!$A$2:$B$6,2,FALSE)</f>
        <v>5</v>
      </c>
      <c r="K11" s="69">
        <v>0.5</v>
      </c>
      <c r="L11" s="61">
        <f t="shared" si="1"/>
        <v>2.5</v>
      </c>
      <c r="M11" s="61" t="str">
        <f>LOOKUP(L11,Prioridad!$B$2:$B$6,Prioridad!$A$2:$A$6)</f>
        <v>BAJA</v>
      </c>
      <c r="N11" s="62">
        <f t="shared" si="2"/>
        <v>9.375</v>
      </c>
      <c r="O11" s="45" t="str">
        <f>LOOKUP(N11,Riesgo!$A$12:$A$15,Riesgo!$B$12:$B$15)</f>
        <v>Aceptable</v>
      </c>
    </row>
    <row r="12" spans="1:15" x14ac:dyDescent="0.25">
      <c r="A12" s="74" t="str">
        <f>AR!A12</f>
        <v>011</v>
      </c>
      <c r="B12" s="74" t="str">
        <f>AR!B12</f>
        <v>Sistema de copias de respaldo</v>
      </c>
      <c r="C12" s="44" t="str">
        <f>AR!D12</f>
        <v>Destrucción del respaldo</v>
      </c>
      <c r="D12" s="48" t="s">
        <v>517</v>
      </c>
      <c r="E12" s="48" t="s">
        <v>518</v>
      </c>
      <c r="F12" s="44">
        <f>VLOOKUP(AR!F12,Impacto!$A$3:$B$7,2,FALSE)</f>
        <v>7.5</v>
      </c>
      <c r="G12" s="69">
        <v>0.65</v>
      </c>
      <c r="H12" s="61">
        <f t="shared" si="0"/>
        <v>4.875</v>
      </c>
      <c r="I12" s="61" t="str">
        <f>LOOKUP(H12,Impacto!$B$3:$B$7,Impacto!$A$3:$A$7)</f>
        <v>LEVE</v>
      </c>
      <c r="J12" s="44">
        <f>VLOOKUP(AR!G12,Prioridad!$A$2:$B$6,2,FALSE)</f>
        <v>2.5</v>
      </c>
      <c r="K12" s="69">
        <v>0.75</v>
      </c>
      <c r="L12" s="61">
        <f t="shared" si="1"/>
        <v>1.875</v>
      </c>
      <c r="M12" s="61" t="str">
        <f>LOOKUP(L12,Prioridad!$B$2:$B$6,Prioridad!$A$2:$A$6)</f>
        <v>MUY BAJA</v>
      </c>
      <c r="N12" s="62">
        <f t="shared" si="2"/>
        <v>9.140625</v>
      </c>
      <c r="O12" s="45" t="str">
        <f>LOOKUP(N12,Riesgo!$A$12:$A$15,Riesgo!$B$12:$B$15)</f>
        <v>Aceptable</v>
      </c>
    </row>
    <row r="13" spans="1:15" x14ac:dyDescent="0.25">
      <c r="A13" s="74" t="str">
        <f>AR!A13</f>
        <v>012</v>
      </c>
      <c r="B13" s="74" t="str">
        <f>AR!B13</f>
        <v>Documentación contractual</v>
      </c>
      <c r="C13" s="44" t="str">
        <f>AR!D13</f>
        <v>Robo de documentos</v>
      </c>
      <c r="D13" s="48" t="s">
        <v>519</v>
      </c>
      <c r="E13" s="48" t="s">
        <v>520</v>
      </c>
      <c r="F13" s="44">
        <f>VLOOKUP(AR!F13,Impacto!$A$3:$B$7,2,FALSE)</f>
        <v>7.5</v>
      </c>
      <c r="G13" s="69">
        <v>0.65</v>
      </c>
      <c r="H13" s="61">
        <f t="shared" si="0"/>
        <v>4.875</v>
      </c>
      <c r="I13" s="61" t="str">
        <f>LOOKUP(H13,Impacto!$B$3:$B$7,Impacto!$A$3:$A$7)</f>
        <v>LEVE</v>
      </c>
      <c r="J13" s="44">
        <f>VLOOKUP(AR!G13,Prioridad!$A$2:$B$6,2,FALSE)</f>
        <v>2.5</v>
      </c>
      <c r="K13" s="69">
        <v>0.5</v>
      </c>
      <c r="L13" s="61">
        <f t="shared" si="1"/>
        <v>1.25</v>
      </c>
      <c r="M13" s="61" t="str">
        <f>LOOKUP(L13,Prioridad!$B$2:$B$6,Prioridad!$A$2:$A$6)</f>
        <v>MUY BAJA</v>
      </c>
      <c r="N13" s="62">
        <f t="shared" si="2"/>
        <v>6.09375</v>
      </c>
      <c r="O13" s="45" t="str">
        <f>LOOKUP(N13,Riesgo!$A$12:$A$15,Riesgo!$B$12:$B$15)</f>
        <v>Aceptable</v>
      </c>
    </row>
    <row r="14" spans="1:15" x14ac:dyDescent="0.25">
      <c r="A14" s="74" t="str">
        <f>AR!A14</f>
        <v>013</v>
      </c>
      <c r="B14" s="74" t="str">
        <f>AR!B14</f>
        <v>Centro de procesamiento de datos</v>
      </c>
      <c r="C14" s="44" t="str">
        <f>AR!D14</f>
        <v>Incendio</v>
      </c>
      <c r="D14" s="48" t="s">
        <v>521</v>
      </c>
      <c r="E14" s="48" t="s">
        <v>511</v>
      </c>
      <c r="F14" s="44">
        <f>VLOOKUP(AR!F14,Impacto!$A$3:$B$7,2,FALSE)</f>
        <v>10</v>
      </c>
      <c r="G14" s="69">
        <v>0.7</v>
      </c>
      <c r="H14" s="61">
        <f t="shared" si="0"/>
        <v>7</v>
      </c>
      <c r="I14" s="61" t="str">
        <f>LOOKUP(H14,Impacto!$B$3:$B$7,Impacto!$A$3:$A$7)</f>
        <v>MEDIO</v>
      </c>
      <c r="J14" s="44">
        <f>VLOOKUP(AR!G14,Prioridad!$A$2:$B$6,2,FALSE)</f>
        <v>2.5</v>
      </c>
      <c r="K14" s="69">
        <v>0.75</v>
      </c>
      <c r="L14" s="61">
        <f t="shared" si="1"/>
        <v>1.875</v>
      </c>
      <c r="M14" s="61" t="str">
        <f>LOOKUP(L14,Prioridad!$B$2:$B$6,Prioridad!$A$2:$A$6)</f>
        <v>MUY BAJA</v>
      </c>
      <c r="N14" s="62">
        <f t="shared" si="2"/>
        <v>13.125</v>
      </c>
      <c r="O14" s="45" t="str">
        <f>LOOKUP(N14,Riesgo!$A$12:$A$15,Riesgo!$B$12:$B$15)</f>
        <v>Aceptable</v>
      </c>
    </row>
    <row r="15" spans="1:15" x14ac:dyDescent="0.25">
      <c r="A15" s="74" t="str">
        <f>AR!A15</f>
        <v>014</v>
      </c>
      <c r="B15" s="74" t="str">
        <f>AR!B15</f>
        <v>Servidor de base de datos</v>
      </c>
      <c r="C15" s="44" t="str">
        <f>AR!D15</f>
        <v>Daños en el servidor por agua</v>
      </c>
      <c r="D15" s="48" t="s">
        <v>500</v>
      </c>
      <c r="E15" s="48" t="s">
        <v>522</v>
      </c>
      <c r="F15" s="44">
        <f>VLOOKUP(AR!F15,Impacto!$A$3:$B$7,2,FALSE)</f>
        <v>7.5</v>
      </c>
      <c r="G15" s="69">
        <v>0.75</v>
      </c>
      <c r="H15" s="61">
        <f t="shared" si="0"/>
        <v>5.625</v>
      </c>
      <c r="I15" s="61" t="str">
        <f>LOOKUP(H15,Impacto!$B$3:$B$7,Impacto!$A$3:$A$7)</f>
        <v>MEDIO</v>
      </c>
      <c r="J15" s="44">
        <f>VLOOKUP(AR!G15,Prioridad!$A$2:$B$6,2,FALSE)</f>
        <v>0</v>
      </c>
      <c r="K15" s="69">
        <v>0.75</v>
      </c>
      <c r="L15" s="61">
        <f t="shared" si="1"/>
        <v>0</v>
      </c>
      <c r="M15" s="61" t="str">
        <f>LOOKUP(L15,Prioridad!$B$2:$B$6,Prioridad!$A$2:$A$6)</f>
        <v>MUY BAJA</v>
      </c>
      <c r="N15" s="62">
        <f t="shared" si="2"/>
        <v>0</v>
      </c>
      <c r="O15" s="45" t="str">
        <f>LOOKUP(N15,Riesgo!$A$12:$A$15,Riesgo!$B$12:$B$15)</f>
        <v>Aceptable</v>
      </c>
    </row>
    <row r="16" spans="1:15" x14ac:dyDescent="0.25">
      <c r="A16" s="74" t="str">
        <f>AR!A16</f>
        <v>015</v>
      </c>
      <c r="B16" s="74" t="str">
        <f>AR!B16</f>
        <v>Ficheros de proyectos en desarrollo</v>
      </c>
      <c r="C16" s="44" t="str">
        <f>AR!D16</f>
        <v>Corrupción de ficheros</v>
      </c>
      <c r="D16" s="48" t="s">
        <v>498</v>
      </c>
      <c r="E16" s="48" t="s">
        <v>499</v>
      </c>
      <c r="F16" s="44">
        <f>VLOOKUP(AR!F16,Impacto!$A$3:$B$7,2,FALSE)</f>
        <v>7.5</v>
      </c>
      <c r="G16" s="69">
        <v>0.5</v>
      </c>
      <c r="H16" s="61">
        <f t="shared" si="0"/>
        <v>3.75</v>
      </c>
      <c r="I16" s="61" t="str">
        <f>LOOKUP(H16,Impacto!$B$3:$B$7,Impacto!$A$3:$A$7)</f>
        <v>LEVE</v>
      </c>
      <c r="J16" s="44">
        <f>VLOOKUP(AR!G16,Prioridad!$A$2:$B$6,2,FALSE)</f>
        <v>5</v>
      </c>
      <c r="K16" s="69">
        <v>0.5</v>
      </c>
      <c r="L16" s="61">
        <f t="shared" si="1"/>
        <v>2.5</v>
      </c>
      <c r="M16" s="61" t="str">
        <f>LOOKUP(L16,Prioridad!$B$2:$B$6,Prioridad!$A$2:$A$6)</f>
        <v>BAJA</v>
      </c>
      <c r="N16" s="62">
        <f t="shared" si="2"/>
        <v>9.375</v>
      </c>
      <c r="O16" s="45" t="str">
        <f>LOOKUP(N16,Riesgo!$A$12:$A$15,Riesgo!$B$12:$B$15)</f>
        <v>Aceptable</v>
      </c>
    </row>
    <row r="17" spans="1:15" x14ac:dyDescent="0.25">
      <c r="A17" s="74" t="str">
        <f>AR!A17</f>
        <v>016</v>
      </c>
      <c r="B17" s="74">
        <f>AR!B17</f>
        <v>0</v>
      </c>
      <c r="C17" s="44">
        <f>AR!D17</f>
        <v>0</v>
      </c>
      <c r="D17" s="48"/>
      <c r="E17" s="48"/>
      <c r="F17" s="44" t="e">
        <f>VLOOKUP(AR!F17,Impacto!$A$3:$B$7,2,FALSE)</f>
        <v>#N/A</v>
      </c>
      <c r="G17" s="69"/>
      <c r="H17" s="61" t="e">
        <f t="shared" ref="H17:H31" si="3">F17*G17</f>
        <v>#N/A</v>
      </c>
      <c r="I17" s="61" t="e">
        <f>LOOKUP(H17,Impacto!$B$3:$B$7,Impacto!$A$3:$A$7)</f>
        <v>#N/A</v>
      </c>
      <c r="J17" s="44" t="e">
        <f>VLOOKUP(AR!G17,Prioridad!$A$2:$B$6,2,FALSE)</f>
        <v>#N/A</v>
      </c>
      <c r="K17" s="69"/>
      <c r="L17" s="61" t="e">
        <f t="shared" ref="L17:L31" si="4">J17*K17</f>
        <v>#N/A</v>
      </c>
      <c r="M17" s="61" t="e">
        <f>LOOKUP(L17,Prioridad!$B$2:$B$6,Prioridad!$A$2:$A$6)</f>
        <v>#N/A</v>
      </c>
      <c r="N17" s="62" t="e">
        <f t="shared" ref="N17:N31" si="5">(F17*G17)*(J17*K17)</f>
        <v>#N/A</v>
      </c>
      <c r="O17" s="45" t="e">
        <f>LOOKUP(N17,Riesgo!$A$12:$A$15,Riesgo!$B$12:$B$15)</f>
        <v>#N/A</v>
      </c>
    </row>
    <row r="18" spans="1:15" x14ac:dyDescent="0.25">
      <c r="A18" s="74" t="str">
        <f>AR!A18</f>
        <v>017</v>
      </c>
      <c r="B18" s="74">
        <f>AR!B18</f>
        <v>0</v>
      </c>
      <c r="C18" s="44">
        <f>AR!D18</f>
        <v>0</v>
      </c>
      <c r="D18" s="48"/>
      <c r="E18" s="48"/>
      <c r="F18" s="44" t="e">
        <f>VLOOKUP(AR!F18,Impacto!$A$3:$B$7,2,FALSE)</f>
        <v>#N/A</v>
      </c>
      <c r="G18" s="69"/>
      <c r="H18" s="61" t="e">
        <f t="shared" si="3"/>
        <v>#N/A</v>
      </c>
      <c r="I18" s="61" t="e">
        <f>LOOKUP(H18,Impacto!$B$3:$B$7,Impacto!$A$3:$A$7)</f>
        <v>#N/A</v>
      </c>
      <c r="J18" s="44" t="e">
        <f>VLOOKUP(AR!G18,Prioridad!$A$2:$B$6,2,FALSE)</f>
        <v>#N/A</v>
      </c>
      <c r="K18" s="69"/>
      <c r="L18" s="61" t="e">
        <f t="shared" si="4"/>
        <v>#N/A</v>
      </c>
      <c r="M18" s="61" t="e">
        <f>LOOKUP(L18,Prioridad!$B$2:$B$6,Prioridad!$A$2:$A$6)</f>
        <v>#N/A</v>
      </c>
      <c r="N18" s="62" t="e">
        <f t="shared" si="5"/>
        <v>#N/A</v>
      </c>
      <c r="O18" s="45" t="e">
        <f>LOOKUP(N18,Riesgo!$A$12:$A$15,Riesgo!$B$12:$B$15)</f>
        <v>#N/A</v>
      </c>
    </row>
    <row r="19" spans="1:15" x14ac:dyDescent="0.25">
      <c r="A19" s="74" t="str">
        <f>AR!A19</f>
        <v>018</v>
      </c>
      <c r="B19" s="74">
        <f>AR!B19</f>
        <v>0</v>
      </c>
      <c r="C19" s="44">
        <f>AR!D19</f>
        <v>0</v>
      </c>
      <c r="D19" s="48"/>
      <c r="E19" s="48"/>
      <c r="F19" s="44" t="e">
        <f>VLOOKUP(AR!F19,Impacto!$A$3:$B$7,2,FALSE)</f>
        <v>#N/A</v>
      </c>
      <c r="G19" s="69"/>
      <c r="H19" s="61" t="e">
        <f t="shared" si="3"/>
        <v>#N/A</v>
      </c>
      <c r="I19" s="61" t="e">
        <f>LOOKUP(H19,Impacto!$B$3:$B$7,Impacto!$A$3:$A$7)</f>
        <v>#N/A</v>
      </c>
      <c r="J19" s="44" t="e">
        <f>VLOOKUP(AR!G19,Prioridad!$A$2:$B$6,2,FALSE)</f>
        <v>#N/A</v>
      </c>
      <c r="K19" s="69"/>
      <c r="L19" s="61" t="e">
        <f t="shared" si="4"/>
        <v>#N/A</v>
      </c>
      <c r="M19" s="61" t="e">
        <f>LOOKUP(L19,Prioridad!$B$2:$B$6,Prioridad!$A$2:$A$6)</f>
        <v>#N/A</v>
      </c>
      <c r="N19" s="62" t="e">
        <f t="shared" si="5"/>
        <v>#N/A</v>
      </c>
      <c r="O19" s="45" t="e">
        <f>LOOKUP(N19,Riesgo!$A$12:$A$15,Riesgo!$B$12:$B$15)</f>
        <v>#N/A</v>
      </c>
    </row>
    <row r="20" spans="1:15" x14ac:dyDescent="0.25">
      <c r="A20" s="74" t="str">
        <f>AR!A20</f>
        <v>019</v>
      </c>
      <c r="B20" s="74">
        <f>AR!B20</f>
        <v>0</v>
      </c>
      <c r="C20" s="44">
        <f>AR!D20</f>
        <v>0</v>
      </c>
      <c r="D20" s="48"/>
      <c r="E20" s="48"/>
      <c r="F20" s="44" t="e">
        <f>VLOOKUP(AR!F20,Impacto!$A$3:$B$7,2,FALSE)</f>
        <v>#N/A</v>
      </c>
      <c r="G20" s="69"/>
      <c r="H20" s="61" t="e">
        <f t="shared" si="3"/>
        <v>#N/A</v>
      </c>
      <c r="I20" s="61" t="e">
        <f>LOOKUP(H20,Impacto!$B$3:$B$7,Impacto!$A$3:$A$7)</f>
        <v>#N/A</v>
      </c>
      <c r="J20" s="44" t="e">
        <f>VLOOKUP(AR!G20,Prioridad!$A$2:$B$6,2,FALSE)</f>
        <v>#N/A</v>
      </c>
      <c r="K20" s="69"/>
      <c r="L20" s="61" t="e">
        <f t="shared" si="4"/>
        <v>#N/A</v>
      </c>
      <c r="M20" s="61" t="e">
        <f>LOOKUP(L20,Prioridad!$B$2:$B$6,Prioridad!$A$2:$A$6)</f>
        <v>#N/A</v>
      </c>
      <c r="N20" s="62" t="e">
        <f t="shared" si="5"/>
        <v>#N/A</v>
      </c>
      <c r="O20" s="45" t="e">
        <f>LOOKUP(N20,Riesgo!$A$12:$A$15,Riesgo!$B$12:$B$15)</f>
        <v>#N/A</v>
      </c>
    </row>
    <row r="21" spans="1:15" x14ac:dyDescent="0.25">
      <c r="A21" s="74" t="str">
        <f>AR!A21</f>
        <v>020</v>
      </c>
      <c r="B21" s="74">
        <f>AR!B21</f>
        <v>0</v>
      </c>
      <c r="C21" s="44">
        <f>AR!D21</f>
        <v>0</v>
      </c>
      <c r="D21" s="48"/>
      <c r="E21" s="48"/>
      <c r="F21" s="44" t="e">
        <f>VLOOKUP(AR!F21,Impacto!$A$3:$B$7,2,FALSE)</f>
        <v>#N/A</v>
      </c>
      <c r="G21" s="69"/>
      <c r="H21" s="61" t="e">
        <f t="shared" si="3"/>
        <v>#N/A</v>
      </c>
      <c r="I21" s="61" t="e">
        <f>LOOKUP(H21,Impacto!$B$3:$B$7,Impacto!$A$3:$A$7)</f>
        <v>#N/A</v>
      </c>
      <c r="J21" s="44" t="e">
        <f>VLOOKUP(AR!G21,Prioridad!$A$2:$B$6,2,FALSE)</f>
        <v>#N/A</v>
      </c>
      <c r="K21" s="69"/>
      <c r="L21" s="61" t="e">
        <f t="shared" si="4"/>
        <v>#N/A</v>
      </c>
      <c r="M21" s="61" t="e">
        <f>LOOKUP(L21,Prioridad!$B$2:$B$6,Prioridad!$A$2:$A$6)</f>
        <v>#N/A</v>
      </c>
      <c r="N21" s="62" t="e">
        <f t="shared" si="5"/>
        <v>#N/A</v>
      </c>
      <c r="O21" s="45" t="e">
        <f>LOOKUP(N21,Riesgo!$A$12:$A$15,Riesgo!$B$12:$B$15)</f>
        <v>#N/A</v>
      </c>
    </row>
    <row r="22" spans="1:15" x14ac:dyDescent="0.25">
      <c r="A22" s="74" t="str">
        <f>AR!A22</f>
        <v>021</v>
      </c>
      <c r="B22" s="74">
        <f>AR!B22</f>
        <v>0</v>
      </c>
      <c r="C22" s="44">
        <f>AR!D22</f>
        <v>0</v>
      </c>
      <c r="D22" s="48"/>
      <c r="E22" s="48"/>
      <c r="F22" s="44" t="e">
        <f>VLOOKUP(AR!F22,Impacto!$A$3:$B$7,2,FALSE)</f>
        <v>#N/A</v>
      </c>
      <c r="G22" s="69"/>
      <c r="H22" s="61" t="e">
        <f t="shared" si="3"/>
        <v>#N/A</v>
      </c>
      <c r="I22" s="61" t="e">
        <f>LOOKUP(H22,Impacto!$B$3:$B$7,Impacto!$A$3:$A$7)</f>
        <v>#N/A</v>
      </c>
      <c r="J22" s="44" t="e">
        <f>VLOOKUP(AR!G22,Prioridad!$A$2:$B$6,2,FALSE)</f>
        <v>#N/A</v>
      </c>
      <c r="K22" s="69"/>
      <c r="L22" s="61" t="e">
        <f t="shared" si="4"/>
        <v>#N/A</v>
      </c>
      <c r="M22" s="61" t="e">
        <f>LOOKUP(L22,Prioridad!$B$2:$B$6,Prioridad!$A$2:$A$6)</f>
        <v>#N/A</v>
      </c>
      <c r="N22" s="62" t="e">
        <f t="shared" si="5"/>
        <v>#N/A</v>
      </c>
      <c r="O22" s="45" t="e">
        <f>LOOKUP(N22,Riesgo!$A$12:$A$15,Riesgo!$B$12:$B$15)</f>
        <v>#N/A</v>
      </c>
    </row>
    <row r="23" spans="1:15" x14ac:dyDescent="0.25">
      <c r="A23" s="74" t="str">
        <f>AR!A23</f>
        <v>022</v>
      </c>
      <c r="B23" s="74">
        <f>AR!B23</f>
        <v>0</v>
      </c>
      <c r="C23" s="44">
        <f>AR!D23</f>
        <v>0</v>
      </c>
      <c r="D23" s="48"/>
      <c r="E23" s="48"/>
      <c r="F23" s="44" t="e">
        <f>VLOOKUP(AR!F23,Impacto!$A$3:$B$7,2,FALSE)</f>
        <v>#N/A</v>
      </c>
      <c r="G23" s="69"/>
      <c r="H23" s="61" t="e">
        <f t="shared" si="3"/>
        <v>#N/A</v>
      </c>
      <c r="I23" s="61" t="e">
        <f>LOOKUP(H23,Impacto!$B$3:$B$7,Impacto!$A$3:$A$7)</f>
        <v>#N/A</v>
      </c>
      <c r="J23" s="44" t="e">
        <f>VLOOKUP(AR!G23,Prioridad!$A$2:$B$6,2,FALSE)</f>
        <v>#N/A</v>
      </c>
      <c r="K23" s="69"/>
      <c r="L23" s="61" t="e">
        <f t="shared" si="4"/>
        <v>#N/A</v>
      </c>
      <c r="M23" s="61" t="e">
        <f>LOOKUP(L23,Prioridad!$B$2:$B$6,Prioridad!$A$2:$A$6)</f>
        <v>#N/A</v>
      </c>
      <c r="N23" s="62" t="e">
        <f t="shared" si="5"/>
        <v>#N/A</v>
      </c>
      <c r="O23" s="45" t="e">
        <f>LOOKUP(N23,Riesgo!$A$12:$A$15,Riesgo!$B$12:$B$15)</f>
        <v>#N/A</v>
      </c>
    </row>
    <row r="24" spans="1:15" x14ac:dyDescent="0.25">
      <c r="A24" s="74" t="str">
        <f>AR!A24</f>
        <v>023</v>
      </c>
      <c r="B24" s="74">
        <f>AR!B24</f>
        <v>0</v>
      </c>
      <c r="C24" s="44">
        <f>AR!D24</f>
        <v>0</v>
      </c>
      <c r="D24" s="48"/>
      <c r="E24" s="48"/>
      <c r="F24" s="44" t="e">
        <f>VLOOKUP(AR!F24,Impacto!$A$3:$B$7,2,FALSE)</f>
        <v>#N/A</v>
      </c>
      <c r="G24" s="69"/>
      <c r="H24" s="61" t="e">
        <f t="shared" si="3"/>
        <v>#N/A</v>
      </c>
      <c r="I24" s="61" t="e">
        <f>LOOKUP(H24,Impacto!$B$3:$B$7,Impacto!$A$3:$A$7)</f>
        <v>#N/A</v>
      </c>
      <c r="J24" s="44" t="e">
        <f>VLOOKUP(AR!G24,Prioridad!$A$2:$B$6,2,FALSE)</f>
        <v>#N/A</v>
      </c>
      <c r="K24" s="69"/>
      <c r="L24" s="61" t="e">
        <f t="shared" si="4"/>
        <v>#N/A</v>
      </c>
      <c r="M24" s="61" t="e">
        <f>LOOKUP(L24,Prioridad!$B$2:$B$6,Prioridad!$A$2:$A$6)</f>
        <v>#N/A</v>
      </c>
      <c r="N24" s="62" t="e">
        <f t="shared" si="5"/>
        <v>#N/A</v>
      </c>
      <c r="O24" s="45" t="e">
        <f>LOOKUP(N24,Riesgo!$A$12:$A$15,Riesgo!$B$12:$B$15)</f>
        <v>#N/A</v>
      </c>
    </row>
    <row r="25" spans="1:15" x14ac:dyDescent="0.25">
      <c r="A25" s="74" t="str">
        <f>AR!A25</f>
        <v>024</v>
      </c>
      <c r="B25" s="74">
        <f>AR!B25</f>
        <v>0</v>
      </c>
      <c r="C25" s="44">
        <f>AR!D25</f>
        <v>0</v>
      </c>
      <c r="D25" s="48"/>
      <c r="E25" s="48"/>
      <c r="F25" s="44" t="e">
        <f>VLOOKUP(AR!F25,Impacto!$A$3:$B$7,2,FALSE)</f>
        <v>#N/A</v>
      </c>
      <c r="G25" s="69"/>
      <c r="H25" s="61" t="e">
        <f t="shared" si="3"/>
        <v>#N/A</v>
      </c>
      <c r="I25" s="61" t="e">
        <f>LOOKUP(H25,Impacto!$B$3:$B$7,Impacto!$A$3:$A$7)</f>
        <v>#N/A</v>
      </c>
      <c r="J25" s="44" t="e">
        <f>VLOOKUP(AR!G25,Prioridad!$A$2:$B$6,2,FALSE)</f>
        <v>#N/A</v>
      </c>
      <c r="K25" s="69"/>
      <c r="L25" s="61" t="e">
        <f t="shared" si="4"/>
        <v>#N/A</v>
      </c>
      <c r="M25" s="61" t="e">
        <f>LOOKUP(L25,Prioridad!$B$2:$B$6,Prioridad!$A$2:$A$6)</f>
        <v>#N/A</v>
      </c>
      <c r="N25" s="62" t="e">
        <f t="shared" si="5"/>
        <v>#N/A</v>
      </c>
      <c r="O25" s="45" t="e">
        <f>LOOKUP(N25,Riesgo!$A$12:$A$15,Riesgo!$B$12:$B$15)</f>
        <v>#N/A</v>
      </c>
    </row>
    <row r="26" spans="1:15" x14ac:dyDescent="0.25">
      <c r="A26" s="74" t="str">
        <f>AR!A26</f>
        <v>025</v>
      </c>
      <c r="B26" s="74">
        <f>AR!B26</f>
        <v>0</v>
      </c>
      <c r="C26" s="44">
        <f>AR!D26</f>
        <v>0</v>
      </c>
      <c r="D26" s="48"/>
      <c r="E26" s="48"/>
      <c r="F26" s="44" t="e">
        <f>VLOOKUP(AR!F26,Impacto!$A$3:$B$7,2,FALSE)</f>
        <v>#N/A</v>
      </c>
      <c r="G26" s="69"/>
      <c r="H26" s="61" t="e">
        <f t="shared" si="3"/>
        <v>#N/A</v>
      </c>
      <c r="I26" s="61" t="e">
        <f>LOOKUP(H26,Impacto!$B$3:$B$7,Impacto!$A$3:$A$7)</f>
        <v>#N/A</v>
      </c>
      <c r="J26" s="44" t="e">
        <f>VLOOKUP(AR!G26,Prioridad!$A$2:$B$6,2,FALSE)</f>
        <v>#N/A</v>
      </c>
      <c r="K26" s="69"/>
      <c r="L26" s="61" t="e">
        <f t="shared" si="4"/>
        <v>#N/A</v>
      </c>
      <c r="M26" s="61" t="e">
        <f>LOOKUP(L26,Prioridad!$B$2:$B$6,Prioridad!$A$2:$A$6)</f>
        <v>#N/A</v>
      </c>
      <c r="N26" s="62" t="e">
        <f t="shared" si="5"/>
        <v>#N/A</v>
      </c>
      <c r="O26" s="45" t="e">
        <f>LOOKUP(N26,Riesgo!$A$12:$A$15,Riesgo!$B$12:$B$15)</f>
        <v>#N/A</v>
      </c>
    </row>
    <row r="27" spans="1:15" x14ac:dyDescent="0.25">
      <c r="A27" s="74" t="str">
        <f>AR!A27</f>
        <v>026</v>
      </c>
      <c r="B27" s="74">
        <f>AR!B27</f>
        <v>0</v>
      </c>
      <c r="C27" s="44">
        <f>AR!D27</f>
        <v>0</v>
      </c>
      <c r="D27" s="48"/>
      <c r="E27" s="48"/>
      <c r="F27" s="44" t="e">
        <f>VLOOKUP(AR!F27,Impacto!$A$3:$B$7,2,FALSE)</f>
        <v>#N/A</v>
      </c>
      <c r="G27" s="69"/>
      <c r="H27" s="61" t="e">
        <f t="shared" si="3"/>
        <v>#N/A</v>
      </c>
      <c r="I27" s="61" t="e">
        <f>LOOKUP(H27,Impacto!$B$3:$B$7,Impacto!$A$3:$A$7)</f>
        <v>#N/A</v>
      </c>
      <c r="J27" s="44" t="e">
        <f>VLOOKUP(AR!G27,Prioridad!$A$2:$B$6,2,FALSE)</f>
        <v>#N/A</v>
      </c>
      <c r="K27" s="69"/>
      <c r="L27" s="61" t="e">
        <f t="shared" si="4"/>
        <v>#N/A</v>
      </c>
      <c r="M27" s="61" t="e">
        <f>LOOKUP(L27,Prioridad!$B$2:$B$6,Prioridad!$A$2:$A$6)</f>
        <v>#N/A</v>
      </c>
      <c r="N27" s="62" t="e">
        <f t="shared" si="5"/>
        <v>#N/A</v>
      </c>
      <c r="O27" s="45" t="e">
        <f>LOOKUP(N27,Riesgo!$A$12:$A$15,Riesgo!$B$12:$B$15)</f>
        <v>#N/A</v>
      </c>
    </row>
    <row r="28" spans="1:15" x14ac:dyDescent="0.25">
      <c r="A28" s="74" t="str">
        <f>AR!A28</f>
        <v>027</v>
      </c>
      <c r="B28" s="74">
        <f>AR!B28</f>
        <v>0</v>
      </c>
      <c r="C28" s="44">
        <f>AR!D28</f>
        <v>0</v>
      </c>
      <c r="D28" s="48"/>
      <c r="E28" s="48"/>
      <c r="F28" s="44" t="e">
        <f>VLOOKUP(AR!F28,Impacto!$A$3:$B$7,2,FALSE)</f>
        <v>#N/A</v>
      </c>
      <c r="G28" s="69"/>
      <c r="H28" s="61" t="e">
        <f t="shared" si="3"/>
        <v>#N/A</v>
      </c>
      <c r="I28" s="61" t="e">
        <f>LOOKUP(H28,Impacto!$B$3:$B$7,Impacto!$A$3:$A$7)</f>
        <v>#N/A</v>
      </c>
      <c r="J28" s="44" t="e">
        <f>VLOOKUP(AR!G28,Prioridad!$A$2:$B$6,2,FALSE)</f>
        <v>#N/A</v>
      </c>
      <c r="K28" s="69"/>
      <c r="L28" s="61" t="e">
        <f t="shared" si="4"/>
        <v>#N/A</v>
      </c>
      <c r="M28" s="61" t="e">
        <f>LOOKUP(L28,Prioridad!$B$2:$B$6,Prioridad!$A$2:$A$6)</f>
        <v>#N/A</v>
      </c>
      <c r="N28" s="62" t="e">
        <f t="shared" si="5"/>
        <v>#N/A</v>
      </c>
      <c r="O28" s="45" t="e">
        <f>LOOKUP(N28,Riesgo!$A$12:$A$15,Riesgo!$B$12:$B$15)</f>
        <v>#N/A</v>
      </c>
    </row>
    <row r="29" spans="1:15" x14ac:dyDescent="0.25">
      <c r="A29" s="74" t="str">
        <f>AR!A29</f>
        <v>028</v>
      </c>
      <c r="B29" s="74">
        <f>AR!B29</f>
        <v>0</v>
      </c>
      <c r="C29" s="44">
        <f>AR!D29</f>
        <v>0</v>
      </c>
      <c r="D29" s="48"/>
      <c r="E29" s="48"/>
      <c r="F29" s="44" t="e">
        <f>VLOOKUP(AR!F29,Impacto!$A$3:$B$7,2,FALSE)</f>
        <v>#N/A</v>
      </c>
      <c r="G29" s="69"/>
      <c r="H29" s="61" t="e">
        <f t="shared" si="3"/>
        <v>#N/A</v>
      </c>
      <c r="I29" s="61" t="e">
        <f>LOOKUP(H29,Impacto!$B$3:$B$7,Impacto!$A$3:$A$7)</f>
        <v>#N/A</v>
      </c>
      <c r="J29" s="44" t="e">
        <f>VLOOKUP(AR!G29,Prioridad!$A$2:$B$6,2,FALSE)</f>
        <v>#N/A</v>
      </c>
      <c r="K29" s="69"/>
      <c r="L29" s="61" t="e">
        <f t="shared" si="4"/>
        <v>#N/A</v>
      </c>
      <c r="M29" s="61" t="e">
        <f>LOOKUP(L29,Prioridad!$B$2:$B$6,Prioridad!$A$2:$A$6)</f>
        <v>#N/A</v>
      </c>
      <c r="N29" s="62" t="e">
        <f t="shared" si="5"/>
        <v>#N/A</v>
      </c>
      <c r="O29" s="45" t="e">
        <f>LOOKUP(N29,Riesgo!$A$12:$A$15,Riesgo!$B$12:$B$15)</f>
        <v>#N/A</v>
      </c>
    </row>
    <row r="30" spans="1:15" x14ac:dyDescent="0.25">
      <c r="A30" s="74" t="str">
        <f>AR!A30</f>
        <v>029</v>
      </c>
      <c r="B30" s="74">
        <f>AR!B30</f>
        <v>0</v>
      </c>
      <c r="C30" s="44">
        <f>AR!D30</f>
        <v>0</v>
      </c>
      <c r="D30" s="48"/>
      <c r="E30" s="48"/>
      <c r="F30" s="44" t="e">
        <f>VLOOKUP(AR!F30,Impacto!$A$3:$B$7,2,FALSE)</f>
        <v>#N/A</v>
      </c>
      <c r="G30" s="69"/>
      <c r="H30" s="61" t="e">
        <f t="shared" si="3"/>
        <v>#N/A</v>
      </c>
      <c r="I30" s="61" t="e">
        <f>LOOKUP(H30,Impacto!$B$3:$B$7,Impacto!$A$3:$A$7)</f>
        <v>#N/A</v>
      </c>
      <c r="J30" s="44" t="e">
        <f>VLOOKUP(AR!G30,Prioridad!$A$2:$B$6,2,FALSE)</f>
        <v>#N/A</v>
      </c>
      <c r="K30" s="69"/>
      <c r="L30" s="61" t="e">
        <f t="shared" si="4"/>
        <v>#N/A</v>
      </c>
      <c r="M30" s="61" t="e">
        <f>LOOKUP(L30,Prioridad!$B$2:$B$6,Prioridad!$A$2:$A$6)</f>
        <v>#N/A</v>
      </c>
      <c r="N30" s="62" t="e">
        <f t="shared" si="5"/>
        <v>#N/A</v>
      </c>
      <c r="O30" s="45" t="e">
        <f>LOOKUP(N30,Riesgo!$A$12:$A$15,Riesgo!$B$12:$B$15)</f>
        <v>#N/A</v>
      </c>
    </row>
    <row r="31" spans="1:15" x14ac:dyDescent="0.25">
      <c r="A31" s="74" t="str">
        <f>AR!A31</f>
        <v>030</v>
      </c>
      <c r="B31" s="74">
        <f>AR!B31</f>
        <v>0</v>
      </c>
      <c r="C31" s="44">
        <f>AR!D31</f>
        <v>0</v>
      </c>
      <c r="D31" s="48"/>
      <c r="E31" s="48"/>
      <c r="F31" s="44" t="e">
        <f>VLOOKUP(AR!F31,Impacto!$A$3:$B$7,2,FALSE)</f>
        <v>#N/A</v>
      </c>
      <c r="G31" s="69"/>
      <c r="H31" s="61" t="e">
        <f t="shared" si="3"/>
        <v>#N/A</v>
      </c>
      <c r="I31" s="61" t="e">
        <f>LOOKUP(H31,Impacto!$B$3:$B$7,Impacto!$A$3:$A$7)</f>
        <v>#N/A</v>
      </c>
      <c r="J31" s="44" t="e">
        <f>VLOOKUP(AR!G31,Prioridad!$A$2:$B$6,2,FALSE)</f>
        <v>#N/A</v>
      </c>
      <c r="K31" s="69"/>
      <c r="L31" s="61" t="e">
        <f t="shared" si="4"/>
        <v>#N/A</v>
      </c>
      <c r="M31" s="61" t="e">
        <f>LOOKUP(L31,Prioridad!$B$2:$B$6,Prioridad!$A$2:$A$6)</f>
        <v>#N/A</v>
      </c>
      <c r="N31" s="62" t="e">
        <f t="shared" si="5"/>
        <v>#N/A</v>
      </c>
      <c r="O31" s="45" t="e">
        <f>LOOKUP(N31,Riesgo!$A$12:$A$15,Riesgo!$B$12:$B$15)</f>
        <v>#N/A</v>
      </c>
    </row>
    <row r="32" spans="1:15" x14ac:dyDescent="0.25">
      <c r="A32" s="74" t="str">
        <f>AR!A32</f>
        <v>031</v>
      </c>
      <c r="B32" s="74">
        <f>AR!B32</f>
        <v>0</v>
      </c>
      <c r="C32" s="44">
        <f>AR!D32</f>
        <v>0</v>
      </c>
      <c r="D32" s="48"/>
      <c r="E32" s="48"/>
      <c r="F32" s="44" t="e">
        <f>VLOOKUP(AR!F32,Impacto!$A$3:$B$7,2,FALSE)</f>
        <v>#N/A</v>
      </c>
      <c r="G32" s="69"/>
      <c r="H32" s="61" t="e">
        <f t="shared" ref="H32:H42" si="6">F32*G32</f>
        <v>#N/A</v>
      </c>
      <c r="I32" s="61" t="e">
        <f>LOOKUP(H32,Impacto!$B$3:$B$7,Impacto!$A$3:$A$7)</f>
        <v>#N/A</v>
      </c>
      <c r="J32" s="44" t="e">
        <f>VLOOKUP(AR!G32,Prioridad!$A$2:$B$6,2,FALSE)</f>
        <v>#N/A</v>
      </c>
      <c r="K32" s="69"/>
      <c r="L32" s="61" t="e">
        <f t="shared" ref="L32:L42" si="7">J32*K32</f>
        <v>#N/A</v>
      </c>
      <c r="M32" s="61" t="e">
        <f>LOOKUP(L32,Prioridad!$B$2:$B$6,Prioridad!$A$2:$A$6)</f>
        <v>#N/A</v>
      </c>
      <c r="N32" s="62" t="e">
        <f t="shared" ref="N32:N42" si="8">(F32*G32)*(J32*K32)</f>
        <v>#N/A</v>
      </c>
      <c r="O32" s="45" t="e">
        <f>LOOKUP(N32,Riesgo!$A$12:$A$15,Riesgo!$B$12:$B$15)</f>
        <v>#N/A</v>
      </c>
    </row>
    <row r="33" spans="1:15" x14ac:dyDescent="0.25">
      <c r="A33" s="74" t="str">
        <f>AR!A33</f>
        <v>032</v>
      </c>
      <c r="B33" s="74">
        <f>AR!B33</f>
        <v>0</v>
      </c>
      <c r="C33" s="44">
        <f>AR!D33</f>
        <v>0</v>
      </c>
      <c r="D33" s="48"/>
      <c r="E33" s="48"/>
      <c r="F33" s="44" t="e">
        <f>VLOOKUP(AR!F33,Impacto!$A$3:$B$7,2,FALSE)</f>
        <v>#N/A</v>
      </c>
      <c r="G33" s="69"/>
      <c r="H33" s="61" t="e">
        <f t="shared" si="6"/>
        <v>#N/A</v>
      </c>
      <c r="I33" s="61" t="e">
        <f>LOOKUP(H33,Impacto!$B$3:$B$7,Impacto!$A$3:$A$7)</f>
        <v>#N/A</v>
      </c>
      <c r="J33" s="44" t="e">
        <f>VLOOKUP(AR!G33,Prioridad!$A$2:$B$6,2,FALSE)</f>
        <v>#N/A</v>
      </c>
      <c r="K33" s="69"/>
      <c r="L33" s="61" t="e">
        <f t="shared" si="7"/>
        <v>#N/A</v>
      </c>
      <c r="M33" s="61" t="e">
        <f>LOOKUP(L33,Prioridad!$B$2:$B$6,Prioridad!$A$2:$A$6)</f>
        <v>#N/A</v>
      </c>
      <c r="N33" s="62" t="e">
        <f t="shared" si="8"/>
        <v>#N/A</v>
      </c>
      <c r="O33" s="45" t="e">
        <f>LOOKUP(N33,Riesgo!$A$12:$A$15,Riesgo!$B$12:$B$15)</f>
        <v>#N/A</v>
      </c>
    </row>
    <row r="34" spans="1:15" x14ac:dyDescent="0.25">
      <c r="A34" s="74" t="str">
        <f>AR!A34</f>
        <v>033</v>
      </c>
      <c r="B34" s="74">
        <f>AR!B34</f>
        <v>0</v>
      </c>
      <c r="C34" s="44">
        <f>AR!D34</f>
        <v>0</v>
      </c>
      <c r="D34" s="48"/>
      <c r="E34" s="48"/>
      <c r="F34" s="44" t="e">
        <f>VLOOKUP(AR!F34,Impacto!$A$3:$B$7,2,FALSE)</f>
        <v>#N/A</v>
      </c>
      <c r="G34" s="69"/>
      <c r="H34" s="61" t="e">
        <f t="shared" si="6"/>
        <v>#N/A</v>
      </c>
      <c r="I34" s="61" t="e">
        <f>LOOKUP(H34,Impacto!$B$3:$B$7,Impacto!$A$3:$A$7)</f>
        <v>#N/A</v>
      </c>
      <c r="J34" s="44" t="e">
        <f>VLOOKUP(AR!G34,Prioridad!$A$2:$B$6,2,FALSE)</f>
        <v>#N/A</v>
      </c>
      <c r="K34" s="69"/>
      <c r="L34" s="61" t="e">
        <f t="shared" si="7"/>
        <v>#N/A</v>
      </c>
      <c r="M34" s="61" t="e">
        <f>LOOKUP(L34,Prioridad!$B$2:$B$6,Prioridad!$A$2:$A$6)</f>
        <v>#N/A</v>
      </c>
      <c r="N34" s="62" t="e">
        <f t="shared" si="8"/>
        <v>#N/A</v>
      </c>
      <c r="O34" s="45" t="e">
        <f>LOOKUP(N34,Riesgo!$A$12:$A$15,Riesgo!$B$12:$B$15)</f>
        <v>#N/A</v>
      </c>
    </row>
    <row r="35" spans="1:15" x14ac:dyDescent="0.25">
      <c r="A35" s="74" t="str">
        <f>AR!A35</f>
        <v>034</v>
      </c>
      <c r="B35" s="74">
        <f>AR!B35</f>
        <v>0</v>
      </c>
      <c r="C35" s="44">
        <f>AR!D35</f>
        <v>0</v>
      </c>
      <c r="D35" s="48"/>
      <c r="E35" s="48"/>
      <c r="F35" s="44" t="e">
        <f>VLOOKUP(AR!F35,Impacto!$A$3:$B$7,2,FALSE)</f>
        <v>#N/A</v>
      </c>
      <c r="G35" s="69"/>
      <c r="H35" s="61" t="e">
        <f t="shared" si="6"/>
        <v>#N/A</v>
      </c>
      <c r="I35" s="61" t="e">
        <f>LOOKUP(H35,Impacto!$B$3:$B$7,Impacto!$A$3:$A$7)</f>
        <v>#N/A</v>
      </c>
      <c r="J35" s="44" t="e">
        <f>VLOOKUP(AR!G35,Prioridad!$A$2:$B$6,2,FALSE)</f>
        <v>#N/A</v>
      </c>
      <c r="K35" s="69"/>
      <c r="L35" s="61" t="e">
        <f t="shared" si="7"/>
        <v>#N/A</v>
      </c>
      <c r="M35" s="61" t="e">
        <f>LOOKUP(L35,Prioridad!$B$2:$B$6,Prioridad!$A$2:$A$6)</f>
        <v>#N/A</v>
      </c>
      <c r="N35" s="62" t="e">
        <f t="shared" si="8"/>
        <v>#N/A</v>
      </c>
      <c r="O35" s="45" t="e">
        <f>LOOKUP(N35,Riesgo!$A$12:$A$15,Riesgo!$B$12:$B$15)</f>
        <v>#N/A</v>
      </c>
    </row>
    <row r="36" spans="1:15" x14ac:dyDescent="0.25">
      <c r="A36" s="74" t="str">
        <f>AR!A36</f>
        <v>035</v>
      </c>
      <c r="B36" s="74">
        <f>AR!B36</f>
        <v>0</v>
      </c>
      <c r="C36" s="44">
        <f>AR!D36</f>
        <v>0</v>
      </c>
      <c r="D36" s="48"/>
      <c r="E36" s="48"/>
      <c r="F36" s="44" t="e">
        <f>VLOOKUP(AR!F36,Impacto!$A$3:$B$7,2,FALSE)</f>
        <v>#N/A</v>
      </c>
      <c r="G36" s="69"/>
      <c r="H36" s="61" t="e">
        <f t="shared" si="6"/>
        <v>#N/A</v>
      </c>
      <c r="I36" s="61" t="e">
        <f>LOOKUP(H36,Impacto!$B$3:$B$7,Impacto!$A$3:$A$7)</f>
        <v>#N/A</v>
      </c>
      <c r="J36" s="44" t="e">
        <f>VLOOKUP(AR!G36,Prioridad!$A$2:$B$6,2,FALSE)</f>
        <v>#N/A</v>
      </c>
      <c r="K36" s="69"/>
      <c r="L36" s="61" t="e">
        <f t="shared" si="7"/>
        <v>#N/A</v>
      </c>
      <c r="M36" s="61" t="e">
        <f>LOOKUP(L36,Prioridad!$B$2:$B$6,Prioridad!$A$2:$A$6)</f>
        <v>#N/A</v>
      </c>
      <c r="N36" s="62" t="e">
        <f t="shared" si="8"/>
        <v>#N/A</v>
      </c>
      <c r="O36" s="45" t="e">
        <f>LOOKUP(N36,Riesgo!$A$12:$A$15,Riesgo!$B$12:$B$15)</f>
        <v>#N/A</v>
      </c>
    </row>
    <row r="37" spans="1:15" x14ac:dyDescent="0.25">
      <c r="A37" s="74" t="str">
        <f>AR!A37</f>
        <v>036</v>
      </c>
      <c r="B37" s="74">
        <f>AR!B37</f>
        <v>0</v>
      </c>
      <c r="C37" s="44">
        <f>AR!D37</f>
        <v>0</v>
      </c>
      <c r="D37" s="48"/>
      <c r="E37" s="48"/>
      <c r="F37" s="44" t="e">
        <f>VLOOKUP(AR!F37,Impacto!$A$3:$B$7,2,FALSE)</f>
        <v>#N/A</v>
      </c>
      <c r="G37" s="69"/>
      <c r="H37" s="61" t="e">
        <f t="shared" si="6"/>
        <v>#N/A</v>
      </c>
      <c r="I37" s="61" t="e">
        <f>LOOKUP(H37,Impacto!$B$3:$B$7,Impacto!$A$3:$A$7)</f>
        <v>#N/A</v>
      </c>
      <c r="J37" s="44" t="e">
        <f>VLOOKUP(AR!G37,Prioridad!$A$2:$B$6,2,FALSE)</f>
        <v>#N/A</v>
      </c>
      <c r="K37" s="69"/>
      <c r="L37" s="61" t="e">
        <f t="shared" si="7"/>
        <v>#N/A</v>
      </c>
      <c r="M37" s="61" t="e">
        <f>LOOKUP(L37,Prioridad!$B$2:$B$6,Prioridad!$A$2:$A$6)</f>
        <v>#N/A</v>
      </c>
      <c r="N37" s="62" t="e">
        <f t="shared" si="8"/>
        <v>#N/A</v>
      </c>
      <c r="O37" s="45" t="e">
        <f>LOOKUP(N37,Riesgo!$A$12:$A$15,Riesgo!$B$12:$B$15)</f>
        <v>#N/A</v>
      </c>
    </row>
    <row r="38" spans="1:15" x14ac:dyDescent="0.25">
      <c r="A38" s="74" t="str">
        <f>AR!A38</f>
        <v>037</v>
      </c>
      <c r="B38" s="74">
        <f>AR!B38</f>
        <v>0</v>
      </c>
      <c r="C38" s="44">
        <f>AR!D38</f>
        <v>0</v>
      </c>
      <c r="D38" s="48"/>
      <c r="E38" s="48"/>
      <c r="F38" s="44" t="e">
        <f>VLOOKUP(AR!F38,Impacto!$A$3:$B$7,2,FALSE)</f>
        <v>#N/A</v>
      </c>
      <c r="G38" s="69"/>
      <c r="H38" s="61" t="e">
        <f t="shared" si="6"/>
        <v>#N/A</v>
      </c>
      <c r="I38" s="61" t="e">
        <f>LOOKUP(H38,Impacto!$B$3:$B$7,Impacto!$A$3:$A$7)</f>
        <v>#N/A</v>
      </c>
      <c r="J38" s="44" t="e">
        <f>VLOOKUP(AR!G38,Prioridad!$A$2:$B$6,2,FALSE)</f>
        <v>#N/A</v>
      </c>
      <c r="K38" s="69"/>
      <c r="L38" s="61" t="e">
        <f t="shared" si="7"/>
        <v>#N/A</v>
      </c>
      <c r="M38" s="61" t="e">
        <f>LOOKUP(L38,Prioridad!$B$2:$B$6,Prioridad!$A$2:$A$6)</f>
        <v>#N/A</v>
      </c>
      <c r="N38" s="62" t="e">
        <f t="shared" si="8"/>
        <v>#N/A</v>
      </c>
      <c r="O38" s="45" t="e">
        <f>LOOKUP(N38,Riesgo!$A$12:$A$15,Riesgo!$B$12:$B$15)</f>
        <v>#N/A</v>
      </c>
    </row>
    <row r="39" spans="1:15" x14ac:dyDescent="0.25">
      <c r="A39" s="74" t="str">
        <f>AR!A39</f>
        <v>038</v>
      </c>
      <c r="B39" s="74">
        <f>AR!B39</f>
        <v>0</v>
      </c>
      <c r="C39" s="44">
        <f>AR!D39</f>
        <v>0</v>
      </c>
      <c r="D39" s="48"/>
      <c r="E39" s="48"/>
      <c r="F39" s="44" t="e">
        <f>VLOOKUP(AR!F39,Impacto!$A$3:$B$7,2,FALSE)</f>
        <v>#N/A</v>
      </c>
      <c r="G39" s="69"/>
      <c r="H39" s="61" t="e">
        <f t="shared" si="6"/>
        <v>#N/A</v>
      </c>
      <c r="I39" s="61" t="e">
        <f>LOOKUP(H39,Impacto!$B$3:$B$7,Impacto!$A$3:$A$7)</f>
        <v>#N/A</v>
      </c>
      <c r="J39" s="44" t="e">
        <f>VLOOKUP(AR!G39,Prioridad!$A$2:$B$6,2,FALSE)</f>
        <v>#N/A</v>
      </c>
      <c r="K39" s="69"/>
      <c r="L39" s="61" t="e">
        <f t="shared" si="7"/>
        <v>#N/A</v>
      </c>
      <c r="M39" s="61" t="e">
        <f>LOOKUP(L39,Prioridad!$B$2:$B$6,Prioridad!$A$2:$A$6)</f>
        <v>#N/A</v>
      </c>
      <c r="N39" s="62" t="e">
        <f t="shared" si="8"/>
        <v>#N/A</v>
      </c>
      <c r="O39" s="45" t="e">
        <f>LOOKUP(N39,Riesgo!$A$12:$A$15,Riesgo!$B$12:$B$15)</f>
        <v>#N/A</v>
      </c>
    </row>
    <row r="40" spans="1:15" x14ac:dyDescent="0.25">
      <c r="A40" s="74" t="str">
        <f>AR!A40</f>
        <v>039</v>
      </c>
      <c r="B40" s="74">
        <f>AR!B40</f>
        <v>0</v>
      </c>
      <c r="C40" s="44">
        <f>AR!D40</f>
        <v>0</v>
      </c>
      <c r="D40" s="48"/>
      <c r="E40" s="48"/>
      <c r="F40" s="44" t="e">
        <f>VLOOKUP(AR!F40,Impacto!$A$3:$B$7,2,FALSE)</f>
        <v>#N/A</v>
      </c>
      <c r="G40" s="69"/>
      <c r="H40" s="61" t="e">
        <f t="shared" si="6"/>
        <v>#N/A</v>
      </c>
      <c r="I40" s="61" t="e">
        <f>LOOKUP(H40,Impacto!$B$3:$B$7,Impacto!$A$3:$A$7)</f>
        <v>#N/A</v>
      </c>
      <c r="J40" s="44" t="e">
        <f>VLOOKUP(AR!G40,Prioridad!$A$2:$B$6,2,FALSE)</f>
        <v>#N/A</v>
      </c>
      <c r="K40" s="69"/>
      <c r="L40" s="61" t="e">
        <f t="shared" si="7"/>
        <v>#N/A</v>
      </c>
      <c r="M40" s="61" t="e">
        <f>LOOKUP(L40,Prioridad!$B$2:$B$6,Prioridad!$A$2:$A$6)</f>
        <v>#N/A</v>
      </c>
      <c r="N40" s="62" t="e">
        <f t="shared" si="8"/>
        <v>#N/A</v>
      </c>
      <c r="O40" s="45" t="e">
        <f>LOOKUP(N40,Riesgo!$A$12:$A$15,Riesgo!$B$12:$B$15)</f>
        <v>#N/A</v>
      </c>
    </row>
    <row r="41" spans="1:15" x14ac:dyDescent="0.25">
      <c r="A41" s="74" t="str">
        <f>AR!A41</f>
        <v>040</v>
      </c>
      <c r="B41" s="74">
        <f>AR!B41</f>
        <v>0</v>
      </c>
      <c r="C41" s="44">
        <f>AR!D41</f>
        <v>0</v>
      </c>
      <c r="D41" s="48"/>
      <c r="E41" s="48"/>
      <c r="F41" s="44" t="e">
        <f>VLOOKUP(AR!F41,Impacto!$A$3:$B$7,2,FALSE)</f>
        <v>#N/A</v>
      </c>
      <c r="G41" s="69"/>
      <c r="H41" s="61" t="e">
        <f t="shared" si="6"/>
        <v>#N/A</v>
      </c>
      <c r="I41" s="61" t="e">
        <f>LOOKUP(H41,Impacto!$B$3:$B$7,Impacto!$A$3:$A$7)</f>
        <v>#N/A</v>
      </c>
      <c r="J41" s="44" t="e">
        <f>VLOOKUP(AR!G41,Prioridad!$A$2:$B$6,2,FALSE)</f>
        <v>#N/A</v>
      </c>
      <c r="K41" s="69"/>
      <c r="L41" s="61" t="e">
        <f t="shared" si="7"/>
        <v>#N/A</v>
      </c>
      <c r="M41" s="61" t="e">
        <f>LOOKUP(L41,Prioridad!$B$2:$B$6,Prioridad!$A$2:$A$6)</f>
        <v>#N/A</v>
      </c>
      <c r="N41" s="62" t="e">
        <f t="shared" si="8"/>
        <v>#N/A</v>
      </c>
      <c r="O41" s="45" t="e">
        <f>LOOKUP(N41,Riesgo!$A$12:$A$15,Riesgo!$B$12:$B$15)</f>
        <v>#N/A</v>
      </c>
    </row>
    <row r="42" spans="1:15" x14ac:dyDescent="0.25">
      <c r="A42" s="74" t="str">
        <f>AR!A42</f>
        <v>041</v>
      </c>
      <c r="B42" s="74">
        <f>AR!B42</f>
        <v>0</v>
      </c>
      <c r="C42" s="44">
        <f>AR!D42</f>
        <v>0</v>
      </c>
      <c r="D42" s="48"/>
      <c r="E42" s="48"/>
      <c r="F42" s="44" t="e">
        <f>VLOOKUP(AR!F42,Impacto!$A$3:$B$7,2,FALSE)</f>
        <v>#N/A</v>
      </c>
      <c r="G42" s="69"/>
      <c r="H42" s="61" t="e">
        <f t="shared" si="6"/>
        <v>#N/A</v>
      </c>
      <c r="I42" s="61" t="e">
        <f>LOOKUP(H42,Impacto!$B$3:$B$7,Impacto!$A$3:$A$7)</f>
        <v>#N/A</v>
      </c>
      <c r="J42" s="44" t="e">
        <f>VLOOKUP(AR!G42,Prioridad!$A$2:$B$6,2,FALSE)</f>
        <v>#N/A</v>
      </c>
      <c r="K42" s="69"/>
      <c r="L42" s="61" t="e">
        <f t="shared" si="7"/>
        <v>#N/A</v>
      </c>
      <c r="M42" s="61" t="e">
        <f>LOOKUP(L42,Prioridad!$B$2:$B$6,Prioridad!$A$2:$A$6)</f>
        <v>#N/A</v>
      </c>
      <c r="N42" s="62" t="e">
        <f t="shared" si="8"/>
        <v>#N/A</v>
      </c>
      <c r="O42" s="45" t="e">
        <f>LOOKUP(N42,Riesgo!$A$12:$A$15,Riesgo!$B$12:$B$15)</f>
        <v>#N/A</v>
      </c>
    </row>
    <row r="43" spans="1:15" x14ac:dyDescent="0.25">
      <c r="A43" s="74" t="str">
        <f>AR!A43</f>
        <v>042</v>
      </c>
      <c r="B43" s="74">
        <f>AR!B43</f>
        <v>0</v>
      </c>
      <c r="C43" s="44">
        <f>AR!D43</f>
        <v>0</v>
      </c>
      <c r="D43" s="48"/>
      <c r="E43" s="48"/>
      <c r="F43" s="44" t="e">
        <f>VLOOKUP(AR!F43,Impacto!$A$3:$B$7,2,FALSE)</f>
        <v>#N/A</v>
      </c>
      <c r="G43" s="69"/>
      <c r="H43" s="61" t="e">
        <f t="shared" ref="H43:H50" si="9">F43*G43</f>
        <v>#N/A</v>
      </c>
      <c r="I43" s="61" t="e">
        <f>LOOKUP(H43,Impacto!$B$3:$B$7,Impacto!$A$3:$A$7)</f>
        <v>#N/A</v>
      </c>
      <c r="J43" s="44" t="e">
        <f>VLOOKUP(AR!G43,Prioridad!$A$2:$B$6,2,FALSE)</f>
        <v>#N/A</v>
      </c>
      <c r="K43" s="69"/>
      <c r="L43" s="61" t="e">
        <f t="shared" ref="L43:L50" si="10">J43*K43</f>
        <v>#N/A</v>
      </c>
      <c r="M43" s="61" t="e">
        <f>LOOKUP(L43,Prioridad!$B$2:$B$6,Prioridad!$A$2:$A$6)</f>
        <v>#N/A</v>
      </c>
      <c r="N43" s="62" t="e">
        <f t="shared" ref="N43:N50" si="11">(F43*G43)*(J43*K43)</f>
        <v>#N/A</v>
      </c>
      <c r="O43" s="45" t="e">
        <f>LOOKUP(N43,Riesgo!$A$12:$A$15,Riesgo!$B$12:$B$15)</f>
        <v>#N/A</v>
      </c>
    </row>
    <row r="44" spans="1:15" x14ac:dyDescent="0.25">
      <c r="A44" s="74" t="str">
        <f>AR!A44</f>
        <v>043</v>
      </c>
      <c r="B44" s="74">
        <f>AR!B44</f>
        <v>0</v>
      </c>
      <c r="C44" s="44">
        <f>AR!D44</f>
        <v>0</v>
      </c>
      <c r="D44" s="48"/>
      <c r="E44" s="48"/>
      <c r="F44" s="44" t="e">
        <f>VLOOKUP(AR!F44,Impacto!$A$3:$B$7,2,FALSE)</f>
        <v>#N/A</v>
      </c>
      <c r="G44" s="69"/>
      <c r="H44" s="61" t="e">
        <f t="shared" si="9"/>
        <v>#N/A</v>
      </c>
      <c r="I44" s="61" t="e">
        <f>LOOKUP(H44,Impacto!$B$3:$B$7,Impacto!$A$3:$A$7)</f>
        <v>#N/A</v>
      </c>
      <c r="J44" s="44" t="e">
        <f>VLOOKUP(AR!G44,Prioridad!$A$2:$B$6,2,FALSE)</f>
        <v>#N/A</v>
      </c>
      <c r="K44" s="69"/>
      <c r="L44" s="61" t="e">
        <f t="shared" si="10"/>
        <v>#N/A</v>
      </c>
      <c r="M44" s="61" t="e">
        <f>LOOKUP(L44,Prioridad!$B$2:$B$6,Prioridad!$A$2:$A$6)</f>
        <v>#N/A</v>
      </c>
      <c r="N44" s="62" t="e">
        <f t="shared" si="11"/>
        <v>#N/A</v>
      </c>
      <c r="O44" s="45" t="e">
        <f>LOOKUP(N44,Riesgo!$A$12:$A$15,Riesgo!$B$12:$B$15)</f>
        <v>#N/A</v>
      </c>
    </row>
    <row r="45" spans="1:15" x14ac:dyDescent="0.25">
      <c r="A45" s="74" t="str">
        <f>AR!A45</f>
        <v>044</v>
      </c>
      <c r="B45" s="74">
        <f>AR!B45</f>
        <v>0</v>
      </c>
      <c r="C45" s="44">
        <f>AR!D45</f>
        <v>0</v>
      </c>
      <c r="D45" s="48"/>
      <c r="E45" s="48"/>
      <c r="F45" s="44" t="e">
        <f>VLOOKUP(AR!F45,Impacto!$A$3:$B$7,2,FALSE)</f>
        <v>#N/A</v>
      </c>
      <c r="G45" s="69"/>
      <c r="H45" s="61" t="e">
        <f t="shared" si="9"/>
        <v>#N/A</v>
      </c>
      <c r="I45" s="61" t="e">
        <f>LOOKUP(H45,Impacto!$B$3:$B$7,Impacto!$A$3:$A$7)</f>
        <v>#N/A</v>
      </c>
      <c r="J45" s="44" t="e">
        <f>VLOOKUP(AR!G45,Prioridad!$A$2:$B$6,2,FALSE)</f>
        <v>#N/A</v>
      </c>
      <c r="K45" s="69"/>
      <c r="L45" s="61" t="e">
        <f t="shared" si="10"/>
        <v>#N/A</v>
      </c>
      <c r="M45" s="61" t="e">
        <f>LOOKUP(L45,Prioridad!$B$2:$B$6,Prioridad!$A$2:$A$6)</f>
        <v>#N/A</v>
      </c>
      <c r="N45" s="62" t="e">
        <f t="shared" si="11"/>
        <v>#N/A</v>
      </c>
      <c r="O45" s="45" t="e">
        <f>LOOKUP(N45,Riesgo!$A$12:$A$15,Riesgo!$B$12:$B$15)</f>
        <v>#N/A</v>
      </c>
    </row>
    <row r="46" spans="1:15" x14ac:dyDescent="0.25">
      <c r="A46" s="74" t="str">
        <f>AR!A46</f>
        <v>045</v>
      </c>
      <c r="B46" s="74">
        <f>AR!B46</f>
        <v>0</v>
      </c>
      <c r="C46" s="44">
        <f>AR!D46</f>
        <v>0</v>
      </c>
      <c r="D46" s="48"/>
      <c r="E46" s="48"/>
      <c r="F46" s="44" t="e">
        <f>VLOOKUP(AR!F46,Impacto!$A$3:$B$7,2,FALSE)</f>
        <v>#N/A</v>
      </c>
      <c r="G46" s="69"/>
      <c r="H46" s="61" t="e">
        <f t="shared" si="9"/>
        <v>#N/A</v>
      </c>
      <c r="I46" s="61" t="e">
        <f>LOOKUP(H46,Impacto!$B$3:$B$7,Impacto!$A$3:$A$7)</f>
        <v>#N/A</v>
      </c>
      <c r="J46" s="44" t="e">
        <f>VLOOKUP(AR!G46,Prioridad!$A$2:$B$6,2,FALSE)</f>
        <v>#N/A</v>
      </c>
      <c r="K46" s="69"/>
      <c r="L46" s="61" t="e">
        <f t="shared" si="10"/>
        <v>#N/A</v>
      </c>
      <c r="M46" s="61" t="e">
        <f>LOOKUP(L46,Prioridad!$B$2:$B$6,Prioridad!$A$2:$A$6)</f>
        <v>#N/A</v>
      </c>
      <c r="N46" s="62" t="e">
        <f t="shared" si="11"/>
        <v>#N/A</v>
      </c>
      <c r="O46" s="45" t="e">
        <f>LOOKUP(N46,Riesgo!$A$12:$A$15,Riesgo!$B$12:$B$15)</f>
        <v>#N/A</v>
      </c>
    </row>
    <row r="47" spans="1:15" x14ac:dyDescent="0.25">
      <c r="A47" s="74" t="str">
        <f>AR!A47</f>
        <v>046</v>
      </c>
      <c r="B47" s="74">
        <f>AR!B47</f>
        <v>0</v>
      </c>
      <c r="C47" s="44">
        <f>AR!D47</f>
        <v>0</v>
      </c>
      <c r="D47" s="48"/>
      <c r="E47" s="48"/>
      <c r="F47" s="44" t="e">
        <f>VLOOKUP(AR!F47,Impacto!$A$3:$B$7,2,FALSE)</f>
        <v>#N/A</v>
      </c>
      <c r="G47" s="69"/>
      <c r="H47" s="61" t="e">
        <f t="shared" si="9"/>
        <v>#N/A</v>
      </c>
      <c r="I47" s="61" t="e">
        <f>LOOKUP(H47,Impacto!$B$3:$B$7,Impacto!$A$3:$A$7)</f>
        <v>#N/A</v>
      </c>
      <c r="J47" s="44" t="e">
        <f>VLOOKUP(AR!G47,Prioridad!$A$2:$B$6,2,FALSE)</f>
        <v>#N/A</v>
      </c>
      <c r="K47" s="69"/>
      <c r="L47" s="61" t="e">
        <f t="shared" si="10"/>
        <v>#N/A</v>
      </c>
      <c r="M47" s="61" t="e">
        <f>LOOKUP(L47,Prioridad!$B$2:$B$6,Prioridad!$A$2:$A$6)</f>
        <v>#N/A</v>
      </c>
      <c r="N47" s="62" t="e">
        <f t="shared" si="11"/>
        <v>#N/A</v>
      </c>
      <c r="O47" s="45" t="e">
        <f>LOOKUP(N47,Riesgo!$A$12:$A$15,Riesgo!$B$12:$B$15)</f>
        <v>#N/A</v>
      </c>
    </row>
    <row r="48" spans="1:15" x14ac:dyDescent="0.25">
      <c r="A48" s="74" t="str">
        <f>AR!A48</f>
        <v>047</v>
      </c>
      <c r="B48" s="74">
        <f>AR!B48</f>
        <v>0</v>
      </c>
      <c r="C48" s="44">
        <f>AR!D48</f>
        <v>0</v>
      </c>
      <c r="D48" s="48"/>
      <c r="E48" s="48"/>
      <c r="F48" s="44" t="e">
        <f>VLOOKUP(AR!F48,Impacto!$A$3:$B$7,2,FALSE)</f>
        <v>#N/A</v>
      </c>
      <c r="G48" s="69"/>
      <c r="H48" s="61" t="e">
        <f t="shared" si="9"/>
        <v>#N/A</v>
      </c>
      <c r="I48" s="61" t="e">
        <f>LOOKUP(H48,Impacto!$B$3:$B$7,Impacto!$A$3:$A$7)</f>
        <v>#N/A</v>
      </c>
      <c r="J48" s="44" t="e">
        <f>VLOOKUP(AR!G48,Prioridad!$A$2:$B$6,2,FALSE)</f>
        <v>#N/A</v>
      </c>
      <c r="K48" s="69"/>
      <c r="L48" s="61" t="e">
        <f t="shared" si="10"/>
        <v>#N/A</v>
      </c>
      <c r="M48" s="61" t="e">
        <f>LOOKUP(L48,Prioridad!$B$2:$B$6,Prioridad!$A$2:$A$6)</f>
        <v>#N/A</v>
      </c>
      <c r="N48" s="62" t="e">
        <f t="shared" si="11"/>
        <v>#N/A</v>
      </c>
      <c r="O48" s="45" t="e">
        <f>LOOKUP(N48,Riesgo!$A$12:$A$15,Riesgo!$B$12:$B$15)</f>
        <v>#N/A</v>
      </c>
    </row>
    <row r="49" spans="1:15" x14ac:dyDescent="0.25">
      <c r="A49" s="74" t="str">
        <f>AR!A49</f>
        <v>048</v>
      </c>
      <c r="B49" s="74">
        <f>AR!B49</f>
        <v>0</v>
      </c>
      <c r="C49" s="44">
        <f>AR!D49</f>
        <v>0</v>
      </c>
      <c r="D49" s="48"/>
      <c r="E49" s="48"/>
      <c r="F49" s="44" t="e">
        <f>VLOOKUP(AR!F49,Impacto!$A$3:$B$7,2,FALSE)</f>
        <v>#N/A</v>
      </c>
      <c r="G49" s="69"/>
      <c r="H49" s="61" t="e">
        <f t="shared" si="9"/>
        <v>#N/A</v>
      </c>
      <c r="I49" s="61" t="e">
        <f>LOOKUP(H49,Impacto!$B$3:$B$7,Impacto!$A$3:$A$7)</f>
        <v>#N/A</v>
      </c>
      <c r="J49" s="44" t="e">
        <f>VLOOKUP(AR!G49,Prioridad!$A$2:$B$6,2,FALSE)</f>
        <v>#N/A</v>
      </c>
      <c r="K49" s="69"/>
      <c r="L49" s="61" t="e">
        <f t="shared" si="10"/>
        <v>#N/A</v>
      </c>
      <c r="M49" s="61" t="e">
        <f>LOOKUP(L49,Prioridad!$B$2:$B$6,Prioridad!$A$2:$A$6)</f>
        <v>#N/A</v>
      </c>
      <c r="N49" s="62" t="e">
        <f t="shared" si="11"/>
        <v>#N/A</v>
      </c>
      <c r="O49" s="45" t="e">
        <f>LOOKUP(N49,Riesgo!$A$12:$A$15,Riesgo!$B$12:$B$15)</f>
        <v>#N/A</v>
      </c>
    </row>
    <row r="50" spans="1:15" x14ac:dyDescent="0.25">
      <c r="A50" s="74" t="str">
        <f>AR!A50</f>
        <v>049</v>
      </c>
      <c r="B50" s="74">
        <f>AR!B50</f>
        <v>0</v>
      </c>
      <c r="C50" s="44">
        <f>AR!D50</f>
        <v>0</v>
      </c>
      <c r="D50" s="48"/>
      <c r="E50" s="48"/>
      <c r="F50" s="44" t="e">
        <f>VLOOKUP(AR!F50,Impacto!$A$3:$B$7,2,FALSE)</f>
        <v>#N/A</v>
      </c>
      <c r="G50" s="69"/>
      <c r="H50" s="61" t="e">
        <f t="shared" si="9"/>
        <v>#N/A</v>
      </c>
      <c r="I50" s="61" t="e">
        <f>LOOKUP(H50,Impacto!$B$3:$B$7,Impacto!$A$3:$A$7)</f>
        <v>#N/A</v>
      </c>
      <c r="J50" s="44" t="e">
        <f>VLOOKUP(AR!G50,Prioridad!$A$2:$B$6,2,FALSE)</f>
        <v>#N/A</v>
      </c>
      <c r="K50" s="69"/>
      <c r="L50" s="61" t="e">
        <f t="shared" si="10"/>
        <v>#N/A</v>
      </c>
      <c r="M50" s="61" t="e">
        <f>LOOKUP(L50,Prioridad!$B$2:$B$6,Prioridad!$A$2:$A$6)</f>
        <v>#N/A</v>
      </c>
      <c r="N50" s="62" t="e">
        <f t="shared" si="11"/>
        <v>#N/A</v>
      </c>
      <c r="O50" s="45" t="e">
        <f>LOOKUP(N50,Riesgo!$A$12:$A$15,Riesgo!$B$12:$B$15)</f>
        <v>#N/A</v>
      </c>
    </row>
  </sheetData>
  <mergeCells count="3">
    <mergeCell ref="N1:O1"/>
    <mergeCell ref="H1:I1"/>
    <mergeCell ref="L1:M1"/>
  </mergeCells>
  <phoneticPr fontId="15" type="noConversion"/>
  <conditionalFormatting sqref="O2:O50">
    <cfRule type="cellIs" dxfId="8" priority="1" operator="equal">
      <formula>"Extremo"</formula>
    </cfRule>
    <cfRule type="cellIs" dxfId="7" priority="2" operator="equal">
      <formula>"Alto"</formula>
    </cfRule>
    <cfRule type="cellIs" dxfId="6" priority="3" operator="equal">
      <formula>"Tolerable"</formula>
    </cfRule>
    <cfRule type="cellIs" dxfId="5" priority="4" operator="equal">
      <formula>"Aceptable"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C2820D-7FDD-4EF9-97EE-97473DEB9177}">
          <x14:formula1>
            <xm:f>Salvaguardas!$C$2:$C$115</xm:f>
          </x14:formula1>
          <xm:sqref>E2:E50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Activos</vt:lpstr>
      <vt:lpstr>Amenazas</vt:lpstr>
      <vt:lpstr>Salvaguardas</vt:lpstr>
      <vt:lpstr>Impacto</vt:lpstr>
      <vt:lpstr>Prioridad</vt:lpstr>
      <vt:lpstr>Riesgo</vt:lpstr>
      <vt:lpstr>AR</vt:lpstr>
      <vt:lpstr>RP</vt:lpstr>
      <vt:lpstr>GR</vt:lpstr>
      <vt:lpstr>RR</vt:lpstr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dev63</cp:lastModifiedBy>
  <dcterms:created xsi:type="dcterms:W3CDTF">2023-03-02T13:01:46Z</dcterms:created>
  <dcterms:modified xsi:type="dcterms:W3CDTF">2024-08-29T11:27:17Z</dcterms:modified>
</cp:coreProperties>
</file>