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8e8f1f1b71d909/profe/FAUCA/SEGURIDAD INFORMATICA IV FAUCA 24/MF0489_3/Actividades/Actividades de aprendizaje/Actividad 01. Cifrados básicos/"/>
    </mc:Choice>
  </mc:AlternateContent>
  <xr:revisionPtr revIDLastSave="274" documentId="8_{18A14C9C-CC96-468E-92C9-14029C754920}" xr6:coauthVersionLast="47" xr6:coauthVersionMax="47" xr10:uidLastSave="{B270FDB1-A22D-4145-973F-7BD67768798A}"/>
  <bookViews>
    <workbookView xWindow="22932" yWindow="-48" windowWidth="23256" windowHeight="12456" xr2:uid="{DC9A5BE0-40C4-4E34-BC2E-75157FED3D1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AI11" i="1"/>
  <c r="AH11" i="1"/>
  <c r="AG11" i="1"/>
  <c r="AG14" i="1" s="1"/>
  <c r="AF11" i="1"/>
  <c r="AF14" i="1" s="1"/>
  <c r="AE11" i="1"/>
  <c r="AE14" i="1" s="1"/>
  <c r="AD11" i="1"/>
  <c r="AD14" i="1" s="1"/>
  <c r="AC11" i="1"/>
  <c r="AC14" i="1" s="1"/>
  <c r="AB11" i="1"/>
  <c r="AA11" i="1"/>
  <c r="AA14" i="1" s="1"/>
  <c r="Z11" i="1"/>
  <c r="Z14" i="1" s="1"/>
  <c r="Y11" i="1"/>
  <c r="Y14" i="1" s="1"/>
  <c r="X11" i="1"/>
  <c r="X14" i="1" s="1"/>
  <c r="W11" i="1"/>
  <c r="W14" i="1" s="1"/>
  <c r="V11" i="1"/>
  <c r="V14" i="1" s="1"/>
  <c r="U11" i="1"/>
  <c r="U14" i="1" s="1"/>
  <c r="T11" i="1"/>
  <c r="T14" i="1" s="1"/>
  <c r="S11" i="1"/>
  <c r="AB14" i="1"/>
  <c r="AH14" i="1"/>
  <c r="AI14" i="1"/>
  <c r="S14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I3" i="1" l="1"/>
  <c r="AI6" i="1" s="1"/>
  <c r="AH3" i="1"/>
  <c r="AH6" i="1" s="1"/>
  <c r="AG3" i="1"/>
  <c r="AG6" i="1" s="1"/>
  <c r="AF3" i="1"/>
  <c r="AF6" i="1" s="1"/>
  <c r="AE3" i="1"/>
  <c r="AE6" i="1" s="1"/>
  <c r="AD3" i="1"/>
  <c r="AD6" i="1" s="1"/>
  <c r="AC3" i="1"/>
  <c r="AC6" i="1" s="1"/>
  <c r="AB3" i="1"/>
  <c r="AB6" i="1" s="1"/>
  <c r="AA3" i="1"/>
  <c r="AA6" i="1" s="1"/>
  <c r="Z3" i="1"/>
  <c r="Z6" i="1" s="1"/>
  <c r="Y3" i="1"/>
  <c r="Y6" i="1" s="1"/>
  <c r="X3" i="1"/>
  <c r="X6" i="1" s="1"/>
  <c r="W3" i="1"/>
  <c r="W6" i="1" s="1"/>
  <c r="V3" i="1"/>
  <c r="V6" i="1" s="1"/>
  <c r="U3" i="1"/>
  <c r="U6" i="1" s="1"/>
  <c r="S3" i="1"/>
  <c r="S6" i="1" s="1"/>
  <c r="T3" i="1"/>
  <c r="T6" i="1" s="1"/>
  <c r="J14" i="1" l="1"/>
</calcChain>
</file>

<file path=xl/sharedStrings.xml><?xml version="1.0" encoding="utf-8"?>
<sst xmlns="http://schemas.openxmlformats.org/spreadsheetml/2006/main" count="150" uniqueCount="76">
  <si>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</si>
  <si>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</si>
  <si>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</si>
  <si>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</si>
  <si>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</si>
  <si>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</si>
  <si>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</si>
  <si>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</si>
  <si>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</si>
  <si>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</si>
  <si>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</si>
  <si>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</si>
  <si>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</si>
  <si>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</si>
  <si>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</si>
  <si>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</si>
  <si>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</si>
  <si>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</si>
  <si>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</si>
  <si>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</si>
  <si>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</si>
  <si>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</si>
  <si>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</si>
  <si>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</si>
  <si>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</si>
  <si>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</si>
  <si>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</si>
  <si>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,</t>
  </si>
  <si>
    <t>.</t>
  </si>
  <si>
    <t>(</t>
  </si>
  <si>
    <t>)</t>
  </si>
  <si>
    <t xml:space="preserve"> </t>
  </si>
  <si>
    <t>"</t>
  </si>
  <si>
    <t>-</t>
  </si>
  <si>
    <t>+</t>
  </si>
  <si>
    <t>*</t>
  </si>
  <si>
    <t>MENSAJE ORIGINAL</t>
  </si>
  <si>
    <t>MENSAJE CIFRADO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</si>
  <si>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</si>
  <si>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</si>
  <si>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</si>
  <si>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</si>
  <si>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</si>
  <si>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</si>
  <si>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</si>
  <si>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</si>
  <si>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</si>
  <si>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</si>
  <si>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</si>
  <si>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</si>
  <si>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</si>
  <si>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</si>
  <si>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</si>
  <si>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</si>
  <si>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35</t>
  </si>
  <si>
    <t>36</t>
  </si>
  <si>
    <t>41</t>
  </si>
  <si>
    <t>42</t>
  </si>
  <si>
    <t>43</t>
  </si>
  <si>
    <t>44</t>
  </si>
  <si>
    <t>45</t>
  </si>
  <si>
    <t>46</t>
  </si>
  <si>
    <t>51</t>
  </si>
  <si>
    <t>52</t>
  </si>
  <si>
    <t>53</t>
  </si>
  <si>
    <t>54</t>
  </si>
  <si>
    <t>55</t>
  </si>
  <si>
    <t>56</t>
  </si>
  <si>
    <t>61</t>
  </si>
  <si>
    <t>62</t>
  </si>
  <si>
    <t>63</t>
  </si>
  <si>
    <t>64</t>
  </si>
  <si>
    <t>65</t>
  </si>
  <si>
    <t>66</t>
  </si>
  <si>
    <t>esto es un ejemplo</t>
  </si>
  <si>
    <t>2623121541431114623462314415414315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</si>
</sst>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6"/>
      <color theme="1"/>
      <name val="Articulate Light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0" fillId="0" borderId="0" xfId="0" applyNumberFormat="1"/>
    <xf numFmtId="49" fontId="1" fillId="0" borderId="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DA709-43F5-4C04-813A-6AAAA86EAA4D}">
  <dimension ref="B1:AK14"/>
  <sheetViews>
    <sheetView tabSelected="1" zoomScale="112" zoomScaleNormal="112" workbookViewId="0">
      <selection activeCell="O8" sqref="O8"/>
    </sheetView>
  </sheetViews>
  <sheetFormatPr baseColWidth="10" defaultRowHeight="14.4"/>
  <cols>
    <col min="2" max="8" width="6.5546875" customWidth="1"/>
    <col min="19" max="35" width="3.109375" style="11" bestFit="1" customWidth="1"/>
    <col min="36" max="36" width="11.5546875" style="11"/>
  </cols>
  <sheetData>
    <row r="1" spans="2:37" ht="15" thickBot="1"/>
    <row r="2" spans="2:37" s="4" customFormat="1" ht="28.2" customHeight="1" thickBot="1">
      <c r="B2" s="5"/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J2" s="22" t="s">
        <v>36</v>
      </c>
      <c r="K2" s="23"/>
      <c r="L2" s="23"/>
      <c r="M2" s="23"/>
      <c r="N2" s="23"/>
      <c r="O2" s="23"/>
      <c r="P2" s="23"/>
      <c r="Q2" s="23"/>
      <c r="R2" s="24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2"/>
    </row>
    <row r="3" spans="2:37" s="4" customFormat="1" ht="28.2" customHeight="1" thickBot="1">
      <c r="B3" s="3">
        <v>1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J3" s="13" t="s">
        <v>74</v>
      </c>
      <c r="K3" s="14"/>
      <c r="L3" s="14"/>
      <c r="M3" s="14"/>
      <c r="N3" s="14"/>
      <c r="O3" s="14"/>
      <c r="P3" s="14"/>
      <c r="Q3" s="14"/>
      <c r="R3" s="15"/>
      <c r="S3" s="11" t="str">
        <f>MID($J$3,1,1)</f>
        <v>e</v>
      </c>
      <c r="T3" s="11" t="str">
        <f>MID($J$3,2,1)</f>
        <v>s</v>
      </c>
      <c r="U3" s="11" t="str">
        <f>MID($J$3,3,1)</f>
        <v>t</v>
      </c>
      <c r="V3" s="11" t="str">
        <f>MID($J$3,4,1)</f>
        <v>o</v>
      </c>
      <c r="W3" s="11" t="str">
        <f>MID($J$3,5,1)</f>
        <v xml:space="preserve"> </v>
      </c>
      <c r="X3" s="11" t="str">
        <f>MID($J$3,6,1)</f>
        <v>e</v>
      </c>
      <c r="Y3" s="11" t="str">
        <f>MID($J$3,7,1)</f>
        <v>s</v>
      </c>
      <c r="Z3" s="11" t="str">
        <f>MID($J$3,8,1)</f>
        <v xml:space="preserve"> </v>
      </c>
      <c r="AA3" s="11" t="str">
        <f>MID($J$3,9,1)</f>
        <v>u</v>
      </c>
      <c r="AB3" s="11" t="str">
        <f>MID($J$3,10,1)</f>
        <v>n</v>
      </c>
      <c r="AC3" s="11" t="str">
        <f>MID($J$3,11,1)</f>
        <v xml:space="preserve"> </v>
      </c>
      <c r="AD3" s="11" t="str">
        <f>MID($J$3,12,1)</f>
        <v>e</v>
      </c>
      <c r="AE3" s="11" t="str">
        <f>MID($J$3,13,1)</f>
        <v>j</v>
      </c>
      <c r="AF3" s="11" t="str">
        <f>MID($J$3,14,1)</f>
        <v>e</v>
      </c>
      <c r="AG3" s="11" t="str">
        <f>MID($J$3,15,1)</f>
        <v>m</v>
      </c>
      <c r="AH3" s="11" t="str">
        <f>MID($J$3,16,1)</f>
        <v>p</v>
      </c>
      <c r="AI3" s="11" t="str">
        <f>MID($J$3,17,1)</f>
        <v>l</v>
      </c>
      <c r="AJ3" s="12"/>
    </row>
    <row r="4" spans="2:37" s="4" customFormat="1" ht="28.2" customHeight="1" thickBot="1">
      <c r="B4" s="3">
        <v>2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J4" s="7"/>
      <c r="K4" s="7"/>
      <c r="L4" s="7"/>
      <c r="M4" s="7"/>
      <c r="N4" s="7"/>
      <c r="O4" s="7"/>
      <c r="P4" s="7"/>
      <c r="Q4" s="7"/>
      <c r="R4" s="7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0"/>
    </row>
    <row r="5" spans="2:37" s="4" customFormat="1" ht="28.2" customHeight="1" thickBot="1">
      <c r="B5" s="3">
        <v>3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J5" s="16" t="s">
        <v>37</v>
      </c>
      <c r="K5" s="17"/>
      <c r="L5" s="17"/>
      <c r="M5" s="17"/>
      <c r="N5" s="17"/>
      <c r="O5" s="17"/>
      <c r="P5" s="17"/>
      <c r="Q5" s="17"/>
      <c r="R5" s="18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</row>
    <row r="6" spans="2:37" s="4" customFormat="1" ht="28.2" customHeight="1" thickBot="1">
      <c r="B6" s="3">
        <v>4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22</v>
      </c>
      <c r="H6" s="1" t="s">
        <v>23</v>
      </c>
      <c r="J6" s="19" t="str">
        <f>_xlfn.CONCAT(S6,T6,U6,V6,W6,X6,Y6,Z6,AA6,AB6,AC6,AD6,AE6,AF6,AG6,AH6,AI6)</f>
        <v>1542433462154262443262152415313526</v>
      </c>
      <c r="K6" s="20"/>
      <c r="L6" s="20"/>
      <c r="M6" s="20"/>
      <c r="N6" s="20"/>
      <c r="O6" s="20"/>
      <c r="P6" s="20"/>
      <c r="Q6" s="20"/>
      <c r="R6" s="21"/>
      <c r="S6" s="12" t="str">
        <f>IFERROR(VLOOKUP(S3,Hoja2!$A$1:$B$36,2,FALSE),"")</f>
        <v>15</v>
      </c>
      <c r="T6" s="12" t="str">
        <f>IFERROR(VLOOKUP(T3,Hoja2!$A$1:$B$36,2,FALSE),"")</f>
        <v>42</v>
      </c>
      <c r="U6" s="12" t="str">
        <f>IFERROR(VLOOKUP(U3,Hoja2!$A$1:$B$36,2,FALSE),"")</f>
        <v>43</v>
      </c>
      <c r="V6" s="12" t="str">
        <f>IFERROR(VLOOKUP(V3,Hoja2!$A$1:$B$36,2,FALSE),"")</f>
        <v>34</v>
      </c>
      <c r="W6" s="12" t="str">
        <f>IFERROR(VLOOKUP(W3,Hoja2!$A$1:$B$36,2,FALSE),"")</f>
        <v>62</v>
      </c>
      <c r="X6" s="12" t="str">
        <f>IFERROR(VLOOKUP(X3,Hoja2!$A$1:$B$36,2,FALSE),"")</f>
        <v>15</v>
      </c>
      <c r="Y6" s="12" t="str">
        <f>IFERROR(VLOOKUP(Y3,Hoja2!$A$1:$B$36,2,FALSE),"")</f>
        <v>42</v>
      </c>
      <c r="Z6" s="12" t="str">
        <f>IFERROR(VLOOKUP(Z3,Hoja2!$A$1:$B$36,2,FALSE),"")</f>
        <v>62</v>
      </c>
      <c r="AA6" s="12" t="str">
        <f>IFERROR(VLOOKUP(AA3,Hoja2!$A$1:$B$36,2,FALSE),"")</f>
        <v>44</v>
      </c>
      <c r="AB6" s="12" t="str">
        <f>IFERROR(VLOOKUP(AB3,Hoja2!$A$1:$B$36,2,FALSE),"")</f>
        <v>32</v>
      </c>
      <c r="AC6" s="12" t="str">
        <f>IFERROR(VLOOKUP(AC3,Hoja2!$A$1:$B$36,2,FALSE),"")</f>
        <v>62</v>
      </c>
      <c r="AD6" s="12" t="str">
        <f>IFERROR(VLOOKUP(AD3,Hoja2!$A$1:$B$36,2,FALSE),"")</f>
        <v>15</v>
      </c>
      <c r="AE6" s="12" t="str">
        <f>IFERROR(VLOOKUP(AE3,Hoja2!$A$1:$B$36,2,FALSE),"")</f>
        <v>24</v>
      </c>
      <c r="AF6" s="12" t="str">
        <f>IFERROR(VLOOKUP(AF3,Hoja2!$A$1:$B$36,2,FALSE),"")</f>
        <v>15</v>
      </c>
      <c r="AG6" s="12" t="str">
        <f>IFERROR(VLOOKUP(AG3,Hoja2!$A$1:$B$36,2,FALSE),"")</f>
        <v>31</v>
      </c>
      <c r="AH6" s="12" t="str">
        <f>IFERROR(VLOOKUP(AH3,Hoja2!$A$1:$B$36,2,FALSE),"")</f>
        <v>35</v>
      </c>
      <c r="AI6" s="12" t="str">
        <f>IFERROR(VLOOKUP(AI3,Hoja2!$A$1:$B$36,2,FALSE),"")</f>
        <v>26</v>
      </c>
      <c r="AJ6" s="12"/>
    </row>
    <row r="7" spans="2:37" s="4" customFormat="1" ht="28.2" customHeight="1" thickBot="1">
      <c r="B7" s="3">
        <v>5</v>
      </c>
      <c r="C7" s="1" t="s">
        <v>24</v>
      </c>
      <c r="D7" s="1" t="s">
        <v>25</v>
      </c>
      <c r="E7" s="1" t="s">
        <v>26</v>
      </c>
      <c r="F7" s="1" t="s">
        <v>28</v>
      </c>
      <c r="G7" s="1" t="s">
        <v>27</v>
      </c>
      <c r="H7" s="1" t="s">
        <v>29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0"/>
    </row>
    <row r="8" spans="2:37" s="4" customFormat="1" ht="28.2" customHeight="1" thickBot="1">
      <c r="B8" s="3">
        <v>6</v>
      </c>
      <c r="C8" s="1" t="s">
        <v>30</v>
      </c>
      <c r="D8" s="1" t="s">
        <v>31</v>
      </c>
      <c r="E8" s="1" t="s">
        <v>32</v>
      </c>
      <c r="F8" s="1" t="s">
        <v>33</v>
      </c>
      <c r="G8" s="1" t="s">
        <v>34</v>
      </c>
      <c r="H8" s="1" t="s">
        <v>35</v>
      </c>
      <c r="J8"/>
      <c r="K8"/>
      <c r="L8"/>
      <c r="M8"/>
      <c r="N8"/>
      <c r="O8"/>
      <c r="P8"/>
      <c r="Q8"/>
      <c r="R8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10" spans="2:37" ht="25.8">
      <c r="J10" s="16" t="s">
        <v>37</v>
      </c>
      <c r="K10" s="17"/>
      <c r="L10" s="17"/>
      <c r="M10" s="17"/>
      <c r="N10" s="17"/>
      <c r="O10" s="17"/>
      <c r="P10" s="17"/>
      <c r="Q10" s="17"/>
      <c r="R10" s="18"/>
    </row>
    <row r="11" spans="2:37" ht="25.8">
      <c r="E11" s="6"/>
      <c r="J11" s="13" t="s">
        <v>75</v>
      </c>
      <c r="K11" s="14"/>
      <c r="L11" s="14"/>
      <c r="M11" s="14"/>
      <c r="N11" s="14"/>
      <c r="O11" s="14"/>
      <c r="P11" s="14"/>
      <c r="Q11" s="14"/>
      <c r="R11" s="15"/>
      <c r="S11" s="11" t="str">
        <f>MID($J$11,1,2)</f>
        <v>26</v>
      </c>
      <c r="T11" s="11" t="str">
        <f>MID($J$11,3,2)</f>
        <v>23</v>
      </c>
      <c r="U11" s="11" t="str">
        <f>MID($J$11,5,2)</f>
        <v>12</v>
      </c>
      <c r="V11" s="11" t="str">
        <f>MID($J$11,7,2)</f>
        <v>15</v>
      </c>
      <c r="W11" s="11" t="str">
        <f>MID($J$11,9,2)</f>
        <v>41</v>
      </c>
      <c r="X11" s="11" t="str">
        <f>MID($J$11,11,2)</f>
        <v>43</v>
      </c>
      <c r="Y11" s="11" t="str">
        <f>MID($J$11,13,2)</f>
        <v>11</v>
      </c>
      <c r="Z11" s="11" t="str">
        <f>MID($J$11,15,2)</f>
        <v>14</v>
      </c>
      <c r="AA11" s="11" t="str">
        <f>MID($J$11,17,2)</f>
        <v>62</v>
      </c>
      <c r="AB11" s="11" t="str">
        <f>MID($J$11,19,2)</f>
        <v>34</v>
      </c>
      <c r="AC11" s="11" t="str">
        <f>MID($J$11,21,2)</f>
        <v>62</v>
      </c>
      <c r="AD11" s="11" t="str">
        <f>MID($J$11,23,2)</f>
        <v>31</v>
      </c>
      <c r="AE11" s="11" t="str">
        <f>MID($J$11,25,2)</f>
        <v>44</v>
      </c>
      <c r="AF11" s="11" t="str">
        <f>MID($J$11,27,2)</f>
        <v>15</v>
      </c>
      <c r="AG11" s="11" t="str">
        <f>MID($J$11,29,2)</f>
        <v>41</v>
      </c>
      <c r="AH11" s="11" t="str">
        <f>MID($J$11,31,2)</f>
        <v>43</v>
      </c>
      <c r="AI11" s="11" t="str">
        <f>MID($J$11,33,2)</f>
        <v>15</v>
      </c>
    </row>
    <row r="12" spans="2:37">
      <c r="J12" s="7"/>
      <c r="K12" s="7"/>
      <c r="L12" s="7"/>
      <c r="M12" s="7"/>
      <c r="N12" s="7"/>
      <c r="O12" s="7"/>
      <c r="P12" s="7"/>
      <c r="Q12" s="7"/>
      <c r="R12" s="7"/>
      <c r="S12" s="11" t="str">
        <f>MID($J$11,1,2)</f>
        <v>26</v>
      </c>
      <c r="T12" s="11" t="str">
        <f>MID($J$11,3,2)</f>
        <v>23</v>
      </c>
      <c r="U12" s="11" t="str">
        <f>MID($J$11,5,2)</f>
        <v>12</v>
      </c>
      <c r="V12" s="11" t="str">
        <f>MID($J$11,7,2)</f>
        <v>15</v>
      </c>
      <c r="W12" s="11" t="str">
        <f>MID($J$11,9,2)</f>
        <v>41</v>
      </c>
      <c r="X12" s="11" t="str">
        <f>MID($J$11,11,2)</f>
        <v>43</v>
      </c>
      <c r="Y12" s="11" t="str">
        <f>MID($J$11,13,2)</f>
        <v>11</v>
      </c>
      <c r="Z12" s="11" t="str">
        <f>MID($J$11,15,2)</f>
        <v>14</v>
      </c>
      <c r="AA12" s="11" t="str">
        <f>MID($J$11,17,2)</f>
        <v>62</v>
      </c>
      <c r="AB12" s="11" t="str">
        <f>MID($J$11,19,2)</f>
        <v>34</v>
      </c>
      <c r="AC12" s="11" t="str">
        <f>MID($J$11,21,2)</f>
        <v>62</v>
      </c>
      <c r="AD12" s="11" t="str">
        <f>MID($J$11,23,2)</f>
        <v>31</v>
      </c>
      <c r="AE12" s="11" t="str">
        <f>MID($J$11,25,2)</f>
        <v>44</v>
      </c>
      <c r="AF12" s="11" t="str">
        <f>MID($J$11,27,2)</f>
        <v>15</v>
      </c>
      <c r="AG12" s="11" t="str">
        <f>MID($J$11,29,2)</f>
        <v>41</v>
      </c>
      <c r="AH12" s="11" t="str">
        <f>MID($J$11,31,2)</f>
        <v>43</v>
      </c>
      <c r="AI12" s="11" t="str">
        <f>MID($J$11,33,2)</f>
        <v>15</v>
      </c>
    </row>
    <row r="13" spans="2:37" ht="25.8">
      <c r="J13" s="22" t="s">
        <v>36</v>
      </c>
      <c r="K13" s="23"/>
      <c r="L13" s="23"/>
      <c r="M13" s="23"/>
      <c r="N13" s="23"/>
      <c r="O13" s="23"/>
      <c r="P13" s="23"/>
      <c r="Q13" s="23"/>
      <c r="R13" s="24"/>
    </row>
    <row r="14" spans="2:37" ht="25.8">
      <c r="J14" s="19" t="str">
        <f>_xlfn.CONCAT(S14,T14,U14,V14,W14,X14,Y14,Z14,AA14,AB14,AC14,AD14,AE14,AF14,AG14,AH14,AI14)</f>
        <v>libertad o muerte</v>
      </c>
      <c r="K14" s="20"/>
      <c r="L14" s="20"/>
      <c r="M14" s="20"/>
      <c r="N14" s="20"/>
      <c r="O14" s="20"/>
      <c r="P14" s="20"/>
      <c r="Q14" s="20"/>
      <c r="R14" s="21"/>
      <c r="S14" s="12" t="str">
        <f>IFERROR(VLOOKUP(S11,Hoja2!$B$1:$C$36,2,FALSE),"")</f>
        <v>l</v>
      </c>
      <c r="T14" s="12" t="str">
        <f>IFERROR(VLOOKUP(T11,Hoja2!$B$1:$C$36,2,FALSE),"")</f>
        <v>i</v>
      </c>
      <c r="U14" s="12" t="str">
        <f>IFERROR(VLOOKUP(U11,Hoja2!$B$1:$C$36,2,FALSE),"")</f>
        <v>b</v>
      </c>
      <c r="V14" s="12" t="str">
        <f>IFERROR(VLOOKUP(V11,Hoja2!$B$1:$C$36,2,FALSE),"")</f>
        <v>e</v>
      </c>
      <c r="W14" s="12" t="str">
        <f>IFERROR(VLOOKUP(W11,Hoja2!$B$1:$C$36,2,FALSE),"")</f>
        <v>r</v>
      </c>
      <c r="X14" s="12" t="str">
        <f>IFERROR(VLOOKUP(X11,Hoja2!$B$1:$C$36,2,FALSE),"")</f>
        <v>t</v>
      </c>
      <c r="Y14" s="12" t="str">
        <f>IFERROR(VLOOKUP(Y11,Hoja2!$B$1:$C$36,2,FALSE),"")</f>
        <v>a</v>
      </c>
      <c r="Z14" s="12" t="str">
        <f>IFERROR(VLOOKUP(Z11,Hoja2!$B$1:$C$36,2,FALSE),"")</f>
        <v>d</v>
      </c>
      <c r="AA14" s="12" t="str">
        <f>IFERROR(VLOOKUP(AA11,Hoja2!$B$1:$C$36,2,FALSE),"")</f>
        <v xml:space="preserve"> </v>
      </c>
      <c r="AB14" s="12" t="str">
        <f>IFERROR(VLOOKUP(AB11,Hoja2!$B$1:$C$36,2,FALSE),"")</f>
        <v>o</v>
      </c>
      <c r="AC14" s="12" t="str">
        <f>IFERROR(VLOOKUP(AC11,Hoja2!$B$1:$C$36,2,FALSE),"")</f>
        <v xml:space="preserve"> </v>
      </c>
      <c r="AD14" s="12" t="str">
        <f>IFERROR(VLOOKUP(AD11,Hoja2!$B$1:$C$36,2,FALSE),"")</f>
        <v>m</v>
      </c>
      <c r="AE14" s="12" t="str">
        <f>IFERROR(VLOOKUP(AE11,Hoja2!$B$1:$C$36,2,FALSE),"")</f>
        <v>u</v>
      </c>
      <c r="AF14" s="12" t="str">
        <f>IFERROR(VLOOKUP(AF11,Hoja2!$B$1:$C$36,2,FALSE),"")</f>
        <v>e</v>
      </c>
      <c r="AG14" s="12" t="str">
        <f>IFERROR(VLOOKUP(AG11,Hoja2!$B$1:$C$36,2,FALSE),"")</f>
        <v>r</v>
      </c>
      <c r="AH14" s="12" t="str">
        <f>IFERROR(VLOOKUP(AH11,Hoja2!$B$1:$C$36,2,FALSE),"")</f>
        <v>t</v>
      </c>
      <c r="AI14" s="12" t="str">
        <f>IFERROR(VLOOKUP(AI11,Hoja2!$B$1:$C$36,2,FALSE),"")</f>
        <v>e</v>
      </c>
    </row>
  </sheetData>
  <mergeCells count="8">
    <mergeCell ref="J2:R2"/>
    <mergeCell ref="J10:R10"/>
    <mergeCell ref="J13:R13"/>
    <mergeCell ref="J14:R14"/>
    <mergeCell ref="J3:R3"/>
    <mergeCell ref="J6:R6"/>
    <mergeCell ref="J11:R11"/>
    <mergeCell ref="J5:R5"/>
  </mergeCells>
  <pageMargins left="0.7" right="0.7" top="0.75" bottom="0.75" header="0.3" footer="0.3"/>
  <pageSetup paperSize="9" orientation="portrait" r:id="rId1"/>
  <ignoredErrors>
    <ignoredError sqref="J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5F52-4D76-4BB0-A36E-D2A99DDACF49}">
  <dimension ref="A1:C36"/>
  <sheetViews>
    <sheetView topLeftCell="A15" workbookViewId="0">
      <selection activeCell="C15" sqref="C1:C1048576"/>
    </sheetView>
  </sheetViews>
  <sheetFormatPr baseColWidth="10" defaultRowHeight="14.4"/>
  <cols>
    <col min="2" max="2" width="11.5546875" style="8"/>
  </cols>
  <sheetData>
    <row r="1" spans="1:3" ht="21" thickBot="1">
      <c r="A1" s="9" t="s">
        <v>0</v>
      </c>
      <c r="B1" s="9" t="s">
        <v>38</v>
      </c>
      <c r="C1" s="9" t="s">
        <v>0</v>
      </c>
    </row>
    <row r="2" spans="1:3" ht="21" thickBot="1">
      <c r="A2" s="9" t="s">
        <v>1</v>
      </c>
      <c r="B2" s="9" t="s">
        <v>39</v>
      </c>
      <c r="C2" s="9" t="s">
        <v>1</v>
      </c>
    </row>
    <row r="3" spans="1:3" ht="21" thickBot="1">
      <c r="A3" s="9" t="s">
        <v>2</v>
      </c>
      <c r="B3" s="9" t="s">
        <v>40</v>
      </c>
      <c r="C3" s="9" t="s">
        <v>2</v>
      </c>
    </row>
    <row r="4" spans="1:3" ht="21" thickBot="1">
      <c r="A4" s="9" t="s">
        <v>3</v>
      </c>
      <c r="B4" s="9" t="s">
        <v>41</v>
      </c>
      <c r="C4" s="9" t="s">
        <v>3</v>
      </c>
    </row>
    <row r="5" spans="1:3" ht="21" thickBot="1">
      <c r="A5" s="9" t="s">
        <v>4</v>
      </c>
      <c r="B5" s="9" t="s">
        <v>42</v>
      </c>
      <c r="C5" s="9" t="s">
        <v>4</v>
      </c>
    </row>
    <row r="6" spans="1:3" ht="21" thickBot="1">
      <c r="A6" s="9" t="s">
        <v>5</v>
      </c>
      <c r="B6" s="9" t="s">
        <v>43</v>
      </c>
      <c r="C6" s="9" t="s">
        <v>5</v>
      </c>
    </row>
    <row r="7" spans="1:3" ht="21" thickBot="1">
      <c r="A7" s="9" t="s">
        <v>6</v>
      </c>
      <c r="B7" s="9" t="s">
        <v>44</v>
      </c>
      <c r="C7" s="9" t="s">
        <v>6</v>
      </c>
    </row>
    <row r="8" spans="1:3" ht="21" thickBot="1">
      <c r="A8" s="9" t="s">
        <v>7</v>
      </c>
      <c r="B8" s="9" t="s">
        <v>45</v>
      </c>
      <c r="C8" s="9" t="s">
        <v>7</v>
      </c>
    </row>
    <row r="9" spans="1:3" ht="21" thickBot="1">
      <c r="A9" s="9" t="s">
        <v>8</v>
      </c>
      <c r="B9" s="9" t="s">
        <v>46</v>
      </c>
      <c r="C9" s="9" t="s">
        <v>8</v>
      </c>
    </row>
    <row r="10" spans="1:3" ht="21" thickBot="1">
      <c r="A10" s="9" t="s">
        <v>9</v>
      </c>
      <c r="B10" s="9" t="s">
        <v>47</v>
      </c>
      <c r="C10" s="9" t="s">
        <v>9</v>
      </c>
    </row>
    <row r="11" spans="1:3" ht="21" thickBot="1">
      <c r="A11" s="9" t="s">
        <v>10</v>
      </c>
      <c r="B11" s="9" t="s">
        <v>48</v>
      </c>
      <c r="C11" s="9" t="s">
        <v>10</v>
      </c>
    </row>
    <row r="12" spans="1:3" ht="21" thickBot="1">
      <c r="A12" s="9" t="s">
        <v>11</v>
      </c>
      <c r="B12" s="9" t="s">
        <v>49</v>
      </c>
      <c r="C12" s="9" t="s">
        <v>11</v>
      </c>
    </row>
    <row r="13" spans="1:3" ht="21" thickBot="1">
      <c r="A13" s="9" t="s">
        <v>12</v>
      </c>
      <c r="B13" s="9" t="s">
        <v>50</v>
      </c>
      <c r="C13" s="9" t="s">
        <v>12</v>
      </c>
    </row>
    <row r="14" spans="1:3" ht="21" thickBot="1">
      <c r="A14" s="9" t="s">
        <v>13</v>
      </c>
      <c r="B14" s="9" t="s">
        <v>51</v>
      </c>
      <c r="C14" s="9" t="s">
        <v>13</v>
      </c>
    </row>
    <row r="15" spans="1:3" ht="21" thickBot="1">
      <c r="A15" s="9" t="s">
        <v>14</v>
      </c>
      <c r="B15" s="9" t="s">
        <v>52</v>
      </c>
      <c r="C15" s="9" t="s">
        <v>14</v>
      </c>
    </row>
    <row r="16" spans="1:3" ht="21" thickBot="1">
      <c r="A16" s="9" t="s">
        <v>15</v>
      </c>
      <c r="B16" s="9" t="s">
        <v>53</v>
      </c>
      <c r="C16" s="9" t="s">
        <v>15</v>
      </c>
    </row>
    <row r="17" spans="1:3" ht="21" thickBot="1">
      <c r="A17" s="9" t="s">
        <v>16</v>
      </c>
      <c r="B17" s="9" t="s">
        <v>54</v>
      </c>
      <c r="C17" s="9" t="s">
        <v>16</v>
      </c>
    </row>
    <row r="18" spans="1:3" ht="21" thickBot="1">
      <c r="A18" s="9" t="s">
        <v>17</v>
      </c>
      <c r="B18" s="9" t="s">
        <v>55</v>
      </c>
      <c r="C18" s="9" t="s">
        <v>17</v>
      </c>
    </row>
    <row r="19" spans="1:3" ht="21" thickBot="1">
      <c r="A19" s="9" t="s">
        <v>18</v>
      </c>
      <c r="B19" s="9" t="s">
        <v>56</v>
      </c>
      <c r="C19" s="9" t="s">
        <v>18</v>
      </c>
    </row>
    <row r="20" spans="1:3" ht="21" thickBot="1">
      <c r="A20" s="9" t="s">
        <v>19</v>
      </c>
      <c r="B20" s="9" t="s">
        <v>57</v>
      </c>
      <c r="C20" s="9" t="s">
        <v>19</v>
      </c>
    </row>
    <row r="21" spans="1:3" ht="21" thickBot="1">
      <c r="A21" s="9" t="s">
        <v>20</v>
      </c>
      <c r="B21" s="9" t="s">
        <v>58</v>
      </c>
      <c r="C21" s="9" t="s">
        <v>20</v>
      </c>
    </row>
    <row r="22" spans="1:3" ht="21" thickBot="1">
      <c r="A22" s="9" t="s">
        <v>21</v>
      </c>
      <c r="B22" s="9" t="s">
        <v>59</v>
      </c>
      <c r="C22" s="9" t="s">
        <v>21</v>
      </c>
    </row>
    <row r="23" spans="1:3" ht="21" thickBot="1">
      <c r="A23" s="9" t="s">
        <v>22</v>
      </c>
      <c r="B23" s="9" t="s">
        <v>60</v>
      </c>
      <c r="C23" s="9" t="s">
        <v>22</v>
      </c>
    </row>
    <row r="24" spans="1:3" ht="21" thickBot="1">
      <c r="A24" s="9" t="s">
        <v>23</v>
      </c>
      <c r="B24" s="9" t="s">
        <v>61</v>
      </c>
      <c r="C24" s="9" t="s">
        <v>23</v>
      </c>
    </row>
    <row r="25" spans="1:3" ht="21" thickBot="1">
      <c r="A25" s="9" t="s">
        <v>24</v>
      </c>
      <c r="B25" s="9" t="s">
        <v>62</v>
      </c>
      <c r="C25" s="9" t="s">
        <v>24</v>
      </c>
    </row>
    <row r="26" spans="1:3" ht="21" thickBot="1">
      <c r="A26" s="9" t="s">
        <v>25</v>
      </c>
      <c r="B26" s="9" t="s">
        <v>63</v>
      </c>
      <c r="C26" s="9" t="s">
        <v>25</v>
      </c>
    </row>
    <row r="27" spans="1:3" ht="21" thickBot="1">
      <c r="A27" s="9" t="s">
        <v>26</v>
      </c>
      <c r="B27" s="9" t="s">
        <v>64</v>
      </c>
      <c r="C27" s="9" t="s">
        <v>26</v>
      </c>
    </row>
    <row r="28" spans="1:3" ht="21" thickBot="1">
      <c r="A28" s="9" t="s">
        <v>28</v>
      </c>
      <c r="B28" s="9" t="s">
        <v>65</v>
      </c>
      <c r="C28" s="9" t="s">
        <v>28</v>
      </c>
    </row>
    <row r="29" spans="1:3" ht="21" thickBot="1">
      <c r="A29" s="9" t="s">
        <v>27</v>
      </c>
      <c r="B29" s="9" t="s">
        <v>66</v>
      </c>
      <c r="C29" s="9" t="s">
        <v>27</v>
      </c>
    </row>
    <row r="30" spans="1:3" ht="21" thickBot="1">
      <c r="A30" s="9" t="s">
        <v>29</v>
      </c>
      <c r="B30" s="9" t="s">
        <v>67</v>
      </c>
      <c r="C30" s="9" t="s">
        <v>29</v>
      </c>
    </row>
    <row r="31" spans="1:3" ht="21" thickBot="1">
      <c r="A31" s="9" t="s">
        <v>30</v>
      </c>
      <c r="B31" s="9" t="s">
        <v>68</v>
      </c>
      <c r="C31" s="9" t="s">
        <v>30</v>
      </c>
    </row>
    <row r="32" spans="1:3" ht="21" thickBot="1">
      <c r="A32" s="9" t="s">
        <v>31</v>
      </c>
      <c r="B32" s="9" t="s">
        <v>69</v>
      </c>
      <c r="C32" s="9" t="s">
        <v>31</v>
      </c>
    </row>
    <row r="33" spans="1:3" ht="21" thickBot="1">
      <c r="A33" s="9" t="s">
        <v>32</v>
      </c>
      <c r="B33" s="9" t="s">
        <v>70</v>
      </c>
      <c r="C33" s="9" t="s">
        <v>32</v>
      </c>
    </row>
    <row r="34" spans="1:3" ht="21" thickBot="1">
      <c r="A34" s="9" t="s">
        <v>33</v>
      </c>
      <c r="B34" s="9" t="s">
        <v>71</v>
      </c>
      <c r="C34" s="9" t="s">
        <v>33</v>
      </c>
    </row>
    <row r="35" spans="1:3" ht="21" thickBot="1">
      <c r="A35" s="9" t="s">
        <v>34</v>
      </c>
      <c r="B35" s="9" t="s">
        <v>72</v>
      </c>
      <c r="C35" s="9" t="s">
        <v>34</v>
      </c>
    </row>
    <row r="36" spans="1:3" ht="21" thickBot="1">
      <c r="A36" s="9" t="s">
        <v>35</v>
      </c>
      <c r="B36" s="9" t="s">
        <v>73</v>
      </c>
      <c r="C36" s="9" t="s">
        <v>35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Benito Gonzalez Rodriguez</cp:lastModifiedBy>
  <dcterms:created xsi:type="dcterms:W3CDTF">2023-05-24T13:13:23Z</dcterms:created>
  <dcterms:modified xsi:type="dcterms:W3CDTF">2024-06-12T14:50:15Z</dcterms:modified>
</cp:coreProperties>
</file>