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rubrica grupos/"/>
    </mc:Choice>
  </mc:AlternateContent>
  <xr:revisionPtr revIDLastSave="0" documentId="8_{83FE2F94-DEC8-A945-B439-431F64BE462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G71" i="1"/>
  <c r="E71" i="1"/>
  <c r="J70" i="1"/>
  <c r="K70" i="1" s="1"/>
  <c r="H70" i="1"/>
  <c r="I70" i="1" s="1"/>
  <c r="G70" i="1"/>
  <c r="E70" i="1"/>
  <c r="J69" i="1"/>
  <c r="K69" i="1" s="1"/>
  <c r="I69" i="1"/>
  <c r="H69" i="1"/>
  <c r="G69" i="1"/>
  <c r="E69" i="1"/>
  <c r="J68" i="1"/>
  <c r="K68" i="1" s="1"/>
  <c r="H68" i="1"/>
  <c r="I68" i="1" s="1"/>
  <c r="G68" i="1"/>
  <c r="E68" i="1"/>
  <c r="K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H57" i="1"/>
  <c r="I57" i="1" s="1"/>
  <c r="G57" i="1"/>
  <c r="E57" i="1"/>
  <c r="J56" i="1"/>
  <c r="K56" i="1" s="1"/>
  <c r="H56" i="1"/>
  <c r="I56" i="1" s="1"/>
  <c r="G56" i="1"/>
  <c r="E56" i="1"/>
  <c r="J55" i="1"/>
  <c r="K55" i="1" s="1"/>
  <c r="H55" i="1"/>
  <c r="I55" i="1" s="1"/>
  <c r="G55" i="1"/>
  <c r="E55" i="1"/>
  <c r="K54" i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D5" i="1" s="1"/>
  <c r="C59" i="1"/>
  <c r="C60" i="1" s="1"/>
  <c r="D4" i="1" s="1"/>
  <c r="C85" i="1"/>
  <c r="C8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<sst xmlns="http://schemas.openxmlformats.org/spreadsheetml/2006/main" count="179" uniqueCount="68">
  <si>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</si>
  <si>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</si>
  <si>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</si>
  <si>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</si>
  <si>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</si>
  <si>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</si>
  <si>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</si>
  <si>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</si>
  <si>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</si>
  <si>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</si>
  <si>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</si>
  <si>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</si>
  <si>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</si>
  <si>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</si>
  <si>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</si>
  <si>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</si>
  <si>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</si>
  <si>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</si>
  <si>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</si>
  <si>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</si>
  <si>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</si>
  <si>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</si>
  <si>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</si>
  <si>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</si>
  <si>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</si>
  <si>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</si>
  <si>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</si>
  <si>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</si>
  <si>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</si>
  <si>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</si>
  <si>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</si>
  <si>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</si>
  <si>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</si>
  <si>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</si>
  <si>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</si>
  <si>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</si>
  <si>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</si>
  <si>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</si>
  <si>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</si>
  <si>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</si>
  <si>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</si>
  <si>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</si>
  <si>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</si>
  <si>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</si>
  <si>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</si>
  <si>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</si>
  <si>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</si>
  <si>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</si>
  <si>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</si>
  <si>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</si>
  <si>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</si>
  <si>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</si>
  <si>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</si>
  <si>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</si>
  <si>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</si>
  <si>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</si>
  <si>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</si>
  <si>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</si>
  <si>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</si>
  <si>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</si>
  <si>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</si>
  <si>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</si>
  <si>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</si>
  <si>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Vivente Muñoz</t>
  </si>
  <si>
    <t>Daysi Vejar</t>
  </si>
  <si>
    <t>Giancarlo Jaque</t>
  </si>
  <si>
    <t>x</t>
  </si>
  <si>
    <t>Profesor Emilio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</si>
</sst>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7" sqref="B7:B8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17" t="s">
        <v>63</v>
      </c>
      <c r="C4" s="32">
        <f>C21</f>
        <v>7</v>
      </c>
      <c r="D4" s="38">
        <f>C60</f>
        <v>3.4</v>
      </c>
      <c r="E4" s="37">
        <f>C4*C$2+D4*D$2</f>
        <v>5.92</v>
      </c>
    </row>
    <row r="5" spans="1:11" x14ac:dyDescent="0.2">
      <c r="A5" s="3">
        <v>2</v>
      </c>
      <c r="B5" s="17" t="s">
        <v>64</v>
      </c>
      <c r="C5" s="32">
        <f>C34</f>
        <v>7</v>
      </c>
      <c r="D5" s="38">
        <f>C73</f>
        <v>4</v>
      </c>
      <c r="E5" s="37">
        <f t="shared" ref="E5:E6" si="0">C5*C$2+D5*D$2</f>
        <v>6.1</v>
      </c>
    </row>
    <row r="6" spans="1:11" x14ac:dyDescent="0.2">
      <c r="A6" s="3">
        <v>3</v>
      </c>
      <c r="B6" s="17"/>
      <c r="C6" s="32"/>
      <c r="D6" s="38"/>
      <c r="E6" s="37"/>
    </row>
    <row r="7" spans="1:11" ht="15" customHeight="1" x14ac:dyDescent="0.2">
      <c r="B7" s="58" t="s">
        <v>67</v>
      </c>
    </row>
    <row r="8" spans="1:11" ht="15" customHeight="1" x14ac:dyDescent="0.2">
      <c r="B8" s="58" t="s">
        <v>65</v>
      </c>
    </row>
    <row r="11" spans="1:11" ht="19" outlineLevel="1" x14ac:dyDescent="0.2">
      <c r="A11" s="48" t="s">
        <v>48</v>
      </c>
      <c r="B11" s="12" t="str">
        <f>B4</f>
        <v>Vivente Muñoz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2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Daysi Vejar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2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>
        <f>B6</f>
        <v>0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2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Vivente Muñoz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/>
      <c r="E52" s="13" t="str">
        <f>IF(D52="X",100*0.15,"")</f>
        <v/>
      </c>
      <c r="F52" s="13" t="s">
        <v>66</v>
      </c>
      <c r="G52" s="13">
        <f>IF(F52="X",60*0.15,"")</f>
        <v>9</v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/>
      <c r="E53" s="13" t="str">
        <f>IF(D53="X",100*0.25,"")</f>
        <v/>
      </c>
      <c r="F53" s="13" t="s">
        <v>66</v>
      </c>
      <c r="G53" s="13">
        <f>IF(F53="X",60*0.25,"")</f>
        <v>15</v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/>
      <c r="E54" s="13" t="str">
        <f>IF(D54="X",100*0.2,"")</f>
        <v/>
      </c>
      <c r="F54" s="13"/>
      <c r="G54" s="13" t="str">
        <f>IF(F54="X",60*0.2,"")</f>
        <v/>
      </c>
      <c r="H54" s="13" t="str">
        <f t="shared" si="17"/>
        <v/>
      </c>
      <c r="I54" s="13" t="str">
        <f>IF(H54="X",30*0.2,"")</f>
        <v/>
      </c>
      <c r="J54" s="13" t="s">
        <v>66</v>
      </c>
      <c r="K54" s="13">
        <f t="shared" si="19"/>
        <v>0</v>
      </c>
    </row>
    <row r="55" spans="1:11" ht="24" customHeight="1" x14ac:dyDescent="0.2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/>
      <c r="E55" s="13" t="str">
        <f>IF(D55="X",100*0.05,"")</f>
        <v/>
      </c>
      <c r="F55" s="13" t="s">
        <v>66</v>
      </c>
      <c r="G55" s="13">
        <f>IF(F55="X",60*0.05,"")</f>
        <v>3</v>
      </c>
      <c r="H55" s="13" t="str">
        <f t="shared" si="17"/>
        <v/>
      </c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/>
      <c r="E56" s="13" t="str">
        <f>IF(D56="X",100*0.05,"")</f>
        <v/>
      </c>
      <c r="F56" s="13" t="s">
        <v>66</v>
      </c>
      <c r="G56" s="13">
        <f>IF(F56="X",60*0.05,"")</f>
        <v>3</v>
      </c>
      <c r="H56" s="13" t="str">
        <f t="shared" si="17"/>
        <v/>
      </c>
      <c r="I56" s="13" t="str">
        <f>IF(H56="X",30*0.05,"")</f>
        <v/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/>
      <c r="E57" s="13" t="str">
        <f>IF(D57="X",100*0.2,"")</f>
        <v/>
      </c>
      <c r="F57" s="13" t="s">
        <v>66</v>
      </c>
      <c r="G57" s="13">
        <f>IF(F57="X",60*0.2,"")</f>
        <v>12</v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/>
      <c r="E58" s="13" t="str">
        <f>IF(D58="X",100*0.1,"")</f>
        <v/>
      </c>
      <c r="F58" s="13" t="s">
        <v>66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40"/>
      <c r="B59" s="19" t="s">
        <v>4</v>
      </c>
      <c r="C59" s="23">
        <f>E59+G59+I59+K59</f>
        <v>48</v>
      </c>
      <c r="D59" s="14"/>
      <c r="E59" s="14">
        <f>SUM(E52:E58)</f>
        <v>0</v>
      </c>
      <c r="F59" s="14"/>
      <c r="G59" s="14">
        <f>SUM(G52:G58)</f>
        <v>48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2" t="s">
        <v>12</v>
      </c>
      <c r="C60" s="15">
        <f>VLOOKUP(C59,ESCALA_IEP!A41:B241,2,FALSE)</f>
        <v>3.4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Daysi Vejar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/>
      <c r="E65" s="13" t="str">
        <f>IF(D65="X",100*0.15,"")</f>
        <v/>
      </c>
      <c r="F65" s="13" t="s">
        <v>66</v>
      </c>
      <c r="G65" s="13">
        <f>IF(F65="X",60*0.15,"")</f>
        <v>9</v>
      </c>
      <c r="H65" s="13" t="str">
        <f t="shared" ref="H65:H69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/>
      <c r="E66" s="13" t="str">
        <f>IF(D66="X",100*0.25,"")</f>
        <v/>
      </c>
      <c r="F66" s="13" t="s">
        <v>66</v>
      </c>
      <c r="G66" s="13">
        <f>IF(F66="X",60*0.25,"")</f>
        <v>15</v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/>
      <c r="E67" s="13" t="str">
        <f>IF(D67="X",100*0.2,"")</f>
        <v/>
      </c>
      <c r="F67" s="13" t="s">
        <v>66</v>
      </c>
      <c r="G67" s="13">
        <f>IF(F67="X",60*0.2,"")</f>
        <v>12</v>
      </c>
      <c r="H67" s="13" t="str">
        <f t="shared" si="20"/>
        <v/>
      </c>
      <c r="I67" s="13" t="str">
        <f>IF(H67="X",30*0.2,"")</f>
        <v/>
      </c>
      <c r="J67" s="13"/>
      <c r="K67" s="13" t="str">
        <f t="shared" si="22"/>
        <v/>
      </c>
    </row>
    <row r="68" spans="1:11" ht="24" customHeight="1" x14ac:dyDescent="0.2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/>
      <c r="E68" s="13" t="str">
        <f>IF(D68="X",100*0.05,"")</f>
        <v/>
      </c>
      <c r="F68" s="13" t="s">
        <v>66</v>
      </c>
      <c r="G68" s="13">
        <f>IF(F68="X",60*0.05,"")</f>
        <v>3</v>
      </c>
      <c r="H68" s="13" t="str">
        <f t="shared" si="20"/>
        <v/>
      </c>
      <c r="I68" s="13" t="str">
        <f>IF(H68="X",30*0.05,"")</f>
        <v/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/>
      <c r="E69" s="13" t="str">
        <f>IF(D69="X",100*0.05,"")</f>
        <v/>
      </c>
      <c r="F69" s="13" t="s">
        <v>66</v>
      </c>
      <c r="G69" s="13">
        <f>IF(F69="X",60*0.05,"")</f>
        <v>3</v>
      </c>
      <c r="H69" s="13" t="str">
        <f t="shared" si="20"/>
        <v/>
      </c>
      <c r="I69" s="13" t="str">
        <f>IF(H69="X",30*0.05,"")</f>
        <v/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/>
      <c r="E70" s="13" t="str">
        <f>IF(D70="X",100*0.2,"")</f>
        <v/>
      </c>
      <c r="F70" s="13" t="s">
        <v>66</v>
      </c>
      <c r="G70" s="13">
        <f>IF(F70="X",60*0.2,"")</f>
        <v>12</v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/>
      <c r="E71" s="13" t="str">
        <f>IF(D71="X",100*0.1,"")</f>
        <v/>
      </c>
      <c r="F71" s="13" t="s">
        <v>66</v>
      </c>
      <c r="G71" s="13">
        <f>IF(F71="X",60*0.1,"")</f>
        <v>6</v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40"/>
      <c r="B72" s="19" t="s">
        <v>4</v>
      </c>
      <c r="C72" s="23">
        <f>E72+G72+I72+K72</f>
        <v>60</v>
      </c>
      <c r="D72" s="14"/>
      <c r="E72" s="14">
        <f>SUM(E65:E71)</f>
        <v>0</v>
      </c>
      <c r="F72" s="14"/>
      <c r="G72" s="14">
        <f>SUM(G65:G71)</f>
        <v>60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2" t="s">
        <v>12</v>
      </c>
      <c r="C73" s="15">
        <f>VLOOKUP(C72,ESCALA_IEP!A54:B254,2,FALSE)</f>
        <v>4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>
        <f>B6</f>
        <v>0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3">IF($C78=CL,"X","")</f>
        <v>X</v>
      </c>
      <c r="E78" s="13">
        <f>IF(D78="X",100*0.15,"")</f>
        <v>15</v>
      </c>
      <c r="F78" s="13" t="str">
        <f t="shared" ref="F78:F82" si="24">IF($C78=L,"X","")</f>
        <v/>
      </c>
      <c r="G78" s="13" t="str">
        <f>IF(F78="X",60*0.15,"")</f>
        <v/>
      </c>
      <c r="H78" s="13" t="str">
        <f t="shared" ref="H78:H82" si="25">IF($C78=ML,"X","")</f>
        <v/>
      </c>
      <c r="I78" s="13" t="str">
        <f>IF(H78="X",30*0.15,"")</f>
        <v/>
      </c>
      <c r="J78" s="13" t="str">
        <f t="shared" ref="J78:J82" si="26">IF($C78=NL,"X","")</f>
        <v/>
      </c>
      <c r="K78" s="13" t="str">
        <f t="shared" ref="K78:K84" si="27">IF($J78="X",0,"")</f>
        <v/>
      </c>
    </row>
    <row r="79" spans="1:11" ht="24" customHeight="1" x14ac:dyDescent="0.2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3"/>
        <v>X</v>
      </c>
      <c r="E79" s="13">
        <f>IF(D79="X",100*0.25,"")</f>
        <v>25</v>
      </c>
      <c r="F79" s="13" t="str">
        <f t="shared" si="24"/>
        <v/>
      </c>
      <c r="G79" s="13" t="str">
        <f>IF(F79="X",60*0.25,"")</f>
        <v/>
      </c>
      <c r="H79" s="13" t="str">
        <f t="shared" si="25"/>
        <v/>
      </c>
      <c r="I79" s="13" t="str">
        <f>IF(H79="X",30*0.25,"")</f>
        <v/>
      </c>
      <c r="J79" s="13" t="str">
        <f t="shared" si="26"/>
        <v/>
      </c>
      <c r="K79" s="13" t="str">
        <f t="shared" si="27"/>
        <v/>
      </c>
    </row>
    <row r="80" spans="1:11" ht="24" customHeight="1" x14ac:dyDescent="0.2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3"/>
        <v>X</v>
      </c>
      <c r="E80" s="13">
        <f>IF(D80="X",100*0.2,"")</f>
        <v>20</v>
      </c>
      <c r="F80" s="13" t="str">
        <f t="shared" si="24"/>
        <v/>
      </c>
      <c r="G80" s="13" t="str">
        <f>IF(F80="X",60*0.2,"")</f>
        <v/>
      </c>
      <c r="H80" s="13" t="str">
        <f t="shared" si="25"/>
        <v/>
      </c>
      <c r="I80" s="13" t="str">
        <f>IF(H80="X",30*0.2,"")</f>
        <v/>
      </c>
      <c r="J80" s="13" t="str">
        <f t="shared" si="26"/>
        <v/>
      </c>
      <c r="K80" s="13" t="str">
        <f t="shared" si="27"/>
        <v/>
      </c>
    </row>
    <row r="81" spans="1:11" ht="24" customHeight="1" x14ac:dyDescent="0.2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3"/>
        <v>X</v>
      </c>
      <c r="E81" s="13">
        <f>IF(D81="X",100*0.05,"")</f>
        <v>5</v>
      </c>
      <c r="F81" s="13" t="str">
        <f t="shared" si="24"/>
        <v/>
      </c>
      <c r="G81" s="13" t="str">
        <f>IF(F81="X",60*0.05,"")</f>
        <v/>
      </c>
      <c r="H81" s="13" t="str">
        <f t="shared" si="25"/>
        <v/>
      </c>
      <c r="I81" s="13" t="str">
        <f>IF(H81="X",30*0.05,"")</f>
        <v/>
      </c>
      <c r="J81" s="13" t="str">
        <f t="shared" si="26"/>
        <v/>
      </c>
      <c r="K81" s="13" t="str">
        <f t="shared" si="27"/>
        <v/>
      </c>
    </row>
    <row r="82" spans="1:11" ht="24" customHeight="1" x14ac:dyDescent="0.2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3"/>
        <v>X</v>
      </c>
      <c r="E82" s="13">
        <f>IF(D82="X",100*0.05,"")</f>
        <v>5</v>
      </c>
      <c r="F82" s="13" t="str">
        <f t="shared" si="24"/>
        <v/>
      </c>
      <c r="G82" s="13" t="str">
        <f>IF(F82="X",60*0.05,"")</f>
        <v/>
      </c>
      <c r="H82" s="13" t="str">
        <f t="shared" si="25"/>
        <v/>
      </c>
      <c r="I82" s="13" t="str">
        <f>IF(H82="X",30*0.05,"")</f>
        <v/>
      </c>
      <c r="J82" s="13" t="str">
        <f t="shared" si="26"/>
        <v/>
      </c>
      <c r="K82" s="13" t="str">
        <f t="shared" si="27"/>
        <v/>
      </c>
    </row>
    <row r="83" spans="1:11" ht="24" customHeight="1" x14ac:dyDescent="0.2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7"/>
        <v/>
      </c>
    </row>
    <row r="84" spans="1:11" ht="24" customHeight="1" x14ac:dyDescent="0.2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7"/>
        <v/>
      </c>
    </row>
    <row r="85" spans="1:11" ht="24" customHeight="1" x14ac:dyDescent="0.25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2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">
      <c r="A3" s="50"/>
      <c r="B3" s="55"/>
      <c r="C3" s="55"/>
      <c r="D3" s="28">
        <v>0.3</v>
      </c>
      <c r="E3" s="28">
        <v>0</v>
      </c>
      <c r="F3" s="50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2024-12-02T14:26:09Z</dcterms:modified>
</cp:coreProperties>
</file>