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defaultThemeVersion="166925"/>
  <xr:revisionPtr revIDLastSave="0" documentId="13_ncr:1_{68E9D768-85A3-4CDA-A4DD-5469BF5E640C}" xr6:coauthVersionLast="45" xr6:coauthVersionMax="45" xr10:uidLastSave="{00000000-0000-0000-0000-000000000000}"/>
  <bookViews>
    <workbookView xWindow="-108" yWindow="-108" windowWidth="23256" windowHeight="12576" tabRatio="606" activeTab="1" xr2:uid="{A22C7B05-6B0A-4116-A99A-60EDDEA67682}"/>
  </bookViews>
  <sheets>
    <sheet name="Portada" sheetId="1" r:id="rId1"/>
    <sheet name="Verlet" sheetId="5" r:id="rId2"/>
    <sheet name="Verlet tiro 2" sheetId="7" r:id="rId3"/>
    <sheet name="Verlet tiro 3" sheetId="6" r:id="rId4"/>
    <sheet name="Verlet tiro 1 sin resistencia" sheetId="8" r:id="rId5"/>
    <sheet name="Verlet tiro 2 sin resistencia" sheetId="9" r:id="rId6"/>
    <sheet name="Verlet tiro 3 sin resistencia" sheetId="10" r:id="rId7"/>
    <sheet name="Gráfica de tiro parabólico" sheetId="2" r:id="rId8"/>
    <sheet name="Tiro parabólico 2" sheetId="3" r:id="rId9"/>
    <sheet name="Tiro parabólico 3" sheetId="4" r:id="rId10"/>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7" i="2" l="1"/>
  <c r="A88" i="2" s="1"/>
  <c r="A89" i="2" s="1"/>
  <c r="A90" i="2" s="1"/>
  <c r="A91" i="2" s="1"/>
  <c r="A92" i="2" s="1"/>
  <c r="A93" i="2" s="1"/>
  <c r="A94" i="2" s="1"/>
  <c r="A95" i="2" s="1"/>
  <c r="A96" i="2" s="1"/>
  <c r="A97" i="2" s="1"/>
  <c r="A98" i="2" s="1"/>
  <c r="A99" i="2" s="1"/>
  <c r="A100" i="2" s="1"/>
  <c r="A10" i="2"/>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9" i="2"/>
  <c r="M8" i="10" l="1"/>
  <c r="H8" i="10"/>
  <c r="A8" i="10"/>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H7" i="10"/>
  <c r="J7" i="10" s="1"/>
  <c r="M7" i="10" s="1"/>
  <c r="L7" i="10" s="1"/>
  <c r="E7" i="10"/>
  <c r="B7" i="10"/>
  <c r="E3" i="10"/>
  <c r="C7" i="10" s="1"/>
  <c r="M8" i="9"/>
  <c r="H8" i="9"/>
  <c r="A8" i="9"/>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H7" i="9"/>
  <c r="J7" i="9" s="1"/>
  <c r="M7" i="9" s="1"/>
  <c r="L7" i="9" s="1"/>
  <c r="E7" i="9"/>
  <c r="E3" i="9"/>
  <c r="B7" i="9" s="1"/>
  <c r="M8" i="8"/>
  <c r="H8" i="8"/>
  <c r="A8" i="8"/>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H7" i="8"/>
  <c r="J7" i="8" s="1"/>
  <c r="M7" i="8" s="1"/>
  <c r="L7" i="8" s="1"/>
  <c r="E7" i="8"/>
  <c r="E3" i="8"/>
  <c r="B7" i="8" s="1"/>
  <c r="E10" i="5"/>
  <c r="E6" i="10" l="1"/>
  <c r="E8" i="10" s="1"/>
  <c r="G7" i="10"/>
  <c r="F7" i="10"/>
  <c r="D7" i="10"/>
  <c r="F7" i="9"/>
  <c r="D7" i="9"/>
  <c r="C7" i="9"/>
  <c r="G7" i="9" s="1"/>
  <c r="F7" i="8"/>
  <c r="D7" i="8"/>
  <c r="C7" i="8"/>
  <c r="G7" i="8" s="1"/>
  <c r="E7" i="7"/>
  <c r="H7" i="7"/>
  <c r="J7" i="7"/>
  <c r="M7" i="7"/>
  <c r="L7" i="7" s="1"/>
  <c r="A8" i="7"/>
  <c r="H8" i="7"/>
  <c r="M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E3" i="7"/>
  <c r="E7" i="6"/>
  <c r="H7" i="6"/>
  <c r="J7" i="6"/>
  <c r="M7" i="6" s="1"/>
  <c r="L7" i="6" s="1"/>
  <c r="A8" i="6"/>
  <c r="H8" i="6"/>
  <c r="M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E3" i="6"/>
  <c r="D6" i="10" l="1"/>
  <c r="D8" i="10" s="1"/>
  <c r="E9" i="10"/>
  <c r="C8" i="10"/>
  <c r="G8" i="10" s="1"/>
  <c r="D6" i="9"/>
  <c r="D8" i="9" s="1"/>
  <c r="E6" i="9"/>
  <c r="E8" i="9" s="1"/>
  <c r="E6" i="8"/>
  <c r="E8" i="8" s="1"/>
  <c r="D6" i="8"/>
  <c r="D8" i="8" s="1"/>
  <c r="B7" i="7"/>
  <c r="C7" i="7"/>
  <c r="G7" i="7" s="1"/>
  <c r="B7" i="6"/>
  <c r="C7" i="6"/>
  <c r="G7" i="6" s="1"/>
  <c r="C7" i="5"/>
  <c r="B7" i="5"/>
  <c r="B8" i="10" l="1"/>
  <c r="F8" i="10" s="1"/>
  <c r="D9" i="10"/>
  <c r="E10" i="10"/>
  <c r="C9" i="10"/>
  <c r="G9" i="10" s="1"/>
  <c r="D9" i="9"/>
  <c r="B8" i="9"/>
  <c r="F8" i="9" s="1"/>
  <c r="C8" i="9"/>
  <c r="G8" i="9" s="1"/>
  <c r="E9" i="9"/>
  <c r="B8" i="8"/>
  <c r="F8" i="8" s="1"/>
  <c r="D9" i="8"/>
  <c r="C8" i="8"/>
  <c r="G8" i="8" s="1"/>
  <c r="E9" i="8"/>
  <c r="E6" i="7"/>
  <c r="E8" i="7" s="1"/>
  <c r="C8" i="7" s="1"/>
  <c r="G8" i="7" s="1"/>
  <c r="E6" i="6"/>
  <c r="E8" i="6" s="1"/>
  <c r="C8" i="6" s="1"/>
  <c r="G8" i="6" s="1"/>
  <c r="D7" i="7"/>
  <c r="F7" i="7"/>
  <c r="D7" i="6"/>
  <c r="F7" i="6"/>
  <c r="E7" i="5"/>
  <c r="D7" i="5"/>
  <c r="D10" i="10" l="1"/>
  <c r="B9" i="10"/>
  <c r="F9" i="10" s="1"/>
  <c r="E11" i="10"/>
  <c r="C10" i="10"/>
  <c r="G10" i="10" s="1"/>
  <c r="E10" i="9"/>
  <c r="C9" i="9"/>
  <c r="G9" i="9" s="1"/>
  <c r="B9" i="9"/>
  <c r="F9" i="9" s="1"/>
  <c r="D10" i="9"/>
  <c r="B9" i="8"/>
  <c r="F9" i="8" s="1"/>
  <c r="D10" i="8"/>
  <c r="E10" i="8"/>
  <c r="C9" i="8"/>
  <c r="G9" i="8" s="1"/>
  <c r="E9" i="7"/>
  <c r="E10" i="7" s="1"/>
  <c r="E9" i="6"/>
  <c r="C9" i="6" s="1"/>
  <c r="G9" i="6" s="1"/>
  <c r="D6" i="7"/>
  <c r="D8" i="7"/>
  <c r="D6" i="6"/>
  <c r="D8" i="6" s="1"/>
  <c r="A8" i="5"/>
  <c r="A9" i="5" s="1"/>
  <c r="C11" i="10" l="1"/>
  <c r="G11" i="10" s="1"/>
  <c r="E12" i="10"/>
  <c r="B10" i="10"/>
  <c r="F10" i="10" s="1"/>
  <c r="D11" i="10"/>
  <c r="D11" i="9"/>
  <c r="B10" i="9"/>
  <c r="F10" i="9" s="1"/>
  <c r="C10" i="9"/>
  <c r="G10" i="9" s="1"/>
  <c r="E11" i="9"/>
  <c r="C10" i="8"/>
  <c r="G10" i="8" s="1"/>
  <c r="E11" i="8"/>
  <c r="D11" i="8"/>
  <c r="B10" i="8"/>
  <c r="F10" i="8" s="1"/>
  <c r="C9" i="7"/>
  <c r="G9" i="7" s="1"/>
  <c r="E10" i="6"/>
  <c r="E11" i="6" s="1"/>
  <c r="C10" i="7"/>
  <c r="G10" i="7" s="1"/>
  <c r="E11" i="7"/>
  <c r="B8" i="7"/>
  <c r="F8" i="7" s="1"/>
  <c r="D9" i="7"/>
  <c r="B8" i="6"/>
  <c r="F8" i="6" s="1"/>
  <c r="D9" i="6"/>
  <c r="A10" i="5"/>
  <c r="M8" i="5"/>
  <c r="H8" i="5"/>
  <c r="H7" i="5"/>
  <c r="D12" i="10" l="1"/>
  <c r="B11" i="10"/>
  <c r="F11" i="10" s="1"/>
  <c r="E13" i="10"/>
  <c r="C12" i="10"/>
  <c r="G12" i="10" s="1"/>
  <c r="E12" i="9"/>
  <c r="C11" i="9"/>
  <c r="G11" i="9" s="1"/>
  <c r="D12" i="9"/>
  <c r="B11" i="9"/>
  <c r="F11" i="9" s="1"/>
  <c r="D12" i="8"/>
  <c r="B11" i="8"/>
  <c r="F11" i="8" s="1"/>
  <c r="E12" i="8"/>
  <c r="C11" i="8"/>
  <c r="G11" i="8" s="1"/>
  <c r="C10" i="6"/>
  <c r="G10" i="6" s="1"/>
  <c r="B9" i="7"/>
  <c r="F9" i="7" s="1"/>
  <c r="D10" i="7"/>
  <c r="C11" i="7"/>
  <c r="G11" i="7" s="1"/>
  <c r="E12" i="7"/>
  <c r="B9" i="6"/>
  <c r="F9" i="6" s="1"/>
  <c r="D10" i="6"/>
  <c r="C11" i="6"/>
  <c r="G11" i="6" s="1"/>
  <c r="E12" i="6"/>
  <c r="J7" i="5"/>
  <c r="M7" i="5" s="1"/>
  <c r="L7" i="5" s="1"/>
  <c r="G7" i="5"/>
  <c r="E6" i="5" s="1"/>
  <c r="E8" i="5" s="1"/>
  <c r="F7" i="5"/>
  <c r="D6" i="5" s="1"/>
  <c r="D8" i="5" s="1"/>
  <c r="A11" i="5"/>
  <c r="E3" i="5"/>
  <c r="C13" i="10" l="1"/>
  <c r="G13" i="10" s="1"/>
  <c r="E14" i="10"/>
  <c r="D13" i="10"/>
  <c r="B12" i="10"/>
  <c r="F12" i="10" s="1"/>
  <c r="D13" i="9"/>
  <c r="B12" i="9"/>
  <c r="F12" i="9" s="1"/>
  <c r="C12" i="9"/>
  <c r="G12" i="9" s="1"/>
  <c r="E13" i="9"/>
  <c r="E13" i="8"/>
  <c r="C12" i="8"/>
  <c r="G12" i="8" s="1"/>
  <c r="D13" i="8"/>
  <c r="B12" i="8"/>
  <c r="F12" i="8" s="1"/>
  <c r="C12" i="7"/>
  <c r="G12" i="7" s="1"/>
  <c r="E13" i="7"/>
  <c r="B10" i="7"/>
  <c r="F10" i="7" s="1"/>
  <c r="D11" i="7"/>
  <c r="C12" i="6"/>
  <c r="G12" i="6" s="1"/>
  <c r="E13" i="6"/>
  <c r="B10" i="6"/>
  <c r="F10" i="6" s="1"/>
  <c r="D11" i="6"/>
  <c r="D9" i="5"/>
  <c r="B8" i="5"/>
  <c r="F8" i="5" s="1"/>
  <c r="C8" i="5"/>
  <c r="G8" i="5" s="1"/>
  <c r="E9" i="5"/>
  <c r="A12" i="5"/>
  <c r="D49" i="2"/>
  <c r="D50" i="2"/>
  <c r="D51" i="2"/>
  <c r="D52" i="2"/>
  <c r="D53" i="2"/>
  <c r="D54" i="2"/>
  <c r="D55" i="2"/>
  <c r="D56" i="2"/>
  <c r="D57" i="2"/>
  <c r="D58" i="2"/>
  <c r="D59" i="2"/>
  <c r="D60" i="2"/>
  <c r="D61" i="2"/>
  <c r="D62" i="2"/>
  <c r="E49" i="2"/>
  <c r="E50" i="2"/>
  <c r="E51" i="2"/>
  <c r="G28" i="2" s="1"/>
  <c r="E52" i="2"/>
  <c r="E53" i="2"/>
  <c r="E54" i="2"/>
  <c r="E55" i="2"/>
  <c r="E56" i="2"/>
  <c r="E57" i="2"/>
  <c r="D14" i="10" l="1"/>
  <c r="B13" i="10"/>
  <c r="F13" i="10" s="1"/>
  <c r="E15" i="10"/>
  <c r="C14" i="10"/>
  <c r="G14" i="10" s="1"/>
  <c r="E14" i="9"/>
  <c r="C13" i="9"/>
  <c r="G13" i="9" s="1"/>
  <c r="B13" i="9"/>
  <c r="F13" i="9" s="1"/>
  <c r="D14" i="9"/>
  <c r="B13" i="8"/>
  <c r="F13" i="8" s="1"/>
  <c r="D14" i="8"/>
  <c r="E14" i="8"/>
  <c r="C13" i="8"/>
  <c r="G13" i="8" s="1"/>
  <c r="B11" i="7"/>
  <c r="F11" i="7" s="1"/>
  <c r="D12" i="7"/>
  <c r="C13" i="7"/>
  <c r="G13" i="7" s="1"/>
  <c r="E14" i="7"/>
  <c r="B11" i="6"/>
  <c r="F11" i="6" s="1"/>
  <c r="D12" i="6"/>
  <c r="C13" i="6"/>
  <c r="G13" i="6" s="1"/>
  <c r="E14" i="6"/>
  <c r="C9" i="5"/>
  <c r="G9" i="5" s="1"/>
  <c r="D10" i="5"/>
  <c r="B9" i="5"/>
  <c r="F9" i="5" s="1"/>
  <c r="A13" i="5"/>
  <c r="E4" i="4"/>
  <c r="C100" i="4" s="1"/>
  <c r="E100" i="4" s="1"/>
  <c r="E4" i="3"/>
  <c r="C100" i="3" s="1"/>
  <c r="E100" i="3" s="1"/>
  <c r="C15" i="10" l="1"/>
  <c r="G15" i="10" s="1"/>
  <c r="E16" i="10"/>
  <c r="B14" i="10"/>
  <c r="F14" i="10" s="1"/>
  <c r="D15" i="10"/>
  <c r="D15" i="9"/>
  <c r="B14" i="9"/>
  <c r="F14" i="9" s="1"/>
  <c r="C14" i="9"/>
  <c r="G14" i="9" s="1"/>
  <c r="E15" i="9"/>
  <c r="C14" i="8"/>
  <c r="G14" i="8" s="1"/>
  <c r="E15" i="8"/>
  <c r="D15" i="8"/>
  <c r="B14" i="8"/>
  <c r="F14" i="8" s="1"/>
  <c r="C14" i="7"/>
  <c r="G14" i="7" s="1"/>
  <c r="E15" i="7"/>
  <c r="B12" i="7"/>
  <c r="F12" i="7" s="1"/>
  <c r="D13" i="7"/>
  <c r="C14" i="6"/>
  <c r="G14" i="6" s="1"/>
  <c r="E15" i="6"/>
  <c r="B12" i="6"/>
  <c r="F12" i="6" s="1"/>
  <c r="D13" i="6"/>
  <c r="D11" i="5"/>
  <c r="B10" i="5"/>
  <c r="F10" i="5" s="1"/>
  <c r="E11" i="5"/>
  <c r="C10" i="5"/>
  <c r="G10" i="5" s="1"/>
  <c r="A14" i="5"/>
  <c r="C50" i="3"/>
  <c r="E50" i="3" s="1"/>
  <c r="C27" i="3"/>
  <c r="E27" i="3" s="1"/>
  <c r="C51" i="3"/>
  <c r="E51" i="3" s="1"/>
  <c r="C28" i="3"/>
  <c r="E28" i="3" s="1"/>
  <c r="C38" i="3"/>
  <c r="E38" i="3" s="1"/>
  <c r="B74" i="3"/>
  <c r="D74" i="3" s="1"/>
  <c r="C23" i="3"/>
  <c r="E23" i="3" s="1"/>
  <c r="B67" i="3"/>
  <c r="D67" i="3" s="1"/>
  <c r="B51" i="3"/>
  <c r="D51" i="3" s="1"/>
  <c r="C74" i="3"/>
  <c r="E74" i="3" s="1"/>
  <c r="B86" i="3"/>
  <c r="D86" i="3" s="1"/>
  <c r="B73" i="3"/>
  <c r="D73" i="3" s="1"/>
  <c r="B28" i="3"/>
  <c r="D28" i="3" s="1"/>
  <c r="B52" i="3"/>
  <c r="D52" i="3" s="1"/>
  <c r="B29" i="3"/>
  <c r="D29" i="3" s="1"/>
  <c r="C11" i="3"/>
  <c r="E11" i="3" s="1"/>
  <c r="C61" i="3"/>
  <c r="E61" i="3" s="1"/>
  <c r="B12" i="3"/>
  <c r="D12" i="3" s="1"/>
  <c r="B62" i="3"/>
  <c r="D62" i="3" s="1"/>
  <c r="C85" i="3"/>
  <c r="E85" i="3" s="1"/>
  <c r="C15" i="3"/>
  <c r="E15" i="3" s="1"/>
  <c r="B16" i="3"/>
  <c r="D16" i="3" s="1"/>
  <c r="B63" i="3"/>
  <c r="D63" i="3" s="1"/>
  <c r="C89" i="3"/>
  <c r="E89" i="3" s="1"/>
  <c r="B50" i="3"/>
  <c r="D50" i="3" s="1"/>
  <c r="B27" i="3"/>
  <c r="D27" i="3" s="1"/>
  <c r="C73" i="3"/>
  <c r="E73" i="3" s="1"/>
  <c r="B75" i="3"/>
  <c r="D75" i="3" s="1"/>
  <c r="C39" i="3"/>
  <c r="E39" i="3" s="1"/>
  <c r="C62" i="3"/>
  <c r="E62" i="3" s="1"/>
  <c r="B40" i="3"/>
  <c r="D40" i="3" s="1"/>
  <c r="C16" i="3"/>
  <c r="E16" i="3" s="1"/>
  <c r="C40" i="3"/>
  <c r="E40" i="3" s="1"/>
  <c r="C63" i="3"/>
  <c r="E63" i="3" s="1"/>
  <c r="B90" i="3"/>
  <c r="D90" i="3" s="1"/>
  <c r="C55" i="3"/>
  <c r="E55" i="3" s="1"/>
  <c r="B85" i="3"/>
  <c r="D85" i="3" s="1"/>
  <c r="B39" i="3"/>
  <c r="D39" i="3" s="1"/>
  <c r="B17" i="3"/>
  <c r="D17" i="3" s="1"/>
  <c r="B41" i="3"/>
  <c r="D41" i="3" s="1"/>
  <c r="C66" i="3"/>
  <c r="E66" i="3" s="1"/>
  <c r="C90" i="3"/>
  <c r="E90" i="3" s="1"/>
  <c r="B91" i="3"/>
  <c r="D91" i="3" s="1"/>
  <c r="B18" i="3"/>
  <c r="D18" i="3" s="1"/>
  <c r="B33" i="3"/>
  <c r="D33" i="3" s="1"/>
  <c r="B45" i="3"/>
  <c r="D45" i="3" s="1"/>
  <c r="C56" i="3"/>
  <c r="E56" i="3" s="1"/>
  <c r="C67" i="3"/>
  <c r="E67" i="3" s="1"/>
  <c r="C79" i="3"/>
  <c r="E79" i="3" s="1"/>
  <c r="C91" i="3"/>
  <c r="E91" i="3" s="1"/>
  <c r="C29" i="3"/>
  <c r="E29" i="3" s="1"/>
  <c r="C33" i="3"/>
  <c r="E33" i="3" s="1"/>
  <c r="B80" i="3"/>
  <c r="D80" i="3" s="1"/>
  <c r="B92" i="3"/>
  <c r="D92" i="3" s="1"/>
  <c r="C78" i="3"/>
  <c r="E78" i="3" s="1"/>
  <c r="C44" i="3"/>
  <c r="E44" i="3" s="1"/>
  <c r="B56" i="3"/>
  <c r="D56" i="3" s="1"/>
  <c r="C9" i="3"/>
  <c r="E9" i="3" s="1"/>
  <c r="B68" i="3"/>
  <c r="D68" i="3" s="1"/>
  <c r="B10" i="3"/>
  <c r="D10" i="3" s="1"/>
  <c r="B22" i="3"/>
  <c r="D22" i="3" s="1"/>
  <c r="B34" i="3"/>
  <c r="D34" i="3" s="1"/>
  <c r="B46" i="3"/>
  <c r="D46" i="3" s="1"/>
  <c r="C57" i="3"/>
  <c r="E57" i="3" s="1"/>
  <c r="C68" i="3"/>
  <c r="E68" i="3" s="1"/>
  <c r="C80" i="3"/>
  <c r="E80" i="3" s="1"/>
  <c r="C95" i="3"/>
  <c r="E95" i="3" s="1"/>
  <c r="C17" i="3"/>
  <c r="E17" i="3" s="1"/>
  <c r="B79" i="3"/>
  <c r="D79" i="3" s="1"/>
  <c r="C21" i="3"/>
  <c r="E21" i="3" s="1"/>
  <c r="C45" i="3"/>
  <c r="E45" i="3" s="1"/>
  <c r="B57" i="3"/>
  <c r="D57" i="3" s="1"/>
  <c r="C10" i="3"/>
  <c r="E10" i="3" s="1"/>
  <c r="C22" i="3"/>
  <c r="E22" i="3" s="1"/>
  <c r="C34" i="3"/>
  <c r="E34" i="3" s="1"/>
  <c r="C46" i="3"/>
  <c r="E46" i="3" s="1"/>
  <c r="B58" i="3"/>
  <c r="D58" i="3" s="1"/>
  <c r="B69" i="3"/>
  <c r="D69" i="3" s="1"/>
  <c r="B84" i="3"/>
  <c r="D84" i="3" s="1"/>
  <c r="B96" i="3"/>
  <c r="D96" i="3" s="1"/>
  <c r="B11" i="3"/>
  <c r="D11" i="3" s="1"/>
  <c r="B23" i="3"/>
  <c r="D23" i="3" s="1"/>
  <c r="B35" i="3"/>
  <c r="D35" i="3" s="1"/>
  <c r="C49" i="3"/>
  <c r="E49" i="3" s="1"/>
  <c r="B61" i="3"/>
  <c r="D61" i="3" s="1"/>
  <c r="C72" i="3"/>
  <c r="E72" i="3" s="1"/>
  <c r="C84" i="3"/>
  <c r="E84" i="3" s="1"/>
  <c r="C15" i="4"/>
  <c r="E15" i="4" s="1"/>
  <c r="C24" i="4"/>
  <c r="E24" i="4" s="1"/>
  <c r="B35" i="4"/>
  <c r="D35" i="4" s="1"/>
  <c r="C47" i="4"/>
  <c r="E47" i="4" s="1"/>
  <c r="C65" i="4"/>
  <c r="E65" i="4" s="1"/>
  <c r="C83" i="4"/>
  <c r="E83" i="4" s="1"/>
  <c r="B26" i="4"/>
  <c r="D26" i="4" s="1"/>
  <c r="C35" i="4"/>
  <c r="E35" i="4" s="1"/>
  <c r="B50" i="4"/>
  <c r="D50" i="4" s="1"/>
  <c r="B68" i="4"/>
  <c r="D68" i="4" s="1"/>
  <c r="B86" i="4"/>
  <c r="D86" i="4" s="1"/>
  <c r="B33" i="4"/>
  <c r="D33" i="4" s="1"/>
  <c r="B17" i="4"/>
  <c r="D17" i="4" s="1"/>
  <c r="C8" i="4"/>
  <c r="E8" i="4" s="1"/>
  <c r="C17" i="4"/>
  <c r="E17" i="4" s="1"/>
  <c r="C26" i="4"/>
  <c r="E26" i="4" s="1"/>
  <c r="B36" i="4"/>
  <c r="D36" i="4" s="1"/>
  <c r="C50" i="4"/>
  <c r="E50" i="4" s="1"/>
  <c r="C68" i="4"/>
  <c r="E68" i="4" s="1"/>
  <c r="C86" i="4"/>
  <c r="E86" i="4" s="1"/>
  <c r="B47" i="4"/>
  <c r="D47" i="4" s="1"/>
  <c r="B8" i="4"/>
  <c r="D8" i="4" s="1"/>
  <c r="B9" i="4"/>
  <c r="D9" i="4" s="1"/>
  <c r="B18" i="4"/>
  <c r="D18" i="4" s="1"/>
  <c r="B27" i="4"/>
  <c r="D27" i="4" s="1"/>
  <c r="B38" i="4"/>
  <c r="D38" i="4" s="1"/>
  <c r="B53" i="4"/>
  <c r="D53" i="4" s="1"/>
  <c r="B71" i="4"/>
  <c r="D71" i="4" s="1"/>
  <c r="B89" i="4"/>
  <c r="D89" i="4" s="1"/>
  <c r="B24" i="4"/>
  <c r="D24" i="4" s="1"/>
  <c r="C89" i="4"/>
  <c r="E89" i="4" s="1"/>
  <c r="B11" i="4"/>
  <c r="D11" i="4" s="1"/>
  <c r="B20" i="4"/>
  <c r="D20" i="4" s="1"/>
  <c r="B29" i="4"/>
  <c r="D29" i="4" s="1"/>
  <c r="B39" i="4"/>
  <c r="D39" i="4" s="1"/>
  <c r="B56" i="4"/>
  <c r="D56" i="4" s="1"/>
  <c r="B74" i="4"/>
  <c r="D74" i="4" s="1"/>
  <c r="B92" i="4"/>
  <c r="D92" i="4" s="1"/>
  <c r="B15" i="4"/>
  <c r="D15" i="4" s="1"/>
  <c r="C71" i="4"/>
  <c r="E71" i="4" s="1"/>
  <c r="C11" i="4"/>
  <c r="E11" i="4" s="1"/>
  <c r="C20" i="4"/>
  <c r="E20" i="4" s="1"/>
  <c r="C29" i="4"/>
  <c r="E29" i="4" s="1"/>
  <c r="B41" i="4"/>
  <c r="D41" i="4" s="1"/>
  <c r="C56" i="4"/>
  <c r="E56" i="4" s="1"/>
  <c r="C74" i="4"/>
  <c r="E74" i="4" s="1"/>
  <c r="C92" i="4"/>
  <c r="E92" i="4" s="1"/>
  <c r="B83" i="4"/>
  <c r="D83" i="4" s="1"/>
  <c r="C27" i="4"/>
  <c r="E27" i="4" s="1"/>
  <c r="B12" i="4"/>
  <c r="D12" i="4" s="1"/>
  <c r="B21" i="4"/>
  <c r="D21" i="4" s="1"/>
  <c r="B30" i="4"/>
  <c r="D30" i="4" s="1"/>
  <c r="C41" i="4"/>
  <c r="E41" i="4" s="1"/>
  <c r="B59" i="4"/>
  <c r="D59" i="4" s="1"/>
  <c r="B77" i="4"/>
  <c r="D77" i="4" s="1"/>
  <c r="B95" i="4"/>
  <c r="D95" i="4" s="1"/>
  <c r="C53" i="4"/>
  <c r="E53" i="4" s="1"/>
  <c r="C12" i="4"/>
  <c r="E12" i="4" s="1"/>
  <c r="C21" i="4"/>
  <c r="E21" i="4" s="1"/>
  <c r="C30" i="4"/>
  <c r="E30" i="4" s="1"/>
  <c r="B42" i="4"/>
  <c r="D42" i="4" s="1"/>
  <c r="C59" i="4"/>
  <c r="E59" i="4" s="1"/>
  <c r="C77" i="4"/>
  <c r="E77" i="4" s="1"/>
  <c r="C95" i="4"/>
  <c r="E95" i="4" s="1"/>
  <c r="C38" i="4"/>
  <c r="E38" i="4" s="1"/>
  <c r="B14" i="4"/>
  <c r="D14" i="4" s="1"/>
  <c r="B23" i="4"/>
  <c r="D23" i="4" s="1"/>
  <c r="B32" i="4"/>
  <c r="D32" i="4" s="1"/>
  <c r="B44" i="4"/>
  <c r="D44" i="4" s="1"/>
  <c r="B62" i="4"/>
  <c r="D62" i="4" s="1"/>
  <c r="B80" i="4"/>
  <c r="D80" i="4" s="1"/>
  <c r="B98" i="4"/>
  <c r="D98" i="4" s="1"/>
  <c r="B65" i="4"/>
  <c r="D65" i="4" s="1"/>
  <c r="C9" i="4"/>
  <c r="E9" i="4" s="1"/>
  <c r="C18" i="4"/>
  <c r="E18" i="4" s="1"/>
  <c r="C14" i="4"/>
  <c r="E14" i="4" s="1"/>
  <c r="C23" i="4"/>
  <c r="E23" i="4" s="1"/>
  <c r="C32" i="4"/>
  <c r="E32" i="4" s="1"/>
  <c r="C44" i="4"/>
  <c r="E44" i="4" s="1"/>
  <c r="C62" i="4"/>
  <c r="E62" i="4" s="1"/>
  <c r="C80" i="4"/>
  <c r="E80" i="4" s="1"/>
  <c r="C98" i="4"/>
  <c r="E98" i="4" s="1"/>
  <c r="B45" i="4"/>
  <c r="D45" i="4" s="1"/>
  <c r="B48" i="4"/>
  <c r="D48" i="4" s="1"/>
  <c r="B51" i="4"/>
  <c r="D51" i="4" s="1"/>
  <c r="B54" i="4"/>
  <c r="D54" i="4" s="1"/>
  <c r="B57" i="4"/>
  <c r="D57" i="4" s="1"/>
  <c r="B60" i="4"/>
  <c r="D60" i="4" s="1"/>
  <c r="B63" i="4"/>
  <c r="D63" i="4" s="1"/>
  <c r="B66" i="4"/>
  <c r="D66" i="4" s="1"/>
  <c r="B69" i="4"/>
  <c r="D69" i="4" s="1"/>
  <c r="B72" i="4"/>
  <c r="D72" i="4" s="1"/>
  <c r="B75" i="4"/>
  <c r="D75" i="4" s="1"/>
  <c r="B78" i="4"/>
  <c r="D78" i="4" s="1"/>
  <c r="B81" i="4"/>
  <c r="D81" i="4" s="1"/>
  <c r="B84" i="4"/>
  <c r="D84" i="4" s="1"/>
  <c r="B87" i="4"/>
  <c r="D87" i="4" s="1"/>
  <c r="B90" i="4"/>
  <c r="D90" i="4" s="1"/>
  <c r="B93" i="4"/>
  <c r="D93" i="4" s="1"/>
  <c r="B96" i="4"/>
  <c r="D96" i="4" s="1"/>
  <c r="B99" i="4"/>
  <c r="D99" i="4" s="1"/>
  <c r="C33" i="4"/>
  <c r="E33" i="4" s="1"/>
  <c r="C36" i="4"/>
  <c r="E36" i="4" s="1"/>
  <c r="C39" i="4"/>
  <c r="E39" i="4" s="1"/>
  <c r="C42" i="4"/>
  <c r="E42" i="4" s="1"/>
  <c r="C45" i="4"/>
  <c r="E45" i="4" s="1"/>
  <c r="C48" i="4"/>
  <c r="E48" i="4" s="1"/>
  <c r="C51" i="4"/>
  <c r="E51" i="4" s="1"/>
  <c r="C54" i="4"/>
  <c r="E54" i="4" s="1"/>
  <c r="C57" i="4"/>
  <c r="E57" i="4" s="1"/>
  <c r="C60" i="4"/>
  <c r="E60" i="4" s="1"/>
  <c r="C63" i="4"/>
  <c r="E63" i="4" s="1"/>
  <c r="C66" i="4"/>
  <c r="E66" i="4" s="1"/>
  <c r="C69" i="4"/>
  <c r="E69" i="4" s="1"/>
  <c r="C72" i="4"/>
  <c r="E72" i="4" s="1"/>
  <c r="C75" i="4"/>
  <c r="E75" i="4" s="1"/>
  <c r="C78" i="4"/>
  <c r="E78" i="4" s="1"/>
  <c r="C81" i="4"/>
  <c r="E81" i="4" s="1"/>
  <c r="C84" i="4"/>
  <c r="E84" i="4" s="1"/>
  <c r="C87" i="4"/>
  <c r="E87" i="4" s="1"/>
  <c r="C90" i="4"/>
  <c r="E90" i="4" s="1"/>
  <c r="C93" i="4"/>
  <c r="E93" i="4" s="1"/>
  <c r="C96" i="4"/>
  <c r="E96" i="4" s="1"/>
  <c r="C99" i="4"/>
  <c r="E99" i="4" s="1"/>
  <c r="B10" i="4"/>
  <c r="D10" i="4" s="1"/>
  <c r="B13" i="4"/>
  <c r="D13" i="4" s="1"/>
  <c r="B16" i="4"/>
  <c r="D16" i="4" s="1"/>
  <c r="B19" i="4"/>
  <c r="D19" i="4" s="1"/>
  <c r="B22" i="4"/>
  <c r="D22" i="4" s="1"/>
  <c r="B25" i="4"/>
  <c r="D25" i="4" s="1"/>
  <c r="B28" i="4"/>
  <c r="D28" i="4" s="1"/>
  <c r="B31" i="4"/>
  <c r="D31" i="4" s="1"/>
  <c r="B34" i="4"/>
  <c r="D34" i="4" s="1"/>
  <c r="B37" i="4"/>
  <c r="D37" i="4" s="1"/>
  <c r="B40" i="4"/>
  <c r="D40" i="4" s="1"/>
  <c r="B43" i="4"/>
  <c r="D43" i="4" s="1"/>
  <c r="B46" i="4"/>
  <c r="D46" i="4" s="1"/>
  <c r="B49" i="4"/>
  <c r="D49" i="4" s="1"/>
  <c r="B52" i="4"/>
  <c r="D52" i="4" s="1"/>
  <c r="B55" i="4"/>
  <c r="D55" i="4" s="1"/>
  <c r="B58" i="4"/>
  <c r="D58" i="4" s="1"/>
  <c r="B61" i="4"/>
  <c r="D61" i="4" s="1"/>
  <c r="B64" i="4"/>
  <c r="D64" i="4" s="1"/>
  <c r="B67" i="4"/>
  <c r="D67" i="4" s="1"/>
  <c r="B70" i="4"/>
  <c r="D70" i="4" s="1"/>
  <c r="B73" i="4"/>
  <c r="D73" i="4" s="1"/>
  <c r="B76" i="4"/>
  <c r="D76" i="4" s="1"/>
  <c r="B79" i="4"/>
  <c r="D79" i="4" s="1"/>
  <c r="B82" i="4"/>
  <c r="D82" i="4" s="1"/>
  <c r="B85" i="4"/>
  <c r="D85" i="4" s="1"/>
  <c r="B88" i="4"/>
  <c r="D88" i="4" s="1"/>
  <c r="B91" i="4"/>
  <c r="D91" i="4" s="1"/>
  <c r="B94" i="4"/>
  <c r="D94" i="4" s="1"/>
  <c r="B97" i="4"/>
  <c r="D97" i="4" s="1"/>
  <c r="B100" i="4"/>
  <c r="D100" i="4" s="1"/>
  <c r="C10" i="4"/>
  <c r="E10" i="4" s="1"/>
  <c r="C13" i="4"/>
  <c r="E13" i="4" s="1"/>
  <c r="C16" i="4"/>
  <c r="E16" i="4" s="1"/>
  <c r="C19" i="4"/>
  <c r="E19" i="4" s="1"/>
  <c r="C22" i="4"/>
  <c r="E22" i="4" s="1"/>
  <c r="C25" i="4"/>
  <c r="E25" i="4" s="1"/>
  <c r="C28" i="4"/>
  <c r="E28" i="4" s="1"/>
  <c r="C31" i="4"/>
  <c r="E31" i="4" s="1"/>
  <c r="C34" i="4"/>
  <c r="E34" i="4" s="1"/>
  <c r="C37" i="4"/>
  <c r="E37" i="4" s="1"/>
  <c r="C40" i="4"/>
  <c r="E40" i="4" s="1"/>
  <c r="C43" i="4"/>
  <c r="E43" i="4" s="1"/>
  <c r="C46" i="4"/>
  <c r="E46" i="4" s="1"/>
  <c r="C49" i="4"/>
  <c r="E49" i="4" s="1"/>
  <c r="C52" i="4"/>
  <c r="E52" i="4" s="1"/>
  <c r="C55" i="4"/>
  <c r="E55" i="4" s="1"/>
  <c r="C58" i="4"/>
  <c r="E58" i="4" s="1"/>
  <c r="C61" i="4"/>
  <c r="E61" i="4" s="1"/>
  <c r="C64" i="4"/>
  <c r="E64" i="4" s="1"/>
  <c r="C67" i="4"/>
  <c r="E67" i="4" s="1"/>
  <c r="C70" i="4"/>
  <c r="E70" i="4" s="1"/>
  <c r="C73" i="4"/>
  <c r="E73" i="4" s="1"/>
  <c r="C76" i="4"/>
  <c r="E76" i="4" s="1"/>
  <c r="C79" i="4"/>
  <c r="E79" i="4" s="1"/>
  <c r="C82" i="4"/>
  <c r="E82" i="4" s="1"/>
  <c r="C85" i="4"/>
  <c r="E85" i="4" s="1"/>
  <c r="C88" i="4"/>
  <c r="E88" i="4" s="1"/>
  <c r="C91" i="4"/>
  <c r="E91" i="4" s="1"/>
  <c r="C94" i="4"/>
  <c r="E94" i="4" s="1"/>
  <c r="C97" i="4"/>
  <c r="E97" i="4" s="1"/>
  <c r="C96" i="3"/>
  <c r="E96" i="3" s="1"/>
  <c r="B97" i="3"/>
  <c r="D97" i="3" s="1"/>
  <c r="C97" i="3"/>
  <c r="E97" i="3" s="1"/>
  <c r="C18" i="3"/>
  <c r="E18" i="3" s="1"/>
  <c r="C41" i="3"/>
  <c r="E41" i="3" s="1"/>
  <c r="B47" i="3"/>
  <c r="D47" i="3" s="1"/>
  <c r="C52" i="3"/>
  <c r="E52" i="3" s="1"/>
  <c r="C58" i="3"/>
  <c r="E58" i="3" s="1"/>
  <c r="B64" i="3"/>
  <c r="D64" i="3" s="1"/>
  <c r="C69" i="3"/>
  <c r="E69" i="3" s="1"/>
  <c r="C75" i="3"/>
  <c r="E75" i="3" s="1"/>
  <c r="B81" i="3"/>
  <c r="D81" i="3" s="1"/>
  <c r="C86" i="3"/>
  <c r="E86" i="3" s="1"/>
  <c r="C92" i="3"/>
  <c r="E92" i="3" s="1"/>
  <c r="B98" i="3"/>
  <c r="D98" i="3" s="1"/>
  <c r="C12" i="3"/>
  <c r="E12" i="3" s="1"/>
  <c r="C30" i="3"/>
  <c r="E30" i="3" s="1"/>
  <c r="B53" i="3"/>
  <c r="D53" i="3" s="1"/>
  <c r="B59" i="3"/>
  <c r="D59" i="3" s="1"/>
  <c r="C64" i="3"/>
  <c r="E64" i="3" s="1"/>
  <c r="B70" i="3"/>
  <c r="D70" i="3" s="1"/>
  <c r="B76" i="3"/>
  <c r="D76" i="3" s="1"/>
  <c r="C81" i="3"/>
  <c r="E81" i="3" s="1"/>
  <c r="B87" i="3"/>
  <c r="D87" i="3" s="1"/>
  <c r="B93" i="3"/>
  <c r="D93" i="3" s="1"/>
  <c r="C98" i="3"/>
  <c r="E98" i="3" s="1"/>
  <c r="C13" i="3"/>
  <c r="E13" i="3" s="1"/>
  <c r="C19" i="3"/>
  <c r="E19" i="3" s="1"/>
  <c r="B25" i="3"/>
  <c r="D25" i="3" s="1"/>
  <c r="B31" i="3"/>
  <c r="D31" i="3" s="1"/>
  <c r="C36" i="3"/>
  <c r="E36" i="3" s="1"/>
  <c r="C42" i="3"/>
  <c r="E42" i="3" s="1"/>
  <c r="C53" i="3"/>
  <c r="E53" i="3" s="1"/>
  <c r="C59" i="3"/>
  <c r="E59" i="3" s="1"/>
  <c r="B65" i="3"/>
  <c r="D65" i="3" s="1"/>
  <c r="C70" i="3"/>
  <c r="E70" i="3" s="1"/>
  <c r="C76" i="3"/>
  <c r="E76" i="3" s="1"/>
  <c r="B82" i="3"/>
  <c r="D82" i="3" s="1"/>
  <c r="C87" i="3"/>
  <c r="E87" i="3" s="1"/>
  <c r="C93" i="3"/>
  <c r="E93" i="3" s="1"/>
  <c r="B99" i="3"/>
  <c r="D99" i="3" s="1"/>
  <c r="C35" i="3"/>
  <c r="E35" i="3" s="1"/>
  <c r="B19" i="3"/>
  <c r="D19" i="3" s="1"/>
  <c r="C47" i="3"/>
  <c r="E47" i="3" s="1"/>
  <c r="B8" i="3"/>
  <c r="D8" i="3" s="1"/>
  <c r="B14" i="3"/>
  <c r="D14" i="3" s="1"/>
  <c r="B20" i="3"/>
  <c r="D20" i="3" s="1"/>
  <c r="C25" i="3"/>
  <c r="E25" i="3" s="1"/>
  <c r="C31" i="3"/>
  <c r="E31" i="3" s="1"/>
  <c r="B37" i="3"/>
  <c r="D37" i="3" s="1"/>
  <c r="B43" i="3"/>
  <c r="D43" i="3" s="1"/>
  <c r="B48" i="3"/>
  <c r="D48" i="3" s="1"/>
  <c r="B54" i="3"/>
  <c r="D54" i="3" s="1"/>
  <c r="C65" i="3"/>
  <c r="E65" i="3" s="1"/>
  <c r="B71" i="3"/>
  <c r="D71" i="3" s="1"/>
  <c r="B77" i="3"/>
  <c r="D77" i="3" s="1"/>
  <c r="C82" i="3"/>
  <c r="E82" i="3" s="1"/>
  <c r="B88" i="3"/>
  <c r="D88" i="3" s="1"/>
  <c r="B94" i="3"/>
  <c r="D94" i="3" s="1"/>
  <c r="C99" i="3"/>
  <c r="E99" i="3" s="1"/>
  <c r="B24" i="3"/>
  <c r="D24" i="3" s="1"/>
  <c r="C24" i="3"/>
  <c r="E24" i="3" s="1"/>
  <c r="B36" i="3"/>
  <c r="D36" i="3" s="1"/>
  <c r="C8" i="3"/>
  <c r="E8" i="3" s="1"/>
  <c r="C14" i="3"/>
  <c r="E14" i="3" s="1"/>
  <c r="C20" i="3"/>
  <c r="E20" i="3" s="1"/>
  <c r="B26" i="3"/>
  <c r="D26" i="3" s="1"/>
  <c r="B32" i="3"/>
  <c r="D32" i="3" s="1"/>
  <c r="C37" i="3"/>
  <c r="E37" i="3" s="1"/>
  <c r="C43" i="3"/>
  <c r="E43" i="3" s="1"/>
  <c r="C48" i="3"/>
  <c r="E48" i="3" s="1"/>
  <c r="C54" i="3"/>
  <c r="E54" i="3" s="1"/>
  <c r="B60" i="3"/>
  <c r="D60" i="3" s="1"/>
  <c r="C71" i="3"/>
  <c r="E71" i="3" s="1"/>
  <c r="C77" i="3"/>
  <c r="E77" i="3" s="1"/>
  <c r="B83" i="3"/>
  <c r="D83" i="3" s="1"/>
  <c r="C88" i="3"/>
  <c r="E88" i="3" s="1"/>
  <c r="C94" i="3"/>
  <c r="E94" i="3" s="1"/>
  <c r="B100" i="3"/>
  <c r="D100" i="3" s="1"/>
  <c r="B30" i="3"/>
  <c r="D30" i="3" s="1"/>
  <c r="B13" i="3"/>
  <c r="D13" i="3" s="1"/>
  <c r="B42" i="3"/>
  <c r="D42" i="3" s="1"/>
  <c r="B9" i="3"/>
  <c r="D9" i="3" s="1"/>
  <c r="B15" i="3"/>
  <c r="D15" i="3" s="1"/>
  <c r="B21" i="3"/>
  <c r="D21" i="3" s="1"/>
  <c r="C26" i="3"/>
  <c r="E26" i="3" s="1"/>
  <c r="C32" i="3"/>
  <c r="E32" i="3" s="1"/>
  <c r="B38" i="3"/>
  <c r="D38" i="3" s="1"/>
  <c r="B44" i="3"/>
  <c r="D44" i="3" s="1"/>
  <c r="B49" i="3"/>
  <c r="D49" i="3" s="1"/>
  <c r="B55" i="3"/>
  <c r="D55" i="3" s="1"/>
  <c r="C60" i="3"/>
  <c r="E60" i="3" s="1"/>
  <c r="B66" i="3"/>
  <c r="D66" i="3" s="1"/>
  <c r="B72" i="3"/>
  <c r="D72" i="3" s="1"/>
  <c r="B78" i="3"/>
  <c r="D78" i="3" s="1"/>
  <c r="C83" i="3"/>
  <c r="E83" i="3" s="1"/>
  <c r="B89" i="3"/>
  <c r="D89" i="3" s="1"/>
  <c r="B95" i="3"/>
  <c r="D95" i="3" s="1"/>
  <c r="D16" i="10" l="1"/>
  <c r="B15" i="10"/>
  <c r="F15" i="10" s="1"/>
  <c r="E17" i="10"/>
  <c r="C16" i="10"/>
  <c r="G16" i="10" s="1"/>
  <c r="E16" i="9"/>
  <c r="C15" i="9"/>
  <c r="G15" i="9" s="1"/>
  <c r="D16" i="9"/>
  <c r="B15" i="9"/>
  <c r="F15" i="9" s="1"/>
  <c r="D16" i="8"/>
  <c r="B15" i="8"/>
  <c r="F15" i="8" s="1"/>
  <c r="E16" i="8"/>
  <c r="C15" i="8"/>
  <c r="G15" i="8" s="1"/>
  <c r="B13" i="7"/>
  <c r="F13" i="7" s="1"/>
  <c r="D14" i="7"/>
  <c r="C15" i="7"/>
  <c r="G15" i="7" s="1"/>
  <c r="E16" i="7"/>
  <c r="B13" i="6"/>
  <c r="F13" i="6" s="1"/>
  <c r="D14" i="6"/>
  <c r="C15" i="6"/>
  <c r="G15" i="6" s="1"/>
  <c r="E16" i="6"/>
  <c r="E12" i="5"/>
  <c r="C11" i="5"/>
  <c r="G11" i="5" s="1"/>
  <c r="D12" i="5"/>
  <c r="B11" i="5"/>
  <c r="F11" i="5" s="1"/>
  <c r="A15" i="5"/>
  <c r="E4" i="2"/>
  <c r="C8" i="2" s="1"/>
  <c r="E18" i="10" l="1"/>
  <c r="C17" i="10"/>
  <c r="G17" i="10" s="1"/>
  <c r="B16" i="10"/>
  <c r="F16" i="10" s="1"/>
  <c r="D17" i="10"/>
  <c r="D17" i="9"/>
  <c r="B16" i="9"/>
  <c r="F16" i="9" s="1"/>
  <c r="E17" i="9"/>
  <c r="C16" i="9"/>
  <c r="G16" i="9" s="1"/>
  <c r="E17" i="8"/>
  <c r="C16" i="8"/>
  <c r="G16" i="8" s="1"/>
  <c r="D17" i="8"/>
  <c r="B16" i="8"/>
  <c r="F16" i="8" s="1"/>
  <c r="C16" i="7"/>
  <c r="G16" i="7" s="1"/>
  <c r="E17" i="7"/>
  <c r="B14" i="7"/>
  <c r="F14" i="7" s="1"/>
  <c r="D15" i="7"/>
  <c r="C16" i="6"/>
  <c r="G16" i="6" s="1"/>
  <c r="E17" i="6"/>
  <c r="B14" i="6"/>
  <c r="F14" i="6" s="1"/>
  <c r="D15" i="6"/>
  <c r="D13" i="5"/>
  <c r="B12" i="5"/>
  <c r="F12" i="5" s="1"/>
  <c r="E13" i="5"/>
  <c r="C12" i="5"/>
  <c r="G12" i="5" s="1"/>
  <c r="A16" i="5"/>
  <c r="E8" i="2"/>
  <c r="G8" i="2" a="1"/>
  <c r="G8" i="2" s="1"/>
  <c r="B9" i="2"/>
  <c r="D9" i="2" s="1"/>
  <c r="C9" i="2"/>
  <c r="E9" i="2" s="1"/>
  <c r="B10" i="2"/>
  <c r="D10" i="2" s="1"/>
  <c r="C10" i="2"/>
  <c r="E10" i="2" s="1"/>
  <c r="B11" i="2"/>
  <c r="D11" i="2" s="1"/>
  <c r="C11" i="2"/>
  <c r="E11" i="2" s="1"/>
  <c r="B12" i="2"/>
  <c r="D12" i="2" s="1"/>
  <c r="C12" i="2"/>
  <c r="B13" i="2"/>
  <c r="D13" i="2" s="1"/>
  <c r="C13" i="2"/>
  <c r="B14" i="2"/>
  <c r="D14" i="2" s="1"/>
  <c r="C14" i="2"/>
  <c r="B15" i="2"/>
  <c r="D15" i="2" s="1"/>
  <c r="C15" i="2"/>
  <c r="B16" i="2"/>
  <c r="D16" i="2" s="1"/>
  <c r="C16" i="2"/>
  <c r="B17" i="2"/>
  <c r="D17" i="2" s="1"/>
  <c r="C17" i="2"/>
  <c r="B18" i="2"/>
  <c r="D18" i="2" s="1"/>
  <c r="C18" i="2"/>
  <c r="B19" i="2"/>
  <c r="D19" i="2" s="1"/>
  <c r="C19" i="2"/>
  <c r="B20" i="2"/>
  <c r="D20" i="2" s="1"/>
  <c r="C20" i="2"/>
  <c r="B21" i="2"/>
  <c r="D21" i="2" s="1"/>
  <c r="C21" i="2"/>
  <c r="B22" i="2"/>
  <c r="D22" i="2" s="1"/>
  <c r="C22" i="2"/>
  <c r="B23" i="2"/>
  <c r="D23" i="2" s="1"/>
  <c r="C23" i="2"/>
  <c r="B24" i="2"/>
  <c r="D24" i="2" s="1"/>
  <c r="C24" i="2"/>
  <c r="B25" i="2"/>
  <c r="D25" i="2" s="1"/>
  <c r="C25" i="2"/>
  <c r="B26" i="2"/>
  <c r="D26" i="2" s="1"/>
  <c r="C26" i="2"/>
  <c r="B27" i="2"/>
  <c r="D27" i="2" s="1"/>
  <c r="C27" i="2"/>
  <c r="B28" i="2"/>
  <c r="D28" i="2" s="1"/>
  <c r="C28" i="2"/>
  <c r="B29" i="2"/>
  <c r="D29" i="2" s="1"/>
  <c r="C29" i="2"/>
  <c r="B30" i="2"/>
  <c r="D30" i="2" s="1"/>
  <c r="C30" i="2"/>
  <c r="B31" i="2"/>
  <c r="D31" i="2" s="1"/>
  <c r="C31" i="2"/>
  <c r="B32" i="2"/>
  <c r="D32" i="2" s="1"/>
  <c r="C32" i="2"/>
  <c r="B33" i="2"/>
  <c r="D33" i="2" s="1"/>
  <c r="C33" i="2"/>
  <c r="B34" i="2"/>
  <c r="D34" i="2" s="1"/>
  <c r="C34" i="2"/>
  <c r="B35" i="2"/>
  <c r="D35" i="2" s="1"/>
  <c r="C35" i="2"/>
  <c r="B36" i="2"/>
  <c r="D36" i="2" s="1"/>
  <c r="C36" i="2"/>
  <c r="B37" i="2"/>
  <c r="D37" i="2" s="1"/>
  <c r="C37" i="2"/>
  <c r="B38" i="2"/>
  <c r="D38" i="2" s="1"/>
  <c r="C38" i="2"/>
  <c r="B39" i="2"/>
  <c r="D39" i="2" s="1"/>
  <c r="C39" i="2"/>
  <c r="B40" i="2"/>
  <c r="D40" i="2" s="1"/>
  <c r="C40" i="2"/>
  <c r="B41" i="2"/>
  <c r="D41" i="2" s="1"/>
  <c r="C41" i="2"/>
  <c r="B42" i="2"/>
  <c r="D42" i="2" s="1"/>
  <c r="C42" i="2"/>
  <c r="B43" i="2"/>
  <c r="D43" i="2" s="1"/>
  <c r="C43" i="2"/>
  <c r="B44" i="2"/>
  <c r="D44" i="2" s="1"/>
  <c r="C44" i="2"/>
  <c r="B45" i="2"/>
  <c r="D45" i="2" s="1"/>
  <c r="C45" i="2"/>
  <c r="B46" i="2"/>
  <c r="D46" i="2" s="1"/>
  <c r="C46" i="2"/>
  <c r="B47" i="2"/>
  <c r="D47" i="2" s="1"/>
  <c r="C47" i="2"/>
  <c r="B48" i="2"/>
  <c r="D48" i="2" s="1"/>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8" i="2"/>
  <c r="D8" i="2" s="1"/>
  <c r="D18" i="10" l="1"/>
  <c r="B17" i="10"/>
  <c r="F17" i="10" s="1"/>
  <c r="E19" i="10"/>
  <c r="C18" i="10"/>
  <c r="G18" i="10" s="1"/>
  <c r="E18" i="9"/>
  <c r="C17" i="9"/>
  <c r="G17" i="9" s="1"/>
  <c r="B17" i="9"/>
  <c r="F17" i="9" s="1"/>
  <c r="D18" i="9"/>
  <c r="B17" i="8"/>
  <c r="F17" i="8" s="1"/>
  <c r="D18" i="8"/>
  <c r="E18" i="8"/>
  <c r="C17" i="8"/>
  <c r="G17" i="8" s="1"/>
  <c r="B15" i="7"/>
  <c r="F15" i="7" s="1"/>
  <c r="D16" i="7"/>
  <c r="C17" i="7"/>
  <c r="G17" i="7" s="1"/>
  <c r="E18" i="7"/>
  <c r="B15" i="6"/>
  <c r="F15" i="6" s="1"/>
  <c r="D16" i="6"/>
  <c r="C17" i="6"/>
  <c r="G17" i="6" s="1"/>
  <c r="E18" i="6"/>
  <c r="E14" i="5"/>
  <c r="C13" i="5"/>
  <c r="G13" i="5" s="1"/>
  <c r="D14" i="5"/>
  <c r="B13" i="5"/>
  <c r="F13" i="5" s="1"/>
  <c r="A17" i="5"/>
  <c r="E12" i="2"/>
  <c r="C19" i="10" l="1"/>
  <c r="G19" i="10" s="1"/>
  <c r="E20" i="10"/>
  <c r="B18" i="10"/>
  <c r="F18" i="10" s="1"/>
  <c r="D19" i="10"/>
  <c r="D19" i="9"/>
  <c r="B18" i="9"/>
  <c r="F18" i="9" s="1"/>
  <c r="C18" i="9"/>
  <c r="G18" i="9" s="1"/>
  <c r="E19" i="9"/>
  <c r="C18" i="8"/>
  <c r="G18" i="8" s="1"/>
  <c r="E19" i="8"/>
  <c r="D19" i="8"/>
  <c r="B18" i="8"/>
  <c r="F18" i="8" s="1"/>
  <c r="C18" i="7"/>
  <c r="G18" i="7" s="1"/>
  <c r="E19" i="7"/>
  <c r="B16" i="7"/>
  <c r="F16" i="7" s="1"/>
  <c r="D17" i="7"/>
  <c r="C18" i="6"/>
  <c r="G18" i="6" s="1"/>
  <c r="E19" i="6"/>
  <c r="B16" i="6"/>
  <c r="F16" i="6" s="1"/>
  <c r="D17" i="6"/>
  <c r="D15" i="5"/>
  <c r="B14" i="5"/>
  <c r="F14" i="5" s="1"/>
  <c r="E15" i="5"/>
  <c r="C14" i="5"/>
  <c r="G14" i="5" s="1"/>
  <c r="A18" i="5"/>
  <c r="E13" i="2"/>
  <c r="D20" i="10" l="1"/>
  <c r="B19" i="10"/>
  <c r="F19" i="10" s="1"/>
  <c r="E21" i="10"/>
  <c r="C20" i="10"/>
  <c r="G20" i="10" s="1"/>
  <c r="E20" i="9"/>
  <c r="C19" i="9"/>
  <c r="G19" i="9" s="1"/>
  <c r="B19" i="9"/>
  <c r="F19" i="9" s="1"/>
  <c r="D20" i="9"/>
  <c r="B19" i="8"/>
  <c r="F19" i="8" s="1"/>
  <c r="D20" i="8"/>
  <c r="E20" i="8"/>
  <c r="C19" i="8"/>
  <c r="G19" i="8" s="1"/>
  <c r="B17" i="7"/>
  <c r="F17" i="7" s="1"/>
  <c r="D18" i="7"/>
  <c r="C19" i="7"/>
  <c r="G19" i="7" s="1"/>
  <c r="E20" i="7"/>
  <c r="B17" i="6"/>
  <c r="F17" i="6" s="1"/>
  <c r="D18" i="6"/>
  <c r="C19" i="6"/>
  <c r="G19" i="6" s="1"/>
  <c r="E20" i="6"/>
  <c r="E16" i="5"/>
  <c r="C15" i="5"/>
  <c r="G15" i="5" s="1"/>
  <c r="D16" i="5"/>
  <c r="B15" i="5"/>
  <c r="F15" i="5" s="1"/>
  <c r="A19" i="5"/>
  <c r="E14" i="2"/>
  <c r="E22" i="10" l="1"/>
  <c r="C21" i="10"/>
  <c r="G21" i="10" s="1"/>
  <c r="D21" i="10"/>
  <c r="B20" i="10"/>
  <c r="F20" i="10" s="1"/>
  <c r="D21" i="9"/>
  <c r="B20" i="9"/>
  <c r="F20" i="9" s="1"/>
  <c r="E21" i="9"/>
  <c r="C20" i="9"/>
  <c r="G20" i="9" s="1"/>
  <c r="E21" i="8"/>
  <c r="C20" i="8"/>
  <c r="G20" i="8" s="1"/>
  <c r="D21" i="8"/>
  <c r="B20" i="8"/>
  <c r="F20" i="8" s="1"/>
  <c r="C20" i="7"/>
  <c r="G20" i="7" s="1"/>
  <c r="E21" i="7"/>
  <c r="B18" i="7"/>
  <c r="F18" i="7" s="1"/>
  <c r="D19" i="7"/>
  <c r="C20" i="6"/>
  <c r="G20" i="6" s="1"/>
  <c r="E21" i="6"/>
  <c r="B18" i="6"/>
  <c r="F18" i="6" s="1"/>
  <c r="D19" i="6"/>
  <c r="D17" i="5"/>
  <c r="B16" i="5"/>
  <c r="F16" i="5" s="1"/>
  <c r="E17" i="5"/>
  <c r="C16" i="5"/>
  <c r="G16" i="5" s="1"/>
  <c r="A20" i="5"/>
  <c r="E15" i="2"/>
  <c r="D22" i="10" l="1"/>
  <c r="B21" i="10"/>
  <c r="F21" i="10" s="1"/>
  <c r="E23" i="10"/>
  <c r="C22" i="10"/>
  <c r="G22" i="10" s="1"/>
  <c r="E22" i="9"/>
  <c r="C21" i="9"/>
  <c r="G21" i="9" s="1"/>
  <c r="B21" i="9"/>
  <c r="F21" i="9" s="1"/>
  <c r="D22" i="9"/>
  <c r="B21" i="8"/>
  <c r="F21" i="8" s="1"/>
  <c r="D22" i="8"/>
  <c r="E22" i="8"/>
  <c r="C21" i="8"/>
  <c r="G21" i="8" s="1"/>
  <c r="B19" i="7"/>
  <c r="F19" i="7" s="1"/>
  <c r="D20" i="7"/>
  <c r="C21" i="7"/>
  <c r="G21" i="7" s="1"/>
  <c r="E22" i="7"/>
  <c r="B19" i="6"/>
  <c r="F19" i="6" s="1"/>
  <c r="D20" i="6"/>
  <c r="C21" i="6"/>
  <c r="G21" i="6" s="1"/>
  <c r="E22" i="6"/>
  <c r="E18" i="5"/>
  <c r="C17" i="5"/>
  <c r="G17" i="5" s="1"/>
  <c r="D18" i="5"/>
  <c r="B17" i="5"/>
  <c r="F17" i="5" s="1"/>
  <c r="A21" i="5"/>
  <c r="E16" i="2"/>
  <c r="C23" i="10" l="1"/>
  <c r="G23" i="10" s="1"/>
  <c r="E24" i="10"/>
  <c r="B22" i="10"/>
  <c r="F22" i="10" s="1"/>
  <c r="D23" i="10"/>
  <c r="D23" i="9"/>
  <c r="B22" i="9"/>
  <c r="F22" i="9" s="1"/>
  <c r="C22" i="9"/>
  <c r="G22" i="9" s="1"/>
  <c r="E23" i="9"/>
  <c r="D23" i="8"/>
  <c r="B22" i="8"/>
  <c r="F22" i="8" s="1"/>
  <c r="C22" i="8"/>
  <c r="G22" i="8" s="1"/>
  <c r="E23" i="8"/>
  <c r="C22" i="7"/>
  <c r="G22" i="7" s="1"/>
  <c r="E23" i="7"/>
  <c r="B20" i="7"/>
  <c r="F20" i="7" s="1"/>
  <c r="D21" i="7"/>
  <c r="C22" i="6"/>
  <c r="G22" i="6" s="1"/>
  <c r="E23" i="6"/>
  <c r="B20" i="6"/>
  <c r="F20" i="6" s="1"/>
  <c r="D21" i="6"/>
  <c r="D19" i="5"/>
  <c r="B18" i="5"/>
  <c r="F18" i="5" s="1"/>
  <c r="E19" i="5"/>
  <c r="C18" i="5"/>
  <c r="G18" i="5" s="1"/>
  <c r="A22" i="5"/>
  <c r="E17" i="2"/>
  <c r="D24" i="10" l="1"/>
  <c r="B23" i="10"/>
  <c r="F23" i="10" s="1"/>
  <c r="E25" i="10"/>
  <c r="C24" i="10"/>
  <c r="G24" i="10" s="1"/>
  <c r="E24" i="9"/>
  <c r="C23" i="9"/>
  <c r="G23" i="9" s="1"/>
  <c r="D24" i="9"/>
  <c r="B23" i="9"/>
  <c r="F23" i="9" s="1"/>
  <c r="D24" i="8"/>
  <c r="B23" i="8"/>
  <c r="F23" i="8" s="1"/>
  <c r="E24" i="8"/>
  <c r="C23" i="8"/>
  <c r="G23" i="8" s="1"/>
  <c r="B21" i="7"/>
  <c r="F21" i="7" s="1"/>
  <c r="D22" i="7"/>
  <c r="C23" i="7"/>
  <c r="G23" i="7" s="1"/>
  <c r="E24" i="7"/>
  <c r="B21" i="6"/>
  <c r="F21" i="6" s="1"/>
  <c r="D22" i="6"/>
  <c r="C23" i="6"/>
  <c r="G23" i="6" s="1"/>
  <c r="E24" i="6"/>
  <c r="E20" i="5"/>
  <c r="C19" i="5"/>
  <c r="G19" i="5" s="1"/>
  <c r="D20" i="5"/>
  <c r="B19" i="5"/>
  <c r="F19" i="5" s="1"/>
  <c r="A23" i="5"/>
  <c r="E18" i="2"/>
  <c r="D25" i="10" l="1"/>
  <c r="B24" i="10"/>
  <c r="F24" i="10" s="1"/>
  <c r="E26" i="10"/>
  <c r="C25" i="10"/>
  <c r="G25" i="10" s="1"/>
  <c r="D25" i="9"/>
  <c r="B24" i="9"/>
  <c r="F24" i="9" s="1"/>
  <c r="E25" i="9"/>
  <c r="C24" i="9"/>
  <c r="G24" i="9" s="1"/>
  <c r="C24" i="8"/>
  <c r="G24" i="8" s="1"/>
  <c r="E25" i="8"/>
  <c r="D25" i="8"/>
  <c r="B24" i="8"/>
  <c r="F24" i="8" s="1"/>
  <c r="C24" i="7"/>
  <c r="G24" i="7" s="1"/>
  <c r="E25" i="7"/>
  <c r="B22" i="7"/>
  <c r="F22" i="7" s="1"/>
  <c r="D23" i="7"/>
  <c r="C24" i="6"/>
  <c r="G24" i="6" s="1"/>
  <c r="E25" i="6"/>
  <c r="B22" i="6"/>
  <c r="F22" i="6" s="1"/>
  <c r="D23" i="6"/>
  <c r="D21" i="5"/>
  <c r="B20" i="5"/>
  <c r="F20" i="5" s="1"/>
  <c r="E21" i="5"/>
  <c r="C20" i="5"/>
  <c r="G20" i="5" s="1"/>
  <c r="A24" i="5"/>
  <c r="E19" i="2"/>
  <c r="E27" i="10" l="1"/>
  <c r="C26" i="10"/>
  <c r="G26" i="10" s="1"/>
  <c r="D26" i="10"/>
  <c r="B25" i="10"/>
  <c r="F25" i="10" s="1"/>
  <c r="E26" i="9"/>
  <c r="C25" i="9"/>
  <c r="G25" i="9" s="1"/>
  <c r="B25" i="9"/>
  <c r="F25" i="9" s="1"/>
  <c r="D26" i="9"/>
  <c r="B25" i="8"/>
  <c r="F25" i="8" s="1"/>
  <c r="D26" i="8"/>
  <c r="E26" i="8"/>
  <c r="C25" i="8"/>
  <c r="G25" i="8" s="1"/>
  <c r="B23" i="7"/>
  <c r="F23" i="7" s="1"/>
  <c r="D24" i="7"/>
  <c r="C25" i="7"/>
  <c r="G25" i="7" s="1"/>
  <c r="E26" i="7"/>
  <c r="B23" i="6"/>
  <c r="F23" i="6" s="1"/>
  <c r="D24" i="6"/>
  <c r="C25" i="6"/>
  <c r="G25" i="6" s="1"/>
  <c r="E26" i="6"/>
  <c r="E22" i="5"/>
  <c r="C21" i="5"/>
  <c r="G21" i="5" s="1"/>
  <c r="D22" i="5"/>
  <c r="B21" i="5"/>
  <c r="F21" i="5" s="1"/>
  <c r="A25" i="5"/>
  <c r="E20" i="2"/>
  <c r="B26" i="10" l="1"/>
  <c r="F26" i="10" s="1"/>
  <c r="D27" i="10"/>
  <c r="C27" i="10"/>
  <c r="G27" i="10" s="1"/>
  <c r="E28" i="10"/>
  <c r="D27" i="9"/>
  <c r="B26" i="9"/>
  <c r="F26" i="9" s="1"/>
  <c r="C26" i="9"/>
  <c r="G26" i="9" s="1"/>
  <c r="E27" i="9"/>
  <c r="C26" i="8"/>
  <c r="G26" i="8" s="1"/>
  <c r="E27" i="8"/>
  <c r="D27" i="8"/>
  <c r="B26" i="8"/>
  <c r="F26" i="8" s="1"/>
  <c r="C26" i="7"/>
  <c r="G26" i="7" s="1"/>
  <c r="E27" i="7"/>
  <c r="B24" i="7"/>
  <c r="F24" i="7" s="1"/>
  <c r="D25" i="7"/>
  <c r="C26" i="6"/>
  <c r="G26" i="6" s="1"/>
  <c r="E27" i="6"/>
  <c r="B24" i="6"/>
  <c r="F24" i="6" s="1"/>
  <c r="D25" i="6"/>
  <c r="D23" i="5"/>
  <c r="B22" i="5"/>
  <c r="F22" i="5" s="1"/>
  <c r="E23" i="5"/>
  <c r="C22" i="5"/>
  <c r="G22" i="5" s="1"/>
  <c r="A26" i="5"/>
  <c r="E21" i="2"/>
  <c r="E29" i="10" l="1"/>
  <c r="C28" i="10"/>
  <c r="G28" i="10" s="1"/>
  <c r="D28" i="10"/>
  <c r="B27" i="10"/>
  <c r="F27" i="10" s="1"/>
  <c r="E28" i="9"/>
  <c r="C27" i="9"/>
  <c r="G27" i="9" s="1"/>
  <c r="D28" i="9"/>
  <c r="B27" i="9"/>
  <c r="F27" i="9" s="1"/>
  <c r="D28" i="8"/>
  <c r="B27" i="8"/>
  <c r="F27" i="8" s="1"/>
  <c r="E28" i="8"/>
  <c r="C27" i="8"/>
  <c r="G27" i="8" s="1"/>
  <c r="B25" i="7"/>
  <c r="F25" i="7" s="1"/>
  <c r="D26" i="7"/>
  <c r="C27" i="7"/>
  <c r="G27" i="7" s="1"/>
  <c r="E28" i="7"/>
  <c r="B25" i="6"/>
  <c r="F25" i="6" s="1"/>
  <c r="D26" i="6"/>
  <c r="C27" i="6"/>
  <c r="G27" i="6" s="1"/>
  <c r="E28" i="6"/>
  <c r="E24" i="5"/>
  <c r="C23" i="5"/>
  <c r="G23" i="5" s="1"/>
  <c r="D24" i="5"/>
  <c r="B23" i="5"/>
  <c r="F23" i="5" s="1"/>
  <c r="A27" i="5"/>
  <c r="E22" i="2"/>
  <c r="D29" i="10" l="1"/>
  <c r="B28" i="10"/>
  <c r="F28" i="10" s="1"/>
  <c r="E30" i="10"/>
  <c r="C29" i="10"/>
  <c r="G29" i="10" s="1"/>
  <c r="D29" i="9"/>
  <c r="B28" i="9"/>
  <c r="F28" i="9" s="1"/>
  <c r="E29" i="9"/>
  <c r="C28" i="9"/>
  <c r="G28" i="9" s="1"/>
  <c r="E29" i="8"/>
  <c r="C28" i="8"/>
  <c r="G28" i="8" s="1"/>
  <c r="D29" i="8"/>
  <c r="B28" i="8"/>
  <c r="F28" i="8" s="1"/>
  <c r="C28" i="7"/>
  <c r="G28" i="7" s="1"/>
  <c r="E29" i="7"/>
  <c r="B26" i="7"/>
  <c r="F26" i="7" s="1"/>
  <c r="D27" i="7"/>
  <c r="C28" i="6"/>
  <c r="G28" i="6" s="1"/>
  <c r="E29" i="6"/>
  <c r="B26" i="6"/>
  <c r="F26" i="6" s="1"/>
  <c r="D27" i="6"/>
  <c r="D25" i="5"/>
  <c r="B24" i="5"/>
  <c r="F24" i="5" s="1"/>
  <c r="E25" i="5"/>
  <c r="C24" i="5"/>
  <c r="G24" i="5" s="1"/>
  <c r="A28" i="5"/>
  <c r="E23" i="2"/>
  <c r="E31" i="10" l="1"/>
  <c r="C30" i="10"/>
  <c r="G30" i="10" s="1"/>
  <c r="D30" i="10"/>
  <c r="B29" i="10"/>
  <c r="F29" i="10" s="1"/>
  <c r="E30" i="9"/>
  <c r="C29" i="9"/>
  <c r="G29" i="9" s="1"/>
  <c r="B29" i="9"/>
  <c r="F29" i="9" s="1"/>
  <c r="D30" i="9"/>
  <c r="B29" i="8"/>
  <c r="F29" i="8" s="1"/>
  <c r="D30" i="8"/>
  <c r="E30" i="8"/>
  <c r="C29" i="8"/>
  <c r="G29" i="8" s="1"/>
  <c r="B27" i="7"/>
  <c r="F27" i="7" s="1"/>
  <c r="D28" i="7"/>
  <c r="C29" i="7"/>
  <c r="G29" i="7" s="1"/>
  <c r="E30" i="7"/>
  <c r="B27" i="6"/>
  <c r="F27" i="6" s="1"/>
  <c r="D28" i="6"/>
  <c r="C29" i="6"/>
  <c r="G29" i="6" s="1"/>
  <c r="E30" i="6"/>
  <c r="E26" i="5"/>
  <c r="C25" i="5"/>
  <c r="G25" i="5" s="1"/>
  <c r="D26" i="5"/>
  <c r="B25" i="5"/>
  <c r="F25" i="5" s="1"/>
  <c r="A29" i="5"/>
  <c r="E24" i="2"/>
  <c r="B30" i="10" l="1"/>
  <c r="F30" i="10" s="1"/>
  <c r="D31" i="10"/>
  <c r="C31" i="10"/>
  <c r="G31" i="10" s="1"/>
  <c r="E32" i="10"/>
  <c r="D31" i="9"/>
  <c r="B30" i="9"/>
  <c r="F30" i="9" s="1"/>
  <c r="C30" i="9"/>
  <c r="G30" i="9" s="1"/>
  <c r="E31" i="9"/>
  <c r="C30" i="8"/>
  <c r="G30" i="8" s="1"/>
  <c r="E31" i="8"/>
  <c r="D31" i="8"/>
  <c r="B30" i="8"/>
  <c r="F30" i="8" s="1"/>
  <c r="C30" i="7"/>
  <c r="G30" i="7" s="1"/>
  <c r="E31" i="7"/>
  <c r="B28" i="7"/>
  <c r="F28" i="7" s="1"/>
  <c r="D29" i="7"/>
  <c r="C30" i="6"/>
  <c r="G30" i="6" s="1"/>
  <c r="E31" i="6"/>
  <c r="B28" i="6"/>
  <c r="F28" i="6" s="1"/>
  <c r="D29" i="6"/>
  <c r="D27" i="5"/>
  <c r="B26" i="5"/>
  <c r="F26" i="5" s="1"/>
  <c r="E27" i="5"/>
  <c r="C26" i="5"/>
  <c r="G26" i="5" s="1"/>
  <c r="A30" i="5"/>
  <c r="E25" i="2"/>
  <c r="D32" i="10" l="1"/>
  <c r="B31" i="10"/>
  <c r="F31" i="10" s="1"/>
  <c r="E33" i="10"/>
  <c r="C32" i="10"/>
  <c r="G32" i="10" s="1"/>
  <c r="E32" i="9"/>
  <c r="C31" i="9"/>
  <c r="G31" i="9" s="1"/>
  <c r="D32" i="9"/>
  <c r="B31" i="9"/>
  <c r="F31" i="9" s="1"/>
  <c r="D32" i="8"/>
  <c r="B31" i="8"/>
  <c r="F31" i="8" s="1"/>
  <c r="E32" i="8"/>
  <c r="C31" i="8"/>
  <c r="G31" i="8" s="1"/>
  <c r="B29" i="7"/>
  <c r="F29" i="7" s="1"/>
  <c r="D30" i="7"/>
  <c r="C31" i="7"/>
  <c r="G31" i="7" s="1"/>
  <c r="E32" i="7"/>
  <c r="B29" i="6"/>
  <c r="F29" i="6" s="1"/>
  <c r="D30" i="6"/>
  <c r="C31" i="6"/>
  <c r="G31" i="6" s="1"/>
  <c r="E32" i="6"/>
  <c r="E28" i="5"/>
  <c r="C27" i="5"/>
  <c r="G27" i="5" s="1"/>
  <c r="D28" i="5"/>
  <c r="B27" i="5"/>
  <c r="F27" i="5" s="1"/>
  <c r="A31" i="5"/>
  <c r="E26" i="2"/>
  <c r="E34" i="10" l="1"/>
  <c r="C33" i="10"/>
  <c r="G33" i="10" s="1"/>
  <c r="D33" i="10"/>
  <c r="B32" i="10"/>
  <c r="F32" i="10" s="1"/>
  <c r="D33" i="9"/>
  <c r="B32" i="9"/>
  <c r="F32" i="9" s="1"/>
  <c r="E33" i="9"/>
  <c r="C32" i="9"/>
  <c r="G32" i="9" s="1"/>
  <c r="E33" i="8"/>
  <c r="C32" i="8"/>
  <c r="G32" i="8" s="1"/>
  <c r="D33" i="8"/>
  <c r="B32" i="8"/>
  <c r="F32" i="8" s="1"/>
  <c r="C32" i="7"/>
  <c r="G32" i="7" s="1"/>
  <c r="E33" i="7"/>
  <c r="B30" i="7"/>
  <c r="F30" i="7" s="1"/>
  <c r="D31" i="7"/>
  <c r="C32" i="6"/>
  <c r="G32" i="6" s="1"/>
  <c r="E33" i="6"/>
  <c r="B30" i="6"/>
  <c r="F30" i="6" s="1"/>
  <c r="D31" i="6"/>
  <c r="D29" i="5"/>
  <c r="B28" i="5"/>
  <c r="F28" i="5" s="1"/>
  <c r="E29" i="5"/>
  <c r="C28" i="5"/>
  <c r="G28" i="5" s="1"/>
  <c r="A32" i="5"/>
  <c r="E27" i="2"/>
  <c r="D34" i="10" l="1"/>
  <c r="B33" i="10"/>
  <c r="F33" i="10" s="1"/>
  <c r="E35" i="10"/>
  <c r="C34" i="10"/>
  <c r="G34" i="10" s="1"/>
  <c r="E34" i="9"/>
  <c r="C33" i="9"/>
  <c r="G33" i="9" s="1"/>
  <c r="B33" i="9"/>
  <c r="F33" i="9" s="1"/>
  <c r="D34" i="9"/>
  <c r="B33" i="8"/>
  <c r="F33" i="8" s="1"/>
  <c r="D34" i="8"/>
  <c r="E34" i="8"/>
  <c r="C33" i="8"/>
  <c r="G33" i="8" s="1"/>
  <c r="B31" i="7"/>
  <c r="F31" i="7" s="1"/>
  <c r="D32" i="7"/>
  <c r="C33" i="7"/>
  <c r="G33" i="7" s="1"/>
  <c r="E34" i="7"/>
  <c r="B31" i="6"/>
  <c r="F31" i="6" s="1"/>
  <c r="D32" i="6"/>
  <c r="C33" i="6"/>
  <c r="G33" i="6" s="1"/>
  <c r="E34" i="6"/>
  <c r="E30" i="5"/>
  <c r="C29" i="5"/>
  <c r="G29" i="5" s="1"/>
  <c r="D30" i="5"/>
  <c r="B29" i="5"/>
  <c r="F29" i="5" s="1"/>
  <c r="A33" i="5"/>
  <c r="E28" i="2"/>
  <c r="C35" i="10" l="1"/>
  <c r="G35" i="10" s="1"/>
  <c r="E36" i="10"/>
  <c r="B34" i="10"/>
  <c r="F34" i="10" s="1"/>
  <c r="D35" i="10"/>
  <c r="D35" i="9"/>
  <c r="B34" i="9"/>
  <c r="F34" i="9" s="1"/>
  <c r="C34" i="9"/>
  <c r="G34" i="9" s="1"/>
  <c r="E35" i="9"/>
  <c r="C34" i="8"/>
  <c r="G34" i="8" s="1"/>
  <c r="E35" i="8"/>
  <c r="D35" i="8"/>
  <c r="B34" i="8"/>
  <c r="F34" i="8" s="1"/>
  <c r="C34" i="7"/>
  <c r="G34" i="7" s="1"/>
  <c r="E35" i="7"/>
  <c r="B32" i="7"/>
  <c r="F32" i="7" s="1"/>
  <c r="D33" i="7"/>
  <c r="C34" i="6"/>
  <c r="G34" i="6" s="1"/>
  <c r="E35" i="6"/>
  <c r="B32" i="6"/>
  <c r="F32" i="6" s="1"/>
  <c r="D33" i="6"/>
  <c r="D31" i="5"/>
  <c r="B30" i="5"/>
  <c r="F30" i="5" s="1"/>
  <c r="E31" i="5"/>
  <c r="C30" i="5"/>
  <c r="G30" i="5" s="1"/>
  <c r="A34" i="5"/>
  <c r="E29" i="2"/>
  <c r="D36" i="10" l="1"/>
  <c r="B35" i="10"/>
  <c r="F35" i="10" s="1"/>
  <c r="E37" i="10"/>
  <c r="C36" i="10"/>
  <c r="G36" i="10" s="1"/>
  <c r="E36" i="9"/>
  <c r="C35" i="9"/>
  <c r="G35" i="9" s="1"/>
  <c r="D36" i="9"/>
  <c r="B35" i="9"/>
  <c r="F35" i="9" s="1"/>
  <c r="D36" i="8"/>
  <c r="B35" i="8"/>
  <c r="F35" i="8" s="1"/>
  <c r="E36" i="8"/>
  <c r="C35" i="8"/>
  <c r="G35" i="8" s="1"/>
  <c r="B33" i="7"/>
  <c r="F33" i="7" s="1"/>
  <c r="D34" i="7"/>
  <c r="C35" i="7"/>
  <c r="G35" i="7" s="1"/>
  <c r="E36" i="7"/>
  <c r="B33" i="6"/>
  <c r="F33" i="6" s="1"/>
  <c r="D34" i="6"/>
  <c r="C35" i="6"/>
  <c r="G35" i="6" s="1"/>
  <c r="E36" i="6"/>
  <c r="E32" i="5"/>
  <c r="C31" i="5"/>
  <c r="G31" i="5" s="1"/>
  <c r="D32" i="5"/>
  <c r="B31" i="5"/>
  <c r="F31" i="5" s="1"/>
  <c r="A35" i="5"/>
  <c r="E30" i="2"/>
  <c r="E38" i="10" l="1"/>
  <c r="C37" i="10"/>
  <c r="G37" i="10" s="1"/>
  <c r="D37" i="10"/>
  <c r="B36" i="10"/>
  <c r="F36" i="10" s="1"/>
  <c r="D37" i="9"/>
  <c r="B36" i="9"/>
  <c r="F36" i="9" s="1"/>
  <c r="E37" i="9"/>
  <c r="C36" i="9"/>
  <c r="G36" i="9" s="1"/>
  <c r="D37" i="8"/>
  <c r="B36" i="8"/>
  <c r="F36" i="8" s="1"/>
  <c r="E37" i="8"/>
  <c r="C36" i="8"/>
  <c r="G36" i="8" s="1"/>
  <c r="C36" i="7"/>
  <c r="G36" i="7" s="1"/>
  <c r="E37" i="7"/>
  <c r="B34" i="7"/>
  <c r="F34" i="7" s="1"/>
  <c r="D35" i="7"/>
  <c r="C36" i="6"/>
  <c r="G36" i="6" s="1"/>
  <c r="E37" i="6"/>
  <c r="B34" i="6"/>
  <c r="F34" i="6" s="1"/>
  <c r="D35" i="6"/>
  <c r="D33" i="5"/>
  <c r="B32" i="5"/>
  <c r="F32" i="5" s="1"/>
  <c r="E33" i="5"/>
  <c r="C32" i="5"/>
  <c r="G32" i="5" s="1"/>
  <c r="A36" i="5"/>
  <c r="E31" i="2"/>
  <c r="D38" i="10" l="1"/>
  <c r="B37" i="10"/>
  <c r="F37" i="10" s="1"/>
  <c r="E39" i="10"/>
  <c r="C38" i="10"/>
  <c r="G38" i="10" s="1"/>
  <c r="E38" i="9"/>
  <c r="C37" i="9"/>
  <c r="G37" i="9" s="1"/>
  <c r="B37" i="9"/>
  <c r="F37" i="9" s="1"/>
  <c r="D38" i="9"/>
  <c r="E38" i="8"/>
  <c r="C37" i="8"/>
  <c r="G37" i="8" s="1"/>
  <c r="B37" i="8"/>
  <c r="F37" i="8" s="1"/>
  <c r="D38" i="8"/>
  <c r="B35" i="7"/>
  <c r="F35" i="7" s="1"/>
  <c r="D36" i="7"/>
  <c r="C37" i="7"/>
  <c r="G37" i="7" s="1"/>
  <c r="E38" i="7"/>
  <c r="B35" i="6"/>
  <c r="F35" i="6" s="1"/>
  <c r="D36" i="6"/>
  <c r="C37" i="6"/>
  <c r="G37" i="6" s="1"/>
  <c r="E38" i="6"/>
  <c r="E34" i="5"/>
  <c r="C33" i="5"/>
  <c r="G33" i="5" s="1"/>
  <c r="D34" i="5"/>
  <c r="B33" i="5"/>
  <c r="F33" i="5" s="1"/>
  <c r="A37" i="5"/>
  <c r="E32" i="2"/>
  <c r="C39" i="10" l="1"/>
  <c r="G39" i="10" s="1"/>
  <c r="E40" i="10"/>
  <c r="B38" i="10"/>
  <c r="F38" i="10" s="1"/>
  <c r="D39" i="10"/>
  <c r="D39" i="9"/>
  <c r="B38" i="9"/>
  <c r="F38" i="9" s="1"/>
  <c r="C38" i="9"/>
  <c r="G38" i="9" s="1"/>
  <c r="E39" i="9"/>
  <c r="D39" i="8"/>
  <c r="B38" i="8"/>
  <c r="F38" i="8" s="1"/>
  <c r="C38" i="8"/>
  <c r="G38" i="8" s="1"/>
  <c r="E39" i="8"/>
  <c r="C38" i="7"/>
  <c r="G38" i="7" s="1"/>
  <c r="E39" i="7"/>
  <c r="B36" i="7"/>
  <c r="F36" i="7" s="1"/>
  <c r="D37" i="7"/>
  <c r="C38" i="6"/>
  <c r="G38" i="6" s="1"/>
  <c r="E39" i="6"/>
  <c r="B36" i="6"/>
  <c r="F36" i="6" s="1"/>
  <c r="D37" i="6"/>
  <c r="D35" i="5"/>
  <c r="B34" i="5"/>
  <c r="F34" i="5" s="1"/>
  <c r="E35" i="5"/>
  <c r="C34" i="5"/>
  <c r="G34" i="5" s="1"/>
  <c r="A38" i="5"/>
  <c r="E33" i="2"/>
  <c r="D40" i="10" l="1"/>
  <c r="B39" i="10"/>
  <c r="F39" i="10" s="1"/>
  <c r="E41" i="10"/>
  <c r="C40" i="10"/>
  <c r="G40" i="10" s="1"/>
  <c r="E40" i="9"/>
  <c r="C39" i="9"/>
  <c r="G39" i="9" s="1"/>
  <c r="D40" i="9"/>
  <c r="B39" i="9"/>
  <c r="F39" i="9" s="1"/>
  <c r="E40" i="8"/>
  <c r="C39" i="8"/>
  <c r="G39" i="8" s="1"/>
  <c r="D40" i="8"/>
  <c r="B39" i="8"/>
  <c r="F39" i="8" s="1"/>
  <c r="B37" i="7"/>
  <c r="F37" i="7" s="1"/>
  <c r="D38" i="7"/>
  <c r="C39" i="7"/>
  <c r="G39" i="7" s="1"/>
  <c r="E40" i="7"/>
  <c r="B37" i="6"/>
  <c r="F37" i="6" s="1"/>
  <c r="D38" i="6"/>
  <c r="C39" i="6"/>
  <c r="G39" i="6" s="1"/>
  <c r="E40" i="6"/>
  <c r="E36" i="5"/>
  <c r="C35" i="5"/>
  <c r="G35" i="5" s="1"/>
  <c r="D36" i="5"/>
  <c r="B35" i="5"/>
  <c r="F35" i="5" s="1"/>
  <c r="A39" i="5"/>
  <c r="E34" i="2"/>
  <c r="E42" i="10" l="1"/>
  <c r="C41" i="10"/>
  <c r="G41" i="10" s="1"/>
  <c r="D41" i="10"/>
  <c r="B40" i="10"/>
  <c r="F40" i="10" s="1"/>
  <c r="D41" i="9"/>
  <c r="B40" i="9"/>
  <c r="F40" i="9" s="1"/>
  <c r="E41" i="9"/>
  <c r="C40" i="9"/>
  <c r="G40" i="9" s="1"/>
  <c r="D41" i="8"/>
  <c r="B40" i="8"/>
  <c r="F40" i="8" s="1"/>
  <c r="E41" i="8"/>
  <c r="C40" i="8"/>
  <c r="G40" i="8" s="1"/>
  <c r="C40" i="7"/>
  <c r="G40" i="7" s="1"/>
  <c r="E41" i="7"/>
  <c r="B38" i="7"/>
  <c r="F38" i="7" s="1"/>
  <c r="D39" i="7"/>
  <c r="C40" i="6"/>
  <c r="G40" i="6" s="1"/>
  <c r="E41" i="6"/>
  <c r="B38" i="6"/>
  <c r="F38" i="6" s="1"/>
  <c r="D39" i="6"/>
  <c r="D37" i="5"/>
  <c r="B36" i="5"/>
  <c r="F36" i="5" s="1"/>
  <c r="E37" i="5"/>
  <c r="C36" i="5"/>
  <c r="G36" i="5" s="1"/>
  <c r="A40" i="5"/>
  <c r="E35" i="2"/>
  <c r="D42" i="10" l="1"/>
  <c r="B41" i="10"/>
  <c r="F41" i="10" s="1"/>
  <c r="E43" i="10"/>
  <c r="C42" i="10"/>
  <c r="G42" i="10" s="1"/>
  <c r="E42" i="9"/>
  <c r="C41" i="9"/>
  <c r="G41" i="9" s="1"/>
  <c r="B41" i="9"/>
  <c r="F41" i="9" s="1"/>
  <c r="D42" i="9"/>
  <c r="E42" i="8"/>
  <c r="C41" i="8"/>
  <c r="G41" i="8" s="1"/>
  <c r="B41" i="8"/>
  <c r="F41" i="8" s="1"/>
  <c r="D42" i="8"/>
  <c r="B39" i="7"/>
  <c r="F39" i="7" s="1"/>
  <c r="D40" i="7"/>
  <c r="C41" i="7"/>
  <c r="G41" i="7" s="1"/>
  <c r="E42" i="7"/>
  <c r="B39" i="6"/>
  <c r="F39" i="6" s="1"/>
  <c r="D40" i="6"/>
  <c r="C41" i="6"/>
  <c r="G41" i="6" s="1"/>
  <c r="E42" i="6"/>
  <c r="E38" i="5"/>
  <c r="C37" i="5"/>
  <c r="G37" i="5" s="1"/>
  <c r="D38" i="5"/>
  <c r="B37" i="5"/>
  <c r="F37" i="5" s="1"/>
  <c r="A41" i="5"/>
  <c r="E36" i="2"/>
  <c r="E44" i="10" l="1"/>
  <c r="C43" i="10"/>
  <c r="G43" i="10" s="1"/>
  <c r="D43" i="10"/>
  <c r="B42" i="10"/>
  <c r="F42" i="10" s="1"/>
  <c r="D43" i="9"/>
  <c r="B42" i="9"/>
  <c r="F42" i="9" s="1"/>
  <c r="E43" i="9"/>
  <c r="C42" i="9"/>
  <c r="G42" i="9" s="1"/>
  <c r="D43" i="8"/>
  <c r="B42" i="8"/>
  <c r="F42" i="8" s="1"/>
  <c r="E43" i="8"/>
  <c r="C42" i="8"/>
  <c r="G42" i="8" s="1"/>
  <c r="C42" i="7"/>
  <c r="G42" i="7" s="1"/>
  <c r="E43" i="7"/>
  <c r="B40" i="7"/>
  <c r="F40" i="7" s="1"/>
  <c r="D41" i="7"/>
  <c r="C42" i="6"/>
  <c r="G42" i="6" s="1"/>
  <c r="E43" i="6"/>
  <c r="B40" i="6"/>
  <c r="F40" i="6" s="1"/>
  <c r="D41" i="6"/>
  <c r="D39" i="5"/>
  <c r="B38" i="5"/>
  <c r="F38" i="5" s="1"/>
  <c r="E39" i="5"/>
  <c r="C38" i="5"/>
  <c r="G38" i="5" s="1"/>
  <c r="A42" i="5"/>
  <c r="E37" i="2"/>
  <c r="D44" i="10" l="1"/>
  <c r="B43" i="10"/>
  <c r="F43" i="10" s="1"/>
  <c r="E45" i="10"/>
  <c r="C44" i="10"/>
  <c r="G44" i="10" s="1"/>
  <c r="E44" i="9"/>
  <c r="C43" i="9"/>
  <c r="G43" i="9" s="1"/>
  <c r="D44" i="9"/>
  <c r="B43" i="9"/>
  <c r="F43" i="9" s="1"/>
  <c r="E44" i="8"/>
  <c r="C43" i="8"/>
  <c r="G43" i="8" s="1"/>
  <c r="D44" i="8"/>
  <c r="B43" i="8"/>
  <c r="F43" i="8" s="1"/>
  <c r="B41" i="7"/>
  <c r="F41" i="7" s="1"/>
  <c r="D42" i="7"/>
  <c r="C43" i="7"/>
  <c r="G43" i="7" s="1"/>
  <c r="E44" i="7"/>
  <c r="B41" i="6"/>
  <c r="F41" i="6" s="1"/>
  <c r="D42" i="6"/>
  <c r="C43" i="6"/>
  <c r="G43" i="6" s="1"/>
  <c r="E44" i="6"/>
  <c r="E40" i="5"/>
  <c r="C39" i="5"/>
  <c r="G39" i="5" s="1"/>
  <c r="D40" i="5"/>
  <c r="B39" i="5"/>
  <c r="F39" i="5" s="1"/>
  <c r="A43" i="5"/>
  <c r="E38" i="2"/>
  <c r="E46" i="10" l="1"/>
  <c r="C45" i="10"/>
  <c r="G45" i="10" s="1"/>
  <c r="D45" i="10"/>
  <c r="B44" i="10"/>
  <c r="F44" i="10" s="1"/>
  <c r="D45" i="9"/>
  <c r="B44" i="9"/>
  <c r="F44" i="9" s="1"/>
  <c r="E45" i="9"/>
  <c r="C44" i="9"/>
  <c r="G44" i="9" s="1"/>
  <c r="D45" i="8"/>
  <c r="B44" i="8"/>
  <c r="F44" i="8" s="1"/>
  <c r="E45" i="8"/>
  <c r="C44" i="8"/>
  <c r="G44" i="8" s="1"/>
  <c r="C44" i="7"/>
  <c r="G44" i="7" s="1"/>
  <c r="E45" i="7"/>
  <c r="B42" i="7"/>
  <c r="F42" i="7" s="1"/>
  <c r="D43" i="7"/>
  <c r="C44" i="6"/>
  <c r="G44" i="6" s="1"/>
  <c r="E45" i="6"/>
  <c r="B42" i="6"/>
  <c r="F42" i="6" s="1"/>
  <c r="D43" i="6"/>
  <c r="D41" i="5"/>
  <c r="B40" i="5"/>
  <c r="F40" i="5" s="1"/>
  <c r="E41" i="5"/>
  <c r="C40" i="5"/>
  <c r="G40" i="5" s="1"/>
  <c r="A44" i="5"/>
  <c r="E39" i="2"/>
  <c r="D46" i="10" l="1"/>
  <c r="B45" i="10"/>
  <c r="F45" i="10" s="1"/>
  <c r="E47" i="10"/>
  <c r="C46" i="10"/>
  <c r="G46" i="10" s="1"/>
  <c r="E46" i="9"/>
  <c r="C45" i="9"/>
  <c r="G45" i="9" s="1"/>
  <c r="D46" i="9"/>
  <c r="B45" i="9"/>
  <c r="F45" i="9" s="1"/>
  <c r="E46" i="8"/>
  <c r="C45" i="8"/>
  <c r="G45" i="8" s="1"/>
  <c r="D46" i="8"/>
  <c r="B45" i="8"/>
  <c r="F45" i="8" s="1"/>
  <c r="B43" i="7"/>
  <c r="F43" i="7" s="1"/>
  <c r="D44" i="7"/>
  <c r="C45" i="7"/>
  <c r="G45" i="7" s="1"/>
  <c r="E46" i="7"/>
  <c r="B43" i="6"/>
  <c r="F43" i="6" s="1"/>
  <c r="D44" i="6"/>
  <c r="C45" i="6"/>
  <c r="G45" i="6" s="1"/>
  <c r="E46" i="6"/>
  <c r="E42" i="5"/>
  <c r="C41" i="5"/>
  <c r="G41" i="5" s="1"/>
  <c r="D42" i="5"/>
  <c r="B41" i="5"/>
  <c r="F41" i="5" s="1"/>
  <c r="A45" i="5"/>
  <c r="E40" i="2"/>
  <c r="C47" i="10" l="1"/>
  <c r="G47" i="10" s="1"/>
  <c r="E48" i="10"/>
  <c r="B46" i="10"/>
  <c r="F46" i="10" s="1"/>
  <c r="D47" i="10"/>
  <c r="B46" i="9"/>
  <c r="F46" i="9" s="1"/>
  <c r="D47" i="9"/>
  <c r="E47" i="9"/>
  <c r="C46" i="9"/>
  <c r="G46" i="9" s="1"/>
  <c r="B46" i="8"/>
  <c r="F46" i="8" s="1"/>
  <c r="D47" i="8"/>
  <c r="E47" i="8"/>
  <c r="C46" i="8"/>
  <c r="G46" i="8" s="1"/>
  <c r="C46" i="7"/>
  <c r="G46" i="7" s="1"/>
  <c r="E47" i="7"/>
  <c r="B44" i="7"/>
  <c r="F44" i="7" s="1"/>
  <c r="D45" i="7"/>
  <c r="C46" i="6"/>
  <c r="G46" i="6" s="1"/>
  <c r="E47" i="6"/>
  <c r="B44" i="6"/>
  <c r="F44" i="6" s="1"/>
  <c r="D45" i="6"/>
  <c r="D43" i="5"/>
  <c r="B42" i="5"/>
  <c r="F42" i="5" s="1"/>
  <c r="E43" i="5"/>
  <c r="C42" i="5"/>
  <c r="G42" i="5" s="1"/>
  <c r="A46" i="5"/>
  <c r="E41" i="2"/>
  <c r="D48" i="10" l="1"/>
  <c r="B47" i="10"/>
  <c r="F47" i="10" s="1"/>
  <c r="E49" i="10"/>
  <c r="C48" i="10"/>
  <c r="G48" i="10" s="1"/>
  <c r="C47" i="9"/>
  <c r="G47" i="9" s="1"/>
  <c r="E48" i="9"/>
  <c r="D48" i="9"/>
  <c r="B47" i="9"/>
  <c r="F47" i="9" s="1"/>
  <c r="C47" i="8"/>
  <c r="G47" i="8" s="1"/>
  <c r="E48" i="8"/>
  <c r="D48" i="8"/>
  <c r="B47" i="8"/>
  <c r="F47" i="8" s="1"/>
  <c r="B45" i="7"/>
  <c r="F45" i="7" s="1"/>
  <c r="D46" i="7"/>
  <c r="C47" i="7"/>
  <c r="G47" i="7" s="1"/>
  <c r="E48" i="7"/>
  <c r="B45" i="6"/>
  <c r="F45" i="6" s="1"/>
  <c r="D46" i="6"/>
  <c r="C47" i="6"/>
  <c r="G47" i="6" s="1"/>
  <c r="E48" i="6"/>
  <c r="E44" i="5"/>
  <c r="C43" i="5"/>
  <c r="G43" i="5" s="1"/>
  <c r="D44" i="5"/>
  <c r="B43" i="5"/>
  <c r="F43" i="5" s="1"/>
  <c r="A47" i="5"/>
  <c r="E42" i="2"/>
  <c r="E50" i="10" l="1"/>
  <c r="C49" i="10"/>
  <c r="G49" i="10" s="1"/>
  <c r="D49" i="10"/>
  <c r="B48" i="10"/>
  <c r="F48" i="10" s="1"/>
  <c r="D49" i="9"/>
  <c r="B48" i="9"/>
  <c r="F48" i="9" s="1"/>
  <c r="E49" i="9"/>
  <c r="C48" i="9"/>
  <c r="G48" i="9" s="1"/>
  <c r="D49" i="8"/>
  <c r="B48" i="8"/>
  <c r="F48" i="8" s="1"/>
  <c r="E49" i="8"/>
  <c r="C48" i="8"/>
  <c r="G48" i="8" s="1"/>
  <c r="C48" i="7"/>
  <c r="G48" i="7" s="1"/>
  <c r="E49" i="7"/>
  <c r="B46" i="7"/>
  <c r="F46" i="7" s="1"/>
  <c r="D47" i="7"/>
  <c r="C48" i="6"/>
  <c r="G48" i="6" s="1"/>
  <c r="E49" i="6"/>
  <c r="B46" i="6"/>
  <c r="F46" i="6" s="1"/>
  <c r="D47" i="6"/>
  <c r="D45" i="5"/>
  <c r="B44" i="5"/>
  <c r="F44" i="5" s="1"/>
  <c r="E45" i="5"/>
  <c r="C44" i="5"/>
  <c r="G44" i="5" s="1"/>
  <c r="A48" i="5"/>
  <c r="E43" i="2"/>
  <c r="D50" i="10" l="1"/>
  <c r="B49" i="10"/>
  <c r="F49" i="10" s="1"/>
  <c r="E51" i="10"/>
  <c r="C50" i="10"/>
  <c r="G50" i="10" s="1"/>
  <c r="E50" i="9"/>
  <c r="C49" i="9"/>
  <c r="G49" i="9" s="1"/>
  <c r="D50" i="9"/>
  <c r="B49" i="9"/>
  <c r="F49" i="9" s="1"/>
  <c r="E50" i="8"/>
  <c r="C49" i="8"/>
  <c r="G49" i="8" s="1"/>
  <c r="D50" i="8"/>
  <c r="B49" i="8"/>
  <c r="F49" i="8" s="1"/>
  <c r="B47" i="7"/>
  <c r="F47" i="7" s="1"/>
  <c r="D48" i="7"/>
  <c r="C49" i="7"/>
  <c r="G49" i="7" s="1"/>
  <c r="E50" i="7"/>
  <c r="B47" i="6"/>
  <c r="F47" i="6" s="1"/>
  <c r="D48" i="6"/>
  <c r="C49" i="6"/>
  <c r="G49" i="6" s="1"/>
  <c r="E50" i="6"/>
  <c r="E46" i="5"/>
  <c r="C45" i="5"/>
  <c r="G45" i="5" s="1"/>
  <c r="D46" i="5"/>
  <c r="B45" i="5"/>
  <c r="F45" i="5" s="1"/>
  <c r="A49" i="5"/>
  <c r="E44" i="2"/>
  <c r="C51" i="10" l="1"/>
  <c r="G51" i="10" s="1"/>
  <c r="E52" i="10"/>
  <c r="B50" i="10"/>
  <c r="F50" i="10" s="1"/>
  <c r="D51" i="10"/>
  <c r="B50" i="9"/>
  <c r="F50" i="9" s="1"/>
  <c r="D51" i="9"/>
  <c r="E51" i="9"/>
  <c r="C50" i="9"/>
  <c r="G50" i="9" s="1"/>
  <c r="B50" i="8"/>
  <c r="F50" i="8" s="1"/>
  <c r="D51" i="8"/>
  <c r="E51" i="8"/>
  <c r="C50" i="8"/>
  <c r="G50" i="8" s="1"/>
  <c r="C50" i="7"/>
  <c r="G50" i="7" s="1"/>
  <c r="E51" i="7"/>
  <c r="B48" i="7"/>
  <c r="F48" i="7" s="1"/>
  <c r="D49" i="7"/>
  <c r="C50" i="6"/>
  <c r="G50" i="6" s="1"/>
  <c r="E51" i="6"/>
  <c r="B48" i="6"/>
  <c r="F48" i="6" s="1"/>
  <c r="D49" i="6"/>
  <c r="D47" i="5"/>
  <c r="B46" i="5"/>
  <c r="F46" i="5" s="1"/>
  <c r="E47" i="5"/>
  <c r="C46" i="5"/>
  <c r="G46" i="5" s="1"/>
  <c r="A50" i="5"/>
  <c r="E45" i="2"/>
  <c r="D52" i="10" l="1"/>
  <c r="B51" i="10"/>
  <c r="F51" i="10" s="1"/>
  <c r="E53" i="10"/>
  <c r="C52" i="10"/>
  <c r="G52" i="10" s="1"/>
  <c r="C51" i="9"/>
  <c r="G51" i="9" s="1"/>
  <c r="E52" i="9"/>
  <c r="D52" i="9"/>
  <c r="B51" i="9"/>
  <c r="F51" i="9" s="1"/>
  <c r="C51" i="8"/>
  <c r="G51" i="8" s="1"/>
  <c r="E52" i="8"/>
  <c r="D52" i="8"/>
  <c r="B51" i="8"/>
  <c r="F51" i="8" s="1"/>
  <c r="B49" i="7"/>
  <c r="F49" i="7" s="1"/>
  <c r="D50" i="7"/>
  <c r="C51" i="7"/>
  <c r="G51" i="7" s="1"/>
  <c r="E52" i="7"/>
  <c r="B49" i="6"/>
  <c r="F49" i="6" s="1"/>
  <c r="D50" i="6"/>
  <c r="C51" i="6"/>
  <c r="G51" i="6" s="1"/>
  <c r="E52" i="6"/>
  <c r="E48" i="5"/>
  <c r="C47" i="5"/>
  <c r="G47" i="5" s="1"/>
  <c r="D48" i="5"/>
  <c r="B47" i="5"/>
  <c r="F47" i="5" s="1"/>
  <c r="A51" i="5"/>
  <c r="E46" i="2"/>
  <c r="E54" i="10" l="1"/>
  <c r="C53" i="10"/>
  <c r="G53" i="10" s="1"/>
  <c r="D53" i="10"/>
  <c r="B52" i="10"/>
  <c r="F52" i="10" s="1"/>
  <c r="D53" i="9"/>
  <c r="B52" i="9"/>
  <c r="F52" i="9" s="1"/>
  <c r="E53" i="9"/>
  <c r="C52" i="9"/>
  <c r="G52" i="9" s="1"/>
  <c r="D53" i="8"/>
  <c r="B52" i="8"/>
  <c r="F52" i="8" s="1"/>
  <c r="E53" i="8"/>
  <c r="C52" i="8"/>
  <c r="G52" i="8" s="1"/>
  <c r="C52" i="7"/>
  <c r="G52" i="7" s="1"/>
  <c r="E53" i="7"/>
  <c r="B50" i="7"/>
  <c r="F50" i="7" s="1"/>
  <c r="D51" i="7"/>
  <c r="C52" i="6"/>
  <c r="G52" i="6" s="1"/>
  <c r="E53" i="6"/>
  <c r="B50" i="6"/>
  <c r="F50" i="6" s="1"/>
  <c r="D51" i="6"/>
  <c r="D49" i="5"/>
  <c r="B48" i="5"/>
  <c r="F48" i="5" s="1"/>
  <c r="E49" i="5"/>
  <c r="C48" i="5"/>
  <c r="G48" i="5" s="1"/>
  <c r="A52" i="5"/>
  <c r="E47" i="2"/>
  <c r="D54" i="10" l="1"/>
  <c r="B53" i="10"/>
  <c r="F53" i="10" s="1"/>
  <c r="E55" i="10"/>
  <c r="C54" i="10"/>
  <c r="G54" i="10" s="1"/>
  <c r="E54" i="9"/>
  <c r="C53" i="9"/>
  <c r="G53" i="9" s="1"/>
  <c r="D54" i="9"/>
  <c r="B53" i="9"/>
  <c r="F53" i="9" s="1"/>
  <c r="E54" i="8"/>
  <c r="C53" i="8"/>
  <c r="G53" i="8" s="1"/>
  <c r="D54" i="8"/>
  <c r="B53" i="8"/>
  <c r="F53" i="8" s="1"/>
  <c r="B51" i="7"/>
  <c r="F51" i="7" s="1"/>
  <c r="D52" i="7"/>
  <c r="C53" i="7"/>
  <c r="G53" i="7" s="1"/>
  <c r="E54" i="7"/>
  <c r="B51" i="6"/>
  <c r="F51" i="6" s="1"/>
  <c r="D52" i="6"/>
  <c r="C53" i="6"/>
  <c r="G53" i="6" s="1"/>
  <c r="E54" i="6"/>
  <c r="E50" i="5"/>
  <c r="C49" i="5"/>
  <c r="G49" i="5" s="1"/>
  <c r="D50" i="5"/>
  <c r="B49" i="5"/>
  <c r="F49" i="5" s="1"/>
  <c r="A53" i="5"/>
  <c r="E48" i="2"/>
  <c r="C55" i="10" l="1"/>
  <c r="G55" i="10" s="1"/>
  <c r="E56" i="10"/>
  <c r="B54" i="10"/>
  <c r="F54" i="10" s="1"/>
  <c r="D55" i="10"/>
  <c r="B54" i="9"/>
  <c r="F54" i="9" s="1"/>
  <c r="D55" i="9"/>
  <c r="E55" i="9"/>
  <c r="C54" i="9"/>
  <c r="G54" i="9" s="1"/>
  <c r="B54" i="8"/>
  <c r="F54" i="8" s="1"/>
  <c r="D55" i="8"/>
  <c r="E55" i="8"/>
  <c r="C54" i="8"/>
  <c r="G54" i="8" s="1"/>
  <c r="C54" i="7"/>
  <c r="G54" i="7" s="1"/>
  <c r="E55" i="7"/>
  <c r="B52" i="7"/>
  <c r="F52" i="7" s="1"/>
  <c r="D53" i="7"/>
  <c r="C54" i="6"/>
  <c r="G54" i="6" s="1"/>
  <c r="E55" i="6"/>
  <c r="B52" i="6"/>
  <c r="F52" i="6" s="1"/>
  <c r="D53" i="6"/>
  <c r="D51" i="5"/>
  <c r="B50" i="5"/>
  <c r="F50" i="5" s="1"/>
  <c r="E51" i="5"/>
  <c r="C50" i="5"/>
  <c r="G50" i="5" s="1"/>
  <c r="A54" i="5"/>
  <c r="E58" i="2"/>
  <c r="D56" i="10" l="1"/>
  <c r="B55" i="10"/>
  <c r="F55" i="10" s="1"/>
  <c r="E57" i="10"/>
  <c r="C56" i="10"/>
  <c r="G56" i="10" s="1"/>
  <c r="C55" i="9"/>
  <c r="G55" i="9" s="1"/>
  <c r="E56" i="9"/>
  <c r="D56" i="9"/>
  <c r="B55" i="9"/>
  <c r="F55" i="9" s="1"/>
  <c r="C55" i="8"/>
  <c r="G55" i="8" s="1"/>
  <c r="E56" i="8"/>
  <c r="D56" i="8"/>
  <c r="B55" i="8"/>
  <c r="F55" i="8" s="1"/>
  <c r="B53" i="7"/>
  <c r="F53" i="7" s="1"/>
  <c r="D54" i="7"/>
  <c r="C55" i="7"/>
  <c r="G55" i="7" s="1"/>
  <c r="E56" i="7"/>
  <c r="B53" i="6"/>
  <c r="F53" i="6" s="1"/>
  <c r="D54" i="6"/>
  <c r="C55" i="6"/>
  <c r="G55" i="6" s="1"/>
  <c r="E56" i="6"/>
  <c r="E52" i="5"/>
  <c r="C51" i="5"/>
  <c r="G51" i="5" s="1"/>
  <c r="D52" i="5"/>
  <c r="B51" i="5"/>
  <c r="F51" i="5" s="1"/>
  <c r="A55" i="5"/>
  <c r="E59" i="2"/>
  <c r="E58" i="10" l="1"/>
  <c r="C57" i="10"/>
  <c r="G57" i="10" s="1"/>
  <c r="D57" i="10"/>
  <c r="B56" i="10"/>
  <c r="F56" i="10" s="1"/>
  <c r="D57" i="9"/>
  <c r="B56" i="9"/>
  <c r="F56" i="9" s="1"/>
  <c r="E57" i="9"/>
  <c r="C56" i="9"/>
  <c r="G56" i="9" s="1"/>
  <c r="D57" i="8"/>
  <c r="B56" i="8"/>
  <c r="F56" i="8" s="1"/>
  <c r="E57" i="8"/>
  <c r="C56" i="8"/>
  <c r="G56" i="8" s="1"/>
  <c r="C56" i="7"/>
  <c r="G56" i="7" s="1"/>
  <c r="E57" i="7"/>
  <c r="B54" i="7"/>
  <c r="F54" i="7" s="1"/>
  <c r="D55" i="7"/>
  <c r="C56" i="6"/>
  <c r="G56" i="6" s="1"/>
  <c r="E57" i="6"/>
  <c r="B54" i="6"/>
  <c r="F54" i="6" s="1"/>
  <c r="D55" i="6"/>
  <c r="D53" i="5"/>
  <c r="B52" i="5"/>
  <c r="F52" i="5" s="1"/>
  <c r="E53" i="5"/>
  <c r="C52" i="5"/>
  <c r="G52" i="5" s="1"/>
  <c r="A56" i="5"/>
  <c r="E60" i="2"/>
  <c r="D58" i="10" l="1"/>
  <c r="B57" i="10"/>
  <c r="F57" i="10" s="1"/>
  <c r="E59" i="10"/>
  <c r="C58" i="10"/>
  <c r="G58" i="10" s="1"/>
  <c r="E58" i="9"/>
  <c r="C57" i="9"/>
  <c r="G57" i="9" s="1"/>
  <c r="D58" i="9"/>
  <c r="B57" i="9"/>
  <c r="F57" i="9" s="1"/>
  <c r="E58" i="8"/>
  <c r="C57" i="8"/>
  <c r="G57" i="8" s="1"/>
  <c r="D58" i="8"/>
  <c r="B57" i="8"/>
  <c r="F57" i="8" s="1"/>
  <c r="B55" i="7"/>
  <c r="F55" i="7" s="1"/>
  <c r="D56" i="7"/>
  <c r="C57" i="7"/>
  <c r="G57" i="7" s="1"/>
  <c r="E58" i="7"/>
  <c r="B55" i="6"/>
  <c r="F55" i="6" s="1"/>
  <c r="D56" i="6"/>
  <c r="C57" i="6"/>
  <c r="G57" i="6" s="1"/>
  <c r="E58" i="6"/>
  <c r="E54" i="5"/>
  <c r="C53" i="5"/>
  <c r="G53" i="5" s="1"/>
  <c r="D54" i="5"/>
  <c r="B53" i="5"/>
  <c r="F53" i="5" s="1"/>
  <c r="A57" i="5"/>
  <c r="E61" i="2"/>
  <c r="C59" i="10" l="1"/>
  <c r="G59" i="10" s="1"/>
  <c r="E60" i="10"/>
  <c r="B58" i="10"/>
  <c r="F58" i="10" s="1"/>
  <c r="D59" i="10"/>
  <c r="B58" i="9"/>
  <c r="F58" i="9" s="1"/>
  <c r="D59" i="9"/>
  <c r="E59" i="9"/>
  <c r="C58" i="9"/>
  <c r="G58" i="9" s="1"/>
  <c r="B58" i="8"/>
  <c r="F58" i="8" s="1"/>
  <c r="D59" i="8"/>
  <c r="E59" i="8"/>
  <c r="C58" i="8"/>
  <c r="G58" i="8" s="1"/>
  <c r="C58" i="7"/>
  <c r="G58" i="7" s="1"/>
  <c r="E59" i="7"/>
  <c r="B56" i="7"/>
  <c r="F56" i="7" s="1"/>
  <c r="D57" i="7"/>
  <c r="C58" i="6"/>
  <c r="G58" i="6" s="1"/>
  <c r="E59" i="6"/>
  <c r="B56" i="6"/>
  <c r="F56" i="6" s="1"/>
  <c r="D57" i="6"/>
  <c r="D55" i="5"/>
  <c r="B54" i="5"/>
  <c r="F54" i="5" s="1"/>
  <c r="E55" i="5"/>
  <c r="C54" i="5"/>
  <c r="G54" i="5" s="1"/>
  <c r="A58" i="5"/>
  <c r="E62" i="2"/>
  <c r="D60" i="10" l="1"/>
  <c r="B59" i="10"/>
  <c r="F59" i="10" s="1"/>
  <c r="E61" i="10"/>
  <c r="C60" i="10"/>
  <c r="G60" i="10" s="1"/>
  <c r="C59" i="9"/>
  <c r="G59" i="9" s="1"/>
  <c r="E60" i="9"/>
  <c r="D60" i="9"/>
  <c r="B59" i="9"/>
  <c r="F59" i="9" s="1"/>
  <c r="C59" i="8"/>
  <c r="G59" i="8" s="1"/>
  <c r="E60" i="8"/>
  <c r="D60" i="8"/>
  <c r="B59" i="8"/>
  <c r="F59" i="8" s="1"/>
  <c r="B57" i="7"/>
  <c r="F57" i="7" s="1"/>
  <c r="D58" i="7"/>
  <c r="C59" i="7"/>
  <c r="G59" i="7" s="1"/>
  <c r="E60" i="7"/>
  <c r="B57" i="6"/>
  <c r="F57" i="6" s="1"/>
  <c r="D58" i="6"/>
  <c r="C59" i="6"/>
  <c r="G59" i="6" s="1"/>
  <c r="E60" i="6"/>
  <c r="E56" i="5"/>
  <c r="C55" i="5"/>
  <c r="G55" i="5" s="1"/>
  <c r="D56" i="5"/>
  <c r="B55" i="5"/>
  <c r="F55" i="5" s="1"/>
  <c r="A59" i="5"/>
  <c r="E63" i="2"/>
  <c r="D63" i="2"/>
  <c r="E62" i="10" l="1"/>
  <c r="C61" i="10"/>
  <c r="G61" i="10" s="1"/>
  <c r="D61" i="10"/>
  <c r="B60" i="10"/>
  <c r="F60" i="10" s="1"/>
  <c r="D61" i="9"/>
  <c r="B60" i="9"/>
  <c r="F60" i="9" s="1"/>
  <c r="E61" i="9"/>
  <c r="C60" i="9"/>
  <c r="G60" i="9" s="1"/>
  <c r="D61" i="8"/>
  <c r="B60" i="8"/>
  <c r="F60" i="8" s="1"/>
  <c r="E61" i="8"/>
  <c r="C60" i="8"/>
  <c r="G60" i="8" s="1"/>
  <c r="C60" i="7"/>
  <c r="G60" i="7" s="1"/>
  <c r="E61" i="7"/>
  <c r="B58" i="7"/>
  <c r="F58" i="7" s="1"/>
  <c r="D59" i="7"/>
  <c r="C60" i="6"/>
  <c r="G60" i="6" s="1"/>
  <c r="E61" i="6"/>
  <c r="B58" i="6"/>
  <c r="F58" i="6" s="1"/>
  <c r="D59" i="6"/>
  <c r="D57" i="5"/>
  <c r="B56" i="5"/>
  <c r="F56" i="5" s="1"/>
  <c r="E57" i="5"/>
  <c r="C56" i="5"/>
  <c r="G56" i="5" s="1"/>
  <c r="A60" i="5"/>
  <c r="E64" i="2"/>
  <c r="D64" i="2"/>
  <c r="D62" i="10" l="1"/>
  <c r="B61" i="10"/>
  <c r="F61" i="10" s="1"/>
  <c r="E63" i="10"/>
  <c r="C62" i="10"/>
  <c r="G62" i="10" s="1"/>
  <c r="E62" i="9"/>
  <c r="C61" i="9"/>
  <c r="G61" i="9" s="1"/>
  <c r="D62" i="9"/>
  <c r="B61" i="9"/>
  <c r="F61" i="9" s="1"/>
  <c r="E62" i="8"/>
  <c r="C61" i="8"/>
  <c r="G61" i="8" s="1"/>
  <c r="D62" i="8"/>
  <c r="B61" i="8"/>
  <c r="F61" i="8" s="1"/>
  <c r="B59" i="7"/>
  <c r="F59" i="7" s="1"/>
  <c r="D60" i="7"/>
  <c r="C61" i="7"/>
  <c r="G61" i="7" s="1"/>
  <c r="E62" i="7"/>
  <c r="B59" i="6"/>
  <c r="F59" i="6" s="1"/>
  <c r="D60" i="6"/>
  <c r="C61" i="6"/>
  <c r="G61" i="6" s="1"/>
  <c r="E62" i="6"/>
  <c r="E58" i="5"/>
  <c r="C57" i="5"/>
  <c r="G57" i="5" s="1"/>
  <c r="D58" i="5"/>
  <c r="B57" i="5"/>
  <c r="F57" i="5" s="1"/>
  <c r="A61" i="5"/>
  <c r="E65" i="2"/>
  <c r="D65" i="2"/>
  <c r="C63" i="10" l="1"/>
  <c r="G63" i="10" s="1"/>
  <c r="E64" i="10"/>
  <c r="B62" i="10"/>
  <c r="F62" i="10" s="1"/>
  <c r="D63" i="10"/>
  <c r="B62" i="9"/>
  <c r="F62" i="9" s="1"/>
  <c r="D63" i="9"/>
  <c r="E63" i="9"/>
  <c r="C62" i="9"/>
  <c r="G62" i="9" s="1"/>
  <c r="B62" i="8"/>
  <c r="F62" i="8" s="1"/>
  <c r="D63" i="8"/>
  <c r="E63" i="8"/>
  <c r="C62" i="8"/>
  <c r="G62" i="8" s="1"/>
  <c r="C62" i="7"/>
  <c r="G62" i="7" s="1"/>
  <c r="E63" i="7"/>
  <c r="B60" i="7"/>
  <c r="F60" i="7" s="1"/>
  <c r="D61" i="7"/>
  <c r="C62" i="6"/>
  <c r="G62" i="6" s="1"/>
  <c r="E63" i="6"/>
  <c r="B60" i="6"/>
  <c r="F60" i="6" s="1"/>
  <c r="D61" i="6"/>
  <c r="D59" i="5"/>
  <c r="B58" i="5"/>
  <c r="F58" i="5" s="1"/>
  <c r="E59" i="5"/>
  <c r="C58" i="5"/>
  <c r="G58" i="5" s="1"/>
  <c r="A62" i="5"/>
  <c r="E66" i="2"/>
  <c r="D66" i="2"/>
  <c r="D64" i="10" l="1"/>
  <c r="B63" i="10"/>
  <c r="F63" i="10" s="1"/>
  <c r="E65" i="10"/>
  <c r="C64" i="10"/>
  <c r="G64" i="10" s="1"/>
  <c r="C63" i="9"/>
  <c r="G63" i="9" s="1"/>
  <c r="E64" i="9"/>
  <c r="D64" i="9"/>
  <c r="B63" i="9"/>
  <c r="F63" i="9" s="1"/>
  <c r="C63" i="8"/>
  <c r="G63" i="8" s="1"/>
  <c r="E64" i="8"/>
  <c r="D64" i="8"/>
  <c r="B63" i="8"/>
  <c r="F63" i="8" s="1"/>
  <c r="B61" i="7"/>
  <c r="F61" i="7" s="1"/>
  <c r="D62" i="7"/>
  <c r="C63" i="7"/>
  <c r="G63" i="7" s="1"/>
  <c r="E64" i="7"/>
  <c r="B61" i="6"/>
  <c r="F61" i="6" s="1"/>
  <c r="D62" i="6"/>
  <c r="C63" i="6"/>
  <c r="G63" i="6" s="1"/>
  <c r="E64" i="6"/>
  <c r="E60" i="5"/>
  <c r="C59" i="5"/>
  <c r="G59" i="5" s="1"/>
  <c r="D60" i="5"/>
  <c r="B59" i="5"/>
  <c r="F59" i="5" s="1"/>
  <c r="A63" i="5"/>
  <c r="E67" i="2"/>
  <c r="D67" i="2"/>
  <c r="E66" i="10" l="1"/>
  <c r="C65" i="10"/>
  <c r="G65" i="10" s="1"/>
  <c r="D65" i="10"/>
  <c r="B64" i="10"/>
  <c r="F64" i="10" s="1"/>
  <c r="D65" i="9"/>
  <c r="B64" i="9"/>
  <c r="F64" i="9" s="1"/>
  <c r="E65" i="9"/>
  <c r="C64" i="9"/>
  <c r="G64" i="9" s="1"/>
  <c r="D65" i="8"/>
  <c r="B64" i="8"/>
  <c r="F64" i="8" s="1"/>
  <c r="E65" i="8"/>
  <c r="C64" i="8"/>
  <c r="G64" i="8" s="1"/>
  <c r="C64" i="7"/>
  <c r="G64" i="7" s="1"/>
  <c r="E65" i="7"/>
  <c r="B62" i="7"/>
  <c r="F62" i="7" s="1"/>
  <c r="D63" i="7"/>
  <c r="C64" i="6"/>
  <c r="G64" i="6" s="1"/>
  <c r="E65" i="6"/>
  <c r="B62" i="6"/>
  <c r="F62" i="6" s="1"/>
  <c r="D63" i="6"/>
  <c r="D61" i="5"/>
  <c r="B60" i="5"/>
  <c r="F60" i="5" s="1"/>
  <c r="E61" i="5"/>
  <c r="C60" i="5"/>
  <c r="G60" i="5" s="1"/>
  <c r="A64" i="5"/>
  <c r="E68" i="2"/>
  <c r="D68" i="2"/>
  <c r="D66" i="10" l="1"/>
  <c r="B65" i="10"/>
  <c r="F65" i="10" s="1"/>
  <c r="E67" i="10"/>
  <c r="C66" i="10"/>
  <c r="G66" i="10" s="1"/>
  <c r="E66" i="9"/>
  <c r="C65" i="9"/>
  <c r="G65" i="9" s="1"/>
  <c r="D66" i="9"/>
  <c r="B65" i="9"/>
  <c r="F65" i="9" s="1"/>
  <c r="E66" i="8"/>
  <c r="C65" i="8"/>
  <c r="G65" i="8" s="1"/>
  <c r="D66" i="8"/>
  <c r="B65" i="8"/>
  <c r="F65" i="8" s="1"/>
  <c r="B63" i="7"/>
  <c r="F63" i="7" s="1"/>
  <c r="D64" i="7"/>
  <c r="C65" i="7"/>
  <c r="G65" i="7" s="1"/>
  <c r="E66" i="7"/>
  <c r="B63" i="6"/>
  <c r="F63" i="6" s="1"/>
  <c r="D64" i="6"/>
  <c r="C65" i="6"/>
  <c r="G65" i="6" s="1"/>
  <c r="E66" i="6"/>
  <c r="E62" i="5"/>
  <c r="C61" i="5"/>
  <c r="G61" i="5" s="1"/>
  <c r="D62" i="5"/>
  <c r="B61" i="5"/>
  <c r="F61" i="5" s="1"/>
  <c r="A65" i="5"/>
  <c r="E69" i="2"/>
  <c r="D69" i="2"/>
  <c r="C67" i="10" l="1"/>
  <c r="G67" i="10" s="1"/>
  <c r="E68" i="10"/>
  <c r="B66" i="10"/>
  <c r="F66" i="10" s="1"/>
  <c r="D67" i="10"/>
  <c r="B66" i="9"/>
  <c r="F66" i="9" s="1"/>
  <c r="D67" i="9"/>
  <c r="E67" i="9"/>
  <c r="C66" i="9"/>
  <c r="G66" i="9" s="1"/>
  <c r="B66" i="8"/>
  <c r="F66" i="8" s="1"/>
  <c r="D67" i="8"/>
  <c r="E67" i="8"/>
  <c r="C66" i="8"/>
  <c r="G66" i="8" s="1"/>
  <c r="C66" i="7"/>
  <c r="G66" i="7" s="1"/>
  <c r="E67" i="7"/>
  <c r="B64" i="7"/>
  <c r="F64" i="7" s="1"/>
  <c r="D65" i="7"/>
  <c r="C66" i="6"/>
  <c r="G66" i="6" s="1"/>
  <c r="E67" i="6"/>
  <c r="B64" i="6"/>
  <c r="F64" i="6" s="1"/>
  <c r="D65" i="6"/>
  <c r="D63" i="5"/>
  <c r="B62" i="5"/>
  <c r="F62" i="5" s="1"/>
  <c r="E63" i="5"/>
  <c r="C62" i="5"/>
  <c r="G62" i="5" s="1"/>
  <c r="A66" i="5"/>
  <c r="E70" i="2"/>
  <c r="D70" i="2"/>
  <c r="D68" i="10" l="1"/>
  <c r="B67" i="10"/>
  <c r="F67" i="10" s="1"/>
  <c r="E69" i="10"/>
  <c r="C68" i="10"/>
  <c r="G68" i="10" s="1"/>
  <c r="C67" i="9"/>
  <c r="G67" i="9" s="1"/>
  <c r="E68" i="9"/>
  <c r="D68" i="9"/>
  <c r="B67" i="9"/>
  <c r="F67" i="9" s="1"/>
  <c r="C67" i="8"/>
  <c r="G67" i="8" s="1"/>
  <c r="E68" i="8"/>
  <c r="D68" i="8"/>
  <c r="B67" i="8"/>
  <c r="F67" i="8" s="1"/>
  <c r="B65" i="7"/>
  <c r="F65" i="7" s="1"/>
  <c r="D66" i="7"/>
  <c r="C67" i="7"/>
  <c r="G67" i="7" s="1"/>
  <c r="E68" i="7"/>
  <c r="B65" i="6"/>
  <c r="F65" i="6" s="1"/>
  <c r="D66" i="6"/>
  <c r="C67" i="6"/>
  <c r="G67" i="6" s="1"/>
  <c r="E68" i="6"/>
  <c r="E64" i="5"/>
  <c r="C63" i="5"/>
  <c r="G63" i="5" s="1"/>
  <c r="D64" i="5"/>
  <c r="B63" i="5"/>
  <c r="F63" i="5" s="1"/>
  <c r="A67" i="5"/>
  <c r="E71" i="2"/>
  <c r="D71" i="2"/>
  <c r="E70" i="10" l="1"/>
  <c r="C69" i="10"/>
  <c r="G69" i="10" s="1"/>
  <c r="D69" i="10"/>
  <c r="B68" i="10"/>
  <c r="F68" i="10" s="1"/>
  <c r="D69" i="9"/>
  <c r="B68" i="9"/>
  <c r="F68" i="9" s="1"/>
  <c r="E69" i="9"/>
  <c r="C68" i="9"/>
  <c r="G68" i="9" s="1"/>
  <c r="D69" i="8"/>
  <c r="B68" i="8"/>
  <c r="F68" i="8" s="1"/>
  <c r="E69" i="8"/>
  <c r="C68" i="8"/>
  <c r="G68" i="8" s="1"/>
  <c r="C68" i="7"/>
  <c r="G68" i="7" s="1"/>
  <c r="E69" i="7"/>
  <c r="B66" i="7"/>
  <c r="F66" i="7" s="1"/>
  <c r="D67" i="7"/>
  <c r="C68" i="6"/>
  <c r="G68" i="6" s="1"/>
  <c r="E69" i="6"/>
  <c r="B66" i="6"/>
  <c r="F66" i="6" s="1"/>
  <c r="D67" i="6"/>
  <c r="D65" i="5"/>
  <c r="B64" i="5"/>
  <c r="F64" i="5" s="1"/>
  <c r="E65" i="5"/>
  <c r="C64" i="5"/>
  <c r="G64" i="5" s="1"/>
  <c r="A68" i="5"/>
  <c r="E72" i="2"/>
  <c r="D72" i="2"/>
  <c r="D70" i="10" l="1"/>
  <c r="B69" i="10"/>
  <c r="F69" i="10" s="1"/>
  <c r="E71" i="10"/>
  <c r="C70" i="10"/>
  <c r="G70" i="10" s="1"/>
  <c r="E70" i="9"/>
  <c r="C69" i="9"/>
  <c r="G69" i="9" s="1"/>
  <c r="D70" i="9"/>
  <c r="B69" i="9"/>
  <c r="F69" i="9" s="1"/>
  <c r="E70" i="8"/>
  <c r="C69" i="8"/>
  <c r="G69" i="8" s="1"/>
  <c r="D70" i="8"/>
  <c r="B69" i="8"/>
  <c r="F69" i="8" s="1"/>
  <c r="B67" i="7"/>
  <c r="F67" i="7" s="1"/>
  <c r="D68" i="7"/>
  <c r="C69" i="7"/>
  <c r="G69" i="7" s="1"/>
  <c r="E70" i="7"/>
  <c r="B67" i="6"/>
  <c r="F67" i="6" s="1"/>
  <c r="D68" i="6"/>
  <c r="C69" i="6"/>
  <c r="G69" i="6" s="1"/>
  <c r="E70" i="6"/>
  <c r="E66" i="5"/>
  <c r="C65" i="5"/>
  <c r="G65" i="5" s="1"/>
  <c r="D66" i="5"/>
  <c r="B65" i="5"/>
  <c r="F65" i="5" s="1"/>
  <c r="A69" i="5"/>
  <c r="E73" i="2"/>
  <c r="D73" i="2"/>
  <c r="C71" i="10" l="1"/>
  <c r="G71" i="10" s="1"/>
  <c r="E72" i="10"/>
  <c r="B70" i="10"/>
  <c r="F70" i="10" s="1"/>
  <c r="D71" i="10"/>
  <c r="B70" i="9"/>
  <c r="F70" i="9" s="1"/>
  <c r="D71" i="9"/>
  <c r="E71" i="9"/>
  <c r="C70" i="9"/>
  <c r="G70" i="9" s="1"/>
  <c r="B70" i="8"/>
  <c r="F70" i="8" s="1"/>
  <c r="D71" i="8"/>
  <c r="E71" i="8"/>
  <c r="C70" i="8"/>
  <c r="G70" i="8" s="1"/>
  <c r="C70" i="7"/>
  <c r="G70" i="7" s="1"/>
  <c r="E71" i="7"/>
  <c r="B68" i="7"/>
  <c r="F68" i="7" s="1"/>
  <c r="D69" i="7"/>
  <c r="C70" i="6"/>
  <c r="G70" i="6" s="1"/>
  <c r="E71" i="6"/>
  <c r="B68" i="6"/>
  <c r="F68" i="6" s="1"/>
  <c r="D69" i="6"/>
  <c r="D67" i="5"/>
  <c r="B66" i="5"/>
  <c r="F66" i="5" s="1"/>
  <c r="E67" i="5"/>
  <c r="C66" i="5"/>
  <c r="G66" i="5" s="1"/>
  <c r="A70" i="5"/>
  <c r="E74" i="2"/>
  <c r="D74" i="2"/>
  <c r="D72" i="10" l="1"/>
  <c r="B71" i="10"/>
  <c r="F71" i="10" s="1"/>
  <c r="E73" i="10"/>
  <c r="C72" i="10"/>
  <c r="G72" i="10" s="1"/>
  <c r="C71" i="9"/>
  <c r="G71" i="9" s="1"/>
  <c r="E72" i="9"/>
  <c r="D72" i="9"/>
  <c r="B71" i="9"/>
  <c r="F71" i="9" s="1"/>
  <c r="D72" i="8"/>
  <c r="B71" i="8"/>
  <c r="F71" i="8" s="1"/>
  <c r="C71" i="8"/>
  <c r="G71" i="8" s="1"/>
  <c r="E72" i="8"/>
  <c r="B69" i="7"/>
  <c r="F69" i="7" s="1"/>
  <c r="D70" i="7"/>
  <c r="C71" i="7"/>
  <c r="G71" i="7" s="1"/>
  <c r="E72" i="7"/>
  <c r="B69" i="6"/>
  <c r="F69" i="6" s="1"/>
  <c r="D70" i="6"/>
  <c r="C71" i="6"/>
  <c r="G71" i="6" s="1"/>
  <c r="E72" i="6"/>
  <c r="E68" i="5"/>
  <c r="C67" i="5"/>
  <c r="G67" i="5" s="1"/>
  <c r="D68" i="5"/>
  <c r="B67" i="5"/>
  <c r="F67" i="5" s="1"/>
  <c r="A71" i="5"/>
  <c r="E75" i="2"/>
  <c r="D75" i="2"/>
  <c r="D73" i="10" l="1"/>
  <c r="B72" i="10"/>
  <c r="F72" i="10" s="1"/>
  <c r="E74" i="10"/>
  <c r="C73" i="10"/>
  <c r="G73" i="10" s="1"/>
  <c r="D73" i="9"/>
  <c r="B72" i="9"/>
  <c r="F72" i="9" s="1"/>
  <c r="E73" i="9"/>
  <c r="C72" i="9"/>
  <c r="G72" i="9" s="1"/>
  <c r="E73" i="8"/>
  <c r="C72" i="8"/>
  <c r="G72" i="8" s="1"/>
  <c r="D73" i="8"/>
  <c r="B72" i="8"/>
  <c r="F72" i="8" s="1"/>
  <c r="C72" i="7"/>
  <c r="G72" i="7" s="1"/>
  <c r="E73" i="7"/>
  <c r="B70" i="7"/>
  <c r="F70" i="7" s="1"/>
  <c r="D71" i="7"/>
  <c r="C72" i="6"/>
  <c r="G72" i="6" s="1"/>
  <c r="E73" i="6"/>
  <c r="B70" i="6"/>
  <c r="F70" i="6" s="1"/>
  <c r="D71" i="6"/>
  <c r="D69" i="5"/>
  <c r="B68" i="5"/>
  <c r="F68" i="5" s="1"/>
  <c r="E69" i="5"/>
  <c r="C68" i="5"/>
  <c r="G68" i="5" s="1"/>
  <c r="A72" i="5"/>
  <c r="E76" i="2"/>
  <c r="D76" i="2"/>
  <c r="E75" i="10" l="1"/>
  <c r="C74" i="10"/>
  <c r="G74" i="10" s="1"/>
  <c r="D74" i="10"/>
  <c r="B73" i="10"/>
  <c r="F73" i="10" s="1"/>
  <c r="E74" i="9"/>
  <c r="C73" i="9"/>
  <c r="G73" i="9" s="1"/>
  <c r="D74" i="9"/>
  <c r="B73" i="9"/>
  <c r="F73" i="9" s="1"/>
  <c r="D74" i="8"/>
  <c r="B73" i="8"/>
  <c r="F73" i="8" s="1"/>
  <c r="E74" i="8"/>
  <c r="C73" i="8"/>
  <c r="G73" i="8" s="1"/>
  <c r="B71" i="7"/>
  <c r="F71" i="7" s="1"/>
  <c r="D72" i="7"/>
  <c r="C73" i="7"/>
  <c r="G73" i="7" s="1"/>
  <c r="E74" i="7"/>
  <c r="B71" i="6"/>
  <c r="F71" i="6" s="1"/>
  <c r="D72" i="6"/>
  <c r="C73" i="6"/>
  <c r="G73" i="6" s="1"/>
  <c r="E74" i="6"/>
  <c r="E70" i="5"/>
  <c r="C69" i="5"/>
  <c r="G69" i="5" s="1"/>
  <c r="D70" i="5"/>
  <c r="B69" i="5"/>
  <c r="F69" i="5" s="1"/>
  <c r="A73" i="5"/>
  <c r="E77" i="2"/>
  <c r="D77" i="2"/>
  <c r="B74" i="10" l="1"/>
  <c r="F74" i="10" s="1"/>
  <c r="D75" i="10"/>
  <c r="C75" i="10"/>
  <c r="G75" i="10" s="1"/>
  <c r="E76" i="10"/>
  <c r="B74" i="9"/>
  <c r="F74" i="9" s="1"/>
  <c r="D75" i="9"/>
  <c r="E75" i="9"/>
  <c r="C74" i="9"/>
  <c r="G74" i="9" s="1"/>
  <c r="E75" i="8"/>
  <c r="C74" i="8"/>
  <c r="G74" i="8" s="1"/>
  <c r="B74" i="8"/>
  <c r="F74" i="8" s="1"/>
  <c r="D75" i="8"/>
  <c r="C74" i="7"/>
  <c r="G74" i="7" s="1"/>
  <c r="E75" i="7"/>
  <c r="B72" i="7"/>
  <c r="F72" i="7" s="1"/>
  <c r="D73" i="7"/>
  <c r="C74" i="6"/>
  <c r="G74" i="6" s="1"/>
  <c r="E75" i="6"/>
  <c r="B72" i="6"/>
  <c r="F72" i="6" s="1"/>
  <c r="D73" i="6"/>
  <c r="D71" i="5"/>
  <c r="B70" i="5"/>
  <c r="F70" i="5" s="1"/>
  <c r="E71" i="5"/>
  <c r="C70" i="5"/>
  <c r="G70" i="5" s="1"/>
  <c r="A74" i="5"/>
  <c r="E78" i="2"/>
  <c r="D78" i="2"/>
  <c r="E77" i="10" l="1"/>
  <c r="C76" i="10"/>
  <c r="G76" i="10" s="1"/>
  <c r="D76" i="10"/>
  <c r="B75" i="10"/>
  <c r="F75" i="10" s="1"/>
  <c r="C75" i="9"/>
  <c r="G75" i="9" s="1"/>
  <c r="E76" i="9"/>
  <c r="D76" i="9"/>
  <c r="B75" i="9"/>
  <c r="F75" i="9" s="1"/>
  <c r="D76" i="8"/>
  <c r="B75" i="8"/>
  <c r="F75" i="8" s="1"/>
  <c r="C75" i="8"/>
  <c r="G75" i="8" s="1"/>
  <c r="E76" i="8"/>
  <c r="B73" i="7"/>
  <c r="F73" i="7" s="1"/>
  <c r="D74" i="7"/>
  <c r="C75" i="7"/>
  <c r="G75" i="7" s="1"/>
  <c r="E76" i="7"/>
  <c r="B73" i="6"/>
  <c r="F73" i="6" s="1"/>
  <c r="D74" i="6"/>
  <c r="C75" i="6"/>
  <c r="G75" i="6" s="1"/>
  <c r="E76" i="6"/>
  <c r="E72" i="5"/>
  <c r="C71" i="5"/>
  <c r="G71" i="5" s="1"/>
  <c r="D72" i="5"/>
  <c r="B71" i="5"/>
  <c r="F71" i="5" s="1"/>
  <c r="A75" i="5"/>
  <c r="E79" i="2"/>
  <c r="D79" i="2"/>
  <c r="D77" i="10" l="1"/>
  <c r="B76" i="10"/>
  <c r="F76" i="10" s="1"/>
  <c r="E78" i="10"/>
  <c r="C77" i="10"/>
  <c r="G77" i="10" s="1"/>
  <c r="D77" i="9"/>
  <c r="B76" i="9"/>
  <c r="F76" i="9" s="1"/>
  <c r="E77" i="9"/>
  <c r="C76" i="9"/>
  <c r="G76" i="9" s="1"/>
  <c r="E77" i="8"/>
  <c r="C76" i="8"/>
  <c r="G76" i="8" s="1"/>
  <c r="D77" i="8"/>
  <c r="B76" i="8"/>
  <c r="F76" i="8" s="1"/>
  <c r="C76" i="7"/>
  <c r="G76" i="7" s="1"/>
  <c r="E77" i="7"/>
  <c r="B74" i="7"/>
  <c r="F74" i="7" s="1"/>
  <c r="D75" i="7"/>
  <c r="C76" i="6"/>
  <c r="G76" i="6" s="1"/>
  <c r="E77" i="6"/>
  <c r="B74" i="6"/>
  <c r="F74" i="6" s="1"/>
  <c r="D75" i="6"/>
  <c r="D73" i="5"/>
  <c r="B72" i="5"/>
  <c r="F72" i="5" s="1"/>
  <c r="E73" i="5"/>
  <c r="C72" i="5"/>
  <c r="G72" i="5" s="1"/>
  <c r="A76" i="5"/>
  <c r="E80" i="2"/>
  <c r="D80" i="2"/>
  <c r="E79" i="10" l="1"/>
  <c r="C78" i="10"/>
  <c r="G78" i="10" s="1"/>
  <c r="D78" i="10"/>
  <c r="B77" i="10"/>
  <c r="F77" i="10" s="1"/>
  <c r="E78" i="9"/>
  <c r="C77" i="9"/>
  <c r="G77" i="9" s="1"/>
  <c r="D78" i="9"/>
  <c r="B77" i="9"/>
  <c r="F77" i="9" s="1"/>
  <c r="D78" i="8"/>
  <c r="B77" i="8"/>
  <c r="F77" i="8" s="1"/>
  <c r="E78" i="8"/>
  <c r="C77" i="8"/>
  <c r="G77" i="8" s="1"/>
  <c r="B75" i="7"/>
  <c r="F75" i="7" s="1"/>
  <c r="D76" i="7"/>
  <c r="C77" i="7"/>
  <c r="G77" i="7" s="1"/>
  <c r="E78" i="7"/>
  <c r="B75" i="6"/>
  <c r="F75" i="6" s="1"/>
  <c r="D76" i="6"/>
  <c r="C77" i="6"/>
  <c r="G77" i="6" s="1"/>
  <c r="E78" i="6"/>
  <c r="E74" i="5"/>
  <c r="C73" i="5"/>
  <c r="G73" i="5" s="1"/>
  <c r="D74" i="5"/>
  <c r="B73" i="5"/>
  <c r="F73" i="5" s="1"/>
  <c r="A77" i="5"/>
  <c r="E81" i="2"/>
  <c r="D81" i="2"/>
  <c r="B78" i="10" l="1"/>
  <c r="F78" i="10" s="1"/>
  <c r="D79" i="10"/>
  <c r="C79" i="10"/>
  <c r="G79" i="10" s="1"/>
  <c r="E80" i="10"/>
  <c r="B78" i="9"/>
  <c r="F78" i="9" s="1"/>
  <c r="D79" i="9"/>
  <c r="E79" i="9"/>
  <c r="C78" i="9"/>
  <c r="G78" i="9" s="1"/>
  <c r="E79" i="8"/>
  <c r="C78" i="8"/>
  <c r="G78" i="8" s="1"/>
  <c r="B78" i="8"/>
  <c r="F78" i="8" s="1"/>
  <c r="D79" i="8"/>
  <c r="C78" i="7"/>
  <c r="G78" i="7" s="1"/>
  <c r="E79" i="7"/>
  <c r="B76" i="7"/>
  <c r="F76" i="7" s="1"/>
  <c r="D77" i="7"/>
  <c r="C78" i="6"/>
  <c r="G78" i="6" s="1"/>
  <c r="E79" i="6"/>
  <c r="B76" i="6"/>
  <c r="F76" i="6" s="1"/>
  <c r="D77" i="6"/>
  <c r="D75" i="5"/>
  <c r="B74" i="5"/>
  <c r="F74" i="5" s="1"/>
  <c r="E75" i="5"/>
  <c r="C74" i="5"/>
  <c r="G74" i="5" s="1"/>
  <c r="A78" i="5"/>
  <c r="E82" i="2"/>
  <c r="D82" i="2"/>
  <c r="E81" i="10" l="1"/>
  <c r="C80" i="10"/>
  <c r="G80" i="10" s="1"/>
  <c r="D80" i="10"/>
  <c r="B79" i="10"/>
  <c r="F79" i="10" s="1"/>
  <c r="C79" i="9"/>
  <c r="G79" i="9" s="1"/>
  <c r="E80" i="9"/>
  <c r="D80" i="9"/>
  <c r="B79" i="9"/>
  <c r="F79" i="9" s="1"/>
  <c r="D80" i="8"/>
  <c r="B79" i="8"/>
  <c r="F79" i="8" s="1"/>
  <c r="C79" i="8"/>
  <c r="G79" i="8" s="1"/>
  <c r="E80" i="8"/>
  <c r="B77" i="7"/>
  <c r="F77" i="7" s="1"/>
  <c r="D78" i="7"/>
  <c r="C79" i="7"/>
  <c r="G79" i="7" s="1"/>
  <c r="E80" i="7"/>
  <c r="B77" i="6"/>
  <c r="F77" i="6" s="1"/>
  <c r="D78" i="6"/>
  <c r="C79" i="6"/>
  <c r="G79" i="6" s="1"/>
  <c r="E80" i="6"/>
  <c r="E76" i="5"/>
  <c r="C75" i="5"/>
  <c r="G75" i="5" s="1"/>
  <c r="D76" i="5"/>
  <c r="B75" i="5"/>
  <c r="F75" i="5" s="1"/>
  <c r="A79" i="5"/>
  <c r="E83" i="2"/>
  <c r="D83" i="2"/>
  <c r="D81" i="10" l="1"/>
  <c r="B80" i="10"/>
  <c r="F80" i="10" s="1"/>
  <c r="E82" i="10"/>
  <c r="C81" i="10"/>
  <c r="G81" i="10" s="1"/>
  <c r="D81" i="9"/>
  <c r="B80" i="9"/>
  <c r="F80" i="9" s="1"/>
  <c r="E81" i="9"/>
  <c r="C80" i="9"/>
  <c r="G80" i="9" s="1"/>
  <c r="E81" i="8"/>
  <c r="C80" i="8"/>
  <c r="G80" i="8" s="1"/>
  <c r="D81" i="8"/>
  <c r="B80" i="8"/>
  <c r="F80" i="8" s="1"/>
  <c r="C80" i="7"/>
  <c r="G80" i="7" s="1"/>
  <c r="E81" i="7"/>
  <c r="B78" i="7"/>
  <c r="F78" i="7" s="1"/>
  <c r="D79" i="7"/>
  <c r="C80" i="6"/>
  <c r="G80" i="6" s="1"/>
  <c r="E81" i="6"/>
  <c r="B78" i="6"/>
  <c r="F78" i="6" s="1"/>
  <c r="D79" i="6"/>
  <c r="D77" i="5"/>
  <c r="B76" i="5"/>
  <c r="F76" i="5" s="1"/>
  <c r="E77" i="5"/>
  <c r="C76" i="5"/>
  <c r="G76" i="5" s="1"/>
  <c r="A80" i="5"/>
  <c r="E84" i="2"/>
  <c r="D84" i="2"/>
  <c r="E83" i="10" l="1"/>
  <c r="C82" i="10"/>
  <c r="G82" i="10" s="1"/>
  <c r="D82" i="10"/>
  <c r="B81" i="10"/>
  <c r="F81" i="10" s="1"/>
  <c r="E82" i="9"/>
  <c r="C81" i="9"/>
  <c r="G81" i="9" s="1"/>
  <c r="D82" i="9"/>
  <c r="B81" i="9"/>
  <c r="F81" i="9" s="1"/>
  <c r="E82" i="8"/>
  <c r="C81" i="8"/>
  <c r="G81" i="8" s="1"/>
  <c r="D82" i="8"/>
  <c r="B81" i="8"/>
  <c r="F81" i="8" s="1"/>
  <c r="B79" i="7"/>
  <c r="F79" i="7" s="1"/>
  <c r="D80" i="7"/>
  <c r="C81" i="7"/>
  <c r="G81" i="7" s="1"/>
  <c r="E82" i="7"/>
  <c r="B79" i="6"/>
  <c r="F79" i="6" s="1"/>
  <c r="D80" i="6"/>
  <c r="C81" i="6"/>
  <c r="G81" i="6" s="1"/>
  <c r="E82" i="6"/>
  <c r="E78" i="5"/>
  <c r="C77" i="5"/>
  <c r="G77" i="5" s="1"/>
  <c r="D78" i="5"/>
  <c r="B77" i="5"/>
  <c r="F77" i="5" s="1"/>
  <c r="A81" i="5"/>
  <c r="E85" i="2"/>
  <c r="D85" i="2"/>
  <c r="B82" i="10" l="1"/>
  <c r="F82" i="10" s="1"/>
  <c r="D83" i="10"/>
  <c r="C83" i="10"/>
  <c r="G83" i="10" s="1"/>
  <c r="E84" i="10"/>
  <c r="B82" i="9"/>
  <c r="F82" i="9" s="1"/>
  <c r="D83" i="9"/>
  <c r="E83" i="9"/>
  <c r="C82" i="9"/>
  <c r="G82" i="9" s="1"/>
  <c r="B82" i="8"/>
  <c r="F82" i="8" s="1"/>
  <c r="D83" i="8"/>
  <c r="E83" i="8"/>
  <c r="C82" i="8"/>
  <c r="G82" i="8" s="1"/>
  <c r="C82" i="7"/>
  <c r="G82" i="7" s="1"/>
  <c r="E83" i="7"/>
  <c r="B80" i="7"/>
  <c r="F80" i="7" s="1"/>
  <c r="D81" i="7"/>
  <c r="C82" i="6"/>
  <c r="G82" i="6" s="1"/>
  <c r="E83" i="6"/>
  <c r="B80" i="6"/>
  <c r="F80" i="6" s="1"/>
  <c r="D81" i="6"/>
  <c r="D79" i="5"/>
  <c r="B78" i="5"/>
  <c r="F78" i="5" s="1"/>
  <c r="E79" i="5"/>
  <c r="C78" i="5"/>
  <c r="G78" i="5" s="1"/>
  <c r="A82" i="5"/>
  <c r="E86" i="2"/>
  <c r="D86" i="2"/>
  <c r="E85" i="10" l="1"/>
  <c r="C84" i="10"/>
  <c r="G84" i="10" s="1"/>
  <c r="D84" i="10"/>
  <c r="B83" i="10"/>
  <c r="F83" i="10" s="1"/>
  <c r="C83" i="9"/>
  <c r="G83" i="9" s="1"/>
  <c r="E84" i="9"/>
  <c r="D84" i="9"/>
  <c r="B83" i="9"/>
  <c r="F83" i="9" s="1"/>
  <c r="D84" i="8"/>
  <c r="B83" i="8"/>
  <c r="F83" i="8" s="1"/>
  <c r="C83" i="8"/>
  <c r="G83" i="8" s="1"/>
  <c r="E84" i="8"/>
  <c r="B81" i="7"/>
  <c r="F81" i="7" s="1"/>
  <c r="D82" i="7"/>
  <c r="C83" i="7"/>
  <c r="G83" i="7" s="1"/>
  <c r="E84" i="7"/>
  <c r="B81" i="6"/>
  <c r="F81" i="6" s="1"/>
  <c r="D82" i="6"/>
  <c r="C83" i="6"/>
  <c r="G83" i="6" s="1"/>
  <c r="E84" i="6"/>
  <c r="E80" i="5"/>
  <c r="C79" i="5"/>
  <c r="G79" i="5" s="1"/>
  <c r="D80" i="5"/>
  <c r="B79" i="5"/>
  <c r="F79" i="5" s="1"/>
  <c r="A83" i="5"/>
  <c r="E87" i="2"/>
  <c r="D87" i="2"/>
  <c r="D85" i="10" l="1"/>
  <c r="B84" i="10"/>
  <c r="F84" i="10" s="1"/>
  <c r="E86" i="10"/>
  <c r="C85" i="10"/>
  <c r="G85" i="10" s="1"/>
  <c r="D85" i="9"/>
  <c r="B84" i="9"/>
  <c r="F84" i="9" s="1"/>
  <c r="E85" i="9"/>
  <c r="C84" i="9"/>
  <c r="G84" i="9" s="1"/>
  <c r="E85" i="8"/>
  <c r="C84" i="8"/>
  <c r="G84" i="8" s="1"/>
  <c r="D85" i="8"/>
  <c r="B84" i="8"/>
  <c r="F84" i="8" s="1"/>
  <c r="C84" i="7"/>
  <c r="G84" i="7" s="1"/>
  <c r="E85" i="7"/>
  <c r="B82" i="7"/>
  <c r="F82" i="7" s="1"/>
  <c r="D83" i="7"/>
  <c r="C84" i="6"/>
  <c r="G84" i="6" s="1"/>
  <c r="E85" i="6"/>
  <c r="B82" i="6"/>
  <c r="F82" i="6" s="1"/>
  <c r="D83" i="6"/>
  <c r="D81" i="5"/>
  <c r="B80" i="5"/>
  <c r="F80" i="5" s="1"/>
  <c r="E81" i="5"/>
  <c r="C80" i="5"/>
  <c r="G80" i="5" s="1"/>
  <c r="A84" i="5"/>
  <c r="E88" i="2"/>
  <c r="D88" i="2"/>
  <c r="E87" i="10" l="1"/>
  <c r="C86" i="10"/>
  <c r="G86" i="10" s="1"/>
  <c r="D86" i="10"/>
  <c r="B85" i="10"/>
  <c r="F85" i="10" s="1"/>
  <c r="E86" i="9"/>
  <c r="C85" i="9"/>
  <c r="G85" i="9" s="1"/>
  <c r="D86" i="9"/>
  <c r="B85" i="9"/>
  <c r="F85" i="9" s="1"/>
  <c r="D86" i="8"/>
  <c r="B85" i="8"/>
  <c r="F85" i="8" s="1"/>
  <c r="E86" i="8"/>
  <c r="C85" i="8"/>
  <c r="G85" i="8" s="1"/>
  <c r="B83" i="7"/>
  <c r="F83" i="7" s="1"/>
  <c r="D84" i="7"/>
  <c r="C85" i="7"/>
  <c r="G85" i="7" s="1"/>
  <c r="E86" i="7"/>
  <c r="B83" i="6"/>
  <c r="F83" i="6" s="1"/>
  <c r="D84" i="6"/>
  <c r="C85" i="6"/>
  <c r="G85" i="6" s="1"/>
  <c r="E86" i="6"/>
  <c r="E82" i="5"/>
  <c r="C81" i="5"/>
  <c r="G81" i="5" s="1"/>
  <c r="D82" i="5"/>
  <c r="B81" i="5"/>
  <c r="F81" i="5" s="1"/>
  <c r="A85" i="5"/>
  <c r="E89" i="2"/>
  <c r="D89" i="2"/>
  <c r="B86" i="10" l="1"/>
  <c r="F86" i="10" s="1"/>
  <c r="D87" i="10"/>
  <c r="C87" i="10"/>
  <c r="G87" i="10" s="1"/>
  <c r="E88" i="10"/>
  <c r="B86" i="9"/>
  <c r="F86" i="9" s="1"/>
  <c r="D87" i="9"/>
  <c r="E87" i="9"/>
  <c r="C86" i="9"/>
  <c r="G86" i="9" s="1"/>
  <c r="E87" i="8"/>
  <c r="C86" i="8"/>
  <c r="G86" i="8" s="1"/>
  <c r="B86" i="8"/>
  <c r="F86" i="8" s="1"/>
  <c r="D87" i="8"/>
  <c r="C86" i="7"/>
  <c r="G86" i="7" s="1"/>
  <c r="E87" i="7"/>
  <c r="B84" i="7"/>
  <c r="F84" i="7" s="1"/>
  <c r="D85" i="7"/>
  <c r="C86" i="6"/>
  <c r="G86" i="6" s="1"/>
  <c r="E87" i="6"/>
  <c r="B84" i="6"/>
  <c r="F84" i="6" s="1"/>
  <c r="D85" i="6"/>
  <c r="D83" i="5"/>
  <c r="B82" i="5"/>
  <c r="F82" i="5" s="1"/>
  <c r="E83" i="5"/>
  <c r="C82" i="5"/>
  <c r="G82" i="5" s="1"/>
  <c r="A86" i="5"/>
  <c r="E90" i="2"/>
  <c r="D90" i="2"/>
  <c r="E89" i="10" l="1"/>
  <c r="C88" i="10"/>
  <c r="G88" i="10" s="1"/>
  <c r="D88" i="10"/>
  <c r="B87" i="10"/>
  <c r="F87" i="10" s="1"/>
  <c r="C87" i="9"/>
  <c r="G87" i="9" s="1"/>
  <c r="E88" i="9"/>
  <c r="D88" i="9"/>
  <c r="B87" i="9"/>
  <c r="F87" i="9" s="1"/>
  <c r="D88" i="8"/>
  <c r="B87" i="8"/>
  <c r="F87" i="8" s="1"/>
  <c r="C87" i="8"/>
  <c r="G87" i="8" s="1"/>
  <c r="E88" i="8"/>
  <c r="B85" i="7"/>
  <c r="F85" i="7" s="1"/>
  <c r="D86" i="7"/>
  <c r="C87" i="7"/>
  <c r="G87" i="7" s="1"/>
  <c r="E88" i="7"/>
  <c r="B85" i="6"/>
  <c r="F85" i="6" s="1"/>
  <c r="D86" i="6"/>
  <c r="C87" i="6"/>
  <c r="G87" i="6" s="1"/>
  <c r="E88" i="6"/>
  <c r="E84" i="5"/>
  <c r="C83" i="5"/>
  <c r="G83" i="5" s="1"/>
  <c r="D84" i="5"/>
  <c r="B83" i="5"/>
  <c r="F83" i="5" s="1"/>
  <c r="A87" i="5"/>
  <c r="E91" i="2"/>
  <c r="D91" i="2"/>
  <c r="D89" i="10" l="1"/>
  <c r="B88" i="10"/>
  <c r="F88" i="10" s="1"/>
  <c r="E90" i="10"/>
  <c r="C89" i="10"/>
  <c r="G89" i="10" s="1"/>
  <c r="E89" i="9"/>
  <c r="C88" i="9"/>
  <c r="G88" i="9" s="1"/>
  <c r="D89" i="9"/>
  <c r="B88" i="9"/>
  <c r="F88" i="9" s="1"/>
  <c r="E89" i="8"/>
  <c r="C88" i="8"/>
  <c r="G88" i="8" s="1"/>
  <c r="D89" i="8"/>
  <c r="B88" i="8"/>
  <c r="F88" i="8" s="1"/>
  <c r="C88" i="7"/>
  <c r="G88" i="7" s="1"/>
  <c r="E89" i="7"/>
  <c r="B86" i="7"/>
  <c r="F86" i="7" s="1"/>
  <c r="D87" i="7"/>
  <c r="C88" i="6"/>
  <c r="G88" i="6" s="1"/>
  <c r="E89" i="6"/>
  <c r="B86" i="6"/>
  <c r="F86" i="6" s="1"/>
  <c r="D87" i="6"/>
  <c r="D85" i="5"/>
  <c r="B84" i="5"/>
  <c r="F84" i="5" s="1"/>
  <c r="E85" i="5"/>
  <c r="C84" i="5"/>
  <c r="G84" i="5" s="1"/>
  <c r="A88" i="5"/>
  <c r="E92" i="2"/>
  <c r="D92" i="2"/>
  <c r="E91" i="10" l="1"/>
  <c r="C91" i="10" s="1"/>
  <c r="G91" i="10" s="1"/>
  <c r="C90" i="10"/>
  <c r="G90" i="10" s="1"/>
  <c r="D90" i="10"/>
  <c r="B89" i="10"/>
  <c r="F89" i="10" s="1"/>
  <c r="D90" i="9"/>
  <c r="B89" i="9"/>
  <c r="F89" i="9" s="1"/>
  <c r="E90" i="9"/>
  <c r="C89" i="9"/>
  <c r="G89" i="9" s="1"/>
  <c r="D90" i="8"/>
  <c r="B89" i="8"/>
  <c r="F89" i="8" s="1"/>
  <c r="E90" i="8"/>
  <c r="C89" i="8"/>
  <c r="G89" i="8" s="1"/>
  <c r="B87" i="7"/>
  <c r="F87" i="7" s="1"/>
  <c r="D88" i="7"/>
  <c r="C89" i="7"/>
  <c r="G89" i="7" s="1"/>
  <c r="E90" i="7"/>
  <c r="B87" i="6"/>
  <c r="F87" i="6" s="1"/>
  <c r="D88" i="6"/>
  <c r="C89" i="6"/>
  <c r="G89" i="6" s="1"/>
  <c r="E90" i="6"/>
  <c r="E86" i="5"/>
  <c r="C85" i="5"/>
  <c r="G85" i="5" s="1"/>
  <c r="D86" i="5"/>
  <c r="B85" i="5"/>
  <c r="F85" i="5" s="1"/>
  <c r="A89" i="5"/>
  <c r="E93" i="2"/>
  <c r="D93" i="2"/>
  <c r="B90" i="10" l="1"/>
  <c r="F90" i="10" s="1"/>
  <c r="D91" i="10"/>
  <c r="B91" i="10" s="1"/>
  <c r="F91" i="10" s="1"/>
  <c r="E91" i="9"/>
  <c r="C91" i="9" s="1"/>
  <c r="G91" i="9" s="1"/>
  <c r="C90" i="9"/>
  <c r="G90" i="9" s="1"/>
  <c r="B90" i="9"/>
  <c r="F90" i="9" s="1"/>
  <c r="D91" i="9"/>
  <c r="B91" i="9" s="1"/>
  <c r="F91" i="9" s="1"/>
  <c r="B90" i="8"/>
  <c r="F90" i="8" s="1"/>
  <c r="D91" i="8"/>
  <c r="B91" i="8" s="1"/>
  <c r="F91" i="8" s="1"/>
  <c r="E91" i="8"/>
  <c r="C91" i="8" s="1"/>
  <c r="G91" i="8" s="1"/>
  <c r="C90" i="8"/>
  <c r="G90" i="8" s="1"/>
  <c r="C90" i="7"/>
  <c r="G90" i="7" s="1"/>
  <c r="E91" i="7"/>
  <c r="C91" i="7" s="1"/>
  <c r="G91" i="7" s="1"/>
  <c r="B88" i="7"/>
  <c r="F88" i="7" s="1"/>
  <c r="D89" i="7"/>
  <c r="C90" i="6"/>
  <c r="G90" i="6" s="1"/>
  <c r="E91" i="6"/>
  <c r="C91" i="6" s="1"/>
  <c r="G91" i="6" s="1"/>
  <c r="B88" i="6"/>
  <c r="F88" i="6" s="1"/>
  <c r="D89" i="6"/>
  <c r="D87" i="5"/>
  <c r="B86" i="5"/>
  <c r="F86" i="5" s="1"/>
  <c r="E87" i="5"/>
  <c r="C86" i="5"/>
  <c r="G86" i="5" s="1"/>
  <c r="A90" i="5"/>
  <c r="E94" i="2"/>
  <c r="D94" i="2"/>
  <c r="B89" i="7" l="1"/>
  <c r="F89" i="7" s="1"/>
  <c r="D90" i="7"/>
  <c r="B89" i="6"/>
  <c r="F89" i="6" s="1"/>
  <c r="D90" i="6"/>
  <c r="E88" i="5"/>
  <c r="C87" i="5"/>
  <c r="G87" i="5" s="1"/>
  <c r="D88" i="5"/>
  <c r="B87" i="5"/>
  <c r="F87" i="5" s="1"/>
  <c r="A91" i="5"/>
  <c r="E95" i="2"/>
  <c r="D95" i="2"/>
  <c r="B90" i="7" l="1"/>
  <c r="F90" i="7" s="1"/>
  <c r="D91" i="7"/>
  <c r="B91" i="7" s="1"/>
  <c r="F91" i="7" s="1"/>
  <c r="B90" i="6"/>
  <c r="F90" i="6" s="1"/>
  <c r="D91" i="6"/>
  <c r="B91" i="6" s="1"/>
  <c r="F91" i="6" s="1"/>
  <c r="D89" i="5"/>
  <c r="B88" i="5"/>
  <c r="F88" i="5" s="1"/>
  <c r="E89" i="5"/>
  <c r="C88" i="5"/>
  <c r="G88" i="5" s="1"/>
  <c r="E96" i="2"/>
  <c r="D96" i="2"/>
  <c r="E90" i="5" l="1"/>
  <c r="C89" i="5"/>
  <c r="G89" i="5" s="1"/>
  <c r="D90" i="5"/>
  <c r="B89" i="5"/>
  <c r="F89" i="5" s="1"/>
  <c r="E97" i="2"/>
  <c r="D97" i="2"/>
  <c r="D91" i="5" l="1"/>
  <c r="B91" i="5" s="1"/>
  <c r="F91" i="5" s="1"/>
  <c r="B90" i="5"/>
  <c r="F90" i="5" s="1"/>
  <c r="E91" i="5"/>
  <c r="C91" i="5" s="1"/>
  <c r="G91" i="5" s="1"/>
  <c r="C90" i="5"/>
  <c r="G90" i="5" s="1"/>
  <c r="E98" i="2"/>
  <c r="D98" i="2"/>
  <c r="E99" i="2" l="1"/>
  <c r="D99" i="2"/>
  <c r="D100" i="2" l="1"/>
  <c r="E100"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<sst xmlns="http://schemas.openxmlformats.org/spreadsheetml/2006/main" count="225" uniqueCount="74">
  <si>
    <t xml:space="preserve">Alejandro Pizarro </t>
  </si>
  <si>
    <t>A01633784</t>
  </si>
  <si>
    <t>Andrea Espíndola</t>
  </si>
  <si>
    <t>A01639288</t>
  </si>
  <si>
    <t>Ernesto Reynoso</t>
  </si>
  <si>
    <t>A01639915</t>
  </si>
  <si>
    <t>Javier Sánchez Panduro</t>
  </si>
  <si>
    <t>A01639832</t>
  </si>
  <si>
    <t>Lucas Wong</t>
  </si>
  <si>
    <t>A01639032</t>
  </si>
  <si>
    <t>Vicente Viera Guizar</t>
  </si>
  <si>
    <t>A01639784</t>
  </si>
  <si>
    <t>Ecuaciones de movimiento parabolico de particulas.</t>
  </si>
  <si>
    <t xml:space="preserve">masa </t>
  </si>
  <si>
    <t>3000kg</t>
  </si>
  <si>
    <t>velocidad i</t>
  </si>
  <si>
    <t>35.5 a 145 m/s</t>
  </si>
  <si>
    <t>ángulos</t>
  </si>
  <si>
    <t xml:space="preserve">50° a 90° </t>
  </si>
  <si>
    <t>densidad</t>
  </si>
  <si>
    <t>aire = 1.2 [kg/m3]</t>
  </si>
  <si>
    <t>fricción</t>
  </si>
  <si>
    <t>dv/dt = -g-|v|/v*b/m*v^n</t>
  </si>
  <si>
    <t>radio</t>
  </si>
  <si>
    <t xml:space="preserve">0.612293m </t>
  </si>
  <si>
    <t>Ecuacion para posicion x</t>
  </si>
  <si>
    <r>
      <t>𝑥</t>
    </r>
    <r>
      <rPr>
        <sz val="13"/>
        <color rgb="FF555555"/>
        <rFont val="STIXGeneral-Regular"/>
        <charset val="1"/>
      </rPr>
      <t>=</t>
    </r>
    <r>
      <rPr>
        <sz val="13"/>
        <color rgb="FF555555"/>
        <rFont val="STIXGeneral-Italic"/>
        <charset val="1"/>
      </rPr>
      <t>𝑥</t>
    </r>
    <r>
      <rPr>
        <sz val="9"/>
        <color rgb="FF555555"/>
        <rFont val="STIXGeneral-Regular"/>
        <charset val="1"/>
      </rPr>
      <t>0</t>
    </r>
    <r>
      <rPr>
        <sz val="13"/>
        <color rgb="FF555555"/>
        <rFont val="STIXGeneral-Regular"/>
        <charset val="1"/>
      </rPr>
      <t>+</t>
    </r>
    <r>
      <rPr>
        <sz val="13"/>
        <color rgb="FF555555"/>
        <rFont val="STIXGeneral-Italic"/>
        <charset val="1"/>
      </rPr>
      <t>𝑣</t>
    </r>
    <r>
      <rPr>
        <sz val="9"/>
        <color rgb="FF555555"/>
        <rFont val="STIXGeneral-Italic"/>
        <charset val="1"/>
      </rPr>
      <t>𝑥</t>
    </r>
    <r>
      <rPr>
        <sz val="13"/>
        <color rgb="FF555555"/>
        <rFont val="STIXGeneral-Regular"/>
        <charset val="1"/>
      </rPr>
      <t>·</t>
    </r>
    <r>
      <rPr>
        <sz val="13"/>
        <color rgb="FF555555"/>
        <rFont val="STIXGeneral-Italic"/>
        <charset val="1"/>
      </rPr>
      <t>𝑡</t>
    </r>
  </si>
  <si>
    <t>Ecuacion para posicion y</t>
  </si>
  <si>
    <t>𝑦=𝑦_0+𝑣_0𝑦·𝑡+1/2·𝑎_𝑦·𝑡^2</t>
  </si>
  <si>
    <t>Para hallar los diferentes tipos de velocidades en x o y</t>
  </si>
  <si>
    <t>Como se puede apreciar en la imagen, se necesita la velocidad original para hallar las velocidades en los ejes. La velocidad original tendria como variables la velocidad de la particula menos la friccion con el viento. Entonces quedaria como:</t>
  </si>
  <si>
    <t>Vx=(v-fr)*cos(alpha)</t>
  </si>
  <si>
    <t>Velocidad en x</t>
  </si>
  <si>
    <t>Vy=(v-fr)*sen(alpha)</t>
  </si>
  <si>
    <t>Velocidad en y</t>
  </si>
  <si>
    <t>Posición inicial de Y Yo (m)</t>
  </si>
  <si>
    <t>g (m/s^2)</t>
  </si>
  <si>
    <t>Velocidad inicial Vo (m/s)</t>
  </si>
  <si>
    <t>ángulo (grados)</t>
  </si>
  <si>
    <t>theta ángulo (rad)</t>
  </si>
  <si>
    <r>
      <t xml:space="preserve">Densidad del aire </t>
    </r>
    <r>
      <rPr>
        <i/>
        <sz val="11"/>
        <color theme="1"/>
        <rFont val="Calibri"/>
        <family val="2"/>
        <scheme val="minor"/>
      </rPr>
      <t xml:space="preserve">P air </t>
    </r>
    <r>
      <rPr>
        <sz val="11"/>
        <color theme="1"/>
        <rFont val="Calibri"/>
        <family val="2"/>
        <scheme val="minor"/>
      </rPr>
      <t>[kg/m^3] a 0 grados</t>
    </r>
  </si>
  <si>
    <t>P rock</t>
  </si>
  <si>
    <t>Masa m kg</t>
  </si>
  <si>
    <t>Ho [m]</t>
  </si>
  <si>
    <t>saltos de tiempo</t>
  </si>
  <si>
    <t>tiempo t (s)</t>
  </si>
  <si>
    <t>Vx = Vo * COS theta</t>
  </si>
  <si>
    <t>Vy = Vo * SIN theta</t>
  </si>
  <si>
    <t>x (m) = Vx * t + Xo</t>
  </si>
  <si>
    <t>y (m) = -1/2 * g * t ^2 + Vy + Yo</t>
  </si>
  <si>
    <t>s'(t)=vx</t>
  </si>
  <si>
    <t>s'(t)=v0y-gt</t>
  </si>
  <si>
    <t>Volumen Vol [m^3]</t>
  </si>
  <si>
    <t>g(m/s^2)</t>
  </si>
  <si>
    <t>radio r [m]</t>
  </si>
  <si>
    <r>
      <t xml:space="preserve">Coeficiente de arrastre </t>
    </r>
    <r>
      <rPr>
        <i/>
        <sz val="11"/>
        <color theme="1"/>
        <rFont val="Calibri"/>
        <family val="2"/>
        <scheme val="minor"/>
      </rPr>
      <t>C_D</t>
    </r>
  </si>
  <si>
    <t>b [kg/m]</t>
  </si>
  <si>
    <t>Área A [m^2]</t>
  </si>
  <si>
    <t xml:space="preserve">           </t>
  </si>
  <si>
    <t>Rellenar las celdas en gris para obtener gráfica</t>
  </si>
  <si>
    <t>formula cuadratica asimilando la trayectoria de un tiro parabolico</t>
  </si>
  <si>
    <t>(x-75)^(2)=-90 (y-60)</t>
  </si>
  <si>
    <t>T1</t>
  </si>
  <si>
    <t>T2</t>
  </si>
  <si>
    <t>T3</t>
  </si>
  <si>
    <t>puntos críticos</t>
  </si>
  <si>
    <t>En el eje Y</t>
  </si>
  <si>
    <t xml:space="preserve"> intervalos de tendencia</t>
  </si>
  <si>
    <t>intervalos de concavidad</t>
  </si>
  <si>
    <t>[0,220]</t>
  </si>
  <si>
    <t>[0-200]</t>
  </si>
  <si>
    <t>[0-120]</t>
  </si>
  <si>
    <t>velocidad final</t>
  </si>
  <si>
    <t>densidad de la roca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</si>
</sst>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font>
      <sz val="11"/>
      <color theme="1"/>
      <name val="Calibri"/>
      <family val="2"/>
      <scheme val="minor"/>
    </font>
    <font>
      <sz val="13"/>
      <color rgb="FF555555"/>
      <name val="STIXGeneral-Regular"/>
      <charset val="1"/>
    </font>
    <font>
      <sz val="13"/>
      <color rgb="FF555555"/>
      <name val="STIXGeneral-Italic"/>
      <charset val="1"/>
    </font>
    <font>
      <sz val="9"/>
      <color rgb="FF555555"/>
      <name val="STIXGeneral-Regular"/>
      <charset val="1"/>
    </font>
    <font>
      <sz val="9"/>
      <color rgb="FF555555"/>
      <name val="STIXGeneral-Italic"/>
      <charset val="1"/>
    </font>
    <font>
      <sz val="11"/>
      <color rgb="FF000000"/>
      <name val="Calibri"/>
      <charset val="1"/>
    </font>
    <font>
      <b/>
      <sz val="14"/>
      <color theme="1"/>
      <name val="Calibri"/>
      <family val="2"/>
      <scheme val="minor"/>
    </font>
    <font>
      <sz val="12"/>
      <color rgb="FFC4BFB7"/>
      <name val="Lato Extended"/>
      <charset val="1"/>
    </font>
    <font>
      <sz val="11"/>
      <color rgb="FF444444"/>
      <name val="Calibri"/>
      <charset val="1"/>
    </font>
    <font>
      <b/>
      <sz val="11"/>
      <color theme="1"/>
      <name val="Calibri"/>
      <family val="2"/>
      <scheme val="minor"/>
    </font>
    <font>
      <i/>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9E1F2"/>
        <bgColor indexed="64"/>
      </patternFill>
    </fill>
    <fill>
      <patternFill patternType="solid">
        <fgColor rgb="FFB4C6E7"/>
        <bgColor indexed="64"/>
      </patternFill>
    </fill>
    <fill>
      <patternFill patternType="solid">
        <fgColor rgb="FFE2EFDA"/>
        <bgColor indexed="64"/>
      </patternFill>
    </fill>
    <fill>
      <patternFill patternType="solid">
        <fgColor rgb="FFC6E0B4"/>
        <bgColor indexed="64"/>
      </patternFill>
    </fill>
    <fill>
      <patternFill patternType="solid">
        <fgColor rgb="FFD9D9D9"/>
        <bgColor indexed="64"/>
      </patternFill>
    </fill>
    <fill>
      <patternFill patternType="solid">
        <fgColor rgb="FFFCE4D6"/>
        <bgColor indexed="64"/>
      </patternFill>
    </fill>
    <fill>
      <patternFill patternType="solid">
        <fgColor rgb="FFF8CBAD"/>
        <bgColor indexed="64"/>
      </patternFill>
    </fill>
    <fill>
      <patternFill patternType="solid">
        <fgColor rgb="FFFFFFFF"/>
        <bgColor indexed="64"/>
      </patternFill>
    </fill>
    <fill>
      <patternFill patternType="solid">
        <fgColor rgb="FF8EA9DB"/>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F2CC"/>
        <bgColor indexed="64"/>
      </patternFill>
    </fill>
    <fill>
      <patternFill patternType="solid">
        <fgColor theme="2" tint="-9.9978637043366805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5">
    <xf numFmtId="0" fontId="0" fillId="0" borderId="0" xfId="0"/>
    <xf numFmtId="0" fontId="2" fillId="0" borderId="0" xfId="0" applyFont="1"/>
    <xf numFmtId="0" fontId="0" fillId="0" borderId="0" xfId="0"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4"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5" borderId="2" xfId="0" applyFill="1" applyBorder="1" applyAlignment="1">
      <alignment horizontal="center" vertical="center"/>
    </xf>
    <xf numFmtId="0" fontId="0" fillId="8" borderId="1" xfId="0" applyFill="1" applyBorder="1" applyAlignment="1">
      <alignment horizontal="center" vertical="center"/>
    </xf>
    <xf numFmtId="0" fontId="6" fillId="0" borderId="0" xfId="0" applyFont="1"/>
    <xf numFmtId="164" fontId="0" fillId="2" borderId="1" xfId="0" applyNumberFormat="1" applyFill="1" applyBorder="1" applyAlignment="1">
      <alignment horizontal="center"/>
    </xf>
    <xf numFmtId="164" fontId="0" fillId="4" borderId="2" xfId="0" applyNumberFormat="1" applyFill="1" applyBorder="1" applyAlignment="1">
      <alignment horizontal="center"/>
    </xf>
    <xf numFmtId="0" fontId="0" fillId="9" borderId="1" xfId="0" applyFill="1" applyBorder="1" applyAlignment="1">
      <alignment horizontal="center" vertical="center"/>
    </xf>
    <xf numFmtId="0" fontId="0" fillId="9" borderId="1" xfId="0" applyFill="1" applyBorder="1" applyAlignment="1">
      <alignment horizontal="center"/>
    </xf>
    <xf numFmtId="0" fontId="0" fillId="10" borderId="0" xfId="0" applyFill="1"/>
    <xf numFmtId="0" fontId="0" fillId="3" borderId="0" xfId="0" applyFill="1"/>
    <xf numFmtId="0" fontId="0" fillId="0" borderId="0" xfId="0" applyFill="1" applyBorder="1" applyAlignment="1">
      <alignment horizontal="center" vertical="center"/>
    </xf>
    <xf numFmtId="0" fontId="0" fillId="0" borderId="0" xfId="0" applyFill="1" applyBorder="1" applyAlignment="1">
      <alignment horizontal="center"/>
    </xf>
    <xf numFmtId="0" fontId="7" fillId="0" borderId="0" xfId="0" applyFont="1"/>
    <xf numFmtId="0" fontId="8" fillId="0" borderId="0" xfId="0" applyFont="1"/>
    <xf numFmtId="0" fontId="9" fillId="0" borderId="0" xfId="0" applyFont="1"/>
    <xf numFmtId="0" fontId="10"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xf>
    <xf numFmtId="0" fontId="0" fillId="7" borderId="1" xfId="0" applyFill="1" applyBorder="1" applyAlignment="1">
      <alignment horizontal="center" vertical="center"/>
    </xf>
    <xf numFmtId="0" fontId="0" fillId="0" borderId="0" xfId="0" applyAlignment="1">
      <alignment vertical="center"/>
    </xf>
    <xf numFmtId="164" fontId="0" fillId="4" borderId="1" xfId="0" applyNumberFormat="1" applyFill="1" applyBorder="1" applyAlignment="1">
      <alignment horizontal="center"/>
    </xf>
    <xf numFmtId="0" fontId="5" fillId="13" borderId="3" xfId="0" quotePrefix="1" applyFont="1" applyFill="1" applyBorder="1" applyAlignment="1">
      <alignment horizontal="center"/>
    </xf>
    <xf numFmtId="164" fontId="0" fillId="7" borderId="1" xfId="0" applyNumberFormat="1" applyFill="1" applyBorder="1" applyAlignment="1">
      <alignment horizontal="center"/>
    </xf>
    <xf numFmtId="0" fontId="8" fillId="7" borderId="1" xfId="0" applyFont="1" applyFill="1" applyBorder="1"/>
    <xf numFmtId="0" fontId="0" fillId="7" borderId="2" xfId="0" applyFill="1" applyBorder="1" applyAlignment="1">
      <alignment horizontal="center"/>
    </xf>
    <xf numFmtId="0" fontId="0" fillId="12" borderId="4" xfId="0" applyFill="1" applyBorder="1" applyAlignment="1">
      <alignment horizontal="center"/>
    </xf>
    <xf numFmtId="0" fontId="0" fillId="8" borderId="5" xfId="0" applyFill="1" applyBorder="1" applyAlignment="1">
      <alignment horizontal="center" vertical="center"/>
    </xf>
    <xf numFmtId="0" fontId="5" fillId="13" borderId="3" xfId="0" applyFont="1" applyFill="1" applyBorder="1" applyAlignment="1">
      <alignment horizontal="center"/>
    </xf>
    <xf numFmtId="164" fontId="0" fillId="14" borderId="1" xfId="0" applyNumberFormat="1" applyFill="1" applyBorder="1" applyAlignment="1">
      <alignment horizontal="center"/>
    </xf>
    <xf numFmtId="0" fontId="0" fillId="14" borderId="1" xfId="0" applyFill="1" applyBorder="1" applyAlignment="1">
      <alignment horizontal="center" vertical="center"/>
    </xf>
    <xf numFmtId="0" fontId="0" fillId="14" borderId="1" xfId="0" applyFill="1" applyBorder="1" applyAlignment="1">
      <alignment horizontal="center"/>
    </xf>
    <xf numFmtId="0" fontId="0" fillId="0" borderId="0" xfId="0" applyAlignment="1">
      <alignment horizontal="center"/>
    </xf>
    <xf numFmtId="0" fontId="11" fillId="0" borderId="0" xfId="0" applyFont="1"/>
    <xf numFmtId="0" fontId="0" fillId="0" borderId="0" xfId="0" applyAlignment="1">
      <alignment horizontal="center" wrapText="1"/>
    </xf>
    <xf numFmtId="0" fontId="5" fillId="0" borderId="0" xfId="0" applyFont="1" applyAlignment="1">
      <alignment horizontal="center"/>
    </xf>
    <xf numFmtId="0" fontId="0" fillId="0" borderId="0" xfId="0" applyAlignment="1">
      <alignment horizontal="center"/>
    </xf>
    <xf numFmtId="164" fontId="11" fillId="2"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Tiros</a:t>
            </a:r>
            <a:r>
              <a:rPr lang="en-US" baseline="0"/>
              <a:t> con resistencia</a:t>
            </a:r>
          </a:p>
        </c:rich>
      </c:tx>
      <c:overlay val="0"/>
      <c:spPr>
        <a:noFill/>
        <a:ln>
          <a:noFill/>
        </a:ln>
        <a:effectLst/>
      </c:spPr>
    </c:title>
    <c:autoTitleDeleted val="0"/>
    <c:plotArea>
      <c:layout>
        <c:manualLayout>
          <c:layoutTarget val="inner"/>
          <c:xMode val="edge"/>
          <c:yMode val="edge"/>
          <c:x val="4.593837893941044E-2"/>
          <c:y val="8.52701601954928E-2"/>
          <c:w val="0.90567539919999829"/>
          <c:h val="0.57758111593809391"/>
        </c:manualLayout>
      </c:layout>
      <c:scatterChart>
        <c:scatterStyle val="smoothMarker"/>
        <c:varyColors val="0"/>
        <c:ser>
          <c:idx val="1"/>
          <c:order val="0"/>
          <c:tx>
            <c:v>Trayectoria</c:v>
          </c:tx>
          <c:spPr>
            <a:ln>
              <a:solidFill>
                <a:schemeClr val="accent1"/>
              </a:solidFill>
            </a:ln>
          </c:spPr>
          <c:marker>
            <c:symbol val="none"/>
          </c:marker>
          <c:xVal>
            <c:numRef>
              <c:f>Verlet!$D$6:$D$91</c:f>
              <c:numCache>
                <c:formatCode>General</c:formatCode>
                <c:ptCount val="86"/>
                <c:pt idx="0">
                  <c:v>-2.4976851931827819</c:v>
                </c:pt>
                <c:pt idx="1">
                  <c:v>0</c:v>
                </c:pt>
                <c:pt idx="2">
                  <c:v>2.495374671045484</c:v>
                </c:pt>
                <c:pt idx="3">
                  <c:v>4.9884430927445926</c:v>
                </c:pt>
                <c:pt idx="4">
                  <c:v>7.4792095260432054</c:v>
                </c:pt>
                <c:pt idx="5">
                  <c:v>9.9676782200859098</c:v>
                </c:pt>
                <c:pt idx="6">
                  <c:v>12.453853412259553</c:v>
                </c:pt>
                <c:pt idx="7">
                  <c:v>14.937739328236592</c:v>
                </c:pt>
                <c:pt idx="8">
                  <c:v>17.419340182018239</c:v>
                </c:pt>
                <c:pt idx="9">
                  <c:v>19.898660175977422</c:v>
                </c:pt>
                <c:pt idx="10">
                  <c:v>22.37570350090153</c:v>
                </c:pt>
                <c:pt idx="11">
                  <c:v>24.850474336034974</c:v>
                </c:pt>
                <c:pt idx="12">
                  <c:v>27.322976849121549</c:v>
                </c:pt>
                <c:pt idx="13">
                  <c:v>29.793215196446599</c:v>
                </c:pt>
                <c:pt idx="14">
                  <c:v>32.261193522878997</c:v>
                </c:pt>
                <c:pt idx="15">
                  <c:v>34.726915961912937</c:v>
                </c:pt>
                <c:pt idx="16">
                  <c:v>37.190386635709494</c:v>
                </c:pt>
                <c:pt idx="17">
                  <c:v>39.65160965513806</c:v>
                </c:pt>
                <c:pt idx="18">
                  <c:v>42.11058911981754</c:v>
                </c:pt>
                <c:pt idx="19">
                  <c:v>44.567329118157382</c:v>
                </c:pt>
                <c:pt idx="20">
                  <c:v>47.021833727398416</c:v>
                </c:pt>
                <c:pt idx="21">
                  <c:v>49.474107013653509</c:v>
                </c:pt>
                <c:pt idx="22">
                  <c:v>51.924153031948016</c:v>
                </c:pt>
                <c:pt idx="23">
                  <c:v>54.371975826260091</c:v>
                </c:pt>
                <c:pt idx="24">
                  <c:v>56.817579429560759</c:v>
                </c:pt>
                <c:pt idx="25">
                  <c:v>59.260967863853857</c:v>
                </c:pt>
                <c:pt idx="26">
                  <c:v>61.702145140215769</c:v>
                </c:pt>
                <c:pt idx="27">
                  <c:v>64.141115258834986</c:v>
                </c:pt>
                <c:pt idx="28">
                  <c:v>66.577882209051452</c:v>
                </c:pt>
                <c:pt idx="29">
                  <c:v>69.012449969395817</c:v>
                </c:pt>
                <c:pt idx="30">
                  <c:v>71.44482250762843</c:v>
                </c:pt>
                <c:pt idx="31">
                  <c:v>73.875003780778201</c:v>
                </c:pt>
                <c:pt idx="32">
                  <c:v>76.302997735181265</c:v>
                </c:pt>
                <c:pt idx="33">
                  <c:v>78.728808306519483</c:v>
                </c:pt>
                <c:pt idx="34">
                  <c:v>81.15243941985878</c:v>
                </c:pt>
                <c:pt idx="35">
                  <c:v>83.57389498968729</c:v>
                </c:pt>
                <c:pt idx="36">
                  <c:v>85.993178919953323</c:v>
                </c:pt>
                <c:pt idx="37">
                  <c:v>88.410295104103213</c:v>
                </c:pt>
                <c:pt idx="38">
                  <c:v>90.825247425118945</c:v>
                </c:pt>
                <c:pt idx="39">
                  <c:v>93.238039755555619</c:v>
                </c:pt>
                <c:pt idx="40">
                  <c:v>95.64867595757876</c:v>
                </c:pt>
                <c:pt idx="41">
                  <c:v>98.057159883001475</c:v>
                </c:pt>
                <c:pt idx="42">
                  <c:v>100.46349537332141</c:v>
                </c:pt>
                <c:pt idx="43">
                  <c:v>102.86768625975756</c:v>
                </c:pt>
                <c:pt idx="44">
                  <c:v>105.26973636328694</c:v>
                </c:pt>
                <c:pt idx="45">
                  <c:v>107.66964949468102</c:v>
                </c:pt>
                <c:pt idx="46">
                  <c:v>110.06742945454211</c:v>
                </c:pt>
                <c:pt idx="47">
                  <c:v>112.46308003333944</c:v>
                </c:pt>
                <c:pt idx="48">
                  <c:v>114.85660501144523</c:v>
                </c:pt>
                <c:pt idx="49">
                  <c:v>117.24800815917047</c:v>
                </c:pt>
                <c:pt idx="50">
                  <c:v>119.63729323680064</c:v>
                </c:pt>
                <c:pt idx="51">
                  <c:v>122.02446399463123</c:v>
                </c:pt>
                <c:pt idx="52">
                  <c:v>124.40952417300306</c:v>
                </c:pt>
                <c:pt idx="53">
                  <c:v>126.79247750233753</c:v>
                </c:pt>
                <c:pt idx="54">
                  <c:v>129.17332770317168</c:v>
                </c:pt>
                <c:pt idx="55">
                  <c:v>131.55207848619304</c:v>
                </c:pt>
                <c:pt idx="56">
                  <c:v>133.92873355227439</c:v>
                </c:pt>
                <c:pt idx="57">
                  <c:v>136.30329659250842</c:v>
                </c:pt>
                <c:pt idx="58">
                  <c:v>138.67577128824203</c:v>
                </c:pt>
                <c:pt idx="59">
                  <c:v>141.04616131111078</c:v>
                </c:pt>
                <c:pt idx="60">
                  <c:v>143.41447032307289</c:v>
                </c:pt>
                <c:pt idx="61">
                  <c:v>145.78070197644328</c:v>
                </c:pt>
                <c:pt idx="62">
                  <c:v>148.14485991392741</c:v>
                </c:pt>
                <c:pt idx="63">
                  <c:v>150.50694776865495</c:v>
                </c:pt>
                <c:pt idx="64">
                  <c:v>152.86696916421337</c:v>
                </c:pt>
                <c:pt idx="65">
                  <c:v>155.22492771468129</c:v>
                </c:pt>
                <c:pt idx="66">
                  <c:v>157.58082702466169</c:v>
                </c:pt>
                <c:pt idx="67">
                  <c:v>159.93467068931511</c:v>
                </c:pt>
                <c:pt idx="68">
                  <c:v>162.28646229439255</c:v>
                </c:pt>
                <c:pt idx="69">
                  <c:v>164.6362054162683</c:v>
                </c:pt>
                <c:pt idx="70">
                  <c:v>166.98390362197259</c:v>
                </c:pt>
                <c:pt idx="71">
                  <c:v>169.32956046922413</c:v>
                </c:pt>
                <c:pt idx="72">
                  <c:v>171.67317950646253</c:v>
                </c:pt>
                <c:pt idx="73">
                  <c:v>174.01476427288051</c:v>
                </c:pt>
                <c:pt idx="74">
                  <c:v>176.35431829845601</c:v>
                </c:pt>
                <c:pt idx="75">
                  <c:v>178.69184510398418</c:v>
                </c:pt>
                <c:pt idx="76">
                  <c:v>181.02734820110919</c:v>
                </c:pt>
                <c:pt idx="77">
                  <c:v>183.36083109235594</c:v>
                </c:pt>
                <c:pt idx="78">
                  <c:v>185.69229727116158</c:v>
                </c:pt>
                <c:pt idx="79">
                  <c:v>188.02175022190698</c:v>
                </c:pt>
                <c:pt idx="80">
                  <c:v>190.34919341994799</c:v>
                </c:pt>
                <c:pt idx="81">
                  <c:v>192.67463033164657</c:v>
                </c:pt>
                <c:pt idx="82">
                  <c:v>194.9980644144018</c:v>
                </c:pt>
                <c:pt idx="83">
                  <c:v>197.31949911668079</c:v>
                </c:pt>
                <c:pt idx="84">
                  <c:v>199.63893787804943</c:v>
                </c:pt>
                <c:pt idx="85">
                  <c:v>201.95638412920297</c:v>
                </c:pt>
              </c:numCache>
            </c:numRef>
          </c:xVal>
          <c:yVal>
            <c:numRef>
              <c:f>Verlet!$E$6:$E$91</c:f>
              <c:numCache>
                <c:formatCode>0.0000</c:formatCode>
                <c:ptCount val="86"/>
                <c:pt idx="0" formatCode="General">
                  <c:v>-4.2250825984705376</c:v>
                </c:pt>
                <c:pt idx="1">
                  <c:v>0</c:v>
                </c:pt>
                <c:pt idx="2" formatCode="General">
                  <c:v>4.1203710202156252</c:v>
                </c:pt>
                <c:pt idx="3" formatCode="General">
                  <c:v>8.1363541149913345</c:v>
                </c:pt>
                <c:pt idx="4" formatCode="General">
                  <c:v>12.048263852546491</c:v>
                </c:pt>
                <c:pt idx="5" formatCode="General">
                  <c:v>15.856405817907804</c:v>
                </c:pt>
                <c:pt idx="6" formatCode="General">
                  <c:v>19.561076711000716</c:v>
                </c:pt>
                <c:pt idx="7" formatCode="General">
                  <c:v>23.162564441497992</c:v>
                </c:pt>
                <c:pt idx="8" formatCode="General">
                  <c:v>26.661148220491711</c:v>
                </c:pt>
                <c:pt idx="9" formatCode="General">
                  <c:v>30.057098649052246</c:v>
                </c:pt>
                <c:pt idx="10" formatCode="General">
                  <c:v>33.350677803735387</c:v>
                </c:pt>
                <c:pt idx="11" formatCode="General">
                  <c:v>36.542139319096336</c:v>
                </c:pt>
                <c:pt idx="12" formatCode="General">
                  <c:v>39.631728467266996</c:v>
                </c:pt>
                <c:pt idx="13" formatCode="General">
                  <c:v>42.619682234650632</c:v>
                </c:pt>
                <c:pt idx="14" formatCode="General">
                  <c:v>45.506229395785901</c:v>
                </c:pt>
                <c:pt idx="15" formatCode="General">
                  <c:v>48.29159058442999</c:v>
                </c:pt>
                <c:pt idx="16" formatCode="General">
                  <c:v>50.975978361908595</c:v>
                </c:pt>
                <c:pt idx="17" formatCode="General">
                  <c:v>53.559597282778441</c:v>
                </c:pt>
                <c:pt idx="18" formatCode="General">
                  <c:v>56.042643957846025</c:v>
                </c:pt>
                <c:pt idx="19" formatCode="General">
                  <c:v>58.425307114584371</c:v>
                </c:pt>
                <c:pt idx="20" formatCode="General">
                  <c:v>60.707767654987762</c:v>
                </c:pt>
                <c:pt idx="21" formatCode="General">
                  <c:v>62.890198710902467</c:v>
                </c:pt>
                <c:pt idx="22" formatCode="General">
                  <c:v>64.972765696869828</c:v>
                </c:pt>
                <c:pt idx="23" formatCode="General">
                  <c:v>66.955626360516234</c:v>
                </c:pt>
                <c:pt idx="24" formatCode="General">
                  <c:v>68.838930830522841</c:v>
                </c:pt>
                <c:pt idx="25" formatCode="General">
                  <c:v>70.622821662206277</c:v>
                </c:pt>
                <c:pt idx="26" formatCode="General">
                  <c:v>72.307433880739808</c:v>
                </c:pt>
                <c:pt idx="27" formatCode="General">
                  <c:v>73.892895022042993</c:v>
                </c:pt>
                <c:pt idx="28" formatCode="General">
                  <c:v>75.379325171366219</c:v>
                </c:pt>
                <c:pt idx="29" formatCode="General">
                  <c:v>76.766836999594929</c:v>
                </c:pt>
                <c:pt idx="30" formatCode="General">
                  <c:v>78.055535797296969</c:v>
                </c:pt>
                <c:pt idx="31" formatCode="General">
                  <c:v>79.245519506534791</c:v>
                </c:pt>
                <c:pt idx="32" formatCode="General">
                  <c:v>80.336878750463043</c:v>
                </c:pt>
                <c:pt idx="33" formatCode="General">
                  <c:v>81.329696860730465</c:v>
                </c:pt>
                <c:pt idx="34" formatCode="General">
                  <c:v>82.224049902703598</c:v>
                </c:pt>
                <c:pt idx="35" formatCode="General">
                  <c:v>83.020006698528519</c:v>
                </c:pt>
                <c:pt idx="36" formatCode="General">
                  <c:v>83.717628848045308</c:v>
                </c:pt>
                <c:pt idx="37" formatCode="General">
                  <c:v>84.316970747568746</c:v>
                </c:pt>
                <c:pt idx="38" formatCode="General">
                  <c:v>84.818079606547201</c:v>
                </c:pt>
                <c:pt idx="39" formatCode="General">
                  <c:v>85.22099546211048</c:v>
                </c:pt>
                <c:pt idx="40" formatCode="General">
                  <c:v>85.525751191516065</c:v>
                </c:pt>
                <c:pt idx="41" formatCode="General">
                  <c:v>85.732372522501748</c:v>
                </c:pt>
                <c:pt idx="42" formatCode="General">
                  <c:v>85.840878041551534</c:v>
                </c:pt>
                <c:pt idx="43" formatCode="General">
                  <c:v>85.851279200080214</c:v>
                </c:pt>
                <c:pt idx="44" formatCode="General">
                  <c:v>85.763580318540846</c:v>
                </c:pt>
                <c:pt idx="45" formatCode="General">
                  <c:v>85.577778588458045</c:v>
                </c:pt>
                <c:pt idx="46" formatCode="General">
                  <c:v>85.293864072388715</c:v>
                </c:pt>
                <c:pt idx="47" formatCode="General">
                  <c:v>84.911819701810515</c:v>
                </c:pt>
                <c:pt idx="48" formatCode="General">
                  <c:v>84.431621272937193</c:v>
                </c:pt>
                <c:pt idx="49" formatCode="General">
                  <c:v>83.853237440458528</c:v>
                </c:pt>
                <c:pt idx="50" formatCode="General">
                  <c:v>83.176629709201379</c:v>
                </c:pt>
                <c:pt idx="51" formatCode="General">
                  <c:v>82.401752423707066</c:v>
                </c:pt>
                <c:pt idx="52" formatCode="General">
                  <c:v>81.528552755719005</c:v>
                </c:pt>
                <c:pt idx="53" formatCode="General">
                  <c:v>80.55697068957322</c:v>
                </c:pt>
                <c:pt idx="54" formatCode="General">
                  <c:v>79.486939005483038</c:v>
                </c:pt>
                <c:pt idx="55" formatCode="General">
                  <c:v>78.318383260707989</c:v>
                </c:pt>
                <c:pt idx="56" formatCode="General">
                  <c:v>77.051221768595596</c:v>
                </c:pt>
                <c:pt idx="57" formatCode="General">
                  <c:v>75.685365575483402</c:v>
                </c:pt>
                <c:pt idx="58" formatCode="General">
                  <c:v>74.220718435447196</c:v>
                </c:pt>
                <c:pt idx="59" formatCode="General">
                  <c:v>72.657176782880143</c:v>
                </c:pt>
                <c:pt idx="60" formatCode="General">
                  <c:v>70.994629702886016</c:v>
                </c:pt>
                <c:pt idx="61" formatCode="General">
                  <c:v>69.232958899468386</c:v>
                </c:pt>
                <c:pt idx="62" formatCode="General">
                  <c:v>67.372038661496234</c:v>
                </c:pt>
                <c:pt idx="63" formatCode="General">
                  <c:v>65.411735826425016</c:v>
                </c:pt>
                <c:pt idx="64" formatCode="General">
                  <c:v>63.351909741750646</c:v>
                </c:pt>
                <c:pt idx="65" formatCode="General">
                  <c:v>61.192412224172529</c:v>
                </c:pt>
                <c:pt idx="66" formatCode="General">
                  <c:v>58.933087516440168</c:v>
                </c:pt>
                <c:pt idx="67" formatCode="General">
                  <c:v>56.573772241856339</c:v>
                </c:pt>
                <c:pt idx="68" formatCode="General">
                  <c:v>54.114295356408327</c:v>
                </c:pt>
                <c:pt idx="69" formatCode="General">
                  <c:v>51.554478098497015</c:v>
                </c:pt>
                <c:pt idx="70" formatCode="General">
                  <c:v>48.894133936232109</c:v>
                </c:pt>
                <c:pt idx="71" formatCode="General">
                  <c:v>46.133068512259996</c:v>
                </c:pt>
                <c:pt idx="72" formatCode="General">
                  <c:v>43.271079586089137</c:v>
                </c:pt>
                <c:pt idx="73" formatCode="General">
                  <c:v>40.307956973876053</c:v>
                </c:pt>
                <c:pt idx="74" formatCode="General">
                  <c:v>37.243482485633294</c:v>
                </c:pt>
                <c:pt idx="75" formatCode="General">
                  <c:v>34.077429859818857</c:v>
                </c:pt>
                <c:pt idx="76" formatCode="General">
                  <c:v>30.80956469526469</c:v>
                </c:pt>
                <c:pt idx="77" formatCode="General">
                  <c:v>27.439644380400019</c:v>
                </c:pt>
                <c:pt idx="78" formatCode="General">
                  <c:v>23.967418019723222</c:v>
                </c:pt>
                <c:pt idx="79" formatCode="General">
                  <c:v>20.392626357474008</c:v>
                </c:pt>
                <c:pt idx="80" formatCode="General">
                  <c:v>16.715001698455509</c:v>
                </c:pt>
                <c:pt idx="81" formatCode="General">
                  <c:v>12.934267825953851</c:v>
                </c:pt>
                <c:pt idx="82" formatCode="General">
                  <c:v>9.0501399167004735</c:v>
                </c:pt>
                <c:pt idx="83" formatCode="General">
                  <c:v>5.0623244528203042</c:v>
                </c:pt>
                <c:pt idx="84" formatCode="General">
                  <c:v>0.97051913070648976</c:v>
                </c:pt>
                <c:pt idx="85" formatCode="General">
                  <c:v>-3.2255872332399562</c:v>
                </c:pt>
              </c:numCache>
            </c:numRef>
          </c:yVal>
          <c:smooth val="1"/>
          <c:extLst>
            <c:ext xmlns:c16="http://schemas.microsoft.com/office/drawing/2014/chart" uri="{C3380CC4-5D6E-409C-BE32-E72D297353CC}">
              <c16:uniqueId val="{00000006-0EAC-0E47-B6A8-66D3DC91D98B}"/>
            </c:ext>
          </c:extLst>
        </c:ser>
        <c:ser>
          <c:idx val="2"/>
          <c:order val="1"/>
          <c:tx>
            <c:v>Trayectoria</c:v>
          </c:tx>
          <c:spPr>
            <a:ln w="19050" cap="rnd">
              <a:solidFill>
                <a:schemeClr val="accent1"/>
              </a:solidFill>
              <a:round/>
            </a:ln>
            <a:effectLst/>
          </c:spPr>
          <c:marker>
            <c:symbol val="none"/>
          </c:marker>
          <c:xVal>
            <c:numRef>
              <c:f>'Verlet tiro 2'!$D$6:$D$91</c:f>
              <c:numCache>
                <c:formatCode>General</c:formatCode>
                <c:ptCount val="86"/>
                <c:pt idx="0">
                  <c:v>-1.7488657446595632</c:v>
                </c:pt>
                <c:pt idx="1">
                  <c:v>0</c:v>
                </c:pt>
                <c:pt idx="2">
                  <c:v>1.74773295916855</c:v>
                </c:pt>
                <c:pt idx="3">
                  <c:v>3.4943345998396405</c:v>
                </c:pt>
                <c:pt idx="4">
                  <c:v>5.2398063861583495</c:v>
                </c:pt>
                <c:pt idx="5">
                  <c:v>6.9841497794286509</c:v>
                </c:pt>
                <c:pt idx="6">
                  <c:v>8.7273662381207604</c:v>
                </c:pt>
                <c:pt idx="7">
                  <c:v>10.46945721787846</c:v>
                </c:pt>
                <c:pt idx="8">
                  <c:v>12.210424171526398</c:v>
                </c:pt>
                <c:pt idx="9">
                  <c:v>13.950268549077364</c:v>
                </c:pt>
                <c:pt idx="10">
                  <c:v>15.688991797739543</c:v>
                </c:pt>
                <c:pt idx="11">
                  <c:v>17.426595361923745</c:v>
                </c:pt>
                <c:pt idx="12">
                  <c:v>19.163080683250605</c:v>
                </c:pt>
                <c:pt idx="13">
                  <c:v>20.898449200557778</c:v>
                </c:pt>
                <c:pt idx="14">
                  <c:v>22.632702349907088</c:v>
                </c:pt>
                <c:pt idx="15">
                  <c:v>24.365841564591669</c:v>
                </c:pt>
                <c:pt idx="16">
                  <c:v>26.097868275143078</c:v>
                </c:pt>
                <c:pt idx="17">
                  <c:v>27.828783909338387</c:v>
                </c:pt>
                <c:pt idx="18">
                  <c:v>29.558589892207252</c:v>
                </c:pt>
                <c:pt idx="19">
                  <c:v>31.287287646038955</c:v>
                </c:pt>
                <c:pt idx="20">
                  <c:v>33.014878590389429</c:v>
                </c:pt>
                <c:pt idx="21">
                  <c:v>34.741364142088266</c:v>
                </c:pt>
                <c:pt idx="22">
                  <c:v>36.466745715245679</c:v>
                </c:pt>
                <c:pt idx="23">
                  <c:v>38.191024721259474</c:v>
                </c:pt>
                <c:pt idx="24">
                  <c:v>39.91420256882197</c:v>
                </c:pt>
                <c:pt idx="25">
                  <c:v>41.636280663926925</c:v>
                </c:pt>
                <c:pt idx="26">
                  <c:v>43.35726040987641</c:v>
                </c:pt>
                <c:pt idx="27">
                  <c:v>45.077143207287691</c:v>
                </c:pt>
                <c:pt idx="28">
                  <c:v>46.795930454100059</c:v>
                </c:pt>
                <c:pt idx="29">
                  <c:v>48.513623545581666</c:v>
                </c:pt>
                <c:pt idx="30">
                  <c:v>50.230223874336325</c:v>
                </c:pt>
                <c:pt idx="31">
                  <c:v>51.945732830310284</c:v>
                </c:pt>
                <c:pt idx="32">
                  <c:v>53.660151800798992</c:v>
                </c:pt>
                <c:pt idx="33">
                  <c:v>55.373482170453833</c:v>
                </c:pt>
                <c:pt idx="34">
                  <c:v>57.085725321288848</c:v>
                </c:pt>
                <c:pt idx="35">
                  <c:v>58.796882632687414</c:v>
                </c:pt>
                <c:pt idx="36">
                  <c:v>60.506955481408937</c:v>
                </c:pt>
                <c:pt idx="37">
                  <c:v>62.215945241595492</c:v>
                </c:pt>
                <c:pt idx="38">
                  <c:v>63.923853284778453</c:v>
                </c:pt>
                <c:pt idx="39">
                  <c:v>65.630680979885113</c:v>
                </c:pt>
                <c:pt idx="40">
                  <c:v>67.33642969324525</c:v>
                </c:pt>
                <c:pt idx="41">
                  <c:v>69.041100788597745</c:v>
                </c:pt>
                <c:pt idx="42">
                  <c:v>70.744695627097073</c:v>
                </c:pt>
                <c:pt idx="43">
                  <c:v>72.447215567319859</c:v>
                </c:pt>
                <c:pt idx="44">
                  <c:v>74.148661965271387</c:v>
                </c:pt>
                <c:pt idx="45">
                  <c:v>75.849036174392083</c:v>
                </c:pt>
                <c:pt idx="46">
                  <c:v>77.548339545563962</c:v>
                </c:pt>
                <c:pt idx="47">
                  <c:v>79.246573427117099</c:v>
                </c:pt>
                <c:pt idx="48">
                  <c:v>80.943739164836032</c:v>
                </c:pt>
                <c:pt idx="49">
                  <c:v>82.639838101966177</c:v>
                </c:pt>
                <c:pt idx="50">
                  <c:v>84.33487157922022</c:v>
                </c:pt>
                <c:pt idx="51">
                  <c:v>86.028840934784469</c:v>
                </c:pt>
                <c:pt idx="52">
                  <c:v>87.721747504325208</c:v>
                </c:pt>
                <c:pt idx="53">
                  <c:v>89.413592620995018</c:v>
                </c:pt>
                <c:pt idx="54">
                  <c:v>91.104377615439077</c:v>
                </c:pt>
                <c:pt idx="55">
                  <c:v>92.794103815801449</c:v>
                </c:pt>
                <c:pt idx="56">
                  <c:v>94.482772547731344</c:v>
                </c:pt>
                <c:pt idx="57">
                  <c:v>96.170385134389377</c:v>
                </c:pt>
                <c:pt idx="58">
                  <c:v>97.856942896453788</c:v>
                </c:pt>
                <c:pt idx="59">
                  <c:v>99.542447152126641</c:v>
                </c:pt>
                <c:pt idx="60">
                  <c:v>101.22689921714002</c:v>
                </c:pt>
                <c:pt idx="61">
                  <c:v>102.91030040476217</c:v>
                </c:pt>
                <c:pt idx="62">
                  <c:v>104.5926520258037</c:v>
                </c:pt>
                <c:pt idx="63">
                  <c:v>106.27395538862368</c:v>
                </c:pt>
                <c:pt idx="64">
                  <c:v>107.95421179913572</c:v>
                </c:pt>
                <c:pt idx="65">
                  <c:v>109.63342256081413</c:v>
                </c:pt>
                <c:pt idx="66">
                  <c:v>111.31158897469993</c:v>
                </c:pt>
                <c:pt idx="67">
                  <c:v>112.98871233940696</c:v>
                </c:pt>
                <c:pt idx="68">
                  <c:v>114.66479395112786</c:v>
                </c:pt>
                <c:pt idx="69">
                  <c:v>116.33983510364014</c:v>
                </c:pt>
                <c:pt idx="70">
                  <c:v>118.01383708831212</c:v>
                </c:pt>
                <c:pt idx="71">
                  <c:v>119.68680119410894</c:v>
                </c:pt>
                <c:pt idx="72">
                  <c:v>121.35872870759853</c:v>
                </c:pt>
                <c:pt idx="73">
                  <c:v>123.02962091295754</c:v>
                </c:pt>
                <c:pt idx="74">
                  <c:v>124.69947909197725</c:v>
                </c:pt>
                <c:pt idx="75">
                  <c:v>126.36830452406952</c:v>
                </c:pt>
                <c:pt idx="76">
                  <c:v>128.03609848627258</c:v>
                </c:pt>
                <c:pt idx="77">
                  <c:v>129.70286225325702</c:v>
                </c:pt>
                <c:pt idx="78">
                  <c:v>131.36859709733159</c:v>
                </c:pt>
                <c:pt idx="79">
                  <c:v>133.03330428844899</c:v>
                </c:pt>
                <c:pt idx="80">
                  <c:v>134.69698509421173</c:v>
                </c:pt>
                <c:pt idx="81">
                  <c:v>136.35964077987791</c:v>
                </c:pt>
                <c:pt idx="82">
                  <c:v>138.02127260836701</c:v>
                </c:pt>
                <c:pt idx="83">
                  <c:v>139.68188184026567</c:v>
                </c:pt>
                <c:pt idx="84">
                  <c:v>141.34146973383338</c:v>
                </c:pt>
                <c:pt idx="85">
                  <c:v>143.00003754500821</c:v>
                </c:pt>
              </c:numCache>
            </c:numRef>
          </c:xVal>
          <c:yVal>
            <c:numRef>
              <c:f>'Verlet tiro 2'!$E$6:$E$91</c:f>
              <c:numCache>
                <c:formatCode>0.0000</c:formatCode>
                <c:ptCount val="86"/>
                <c:pt idx="0" formatCode="General">
                  <c:v>18.070413852775776</c:v>
                </c:pt>
                <c:pt idx="1">
                  <c:v>21</c:v>
                </c:pt>
                <c:pt idx="2" formatCode="General">
                  <c:v>23.828307463764268</c:v>
                </c:pt>
                <c:pt idx="3" formatCode="General">
                  <c:v>26.555552225501785</c:v>
                </c:pt>
                <c:pt idx="4" formatCode="General">
                  <c:v>29.181942232316011</c:v>
                </c:pt>
                <c:pt idx="5" formatCode="General">
                  <c:v>31.707677461116969</c:v>
                </c:pt>
                <c:pt idx="6" formatCode="General">
                  <c:v>34.132949980138058</c:v>
                </c:pt>
                <c:pt idx="7" formatCode="General">
                  <c:v>36.457944007874097</c:v>
                </c:pt>
                <c:pt idx="8" formatCode="General">
                  <c:v>38.682835969479441</c:v>
                </c:pt>
                <c:pt idx="9" formatCode="General">
                  <c:v>40.807794550663203</c:v>
                </c:pt>
                <c:pt idx="10" formatCode="General">
                  <c:v>42.832980749116949</c:v>
                </c:pt>
                <c:pt idx="11" formatCode="General">
                  <c:v>44.75854792350836</c:v>
                </c:pt>
                <c:pt idx="12" formatCode="General">
                  <c:v>46.58464184007282</c:v>
                </c:pt>
                <c:pt idx="13" formatCode="General">
                  <c:v>48.311400716833155</c:v>
                </c:pt>
                <c:pt idx="14" formatCode="General">
                  <c:v>49.938955265476146</c:v>
                </c:pt>
                <c:pt idx="15" formatCode="General">
                  <c:v>51.467428730912893</c:v>
                </c:pt>
                <c:pt idx="16" formatCode="General">
                  <c:v>52.896936928548541</c:v>
                </c:pt>
                <c:pt idx="17" formatCode="General">
                  <c:v>54.227588279285328</c:v>
                </c:pt>
                <c:pt idx="18" formatCode="General">
                  <c:v>55.459483842281465</c:v>
                </c:pt>
                <c:pt idx="19" formatCode="General">
                  <c:v>56.592717345486861</c:v>
                </c:pt>
                <c:pt idx="20" formatCode="General">
                  <c:v>57.62737521397527</c:v>
                </c:pt>
                <c:pt idx="21" formatCode="General">
                  <c:v>58.563536596090998</c:v>
                </c:pt>
                <c:pt idx="22" formatCode="General">
                  <c:v>59.401273387426933</c:v>
                </c:pt>
                <c:pt idx="23" formatCode="General">
                  <c:v>60.140650252649216</c:v>
                </c:pt>
                <c:pt idx="24" formatCode="General">
                  <c:v>60.781724645182578</c:v>
                </c:pt>
                <c:pt idx="25" formatCode="General">
                  <c:v>61.324546824768952</c:v>
                </c:pt>
                <c:pt idx="26" formatCode="General">
                  <c:v>61.769159872910649</c:v>
                </c:pt>
                <c:pt idx="27" formatCode="General">
                  <c:v>62.115599706208044</c:v>
                </c:pt>
                <c:pt idx="28" formatCode="General">
                  <c:v>62.363895087600461</c:v>
                </c:pt>
                <c:pt idx="29" formatCode="General">
                  <c:v>62.514067635517534</c:v>
                </c:pt>
                <c:pt idx="30" formatCode="General">
                  <c:v>62.566131830947114</c:v>
                </c:pt>
                <c:pt idx="31" formatCode="General">
                  <c:v>62.520095022424442</c:v>
                </c:pt>
                <c:pt idx="32" formatCode="General">
                  <c:v>62.375957428946059</c:v>
                </c:pt>
                <c:pt idx="33" formatCode="General">
                  <c:v>62.133712140810609</c:v>
                </c:pt>
                <c:pt idx="34" formatCode="General">
                  <c:v>61.793345118387421</c:v>
                </c:pt>
                <c:pt idx="35" formatCode="General">
                  <c:v>61.354835188812494</c:v>
                </c:pt>
                <c:pt idx="36" formatCode="General">
                  <c:v>60.818154040610167</c:v>
                </c:pt>
                <c:pt idx="37" formatCode="General">
                  <c:v>60.183266216237577</c:v>
                </c:pt>
                <c:pt idx="38" formatCode="General">
                  <c:v>59.450129102547614</c:v>
                </c:pt>
                <c:pt idx="39" formatCode="General">
                  <c:v>58.618692919164886</c:v>
                </c:pt>
                <c:pt idx="40" formatCode="General">
                  <c:v>57.688900704767832</c:v>
                </c:pt>
                <c:pt idx="41" formatCode="General">
                  <c:v>56.660688301268891</c:v>
                </c:pt>
                <c:pt idx="42" formatCode="General">
                  <c:v>55.533984335883261</c:v>
                </c:pt>
                <c:pt idx="43" formatCode="General">
                  <c:v>54.308710201075527</c:v>
                </c:pt>
                <c:pt idx="44" formatCode="General">
                  <c:v>52.984780032372051</c:v>
                </c:pt>
                <c:pt idx="45" formatCode="General">
                  <c:v>51.562100684025694</c:v>
                </c:pt>
                <c:pt idx="46" formatCode="General">
                  <c:v>50.040571702518108</c:v>
                </c:pt>
                <c:pt idx="47" formatCode="General">
                  <c:v>48.420085297883425</c:v>
                </c:pt>
                <c:pt idx="48" formatCode="General">
                  <c:v>46.700526312835791</c:v>
                </c:pt>
                <c:pt idx="49" formatCode="General">
                  <c:v>44.881772189681804</c:v>
                </c:pt>
                <c:pt idx="50" formatCode="General">
                  <c:v>42.963692934997468</c:v>
                </c:pt>
                <c:pt idx="51" formatCode="General">
                  <c:v>40.946151082047813</c:v>
                </c:pt>
                <c:pt idx="52" formatCode="General">
                  <c:v>38.82900165092591</c:v>
                </c:pt>
                <c:pt idx="53" formatCode="General">
                  <c:v>36.612092106386434</c:v>
                </c:pt>
                <c:pt idx="54" formatCode="General">
                  <c:v>34.295262313347472</c:v>
                </c:pt>
                <c:pt idx="55" formatCode="General">
                  <c:v>31.878344490032688</c:v>
                </c:pt>
                <c:pt idx="56" formatCode="General">
                  <c:v>29.361163158724377</c:v>
                </c:pt>
                <c:pt idx="57" formatCode="General">
                  <c:v>26.743535094096305</c:v>
                </c:pt>
                <c:pt idx="58" formatCode="General">
                  <c:v>24.025269269093638</c:v>
                </c:pt>
                <c:pt idx="59" formatCode="General">
                  <c:v>21.206166798325501</c:v>
                </c:pt>
                <c:pt idx="60" formatCode="General">
                  <c:v>18.286020878934053</c:v>
                </c:pt>
                <c:pt idx="61" formatCode="General">
                  <c:v>15.264616728902157</c:v>
                </c:pt>
                <c:pt idx="62" formatCode="General">
                  <c:v>12.14173152275993</c:v>
                </c:pt>
                <c:pt idx="63" formatCode="General">
                  <c:v>8.9171343246486146</c:v>
                </c:pt>
                <c:pt idx="64" formatCode="General">
                  <c:v>5.5905860186983061</c:v>
                </c:pt>
                <c:pt idx="65" formatCode="General">
                  <c:v>2.1618392366741155</c:v>
                </c:pt>
                <c:pt idx="66" formatCode="General">
                  <c:v>-1.3693617171566166</c:v>
                </c:pt>
                <c:pt idx="67" formatCode="General">
                  <c:v>-5.0032809439855352</c:v>
                </c:pt>
                <c:pt idx="68" formatCode="General">
                  <c:v>-8.7401910313044819</c:v>
                </c:pt>
                <c:pt idx="69" formatCode="General">
                  <c:v>-12.580373136680432</c:v>
                </c:pt>
                <c:pt idx="70" formatCode="General">
                  <c:v>-16.524117074520134</c:v>
                </c:pt>
                <c:pt idx="71" formatCode="General">
                  <c:v>-20.571721405882734</c:v>
                </c:pt>
                <c:pt idx="72" formatCode="General">
                  <c:v>-24.723493531400994</c:v>
                </c:pt>
                <c:pt idx="73" formatCode="General">
                  <c:v>-28.979749787374189</c:v>
                </c:pt>
                <c:pt idx="74" formatCode="General">
                  <c:v>-33.34081554509828</c:v>
                </c:pt>
                <c:pt idx="75" formatCode="General">
                  <c:v>-37.807025313501505</c:v>
                </c:pt>
                <c:pt idx="76" formatCode="General">
                  <c:v>-42.378722845156275</c:v>
                </c:pt>
                <c:pt idx="77" formatCode="General">
                  <c:v>-47.05626124574097</c:v>
                </c:pt>
                <c:pt idx="78" formatCode="General">
                  <c:v>-51.840003087028101</c:v>
                </c:pt>
                <c:pt idx="79" formatCode="General">
                  <c:v>-56.730320523478234</c:v>
                </c:pt>
                <c:pt idx="80" formatCode="General">
                  <c:v>-61.72759541252212</c:v>
                </c:pt>
                <c:pt idx="81" formatCode="General">
                  <c:v>-66.832219438616647</c:v>
                </c:pt>
                <c:pt idx="82" formatCode="General">
                  <c:v>-72.04459424116348</c:v>
                </c:pt>
                <c:pt idx="83" formatCode="General">
                  <c:v>-77.3651315463825</c:v>
                </c:pt>
                <c:pt idx="84" formatCode="General">
                  <c:v>-82.794253303235877</c:v>
                </c:pt>
                <c:pt idx="85" formatCode="General">
                  <c:v>-88.332391823502036</c:v>
                </c:pt>
              </c:numCache>
            </c:numRef>
          </c:yVal>
          <c:smooth val="1"/>
          <c:extLst>
            <c:ext xmlns:c16="http://schemas.microsoft.com/office/drawing/2014/chart" uri="{C3380CC4-5D6E-409C-BE32-E72D297353CC}">
              <c16:uniqueId val="{00000007-0EAC-0E47-B6A8-66D3DC91D98B}"/>
            </c:ext>
          </c:extLst>
        </c:ser>
        <c:ser>
          <c:idx val="0"/>
          <c:order val="2"/>
          <c:tx>
            <c:v>Trayectoria</c:v>
          </c:tx>
          <c:spPr>
            <a:ln w="19050" cap="rnd">
              <a:solidFill>
                <a:schemeClr val="accent1"/>
              </a:solidFill>
              <a:round/>
            </a:ln>
            <a:effectLst/>
          </c:spPr>
          <c:marker>
            <c:symbol val="none"/>
          </c:marker>
          <c:xVal>
            <c:numRef>
              <c:f>'Verlet tiro 3'!$D$6:$D$91</c:f>
              <c:numCache>
                <c:formatCode>General</c:formatCode>
                <c:ptCount val="86"/>
                <c:pt idx="0">
                  <c:v>-2.7471990837511662</c:v>
                </c:pt>
                <c:pt idx="1">
                  <c:v>0</c:v>
                </c:pt>
                <c:pt idx="2">
                  <c:v>2.7444038701471611</c:v>
                </c:pt>
                <c:pt idx="3">
                  <c:v>5.4860182119311505</c:v>
                </c:pt>
                <c:pt idx="4">
                  <c:v>8.2248486932595721</c:v>
                </c:pt>
                <c:pt idx="5">
                  <c:v>10.960900964777208</c:v>
                </c:pt>
                <c:pt idx="6">
                  <c:v>13.694180659936068</c:v>
                </c:pt>
                <c:pt idx="7">
                  <c:v>16.424693395065084</c:v>
                </c:pt>
                <c:pt idx="8">
                  <c:v>19.152444769439455</c:v>
                </c:pt>
                <c:pt idx="9">
                  <c:v>21.877440365349635</c:v>
                </c:pt>
                <c:pt idx="10">
                  <c:v>24.599685748169975</c:v>
                </c:pt>
                <c:pt idx="11">
                  <c:v>27.319186466427027</c:v>
                </c:pt>
                <c:pt idx="12">
                  <c:v>30.035948051867489</c:v>
                </c:pt>
                <c:pt idx="13">
                  <c:v>32.749976019525818</c:v>
                </c:pt>
                <c:pt idx="14">
                  <c:v>35.461275867791485</c:v>
                </c:pt>
                <c:pt idx="15">
                  <c:v>38.169853078475938</c:v>
                </c:pt>
                <c:pt idx="16">
                  <c:v>40.875713116879169</c:v>
                </c:pt>
                <c:pt idx="17">
                  <c:v>43.578861431855991</c:v>
                </c:pt>
                <c:pt idx="18">
                  <c:v>46.279303455881951</c:v>
                </c:pt>
                <c:pt idx="19">
                  <c:v>48.977044605118948</c:v>
                </c:pt>
                <c:pt idx="20">
                  <c:v>51.672090279480486</c:v>
                </c:pt>
                <c:pt idx="21">
                  <c:v>54.364445862696627</c:v>
                </c:pt>
                <c:pt idx="22">
                  <c:v>57.054116722378609</c:v>
                </c:pt>
                <c:pt idx="23">
                  <c:v>59.741108210083148</c:v>
                </c:pt>
                <c:pt idx="24">
                  <c:v>62.425425661376416</c:v>
                </c:pt>
                <c:pt idx="25">
                  <c:v>65.107074395897698</c:v>
                </c:pt>
                <c:pt idx="26">
                  <c:v>67.786059717422731</c:v>
                </c:pt>
                <c:pt idx="27">
                  <c:v>70.462386913926721</c:v>
                </c:pt>
                <c:pt idx="28">
                  <c:v>73.136061257647086</c:v>
                </c:pt>
                <c:pt idx="29">
                  <c:v>75.807088005145843</c:v>
                </c:pt>
                <c:pt idx="30">
                  <c:v>78.475472397371703</c:v>
                </c:pt>
                <c:pt idx="31">
                  <c:v>81.141219659721855</c:v>
                </c:pt>
                <c:pt idx="32">
                  <c:v>83.804335002103471</c:v>
                </c:pt>
                <c:pt idx="33">
                  <c:v>86.464823618994856</c:v>
                </c:pt>
                <c:pt idx="34">
                  <c:v>89.122690689506356</c:v>
                </c:pt>
                <c:pt idx="35">
                  <c:v>91.777941377440911</c:v>
                </c:pt>
                <c:pt idx="36">
                  <c:v>94.430580831354334</c:v>
                </c:pt>
                <c:pt idx="37">
                  <c:v>97.0806141846153</c:v>
                </c:pt>
                <c:pt idx="38">
                  <c:v>99.728046555465042</c:v>
                </c:pt>
                <c:pt idx="39">
                  <c:v>102.37288304707673</c:v>
                </c:pt>
                <c:pt idx="40">
                  <c:v>105.01512874761458</c:v>
                </c:pt>
                <c:pt idx="41">
                  <c:v>107.65478873029269</c:v>
                </c:pt>
                <c:pt idx="42">
                  <c:v>110.29186805343353</c:v>
                </c:pt>
                <c:pt idx="43">
                  <c:v>112.92637176052619</c:v>
                </c:pt>
                <c:pt idx="44">
                  <c:v>115.55830488028435</c:v>
                </c:pt>
                <c:pt idx="45">
                  <c:v>118.18767242670395</c:v>
                </c:pt>
                <c:pt idx="46">
                  <c:v>120.81447939912059</c:v>
                </c:pt>
                <c:pt idx="47">
                  <c:v>123.43873078226659</c:v>
                </c:pt>
                <c:pt idx="48">
                  <c:v>126.06043154632789</c:v>
                </c:pt>
                <c:pt idx="49">
                  <c:v>128.67958664700058</c:v>
                </c:pt>
                <c:pt idx="50">
                  <c:v>131.29620102554716</c:v>
                </c:pt>
                <c:pt idx="51">
                  <c:v>133.91027960885262</c:v>
                </c:pt>
                <c:pt idx="52">
                  <c:v>136.5218273094801</c:v>
                </c:pt>
                <c:pt idx="53">
                  <c:v>139.13084902572641</c:v>
                </c:pt>
                <c:pt idx="54">
                  <c:v>141.73734964167718</c:v>
                </c:pt>
                <c:pt idx="55">
                  <c:v>144.34133402726187</c:v>
                </c:pt>
                <c:pt idx="56">
                  <c:v>146.94280703830833</c:v>
                </c:pt>
                <c:pt idx="57">
                  <c:v>149.54177351659732</c:v>
                </c:pt>
                <c:pt idx="58">
                  <c:v>152.13823828991656</c:v>
                </c:pt>
                <c:pt idx="59">
                  <c:v>154.73220617211467</c:v>
                </c:pt>
                <c:pt idx="60">
                  <c:v>157.3236819631548</c:v>
                </c:pt>
                <c:pt idx="61">
                  <c:v>159.91267044916793</c:v>
                </c:pt>
                <c:pt idx="62">
                  <c:v>162.49917640250604</c:v>
                </c:pt>
                <c:pt idx="63">
                  <c:v>165.08320458179492</c:v>
                </c:pt>
                <c:pt idx="64">
                  <c:v>167.66475973198681</c:v>
                </c:pt>
                <c:pt idx="65">
                  <c:v>170.24384658441272</c:v>
                </c:pt>
                <c:pt idx="66">
                  <c:v>172.82046985683456</c:v>
                </c:pt>
                <c:pt idx="67">
                  <c:v>175.39463425349695</c:v>
                </c:pt>
                <c:pt idx="68">
                  <c:v>177.96634446517882</c:v>
                </c:pt>
                <c:pt idx="69">
                  <c:v>180.53560516924483</c:v>
                </c:pt>
                <c:pt idx="70">
                  <c:v>183.10242102969644</c:v>
                </c:pt>
                <c:pt idx="71">
                  <c:v>185.66679669722276</c:v>
                </c:pt>
                <c:pt idx="72">
                  <c:v>188.22873680925119</c:v>
                </c:pt>
                <c:pt idx="73">
                  <c:v>190.78824598999782</c:v>
                </c:pt>
                <c:pt idx="74">
                  <c:v>193.34532885051757</c:v>
                </c:pt>
                <c:pt idx="75">
                  <c:v>195.8999899887541</c:v>
                </c:pt>
                <c:pt idx="76">
                  <c:v>198.45223398958947</c:v>
                </c:pt>
                <c:pt idx="77">
                  <c:v>201.0020654248936</c:v>
                </c:pt>
                <c:pt idx="78">
                  <c:v>203.54948885357345</c:v>
                </c:pt>
                <c:pt idx="79">
                  <c:v>206.09450882162201</c:v>
                </c:pt>
                <c:pt idx="80">
                  <c:v>208.63712986216706</c:v>
                </c:pt>
                <c:pt idx="81">
                  <c:v>211.1773564955196</c:v>
                </c:pt>
                <c:pt idx="82">
                  <c:v>213.71519322922222</c:v>
                </c:pt>
                <c:pt idx="83">
                  <c:v>216.25064455809712</c:v>
                </c:pt>
                <c:pt idx="84">
                  <c:v>218.78371496429395</c:v>
                </c:pt>
                <c:pt idx="85">
                  <c:v>221.31440891733737</c:v>
                </c:pt>
              </c:numCache>
            </c:numRef>
          </c:xVal>
          <c:yVal>
            <c:numRef>
              <c:f>'Verlet tiro 3'!$E$6:$E$91</c:f>
              <c:numCache>
                <c:formatCode>0.0000</c:formatCode>
                <c:ptCount val="86"/>
                <c:pt idx="0" formatCode="General">
                  <c:v>27.343363027932092</c:v>
                </c:pt>
                <c:pt idx="1">
                  <c:v>32</c:v>
                </c:pt>
                <c:pt idx="2" formatCode="General">
                  <c:v>36.550505789485932</c:v>
                </c:pt>
                <c:pt idx="3" formatCode="General">
                  <c:v>40.995242308083753</c:v>
                </c:pt>
                <c:pt idx="4" formatCode="General">
                  <c:v>45.334561932435413</c:v>
                </c:pt>
                <c:pt idx="5" formatCode="General">
                  <c:v>49.568807619843952</c:v>
                </c:pt>
                <c:pt idx="6" formatCode="General">
                  <c:v>53.698313020364381</c:v>
                </c:pt>
                <c:pt idx="7" formatCode="General">
                  <c:v>57.723402585352915</c:v>
                </c:pt>
                <c:pt idx="8" formatCode="General">
                  <c:v>61.644391672552132</c:v>
                </c:pt>
                <c:pt idx="9" formatCode="General">
                  <c:v>65.461586647786604</c:v>
                </c:pt>
                <c:pt idx="10" formatCode="General">
                  <c:v>69.175284983340774</c:v>
                </c:pt>
                <c:pt idx="11" formatCode="General">
                  <c:v>72.785775353088198</c:v>
                </c:pt>
                <c:pt idx="12" formatCode="General">
                  <c:v>76.29333772443843</c:v>
                </c:pt>
                <c:pt idx="13" formatCode="General">
                  <c:v>79.698243447165495</c:v>
                </c:pt>
                <c:pt idx="14" formatCode="General">
                  <c:v>83.000755339179236</c:v>
                </c:pt>
                <c:pt idx="15" formatCode="General">
                  <c:v>86.201127769298509</c:v>
                </c:pt>
                <c:pt idx="16" formatCode="General">
                  <c:v>89.299606737082811</c:v>
                </c:pt>
                <c:pt idx="17" formatCode="General">
                  <c:v>92.296429949776666</c:v>
                </c:pt>
                <c:pt idx="18" formatCode="General">
                  <c:v>95.191826896418917</c:v>
                </c:pt>
                <c:pt idx="19" formatCode="General">
                  <c:v>97.986018919166881</c:v>
                </c:pt>
                <c:pt idx="20" formatCode="General">
                  <c:v>100.67921928188323</c:v>
                </c:pt>
                <c:pt idx="21" formatCode="General">
                  <c:v>103.27163323603152</c:v>
                </c:pt>
                <c:pt idx="22" formatCode="General">
                  <c:v>105.76345808392416</c:v>
                </c:pt>
                <c:pt idx="23" formatCode="General">
                  <c:v>108.15488323936493</c:v>
                </c:pt>
                <c:pt idx="24" formatCode="General">
                  <c:v>110.44609028572592</c:v>
                </c:pt>
                <c:pt idx="25" formatCode="General">
                  <c:v>112.63725303149725</c:v>
                </c:pt>
                <c:pt idx="26" formatCode="General">
                  <c:v>114.72853756334618</c:v>
                </c:pt>
                <c:pt idx="27" formatCode="General">
                  <c:v>116.72010229671993</c:v>
                </c:pt>
                <c:pt idx="28" formatCode="General">
                  <c:v>118.61209802402564</c:v>
                </c:pt>
                <c:pt idx="29" formatCode="General">
                  <c:v>120.40466796041854</c:v>
                </c:pt>
                <c:pt idx="30" formatCode="General">
                  <c:v>122.09794778722809</c:v>
                </c:pt>
                <c:pt idx="31" formatCode="General">
                  <c:v>123.69206569305031</c:v>
                </c:pt>
                <c:pt idx="32" formatCode="General">
                  <c:v>125.18714241253257</c:v>
                </c:pt>
                <c:pt idx="33" formatCode="General">
                  <c:v>126.58329126287614</c:v>
                </c:pt>
                <c:pt idx="34" formatCode="General">
                  <c:v>127.8806181780798</c:v>
                </c:pt>
                <c:pt idx="35" formatCode="General">
                  <c:v>129.07922174094642</c:v>
                </c:pt>
                <c:pt idx="36" formatCode="General">
                  <c:v>130.17919321287329</c:v>
                </c:pt>
                <c:pt idx="37" formatCode="General">
                  <c:v>131.18061656144508</c:v>
                </c:pt>
                <c:pt idx="38" formatCode="General">
                  <c:v>132.08356848584717</c:v>
                </c:pt>
                <c:pt idx="39" formatCode="General">
                  <c:v>132.88811844011562</c:v>
                </c:pt>
                <c:pt idx="40" formatCode="General">
                  <c:v>133.59432865423869</c:v>
                </c:pt>
                <c:pt idx="41" formatCode="General">
                  <c:v>134.20225415312348</c:v>
                </c:pt>
                <c:pt idx="42" formatCode="General">
                  <c:v>134.71194277343963</c:v>
                </c:pt>
                <c:pt idx="43" formatCode="General">
                  <c:v>135.12343517835131</c:v>
                </c:pt>
                <c:pt idx="44" formatCode="General">
                  <c:v>135.43676487014662</c:v>
                </c:pt>
                <c:pt idx="45" formatCode="General">
                  <c:v>135.65195820077284</c:v>
                </c:pt>
                <c:pt idx="46" formatCode="General">
                  <c:v>135.76903438028441</c:v>
                </c:pt>
                <c:pt idx="47" formatCode="General">
                  <c:v>135.78800548320916</c:v>
                </c:pt>
                <c:pt idx="48" formatCode="General">
                  <c:v>135.70887645283707</c:v>
                </c:pt>
                <c:pt idx="49" formatCode="General">
                  <c:v>135.5316451034347</c:v>
                </c:pt>
                <c:pt idx="50" formatCode="General">
                  <c:v>135.25630212038689</c:v>
                </c:pt>
                <c:pt idx="51" formatCode="General">
                  <c:v>134.88283105826636</c:v>
                </c:pt>
                <c:pt idx="52" formatCode="General">
                  <c:v>134.41120833683016</c:v>
                </c:pt>
                <c:pt idx="53" formatCode="General">
                  <c:v>133.84140323494103</c:v>
                </c:pt>
                <c:pt idx="54" formatCode="General">
                  <c:v>133.17337788241028</c:v>
                </c:pt>
                <c:pt idx="55" formatCode="General">
                  <c:v>132.40708724975738</c:v>
                </c:pt>
                <c:pt idx="56" formatCode="General">
                  <c:v>131.54247913588046</c:v>
                </c:pt>
                <c:pt idx="57" formatCode="General">
                  <c:v>130.57949415363026</c:v>
                </c:pt>
                <c:pt idx="58" formatCode="General">
                  <c:v>129.5180657132793</c:v>
                </c:pt>
                <c:pt idx="59" formatCode="General">
                  <c:v>128.35812000387594</c:v>
                </c:pt>
                <c:pt idx="60" formatCode="General">
                  <c:v>127.09957597247251</c:v>
                </c:pt>
                <c:pt idx="61" formatCode="General">
                  <c:v>125.7423453012148</c:v>
                </c:pt>
                <c:pt idx="62" formatCode="General">
                  <c:v>124.28633238227904</c:v>
                </c:pt>
                <c:pt idx="63" formatCode="General">
                  <c:v>122.73143429064118</c:v>
                </c:pt>
                <c:pt idx="64" formatCode="General">
                  <c:v>121.07754075466171</c:v>
                </c:pt>
                <c:pt idx="65" formatCode="General">
                  <c:v>119.32453412446826</c:v>
                </c:pt>
                <c:pt idx="66" formatCode="General">
                  <c:v>117.47228933811617</c:v>
                </c:pt>
                <c:pt idx="67" formatCode="General">
                  <c:v>115.52067388550658</c:v>
                </c:pt>
                <c:pt idx="68" formatCode="General">
                  <c:v>113.46954777003937</c:v>
                </c:pt>
                <c:pt idx="69" formatCode="General">
                  <c:v>111.31876346797729</c:v>
                </c:pt>
                <c:pt idx="70" formatCode="General">
                  <c:v>109.06816588549603</c:v>
                </c:pt>
                <c:pt idx="71" formatCode="General">
                  <c:v>106.7175923133932</c:v>
                </c:pt>
                <c:pt idx="72" formatCode="General">
                  <c:v>104.26687237942795</c:v>
                </c:pt>
                <c:pt idx="73" formatCode="General">
                  <c:v>101.71582799826118</c:v>
                </c:pt>
                <c:pt idx="74" formatCode="General">
                  <c:v>99.064273318964624</c:v>
                </c:pt>
                <c:pt idx="75" formatCode="General">
                  <c:v>96.312014670065722</c:v>
                </c:pt>
                <c:pt idx="76" formatCode="General">
                  <c:v>93.458850502092986</c:v>
                </c:pt>
                <c:pt idx="77" formatCode="General">
                  <c:v>90.504571327585381</c:v>
                </c:pt>
                <c:pt idx="78" formatCode="General">
                  <c:v>87.448959658527102</c:v>
                </c:pt>
                <c:pt idx="79" formatCode="General">
                  <c:v>84.291789941167366</c:v>
                </c:pt>
                <c:pt idx="80" formatCode="General">
                  <c:v>81.032828488183142</c:v>
                </c:pt>
                <c:pt idx="81" formatCode="General">
                  <c:v>77.671833408140586</c:v>
                </c:pt>
                <c:pt idx="82" formatCode="General">
                  <c:v>74.208554532209206</c:v>
                </c:pt>
                <c:pt idx="83" formatCode="General">
                  <c:v>70.642733338080561</c:v>
                </c:pt>
                <c:pt idx="84" formatCode="General">
                  <c:v>66.974102871041396</c:v>
                </c:pt>
                <c:pt idx="85" formatCode="General">
                  <c:v>63.202387662148936</c:v>
                </c:pt>
              </c:numCache>
            </c:numRef>
          </c:yVal>
          <c:smooth val="1"/>
          <c:extLst>
            <c:ext xmlns:c16="http://schemas.microsoft.com/office/drawing/2014/chart" uri="{C3380CC4-5D6E-409C-BE32-E72D297353CC}">
              <c16:uniqueId val="{00000005-0EAC-0E47-B6A8-66D3DC91D98B}"/>
            </c:ext>
          </c:extLst>
        </c:ser>
        <c:ser>
          <c:idx val="3"/>
          <c:order val="3"/>
          <c:tx>
            <c:v>tiro 1 sin resistencia+'Verlet tiro 1 sin resistencia'!</c:v>
          </c:tx>
          <c:marker>
            <c:symbol val="none"/>
          </c:marker>
          <c:yVal>
            <c:numRef>
              <c:f>'Verlet tiro 1 sin resistencia'!$E$6:$E$91</c:f>
              <c:numCache>
                <c:formatCode>0.0000</c:formatCode>
                <c:ptCount val="86"/>
                <c:pt idx="0" formatCode="General">
                  <c:v>-4.232027018922194</c:v>
                </c:pt>
                <c:pt idx="1">
                  <c:v>0</c:v>
                </c:pt>
                <c:pt idx="2" formatCode="General">
                  <c:v>4.1339270189221944</c:v>
                </c:pt>
                <c:pt idx="3" formatCode="General">
                  <c:v>8.1697540378443883</c:v>
                </c:pt>
                <c:pt idx="4" formatCode="General">
                  <c:v>12.107481056766582</c:v>
                </c:pt>
                <c:pt idx="5" formatCode="General">
                  <c:v>15.947108075688776</c:v>
                </c:pt>
                <c:pt idx="6" formatCode="General">
                  <c:v>19.688635094610969</c:v>
                </c:pt>
                <c:pt idx="7" formatCode="General">
                  <c:v>23.332062113533166</c:v>
                </c:pt>
                <c:pt idx="8" formatCode="General">
                  <c:v>26.877389132455363</c:v>
                </c:pt>
                <c:pt idx="9" formatCode="General">
                  <c:v>30.324616151377562</c:v>
                </c:pt>
                <c:pt idx="10" formatCode="General">
                  <c:v>33.673743170299758</c:v>
                </c:pt>
                <c:pt idx="11" formatCode="General">
                  <c:v>36.924770189221952</c:v>
                </c:pt>
                <c:pt idx="12" formatCode="General">
                  <c:v>40.077697208144144</c:v>
                </c:pt>
                <c:pt idx="13" formatCode="General">
                  <c:v>43.132524227066334</c:v>
                </c:pt>
                <c:pt idx="14" formatCode="General">
                  <c:v>46.089251245988521</c:v>
                </c:pt>
                <c:pt idx="15" formatCode="General">
                  <c:v>48.947878264910706</c:v>
                </c:pt>
                <c:pt idx="16" formatCode="General">
                  <c:v>51.708405283832889</c:v>
                </c:pt>
                <c:pt idx="17" formatCode="General">
                  <c:v>54.370832302755069</c:v>
                </c:pt>
                <c:pt idx="18" formatCode="General">
                  <c:v>56.935159321677247</c:v>
                </c:pt>
                <c:pt idx="19" formatCode="General">
                  <c:v>59.401386340599423</c:v>
                </c:pt>
                <c:pt idx="20" formatCode="General">
                  <c:v>61.769513359521596</c:v>
                </c:pt>
                <c:pt idx="21" formatCode="General">
                  <c:v>64.03954037844376</c:v>
                </c:pt>
                <c:pt idx="22" formatCode="General">
                  <c:v>66.211467397365922</c:v>
                </c:pt>
                <c:pt idx="23" formatCode="General">
                  <c:v>68.285294416288082</c:v>
                </c:pt>
                <c:pt idx="24" formatCode="General">
                  <c:v>70.261021435210239</c:v>
                </c:pt>
                <c:pt idx="25" formatCode="General">
                  <c:v>72.138648454132394</c:v>
                </c:pt>
                <c:pt idx="26" formatCode="General">
                  <c:v>73.918175473054546</c:v>
                </c:pt>
                <c:pt idx="27" formatCode="General">
                  <c:v>75.599602491976697</c:v>
                </c:pt>
                <c:pt idx="28" formatCode="General">
                  <c:v>77.182929510898845</c:v>
                </c:pt>
                <c:pt idx="29" formatCode="General">
                  <c:v>78.66815652982099</c:v>
                </c:pt>
                <c:pt idx="30" formatCode="General">
                  <c:v>80.055283548743134</c:v>
                </c:pt>
                <c:pt idx="31" formatCode="General">
                  <c:v>81.344310567665275</c:v>
                </c:pt>
                <c:pt idx="32" formatCode="General">
                  <c:v>82.535237586587414</c:v>
                </c:pt>
                <c:pt idx="33" formatCode="General">
                  <c:v>83.62806460550955</c:v>
                </c:pt>
                <c:pt idx="34" formatCode="General">
                  <c:v>84.622791624431684</c:v>
                </c:pt>
                <c:pt idx="35" formatCode="General">
                  <c:v>85.519418643353816</c:v>
                </c:pt>
                <c:pt idx="36" formatCode="General">
                  <c:v>86.317945662275946</c:v>
                </c:pt>
                <c:pt idx="37" formatCode="General">
                  <c:v>87.018372681198073</c:v>
                </c:pt>
                <c:pt idx="38" formatCode="General">
                  <c:v>87.620699700120198</c:v>
                </c:pt>
                <c:pt idx="39" formatCode="General">
                  <c:v>88.124926719042321</c:v>
                </c:pt>
                <c:pt idx="40" formatCode="General">
                  <c:v>88.531053737964442</c:v>
                </c:pt>
                <c:pt idx="41" formatCode="General">
                  <c:v>88.83908075688656</c:v>
                </c:pt>
                <c:pt idx="42" formatCode="General">
                  <c:v>89.049007775808676</c:v>
                </c:pt>
                <c:pt idx="43" formatCode="General">
                  <c:v>89.160834794730789</c:v>
                </c:pt>
                <c:pt idx="44" formatCode="General">
                  <c:v>89.1745618136529</c:v>
                </c:pt>
                <c:pt idx="45" formatCode="General">
                  <c:v>89.090188832575009</c:v>
                </c:pt>
                <c:pt idx="46" formatCode="General">
                  <c:v>88.907715851497116</c:v>
                </c:pt>
                <c:pt idx="47" formatCode="General">
                  <c:v>88.62714287041922</c:v>
                </c:pt>
                <c:pt idx="48" formatCode="General">
                  <c:v>88.248469889341322</c:v>
                </c:pt>
                <c:pt idx="49" formatCode="General">
                  <c:v>87.771696908263422</c:v>
                </c:pt>
                <c:pt idx="50" formatCode="General">
                  <c:v>87.19682392718552</c:v>
                </c:pt>
                <c:pt idx="51" formatCode="General">
                  <c:v>86.523850946107615</c:v>
                </c:pt>
                <c:pt idx="52" formatCode="General">
                  <c:v>85.752777965029708</c:v>
                </c:pt>
                <c:pt idx="53" formatCode="General">
                  <c:v>84.883604983951798</c:v>
                </c:pt>
                <c:pt idx="54" formatCode="General">
                  <c:v>83.916332002873887</c:v>
                </c:pt>
                <c:pt idx="55" formatCode="General">
                  <c:v>82.850959021795973</c:v>
                </c:pt>
                <c:pt idx="56" formatCode="General">
                  <c:v>81.687486040718056</c:v>
                </c:pt>
                <c:pt idx="57" formatCode="General">
                  <c:v>80.425913059640138</c:v>
                </c:pt>
                <c:pt idx="58" formatCode="General">
                  <c:v>79.066240078562217</c:v>
                </c:pt>
                <c:pt idx="59" formatCode="General">
                  <c:v>77.608467097484294</c:v>
                </c:pt>
                <c:pt idx="60" formatCode="General">
                  <c:v>76.052594116406368</c:v>
                </c:pt>
                <c:pt idx="61" formatCode="General">
                  <c:v>74.39862113532844</c:v>
                </c:pt>
                <c:pt idx="62" formatCode="General">
                  <c:v>72.64654815425051</c:v>
                </c:pt>
                <c:pt idx="63" formatCode="General">
                  <c:v>70.796375173172578</c:v>
                </c:pt>
                <c:pt idx="64" formatCode="General">
                  <c:v>68.848102192094643</c:v>
                </c:pt>
                <c:pt idx="65" formatCode="General">
                  <c:v>66.801729211016706</c:v>
                </c:pt>
                <c:pt idx="66" formatCode="General">
                  <c:v>64.657256229938767</c:v>
                </c:pt>
                <c:pt idx="67" formatCode="General">
                  <c:v>62.414683248860825</c:v>
                </c:pt>
                <c:pt idx="68" formatCode="General">
                  <c:v>60.074010267782882</c:v>
                </c:pt>
                <c:pt idx="69" formatCode="General">
                  <c:v>57.635237286704935</c:v>
                </c:pt>
                <c:pt idx="70" formatCode="General">
                  <c:v>55.098364305626987</c:v>
                </c:pt>
                <c:pt idx="71" formatCode="General">
                  <c:v>52.463391324549036</c:v>
                </c:pt>
                <c:pt idx="72" formatCode="General">
                  <c:v>49.730318343471083</c:v>
                </c:pt>
                <c:pt idx="73" formatCode="General">
                  <c:v>46.899145362393128</c:v>
                </c:pt>
                <c:pt idx="74" formatCode="General">
                  <c:v>43.96987238131517</c:v>
                </c:pt>
                <c:pt idx="75" formatCode="General">
                  <c:v>40.94249940023721</c:v>
                </c:pt>
                <c:pt idx="76" formatCode="General">
                  <c:v>37.817026419159248</c:v>
                </c:pt>
                <c:pt idx="77" formatCode="General">
                  <c:v>34.593453438081283</c:v>
                </c:pt>
                <c:pt idx="78" formatCode="General">
                  <c:v>31.27178045700332</c:v>
                </c:pt>
                <c:pt idx="79" formatCode="General">
                  <c:v>27.852007475925358</c:v>
                </c:pt>
                <c:pt idx="80" formatCode="General">
                  <c:v>24.334134494847397</c:v>
                </c:pt>
                <c:pt idx="81" formatCode="General">
                  <c:v>20.718161513769438</c:v>
                </c:pt>
                <c:pt idx="82" formatCode="General">
                  <c:v>17.00408853269148</c:v>
                </c:pt>
                <c:pt idx="83" formatCode="General">
                  <c:v>13.191915551613521</c:v>
                </c:pt>
                <c:pt idx="84" formatCode="General">
                  <c:v>9.2816425705355616</c:v>
                </c:pt>
                <c:pt idx="85" formatCode="General">
                  <c:v>5.2732695894576027</c:v>
                </c:pt>
              </c:numCache>
            </c:numRef>
          </c:yVal>
          <c:smooth val="1"/>
          <c:extLst>
            <c:ext xmlns:c16="http://schemas.microsoft.com/office/drawing/2014/chart" uri="{C3380CC4-5D6E-409C-BE32-E72D297353CC}">
              <c16:uniqueId val="{0000000C-143D-46A3-8A60-997D4408F22A}"/>
            </c:ext>
          </c:extLst>
        </c:ser>
        <c:ser>
          <c:idx val="4"/>
          <c:order val="4"/>
          <c:tx>
            <c:v>tiro 2 sin resistencia</c:v>
          </c:tx>
          <c:spPr>
            <a:ln>
              <a:solidFill>
                <a:schemeClr val="accent4"/>
              </a:solidFill>
            </a:ln>
          </c:spPr>
          <c:marker>
            <c:symbol val="none"/>
          </c:marker>
          <c:yVal>
            <c:numRef>
              <c:f>'Verlet tiro 2 sin resistencia'!$E$6:$E$91</c:f>
              <c:numCache>
                <c:formatCode>0.0000</c:formatCode>
                <c:ptCount val="86"/>
                <c:pt idx="0" formatCode="General">
                  <c:v>18.070413852775776</c:v>
                </c:pt>
                <c:pt idx="1">
                  <c:v>21</c:v>
                </c:pt>
                <c:pt idx="2" formatCode="General">
                  <c:v>23.828307463764268</c:v>
                </c:pt>
                <c:pt idx="3" formatCode="General">
                  <c:v>26.555552225501785</c:v>
                </c:pt>
                <c:pt idx="4" formatCode="General">
                  <c:v>29.181942232316011</c:v>
                </c:pt>
                <c:pt idx="5" formatCode="General">
                  <c:v>31.707677461116969</c:v>
                </c:pt>
                <c:pt idx="6" formatCode="General">
                  <c:v>34.132949980138058</c:v>
                </c:pt>
                <c:pt idx="7" formatCode="General">
                  <c:v>36.457944007874097</c:v>
                </c:pt>
                <c:pt idx="8" formatCode="General">
                  <c:v>38.682835969479441</c:v>
                </c:pt>
                <c:pt idx="9" formatCode="General">
                  <c:v>40.807794550663203</c:v>
                </c:pt>
                <c:pt idx="10" formatCode="General">
                  <c:v>42.832980749116949</c:v>
                </c:pt>
                <c:pt idx="11" formatCode="General">
                  <c:v>44.75854792350836</c:v>
                </c:pt>
                <c:pt idx="12" formatCode="General">
                  <c:v>46.58464184007282</c:v>
                </c:pt>
                <c:pt idx="13" formatCode="General">
                  <c:v>48.311400716833155</c:v>
                </c:pt>
                <c:pt idx="14" formatCode="General">
                  <c:v>49.938955265476146</c:v>
                </c:pt>
                <c:pt idx="15" formatCode="General">
                  <c:v>51.467428730912893</c:v>
                </c:pt>
                <c:pt idx="16" formatCode="General">
                  <c:v>52.896936928548541</c:v>
                </c:pt>
                <c:pt idx="17" formatCode="General">
                  <c:v>54.227588279285328</c:v>
                </c:pt>
                <c:pt idx="18" formatCode="General">
                  <c:v>55.459483842281465</c:v>
                </c:pt>
                <c:pt idx="19" formatCode="General">
                  <c:v>56.592717345486861</c:v>
                </c:pt>
                <c:pt idx="20" formatCode="General">
                  <c:v>57.62737521397527</c:v>
                </c:pt>
                <c:pt idx="21" formatCode="General">
                  <c:v>58.563536596090998</c:v>
                </c:pt>
                <c:pt idx="22" formatCode="General">
                  <c:v>59.401273387426933</c:v>
                </c:pt>
                <c:pt idx="23" formatCode="General">
                  <c:v>60.140650252649216</c:v>
                </c:pt>
                <c:pt idx="24" formatCode="General">
                  <c:v>60.781724645182578</c:v>
                </c:pt>
                <c:pt idx="25" formatCode="General">
                  <c:v>61.324546824768952</c:v>
                </c:pt>
                <c:pt idx="26" formatCode="General">
                  <c:v>61.769159872910649</c:v>
                </c:pt>
                <c:pt idx="27" formatCode="General">
                  <c:v>62.115599706208044</c:v>
                </c:pt>
                <c:pt idx="28" formatCode="General">
                  <c:v>62.363895087600461</c:v>
                </c:pt>
                <c:pt idx="29" formatCode="General">
                  <c:v>62.514067635517534</c:v>
                </c:pt>
                <c:pt idx="30" formatCode="General">
                  <c:v>62.566131830947114</c:v>
                </c:pt>
                <c:pt idx="31" formatCode="General">
                  <c:v>62.520095022424442</c:v>
                </c:pt>
                <c:pt idx="32" formatCode="General">
                  <c:v>62.375957428946059</c:v>
                </c:pt>
                <c:pt idx="33" formatCode="General">
                  <c:v>62.133712140810609</c:v>
                </c:pt>
                <c:pt idx="34" formatCode="General">
                  <c:v>61.793345118387421</c:v>
                </c:pt>
                <c:pt idx="35" formatCode="General">
                  <c:v>61.354835188812494</c:v>
                </c:pt>
                <c:pt idx="36" formatCode="General">
                  <c:v>60.818154040610167</c:v>
                </c:pt>
                <c:pt idx="37" formatCode="General">
                  <c:v>60.183266216237577</c:v>
                </c:pt>
                <c:pt idx="38" formatCode="General">
                  <c:v>59.450129102547614</c:v>
                </c:pt>
                <c:pt idx="39" formatCode="General">
                  <c:v>58.618692919164886</c:v>
                </c:pt>
                <c:pt idx="40" formatCode="General">
                  <c:v>57.688900704767832</c:v>
                </c:pt>
                <c:pt idx="41" formatCode="General">
                  <c:v>56.660688301268891</c:v>
                </c:pt>
                <c:pt idx="42" formatCode="General">
                  <c:v>55.533984335883261</c:v>
                </c:pt>
                <c:pt idx="43" formatCode="General">
                  <c:v>54.308710201075527</c:v>
                </c:pt>
                <c:pt idx="44" formatCode="General">
                  <c:v>52.984780032372051</c:v>
                </c:pt>
                <c:pt idx="45" formatCode="General">
                  <c:v>51.562100684025694</c:v>
                </c:pt>
                <c:pt idx="46" formatCode="General">
                  <c:v>50.040571702518108</c:v>
                </c:pt>
                <c:pt idx="47" formatCode="General">
                  <c:v>48.420085297883425</c:v>
                </c:pt>
                <c:pt idx="48" formatCode="General">
                  <c:v>46.700526312835791</c:v>
                </c:pt>
                <c:pt idx="49" formatCode="General">
                  <c:v>44.881772189681804</c:v>
                </c:pt>
                <c:pt idx="50" formatCode="General">
                  <c:v>42.963692934997468</c:v>
                </c:pt>
                <c:pt idx="51" formatCode="General">
                  <c:v>40.946151082047813</c:v>
                </c:pt>
                <c:pt idx="52" formatCode="General">
                  <c:v>38.82900165092591</c:v>
                </c:pt>
                <c:pt idx="53" formatCode="General">
                  <c:v>36.612092106386434</c:v>
                </c:pt>
                <c:pt idx="54" formatCode="General">
                  <c:v>34.295262313347472</c:v>
                </c:pt>
                <c:pt idx="55" formatCode="General">
                  <c:v>31.878344490032688</c:v>
                </c:pt>
                <c:pt idx="56" formatCode="General">
                  <c:v>29.361163158724377</c:v>
                </c:pt>
                <c:pt idx="57" formatCode="General">
                  <c:v>26.743535094096305</c:v>
                </c:pt>
                <c:pt idx="58" formatCode="General">
                  <c:v>24.025269269093638</c:v>
                </c:pt>
                <c:pt idx="59" formatCode="General">
                  <c:v>21.206166798325501</c:v>
                </c:pt>
                <c:pt idx="60" formatCode="General">
                  <c:v>18.286020878934053</c:v>
                </c:pt>
                <c:pt idx="61" formatCode="General">
                  <c:v>15.264616728902157</c:v>
                </c:pt>
                <c:pt idx="62" formatCode="General">
                  <c:v>12.14173152275993</c:v>
                </c:pt>
                <c:pt idx="63" formatCode="General">
                  <c:v>8.9171343246486146</c:v>
                </c:pt>
                <c:pt idx="64" formatCode="General">
                  <c:v>5.5905860186983061</c:v>
                </c:pt>
                <c:pt idx="65" formatCode="General">
                  <c:v>2.1618392366741155</c:v>
                </c:pt>
                <c:pt idx="66" formatCode="General">
                  <c:v>-1.3693617171566166</c:v>
                </c:pt>
                <c:pt idx="67" formatCode="General">
                  <c:v>-5.0032809439855352</c:v>
                </c:pt>
                <c:pt idx="68" formatCode="General">
                  <c:v>-8.7401910313044819</c:v>
                </c:pt>
                <c:pt idx="69" formatCode="General">
                  <c:v>-12.580373136680432</c:v>
                </c:pt>
                <c:pt idx="70" formatCode="General">
                  <c:v>-16.524117074520134</c:v>
                </c:pt>
                <c:pt idx="71" formatCode="General">
                  <c:v>-20.571721405882734</c:v>
                </c:pt>
                <c:pt idx="72" formatCode="General">
                  <c:v>-24.723493531400994</c:v>
                </c:pt>
                <c:pt idx="73" formatCode="General">
                  <c:v>-28.979749787374189</c:v>
                </c:pt>
                <c:pt idx="74" formatCode="General">
                  <c:v>-33.34081554509828</c:v>
                </c:pt>
                <c:pt idx="75" formatCode="General">
                  <c:v>-37.807025313501505</c:v>
                </c:pt>
                <c:pt idx="76" formatCode="General">
                  <c:v>-42.378722845156275</c:v>
                </c:pt>
                <c:pt idx="77" formatCode="General">
                  <c:v>-47.05626124574097</c:v>
                </c:pt>
                <c:pt idx="78" formatCode="General">
                  <c:v>-51.840003087028101</c:v>
                </c:pt>
                <c:pt idx="79" formatCode="General">
                  <c:v>-56.730320523478234</c:v>
                </c:pt>
                <c:pt idx="80" formatCode="General">
                  <c:v>-61.72759541252212</c:v>
                </c:pt>
                <c:pt idx="81" formatCode="General">
                  <c:v>-66.832219438616647</c:v>
                </c:pt>
                <c:pt idx="82" formatCode="General">
                  <c:v>-72.04459424116348</c:v>
                </c:pt>
                <c:pt idx="83" formatCode="General">
                  <c:v>-77.3651315463825</c:v>
                </c:pt>
                <c:pt idx="84" formatCode="General">
                  <c:v>-82.794253303235877</c:v>
                </c:pt>
                <c:pt idx="85" formatCode="General">
                  <c:v>-88.332391823502036</c:v>
                </c:pt>
              </c:numCache>
            </c:numRef>
          </c:yVal>
          <c:smooth val="1"/>
          <c:extLst>
            <c:ext xmlns:c16="http://schemas.microsoft.com/office/drawing/2014/chart" uri="{C3380CC4-5D6E-409C-BE32-E72D297353CC}">
              <c16:uniqueId val="{0000000D-143D-46A3-8A60-997D4408F22A}"/>
            </c:ext>
          </c:extLst>
        </c:ser>
        <c:ser>
          <c:idx val="5"/>
          <c:order val="5"/>
          <c:tx>
            <c:v>tiro 3 sin resistencia</c:v>
          </c:tx>
          <c:spPr>
            <a:ln>
              <a:solidFill>
                <a:schemeClr val="accent4"/>
              </a:solidFill>
            </a:ln>
          </c:spPr>
          <c:marker>
            <c:symbol val="none"/>
          </c:marker>
          <c:yVal>
            <c:numRef>
              <c:f>'Verlet tiro 3 sin resistencia'!$E$6:$E$91</c:f>
              <c:numCache>
                <c:formatCode>0.0000</c:formatCode>
                <c:ptCount val="86"/>
                <c:pt idx="0" formatCode="General">
                  <c:v>27.343363027932092</c:v>
                </c:pt>
                <c:pt idx="1">
                  <c:v>32</c:v>
                </c:pt>
                <c:pt idx="2" formatCode="General">
                  <c:v>36.550505789485932</c:v>
                </c:pt>
                <c:pt idx="3" formatCode="General">
                  <c:v>40.995242308083753</c:v>
                </c:pt>
                <c:pt idx="4" formatCode="General">
                  <c:v>45.334561932435413</c:v>
                </c:pt>
                <c:pt idx="5" formatCode="General">
                  <c:v>49.568807619843952</c:v>
                </c:pt>
                <c:pt idx="6" formatCode="General">
                  <c:v>53.698313020364381</c:v>
                </c:pt>
                <c:pt idx="7" formatCode="General">
                  <c:v>57.723402585352915</c:v>
                </c:pt>
                <c:pt idx="8" formatCode="General">
                  <c:v>61.644391672552132</c:v>
                </c:pt>
                <c:pt idx="9" formatCode="General">
                  <c:v>65.461586647786604</c:v>
                </c:pt>
                <c:pt idx="10" formatCode="General">
                  <c:v>69.175284983340774</c:v>
                </c:pt>
                <c:pt idx="11" formatCode="General">
                  <c:v>72.785775353088198</c:v>
                </c:pt>
                <c:pt idx="12" formatCode="General">
                  <c:v>76.29333772443843</c:v>
                </c:pt>
                <c:pt idx="13" formatCode="General">
                  <c:v>79.698243447165495</c:v>
                </c:pt>
                <c:pt idx="14" formatCode="General">
                  <c:v>83.000755339179236</c:v>
                </c:pt>
                <c:pt idx="15" formatCode="General">
                  <c:v>86.201127769298509</c:v>
                </c:pt>
                <c:pt idx="16" formatCode="General">
                  <c:v>89.299606737082811</c:v>
                </c:pt>
                <c:pt idx="17" formatCode="General">
                  <c:v>92.296429949776666</c:v>
                </c:pt>
                <c:pt idx="18" formatCode="General">
                  <c:v>95.191826896418917</c:v>
                </c:pt>
                <c:pt idx="19" formatCode="General">
                  <c:v>97.986018919166881</c:v>
                </c:pt>
                <c:pt idx="20" formatCode="General">
                  <c:v>100.67921928188323</c:v>
                </c:pt>
                <c:pt idx="21" formatCode="General">
                  <c:v>103.27163323603152</c:v>
                </c:pt>
                <c:pt idx="22" formatCode="General">
                  <c:v>105.76345808392416</c:v>
                </c:pt>
                <c:pt idx="23" formatCode="General">
                  <c:v>108.15488323936493</c:v>
                </c:pt>
                <c:pt idx="24" formatCode="General">
                  <c:v>110.44609028572592</c:v>
                </c:pt>
                <c:pt idx="25" formatCode="General">
                  <c:v>112.63725303149725</c:v>
                </c:pt>
                <c:pt idx="26" formatCode="General">
                  <c:v>114.72853756334618</c:v>
                </c:pt>
                <c:pt idx="27" formatCode="General">
                  <c:v>116.72010229671993</c:v>
                </c:pt>
                <c:pt idx="28" formatCode="General">
                  <c:v>118.61209802402564</c:v>
                </c:pt>
                <c:pt idx="29" formatCode="General">
                  <c:v>120.40466796041854</c:v>
                </c:pt>
                <c:pt idx="30" formatCode="General">
                  <c:v>122.09794778722809</c:v>
                </c:pt>
                <c:pt idx="31" formatCode="General">
                  <c:v>123.69206569305031</c:v>
                </c:pt>
                <c:pt idx="32" formatCode="General">
                  <c:v>125.18714241253257</c:v>
                </c:pt>
                <c:pt idx="33" formatCode="General">
                  <c:v>126.58329126287614</c:v>
                </c:pt>
                <c:pt idx="34" formatCode="General">
                  <c:v>127.8806181780798</c:v>
                </c:pt>
                <c:pt idx="35" formatCode="General">
                  <c:v>129.07922174094642</c:v>
                </c:pt>
                <c:pt idx="36" formatCode="General">
                  <c:v>130.17919321287329</c:v>
                </c:pt>
                <c:pt idx="37" formatCode="General">
                  <c:v>131.18061656144508</c:v>
                </c:pt>
                <c:pt idx="38" formatCode="General">
                  <c:v>132.08356848584717</c:v>
                </c:pt>
                <c:pt idx="39" formatCode="General">
                  <c:v>132.88811844011562</c:v>
                </c:pt>
                <c:pt idx="40" formatCode="General">
                  <c:v>133.59432865423869</c:v>
                </c:pt>
                <c:pt idx="41" formatCode="General">
                  <c:v>134.20225415312348</c:v>
                </c:pt>
                <c:pt idx="42" formatCode="General">
                  <c:v>134.71194277343963</c:v>
                </c:pt>
                <c:pt idx="43" formatCode="General">
                  <c:v>135.12343517835131</c:v>
                </c:pt>
                <c:pt idx="44" formatCode="General">
                  <c:v>135.43676487014662</c:v>
                </c:pt>
                <c:pt idx="45" formatCode="General">
                  <c:v>135.65195820077284</c:v>
                </c:pt>
                <c:pt idx="46" formatCode="General">
                  <c:v>135.76903438028441</c:v>
                </c:pt>
                <c:pt idx="47" formatCode="General">
                  <c:v>135.78800548320916</c:v>
                </c:pt>
                <c:pt idx="48" formatCode="General">
                  <c:v>135.70887645283707</c:v>
                </c:pt>
                <c:pt idx="49" formatCode="General">
                  <c:v>135.5316451034347</c:v>
                </c:pt>
                <c:pt idx="50" formatCode="General">
                  <c:v>135.25630212038689</c:v>
                </c:pt>
                <c:pt idx="51" formatCode="General">
                  <c:v>134.88283105826636</c:v>
                </c:pt>
                <c:pt idx="52" formatCode="General">
                  <c:v>134.41120833683016</c:v>
                </c:pt>
                <c:pt idx="53" formatCode="General">
                  <c:v>133.84140323494103</c:v>
                </c:pt>
                <c:pt idx="54" formatCode="General">
                  <c:v>133.17337788241028</c:v>
                </c:pt>
                <c:pt idx="55" formatCode="General">
                  <c:v>132.40708724975738</c:v>
                </c:pt>
                <c:pt idx="56" formatCode="General">
                  <c:v>131.54247913588046</c:v>
                </c:pt>
                <c:pt idx="57" formatCode="General">
                  <c:v>130.57949415363026</c:v>
                </c:pt>
                <c:pt idx="58" formatCode="General">
                  <c:v>129.5180657132793</c:v>
                </c:pt>
                <c:pt idx="59" formatCode="General">
                  <c:v>128.35812000387594</c:v>
                </c:pt>
                <c:pt idx="60" formatCode="General">
                  <c:v>127.09957597247251</c:v>
                </c:pt>
                <c:pt idx="61" formatCode="General">
                  <c:v>125.7423453012148</c:v>
                </c:pt>
                <c:pt idx="62" formatCode="General">
                  <c:v>124.28633238227904</c:v>
                </c:pt>
                <c:pt idx="63" formatCode="General">
                  <c:v>122.73143429064118</c:v>
                </c:pt>
                <c:pt idx="64" formatCode="General">
                  <c:v>121.07754075466171</c:v>
                </c:pt>
                <c:pt idx="65" formatCode="General">
                  <c:v>119.32453412446826</c:v>
                </c:pt>
                <c:pt idx="66" formatCode="General">
                  <c:v>117.47228933811617</c:v>
                </c:pt>
                <c:pt idx="67" formatCode="General">
                  <c:v>115.52067388550658</c:v>
                </c:pt>
                <c:pt idx="68" formatCode="General">
                  <c:v>113.46954777003937</c:v>
                </c:pt>
                <c:pt idx="69" formatCode="General">
                  <c:v>111.31876346797729</c:v>
                </c:pt>
                <c:pt idx="70" formatCode="General">
                  <c:v>109.06816588549603</c:v>
                </c:pt>
                <c:pt idx="71" formatCode="General">
                  <c:v>106.7175923133932</c:v>
                </c:pt>
                <c:pt idx="72" formatCode="General">
                  <c:v>104.26687237942795</c:v>
                </c:pt>
                <c:pt idx="73" formatCode="General">
                  <c:v>101.71582799826118</c:v>
                </c:pt>
                <c:pt idx="74" formatCode="General">
                  <c:v>99.064273318964624</c:v>
                </c:pt>
                <c:pt idx="75" formatCode="General">
                  <c:v>96.312014670065722</c:v>
                </c:pt>
                <c:pt idx="76" formatCode="General">
                  <c:v>93.458850502092986</c:v>
                </c:pt>
                <c:pt idx="77" formatCode="General">
                  <c:v>90.504571327585381</c:v>
                </c:pt>
                <c:pt idx="78" formatCode="General">
                  <c:v>87.448959658527102</c:v>
                </c:pt>
                <c:pt idx="79" formatCode="General">
                  <c:v>84.291789941167366</c:v>
                </c:pt>
                <c:pt idx="80" formatCode="General">
                  <c:v>81.032828488183142</c:v>
                </c:pt>
                <c:pt idx="81" formatCode="General">
                  <c:v>77.671833408140586</c:v>
                </c:pt>
                <c:pt idx="82" formatCode="General">
                  <c:v>74.208554532209206</c:v>
                </c:pt>
                <c:pt idx="83" formatCode="General">
                  <c:v>70.642733338080561</c:v>
                </c:pt>
                <c:pt idx="84" formatCode="General">
                  <c:v>66.974102871041396</c:v>
                </c:pt>
                <c:pt idx="85" formatCode="General">
                  <c:v>63.202387662148936</c:v>
                </c:pt>
              </c:numCache>
            </c:numRef>
          </c:yVal>
          <c:smooth val="1"/>
          <c:extLst>
            <c:ext xmlns:c16="http://schemas.microsoft.com/office/drawing/2014/chart" uri="{C3380CC4-5D6E-409C-BE32-E72D297353CC}">
              <c16:uniqueId val="{0000000E-143D-46A3-8A60-997D4408F22A}"/>
            </c:ext>
          </c:extLst>
        </c:ser>
        <c:dLbls>
          <c:showLegendKey val="0"/>
          <c:showVal val="0"/>
          <c:showCatName val="0"/>
          <c:showSerName val="0"/>
          <c:showPercent val="0"/>
          <c:showBubbleSize val="0"/>
        </c:dLbls>
        <c:axId val="245777048"/>
        <c:axId val="245778712"/>
      </c:scatterChart>
      <c:valAx>
        <c:axId val="245777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8712"/>
        <c:crosses val="autoZero"/>
        <c:crossBetween val="midCat"/>
      </c:valAx>
      <c:valAx>
        <c:axId val="245778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7048"/>
        <c:crosses val="autoZero"/>
        <c:crossBetween val="midCat"/>
      </c:valAx>
    </c:plotArea>
    <c:legend>
      <c:legendPos val="b"/>
      <c:layout>
        <c:manualLayout>
          <c:xMode val="edge"/>
          <c:yMode val="edge"/>
          <c:x val="9.2877934603170387E-3"/>
          <c:y val="0.89342832684707529"/>
          <c:w val="0.74683888320944702"/>
          <c:h val="7.76699248800796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Verlet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smoothMarker"/>
        <c:varyColors val="0"/>
        <c:ser>
          <c:idx val="0"/>
          <c:order val="0"/>
          <c:tx>
            <c:v>Trayectoria</c:v>
          </c:tx>
          <c:spPr>
            <a:ln w="19050" cap="rnd">
              <a:solidFill>
                <a:schemeClr val="accent1"/>
              </a:solidFill>
              <a:round/>
            </a:ln>
            <a:effectLst/>
          </c:spPr>
          <c:marker>
            <c:symbol val="none"/>
          </c:marker>
          <c:xVal>
            <c:numRef>
              <c:f>'Verlet tiro 2'!$D$6:$D$91</c:f>
              <c:numCache>
                <c:formatCode>General</c:formatCode>
                <c:ptCount val="86"/>
                <c:pt idx="0">
                  <c:v>-1.7488657446595632</c:v>
                </c:pt>
                <c:pt idx="1">
                  <c:v>0</c:v>
                </c:pt>
                <c:pt idx="2">
                  <c:v>1.74773295916855</c:v>
                </c:pt>
                <c:pt idx="3">
                  <c:v>3.4943345998396405</c:v>
                </c:pt>
                <c:pt idx="4">
                  <c:v>5.2398063861583495</c:v>
                </c:pt>
                <c:pt idx="5">
                  <c:v>6.9841497794286509</c:v>
                </c:pt>
                <c:pt idx="6">
                  <c:v>8.7273662381207604</c:v>
                </c:pt>
                <c:pt idx="7">
                  <c:v>10.46945721787846</c:v>
                </c:pt>
                <c:pt idx="8">
                  <c:v>12.210424171526398</c:v>
                </c:pt>
                <c:pt idx="9">
                  <c:v>13.950268549077364</c:v>
                </c:pt>
                <c:pt idx="10">
                  <c:v>15.688991797739543</c:v>
                </c:pt>
                <c:pt idx="11">
                  <c:v>17.426595361923745</c:v>
                </c:pt>
                <c:pt idx="12">
                  <c:v>19.163080683250605</c:v>
                </c:pt>
                <c:pt idx="13">
                  <c:v>20.898449200557778</c:v>
                </c:pt>
                <c:pt idx="14">
                  <c:v>22.632702349907088</c:v>
                </c:pt>
                <c:pt idx="15">
                  <c:v>24.365841564591669</c:v>
                </c:pt>
                <c:pt idx="16">
                  <c:v>26.097868275143078</c:v>
                </c:pt>
                <c:pt idx="17">
                  <c:v>27.828783909338387</c:v>
                </c:pt>
                <c:pt idx="18">
                  <c:v>29.558589892207252</c:v>
                </c:pt>
                <c:pt idx="19">
                  <c:v>31.287287646038955</c:v>
                </c:pt>
                <c:pt idx="20">
                  <c:v>33.014878590389429</c:v>
                </c:pt>
                <c:pt idx="21">
                  <c:v>34.741364142088266</c:v>
                </c:pt>
                <c:pt idx="22">
                  <c:v>36.466745715245679</c:v>
                </c:pt>
                <c:pt idx="23">
                  <c:v>38.191024721259474</c:v>
                </c:pt>
                <c:pt idx="24">
                  <c:v>39.91420256882197</c:v>
                </c:pt>
                <c:pt idx="25">
                  <c:v>41.636280663926925</c:v>
                </c:pt>
                <c:pt idx="26">
                  <c:v>43.35726040987641</c:v>
                </c:pt>
                <c:pt idx="27">
                  <c:v>45.077143207287691</c:v>
                </c:pt>
                <c:pt idx="28">
                  <c:v>46.795930454100059</c:v>
                </c:pt>
                <c:pt idx="29">
                  <c:v>48.513623545581666</c:v>
                </c:pt>
                <c:pt idx="30">
                  <c:v>50.230223874336325</c:v>
                </c:pt>
                <c:pt idx="31">
                  <c:v>51.945732830310284</c:v>
                </c:pt>
                <c:pt idx="32">
                  <c:v>53.660151800798992</c:v>
                </c:pt>
                <c:pt idx="33">
                  <c:v>55.373482170453833</c:v>
                </c:pt>
                <c:pt idx="34">
                  <c:v>57.085725321288848</c:v>
                </c:pt>
                <c:pt idx="35">
                  <c:v>58.796882632687414</c:v>
                </c:pt>
                <c:pt idx="36">
                  <c:v>60.506955481408937</c:v>
                </c:pt>
                <c:pt idx="37">
                  <c:v>62.215945241595492</c:v>
                </c:pt>
                <c:pt idx="38">
                  <c:v>63.923853284778453</c:v>
                </c:pt>
                <c:pt idx="39">
                  <c:v>65.630680979885113</c:v>
                </c:pt>
                <c:pt idx="40">
                  <c:v>67.33642969324525</c:v>
                </c:pt>
                <c:pt idx="41">
                  <c:v>69.041100788597745</c:v>
                </c:pt>
                <c:pt idx="42">
                  <c:v>70.744695627097073</c:v>
                </c:pt>
                <c:pt idx="43">
                  <c:v>72.447215567319859</c:v>
                </c:pt>
                <c:pt idx="44">
                  <c:v>74.148661965271387</c:v>
                </c:pt>
                <c:pt idx="45">
                  <c:v>75.849036174392083</c:v>
                </c:pt>
                <c:pt idx="46">
                  <c:v>77.548339545563962</c:v>
                </c:pt>
                <c:pt idx="47">
                  <c:v>79.246573427117099</c:v>
                </c:pt>
                <c:pt idx="48">
                  <c:v>80.943739164836032</c:v>
                </c:pt>
                <c:pt idx="49">
                  <c:v>82.639838101966177</c:v>
                </c:pt>
                <c:pt idx="50">
                  <c:v>84.33487157922022</c:v>
                </c:pt>
                <c:pt idx="51">
                  <c:v>86.028840934784469</c:v>
                </c:pt>
                <c:pt idx="52">
                  <c:v>87.721747504325208</c:v>
                </c:pt>
                <c:pt idx="53">
                  <c:v>89.413592620995018</c:v>
                </c:pt>
                <c:pt idx="54">
                  <c:v>91.104377615439077</c:v>
                </c:pt>
                <c:pt idx="55">
                  <c:v>92.794103815801449</c:v>
                </c:pt>
                <c:pt idx="56">
                  <c:v>94.482772547731344</c:v>
                </c:pt>
                <c:pt idx="57">
                  <c:v>96.170385134389377</c:v>
                </c:pt>
                <c:pt idx="58">
                  <c:v>97.856942896453788</c:v>
                </c:pt>
                <c:pt idx="59">
                  <c:v>99.542447152126641</c:v>
                </c:pt>
                <c:pt idx="60">
                  <c:v>101.22689921714002</c:v>
                </c:pt>
                <c:pt idx="61">
                  <c:v>102.91030040476217</c:v>
                </c:pt>
                <c:pt idx="62">
                  <c:v>104.5926520258037</c:v>
                </c:pt>
                <c:pt idx="63">
                  <c:v>106.27395538862368</c:v>
                </c:pt>
                <c:pt idx="64">
                  <c:v>107.95421179913572</c:v>
                </c:pt>
                <c:pt idx="65">
                  <c:v>109.63342256081413</c:v>
                </c:pt>
                <c:pt idx="66">
                  <c:v>111.31158897469993</c:v>
                </c:pt>
                <c:pt idx="67">
                  <c:v>112.98871233940696</c:v>
                </c:pt>
                <c:pt idx="68">
                  <c:v>114.66479395112786</c:v>
                </c:pt>
                <c:pt idx="69">
                  <c:v>116.33983510364014</c:v>
                </c:pt>
                <c:pt idx="70">
                  <c:v>118.01383708831212</c:v>
                </c:pt>
                <c:pt idx="71">
                  <c:v>119.68680119410894</c:v>
                </c:pt>
                <c:pt idx="72">
                  <c:v>121.35872870759853</c:v>
                </c:pt>
                <c:pt idx="73">
                  <c:v>123.02962091295754</c:v>
                </c:pt>
                <c:pt idx="74">
                  <c:v>124.69947909197725</c:v>
                </c:pt>
                <c:pt idx="75">
                  <c:v>126.36830452406952</c:v>
                </c:pt>
                <c:pt idx="76">
                  <c:v>128.03609848627258</c:v>
                </c:pt>
                <c:pt idx="77">
                  <c:v>129.70286225325702</c:v>
                </c:pt>
                <c:pt idx="78">
                  <c:v>131.36859709733159</c:v>
                </c:pt>
                <c:pt idx="79">
                  <c:v>133.03330428844899</c:v>
                </c:pt>
                <c:pt idx="80">
                  <c:v>134.69698509421173</c:v>
                </c:pt>
                <c:pt idx="81">
                  <c:v>136.35964077987791</c:v>
                </c:pt>
                <c:pt idx="82">
                  <c:v>138.02127260836701</c:v>
                </c:pt>
                <c:pt idx="83">
                  <c:v>139.68188184026567</c:v>
                </c:pt>
                <c:pt idx="84">
                  <c:v>141.34146973383338</c:v>
                </c:pt>
                <c:pt idx="85">
                  <c:v>143.00003754500821</c:v>
                </c:pt>
              </c:numCache>
            </c:numRef>
          </c:xVal>
          <c:yVal>
            <c:numRef>
              <c:f>'Verlet tiro 2'!$E$6:$E$91</c:f>
              <c:numCache>
                <c:formatCode>0.0000</c:formatCode>
                <c:ptCount val="86"/>
                <c:pt idx="0" formatCode="General">
                  <c:v>18.070413852775776</c:v>
                </c:pt>
                <c:pt idx="1">
                  <c:v>21</c:v>
                </c:pt>
                <c:pt idx="2" formatCode="General">
                  <c:v>23.828307463764268</c:v>
                </c:pt>
                <c:pt idx="3" formatCode="General">
                  <c:v>26.555552225501785</c:v>
                </c:pt>
                <c:pt idx="4" formatCode="General">
                  <c:v>29.181942232316011</c:v>
                </c:pt>
                <c:pt idx="5" formatCode="General">
                  <c:v>31.707677461116969</c:v>
                </c:pt>
                <c:pt idx="6" formatCode="General">
                  <c:v>34.132949980138058</c:v>
                </c:pt>
                <c:pt idx="7" formatCode="General">
                  <c:v>36.457944007874097</c:v>
                </c:pt>
                <c:pt idx="8" formatCode="General">
                  <c:v>38.682835969479441</c:v>
                </c:pt>
                <c:pt idx="9" formatCode="General">
                  <c:v>40.807794550663203</c:v>
                </c:pt>
                <c:pt idx="10" formatCode="General">
                  <c:v>42.832980749116949</c:v>
                </c:pt>
                <c:pt idx="11" formatCode="General">
                  <c:v>44.75854792350836</c:v>
                </c:pt>
                <c:pt idx="12" formatCode="General">
                  <c:v>46.58464184007282</c:v>
                </c:pt>
                <c:pt idx="13" formatCode="General">
                  <c:v>48.311400716833155</c:v>
                </c:pt>
                <c:pt idx="14" formatCode="General">
                  <c:v>49.938955265476146</c:v>
                </c:pt>
                <c:pt idx="15" formatCode="General">
                  <c:v>51.467428730912893</c:v>
                </c:pt>
                <c:pt idx="16" formatCode="General">
                  <c:v>52.896936928548541</c:v>
                </c:pt>
                <c:pt idx="17" formatCode="General">
                  <c:v>54.227588279285328</c:v>
                </c:pt>
                <c:pt idx="18" formatCode="General">
                  <c:v>55.459483842281465</c:v>
                </c:pt>
                <c:pt idx="19" formatCode="General">
                  <c:v>56.592717345486861</c:v>
                </c:pt>
                <c:pt idx="20" formatCode="General">
                  <c:v>57.62737521397527</c:v>
                </c:pt>
                <c:pt idx="21" formatCode="General">
                  <c:v>58.563536596090998</c:v>
                </c:pt>
                <c:pt idx="22" formatCode="General">
                  <c:v>59.401273387426933</c:v>
                </c:pt>
                <c:pt idx="23" formatCode="General">
                  <c:v>60.140650252649216</c:v>
                </c:pt>
                <c:pt idx="24" formatCode="General">
                  <c:v>60.781724645182578</c:v>
                </c:pt>
                <c:pt idx="25" formatCode="General">
                  <c:v>61.324546824768952</c:v>
                </c:pt>
                <c:pt idx="26" formatCode="General">
                  <c:v>61.769159872910649</c:v>
                </c:pt>
                <c:pt idx="27" formatCode="General">
                  <c:v>62.115599706208044</c:v>
                </c:pt>
                <c:pt idx="28" formatCode="General">
                  <c:v>62.363895087600461</c:v>
                </c:pt>
                <c:pt idx="29" formatCode="General">
                  <c:v>62.514067635517534</c:v>
                </c:pt>
                <c:pt idx="30" formatCode="General">
                  <c:v>62.566131830947114</c:v>
                </c:pt>
                <c:pt idx="31" formatCode="General">
                  <c:v>62.520095022424442</c:v>
                </c:pt>
                <c:pt idx="32" formatCode="General">
                  <c:v>62.375957428946059</c:v>
                </c:pt>
                <c:pt idx="33" formatCode="General">
                  <c:v>62.133712140810609</c:v>
                </c:pt>
                <c:pt idx="34" formatCode="General">
                  <c:v>61.793345118387421</c:v>
                </c:pt>
                <c:pt idx="35" formatCode="General">
                  <c:v>61.354835188812494</c:v>
                </c:pt>
                <c:pt idx="36" formatCode="General">
                  <c:v>60.818154040610167</c:v>
                </c:pt>
                <c:pt idx="37" formatCode="General">
                  <c:v>60.183266216237577</c:v>
                </c:pt>
                <c:pt idx="38" formatCode="General">
                  <c:v>59.450129102547614</c:v>
                </c:pt>
                <c:pt idx="39" formatCode="General">
                  <c:v>58.618692919164886</c:v>
                </c:pt>
                <c:pt idx="40" formatCode="General">
                  <c:v>57.688900704767832</c:v>
                </c:pt>
                <c:pt idx="41" formatCode="General">
                  <c:v>56.660688301268891</c:v>
                </c:pt>
                <c:pt idx="42" formatCode="General">
                  <c:v>55.533984335883261</c:v>
                </c:pt>
                <c:pt idx="43" formatCode="General">
                  <c:v>54.308710201075527</c:v>
                </c:pt>
                <c:pt idx="44" formatCode="General">
                  <c:v>52.984780032372051</c:v>
                </c:pt>
                <c:pt idx="45" formatCode="General">
                  <c:v>51.562100684025694</c:v>
                </c:pt>
                <c:pt idx="46" formatCode="General">
                  <c:v>50.040571702518108</c:v>
                </c:pt>
                <c:pt idx="47" formatCode="General">
                  <c:v>48.420085297883425</c:v>
                </c:pt>
                <c:pt idx="48" formatCode="General">
                  <c:v>46.700526312835791</c:v>
                </c:pt>
                <c:pt idx="49" formatCode="General">
                  <c:v>44.881772189681804</c:v>
                </c:pt>
                <c:pt idx="50" formatCode="General">
                  <c:v>42.963692934997468</c:v>
                </c:pt>
                <c:pt idx="51" formatCode="General">
                  <c:v>40.946151082047813</c:v>
                </c:pt>
                <c:pt idx="52" formatCode="General">
                  <c:v>38.82900165092591</c:v>
                </c:pt>
                <c:pt idx="53" formatCode="General">
                  <c:v>36.612092106386434</c:v>
                </c:pt>
                <c:pt idx="54" formatCode="General">
                  <c:v>34.295262313347472</c:v>
                </c:pt>
                <c:pt idx="55" formatCode="General">
                  <c:v>31.878344490032688</c:v>
                </c:pt>
                <c:pt idx="56" formatCode="General">
                  <c:v>29.361163158724377</c:v>
                </c:pt>
                <c:pt idx="57" formatCode="General">
                  <c:v>26.743535094096305</c:v>
                </c:pt>
                <c:pt idx="58" formatCode="General">
                  <c:v>24.025269269093638</c:v>
                </c:pt>
                <c:pt idx="59" formatCode="General">
                  <c:v>21.206166798325501</c:v>
                </c:pt>
                <c:pt idx="60" formatCode="General">
                  <c:v>18.286020878934053</c:v>
                </c:pt>
                <c:pt idx="61" formatCode="General">
                  <c:v>15.264616728902157</c:v>
                </c:pt>
                <c:pt idx="62" formatCode="General">
                  <c:v>12.14173152275993</c:v>
                </c:pt>
                <c:pt idx="63" formatCode="General">
                  <c:v>8.9171343246486146</c:v>
                </c:pt>
                <c:pt idx="64" formatCode="General">
                  <c:v>5.5905860186983061</c:v>
                </c:pt>
                <c:pt idx="65" formatCode="General">
                  <c:v>2.1618392366741155</c:v>
                </c:pt>
                <c:pt idx="66" formatCode="General">
                  <c:v>-1.3693617171566166</c:v>
                </c:pt>
                <c:pt idx="67" formatCode="General">
                  <c:v>-5.0032809439855352</c:v>
                </c:pt>
                <c:pt idx="68" formatCode="General">
                  <c:v>-8.7401910313044819</c:v>
                </c:pt>
                <c:pt idx="69" formatCode="General">
                  <c:v>-12.580373136680432</c:v>
                </c:pt>
                <c:pt idx="70" formatCode="General">
                  <c:v>-16.524117074520134</c:v>
                </c:pt>
                <c:pt idx="71" formatCode="General">
                  <c:v>-20.571721405882734</c:v>
                </c:pt>
                <c:pt idx="72" formatCode="General">
                  <c:v>-24.723493531400994</c:v>
                </c:pt>
                <c:pt idx="73" formatCode="General">
                  <c:v>-28.979749787374189</c:v>
                </c:pt>
                <c:pt idx="74" formatCode="General">
                  <c:v>-33.34081554509828</c:v>
                </c:pt>
                <c:pt idx="75" formatCode="General">
                  <c:v>-37.807025313501505</c:v>
                </c:pt>
                <c:pt idx="76" formatCode="General">
                  <c:v>-42.378722845156275</c:v>
                </c:pt>
                <c:pt idx="77" formatCode="General">
                  <c:v>-47.05626124574097</c:v>
                </c:pt>
                <c:pt idx="78" formatCode="General">
                  <c:v>-51.840003087028101</c:v>
                </c:pt>
                <c:pt idx="79" formatCode="General">
                  <c:v>-56.730320523478234</c:v>
                </c:pt>
                <c:pt idx="80" formatCode="General">
                  <c:v>-61.72759541252212</c:v>
                </c:pt>
                <c:pt idx="81" formatCode="General">
                  <c:v>-66.832219438616647</c:v>
                </c:pt>
                <c:pt idx="82" formatCode="General">
                  <c:v>-72.04459424116348</c:v>
                </c:pt>
                <c:pt idx="83" formatCode="General">
                  <c:v>-77.3651315463825</c:v>
                </c:pt>
                <c:pt idx="84" formatCode="General">
                  <c:v>-82.794253303235877</c:v>
                </c:pt>
                <c:pt idx="85" formatCode="General">
                  <c:v>-88.332391823502036</c:v>
                </c:pt>
              </c:numCache>
            </c:numRef>
          </c:yVal>
          <c:smooth val="1"/>
          <c:extLst>
            <c:ext xmlns:c16="http://schemas.microsoft.com/office/drawing/2014/chart" uri="{C3380CC4-5D6E-409C-BE32-E72D297353CC}">
              <c16:uniqueId val="{00000000-F127-4CB8-9748-CD211758A28A}"/>
            </c:ext>
          </c:extLst>
        </c:ser>
        <c:dLbls>
          <c:showLegendKey val="0"/>
          <c:showVal val="0"/>
          <c:showCatName val="0"/>
          <c:showSerName val="0"/>
          <c:showPercent val="0"/>
          <c:showBubbleSize val="0"/>
        </c:dLbls>
        <c:axId val="245777048"/>
        <c:axId val="245778712"/>
      </c:scatterChart>
      <c:valAx>
        <c:axId val="245777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8712"/>
        <c:crosses val="autoZero"/>
        <c:crossBetween val="midCat"/>
      </c:valAx>
      <c:valAx>
        <c:axId val="245778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70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Verlet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smoothMarker"/>
        <c:varyColors val="0"/>
        <c:ser>
          <c:idx val="0"/>
          <c:order val="0"/>
          <c:tx>
            <c:v>Trayectoria</c:v>
          </c:tx>
          <c:spPr>
            <a:ln w="19050" cap="rnd">
              <a:solidFill>
                <a:schemeClr val="accent1"/>
              </a:solidFill>
              <a:round/>
            </a:ln>
            <a:effectLst/>
          </c:spPr>
          <c:marker>
            <c:symbol val="none"/>
          </c:marker>
          <c:xVal>
            <c:numRef>
              <c:f>'Verlet tiro 3'!$D$6:$D$91</c:f>
              <c:numCache>
                <c:formatCode>General</c:formatCode>
                <c:ptCount val="86"/>
                <c:pt idx="0">
                  <c:v>-2.7471990837511662</c:v>
                </c:pt>
                <c:pt idx="1">
                  <c:v>0</c:v>
                </c:pt>
                <c:pt idx="2">
                  <c:v>2.7444038701471611</c:v>
                </c:pt>
                <c:pt idx="3">
                  <c:v>5.4860182119311505</c:v>
                </c:pt>
                <c:pt idx="4">
                  <c:v>8.2248486932595721</c:v>
                </c:pt>
                <c:pt idx="5">
                  <c:v>10.960900964777208</c:v>
                </c:pt>
                <c:pt idx="6">
                  <c:v>13.694180659936068</c:v>
                </c:pt>
                <c:pt idx="7">
                  <c:v>16.424693395065084</c:v>
                </c:pt>
                <c:pt idx="8">
                  <c:v>19.152444769439455</c:v>
                </c:pt>
                <c:pt idx="9">
                  <c:v>21.877440365349635</c:v>
                </c:pt>
                <c:pt idx="10">
                  <c:v>24.599685748169975</c:v>
                </c:pt>
                <c:pt idx="11">
                  <c:v>27.319186466427027</c:v>
                </c:pt>
                <c:pt idx="12">
                  <c:v>30.035948051867489</c:v>
                </c:pt>
                <c:pt idx="13">
                  <c:v>32.749976019525818</c:v>
                </c:pt>
                <c:pt idx="14">
                  <c:v>35.461275867791485</c:v>
                </c:pt>
                <c:pt idx="15">
                  <c:v>38.169853078475938</c:v>
                </c:pt>
                <c:pt idx="16">
                  <c:v>40.875713116879169</c:v>
                </c:pt>
                <c:pt idx="17">
                  <c:v>43.578861431855991</c:v>
                </c:pt>
                <c:pt idx="18">
                  <c:v>46.279303455881951</c:v>
                </c:pt>
                <c:pt idx="19">
                  <c:v>48.977044605118948</c:v>
                </c:pt>
                <c:pt idx="20">
                  <c:v>51.672090279480486</c:v>
                </c:pt>
                <c:pt idx="21">
                  <c:v>54.364445862696627</c:v>
                </c:pt>
                <c:pt idx="22">
                  <c:v>57.054116722378609</c:v>
                </c:pt>
                <c:pt idx="23">
                  <c:v>59.741108210083148</c:v>
                </c:pt>
                <c:pt idx="24">
                  <c:v>62.425425661376416</c:v>
                </c:pt>
                <c:pt idx="25">
                  <c:v>65.107074395897698</c:v>
                </c:pt>
                <c:pt idx="26">
                  <c:v>67.786059717422731</c:v>
                </c:pt>
                <c:pt idx="27">
                  <c:v>70.462386913926721</c:v>
                </c:pt>
                <c:pt idx="28">
                  <c:v>73.136061257647086</c:v>
                </c:pt>
                <c:pt idx="29">
                  <c:v>75.807088005145843</c:v>
                </c:pt>
                <c:pt idx="30">
                  <c:v>78.475472397371703</c:v>
                </c:pt>
                <c:pt idx="31">
                  <c:v>81.141219659721855</c:v>
                </c:pt>
                <c:pt idx="32">
                  <c:v>83.804335002103471</c:v>
                </c:pt>
                <c:pt idx="33">
                  <c:v>86.464823618994856</c:v>
                </c:pt>
                <c:pt idx="34">
                  <c:v>89.122690689506356</c:v>
                </c:pt>
                <c:pt idx="35">
                  <c:v>91.777941377440911</c:v>
                </c:pt>
                <c:pt idx="36">
                  <c:v>94.430580831354334</c:v>
                </c:pt>
                <c:pt idx="37">
                  <c:v>97.0806141846153</c:v>
                </c:pt>
                <c:pt idx="38">
                  <c:v>99.728046555465042</c:v>
                </c:pt>
                <c:pt idx="39">
                  <c:v>102.37288304707673</c:v>
                </c:pt>
                <c:pt idx="40">
                  <c:v>105.01512874761458</c:v>
                </c:pt>
                <c:pt idx="41">
                  <c:v>107.65478873029269</c:v>
                </c:pt>
                <c:pt idx="42">
                  <c:v>110.29186805343353</c:v>
                </c:pt>
                <c:pt idx="43">
                  <c:v>112.92637176052619</c:v>
                </c:pt>
                <c:pt idx="44">
                  <c:v>115.55830488028435</c:v>
                </c:pt>
                <c:pt idx="45">
                  <c:v>118.18767242670395</c:v>
                </c:pt>
                <c:pt idx="46">
                  <c:v>120.81447939912059</c:v>
                </c:pt>
                <c:pt idx="47">
                  <c:v>123.43873078226659</c:v>
                </c:pt>
                <c:pt idx="48">
                  <c:v>126.06043154632789</c:v>
                </c:pt>
                <c:pt idx="49">
                  <c:v>128.67958664700058</c:v>
                </c:pt>
                <c:pt idx="50">
                  <c:v>131.29620102554716</c:v>
                </c:pt>
                <c:pt idx="51">
                  <c:v>133.91027960885262</c:v>
                </c:pt>
                <c:pt idx="52">
                  <c:v>136.5218273094801</c:v>
                </c:pt>
                <c:pt idx="53">
                  <c:v>139.13084902572641</c:v>
                </c:pt>
                <c:pt idx="54">
                  <c:v>141.73734964167718</c:v>
                </c:pt>
                <c:pt idx="55">
                  <c:v>144.34133402726187</c:v>
                </c:pt>
                <c:pt idx="56">
                  <c:v>146.94280703830833</c:v>
                </c:pt>
                <c:pt idx="57">
                  <c:v>149.54177351659732</c:v>
                </c:pt>
                <c:pt idx="58">
                  <c:v>152.13823828991656</c:v>
                </c:pt>
                <c:pt idx="59">
                  <c:v>154.73220617211467</c:v>
                </c:pt>
                <c:pt idx="60">
                  <c:v>157.3236819631548</c:v>
                </c:pt>
                <c:pt idx="61">
                  <c:v>159.91267044916793</c:v>
                </c:pt>
                <c:pt idx="62">
                  <c:v>162.49917640250604</c:v>
                </c:pt>
                <c:pt idx="63">
                  <c:v>165.08320458179492</c:v>
                </c:pt>
                <c:pt idx="64">
                  <c:v>167.66475973198681</c:v>
                </c:pt>
                <c:pt idx="65">
                  <c:v>170.24384658441272</c:v>
                </c:pt>
                <c:pt idx="66">
                  <c:v>172.82046985683456</c:v>
                </c:pt>
                <c:pt idx="67">
                  <c:v>175.39463425349695</c:v>
                </c:pt>
                <c:pt idx="68">
                  <c:v>177.96634446517882</c:v>
                </c:pt>
                <c:pt idx="69">
                  <c:v>180.53560516924483</c:v>
                </c:pt>
                <c:pt idx="70">
                  <c:v>183.10242102969644</c:v>
                </c:pt>
                <c:pt idx="71">
                  <c:v>185.66679669722276</c:v>
                </c:pt>
                <c:pt idx="72">
                  <c:v>188.22873680925119</c:v>
                </c:pt>
                <c:pt idx="73">
                  <c:v>190.78824598999782</c:v>
                </c:pt>
                <c:pt idx="74">
                  <c:v>193.34532885051757</c:v>
                </c:pt>
                <c:pt idx="75">
                  <c:v>195.8999899887541</c:v>
                </c:pt>
                <c:pt idx="76">
                  <c:v>198.45223398958947</c:v>
                </c:pt>
                <c:pt idx="77">
                  <c:v>201.0020654248936</c:v>
                </c:pt>
                <c:pt idx="78">
                  <c:v>203.54948885357345</c:v>
                </c:pt>
                <c:pt idx="79">
                  <c:v>206.09450882162201</c:v>
                </c:pt>
                <c:pt idx="80">
                  <c:v>208.63712986216706</c:v>
                </c:pt>
                <c:pt idx="81">
                  <c:v>211.1773564955196</c:v>
                </c:pt>
                <c:pt idx="82">
                  <c:v>213.71519322922222</c:v>
                </c:pt>
                <c:pt idx="83">
                  <c:v>216.25064455809712</c:v>
                </c:pt>
                <c:pt idx="84">
                  <c:v>218.78371496429395</c:v>
                </c:pt>
                <c:pt idx="85">
                  <c:v>221.31440891733737</c:v>
                </c:pt>
              </c:numCache>
            </c:numRef>
          </c:xVal>
          <c:yVal>
            <c:numRef>
              <c:f>'Verlet tiro 3'!$E$6:$E$91</c:f>
              <c:numCache>
                <c:formatCode>0.0000</c:formatCode>
                <c:ptCount val="86"/>
                <c:pt idx="0" formatCode="General">
                  <c:v>27.343363027932092</c:v>
                </c:pt>
                <c:pt idx="1">
                  <c:v>32</c:v>
                </c:pt>
                <c:pt idx="2" formatCode="General">
                  <c:v>36.550505789485932</c:v>
                </c:pt>
                <c:pt idx="3" formatCode="General">
                  <c:v>40.995242308083753</c:v>
                </c:pt>
                <c:pt idx="4" formatCode="General">
                  <c:v>45.334561932435413</c:v>
                </c:pt>
                <c:pt idx="5" formatCode="General">
                  <c:v>49.568807619843952</c:v>
                </c:pt>
                <c:pt idx="6" formatCode="General">
                  <c:v>53.698313020364381</c:v>
                </c:pt>
                <c:pt idx="7" formatCode="General">
                  <c:v>57.723402585352915</c:v>
                </c:pt>
                <c:pt idx="8" formatCode="General">
                  <c:v>61.644391672552132</c:v>
                </c:pt>
                <c:pt idx="9" formatCode="General">
                  <c:v>65.461586647786604</c:v>
                </c:pt>
                <c:pt idx="10" formatCode="General">
                  <c:v>69.175284983340774</c:v>
                </c:pt>
                <c:pt idx="11" formatCode="General">
                  <c:v>72.785775353088198</c:v>
                </c:pt>
                <c:pt idx="12" formatCode="General">
                  <c:v>76.29333772443843</c:v>
                </c:pt>
                <c:pt idx="13" formatCode="General">
                  <c:v>79.698243447165495</c:v>
                </c:pt>
                <c:pt idx="14" formatCode="General">
                  <c:v>83.000755339179236</c:v>
                </c:pt>
                <c:pt idx="15" formatCode="General">
                  <c:v>86.201127769298509</c:v>
                </c:pt>
                <c:pt idx="16" formatCode="General">
                  <c:v>89.299606737082811</c:v>
                </c:pt>
                <c:pt idx="17" formatCode="General">
                  <c:v>92.296429949776666</c:v>
                </c:pt>
                <c:pt idx="18" formatCode="General">
                  <c:v>95.191826896418917</c:v>
                </c:pt>
                <c:pt idx="19" formatCode="General">
                  <c:v>97.986018919166881</c:v>
                </c:pt>
                <c:pt idx="20" formatCode="General">
                  <c:v>100.67921928188323</c:v>
                </c:pt>
                <c:pt idx="21" formatCode="General">
                  <c:v>103.27163323603152</c:v>
                </c:pt>
                <c:pt idx="22" formatCode="General">
                  <c:v>105.76345808392416</c:v>
                </c:pt>
                <c:pt idx="23" formatCode="General">
                  <c:v>108.15488323936493</c:v>
                </c:pt>
                <c:pt idx="24" formatCode="General">
                  <c:v>110.44609028572592</c:v>
                </c:pt>
                <c:pt idx="25" formatCode="General">
                  <c:v>112.63725303149725</c:v>
                </c:pt>
                <c:pt idx="26" formatCode="General">
                  <c:v>114.72853756334618</c:v>
                </c:pt>
                <c:pt idx="27" formatCode="General">
                  <c:v>116.72010229671993</c:v>
                </c:pt>
                <c:pt idx="28" formatCode="General">
                  <c:v>118.61209802402564</c:v>
                </c:pt>
                <c:pt idx="29" formatCode="General">
                  <c:v>120.40466796041854</c:v>
                </c:pt>
                <c:pt idx="30" formatCode="General">
                  <c:v>122.09794778722809</c:v>
                </c:pt>
                <c:pt idx="31" formatCode="General">
                  <c:v>123.69206569305031</c:v>
                </c:pt>
                <c:pt idx="32" formatCode="General">
                  <c:v>125.18714241253257</c:v>
                </c:pt>
                <c:pt idx="33" formatCode="General">
                  <c:v>126.58329126287614</c:v>
                </c:pt>
                <c:pt idx="34" formatCode="General">
                  <c:v>127.8806181780798</c:v>
                </c:pt>
                <c:pt idx="35" formatCode="General">
                  <c:v>129.07922174094642</c:v>
                </c:pt>
                <c:pt idx="36" formatCode="General">
                  <c:v>130.17919321287329</c:v>
                </c:pt>
                <c:pt idx="37" formatCode="General">
                  <c:v>131.18061656144508</c:v>
                </c:pt>
                <c:pt idx="38" formatCode="General">
                  <c:v>132.08356848584717</c:v>
                </c:pt>
                <c:pt idx="39" formatCode="General">
                  <c:v>132.88811844011562</c:v>
                </c:pt>
                <c:pt idx="40" formatCode="General">
                  <c:v>133.59432865423869</c:v>
                </c:pt>
                <c:pt idx="41" formatCode="General">
                  <c:v>134.20225415312348</c:v>
                </c:pt>
                <c:pt idx="42" formatCode="General">
                  <c:v>134.71194277343963</c:v>
                </c:pt>
                <c:pt idx="43" formatCode="General">
                  <c:v>135.12343517835131</c:v>
                </c:pt>
                <c:pt idx="44" formatCode="General">
                  <c:v>135.43676487014662</c:v>
                </c:pt>
                <c:pt idx="45" formatCode="General">
                  <c:v>135.65195820077284</c:v>
                </c:pt>
                <c:pt idx="46" formatCode="General">
                  <c:v>135.76903438028441</c:v>
                </c:pt>
                <c:pt idx="47" formatCode="General">
                  <c:v>135.78800548320916</c:v>
                </c:pt>
                <c:pt idx="48" formatCode="General">
                  <c:v>135.70887645283707</c:v>
                </c:pt>
                <c:pt idx="49" formatCode="General">
                  <c:v>135.5316451034347</c:v>
                </c:pt>
                <c:pt idx="50" formatCode="General">
                  <c:v>135.25630212038689</c:v>
                </c:pt>
                <c:pt idx="51" formatCode="General">
                  <c:v>134.88283105826636</c:v>
                </c:pt>
                <c:pt idx="52" formatCode="General">
                  <c:v>134.41120833683016</c:v>
                </c:pt>
                <c:pt idx="53" formatCode="General">
                  <c:v>133.84140323494103</c:v>
                </c:pt>
                <c:pt idx="54" formatCode="General">
                  <c:v>133.17337788241028</c:v>
                </c:pt>
                <c:pt idx="55" formatCode="General">
                  <c:v>132.40708724975738</c:v>
                </c:pt>
                <c:pt idx="56" formatCode="General">
                  <c:v>131.54247913588046</c:v>
                </c:pt>
                <c:pt idx="57" formatCode="General">
                  <c:v>130.57949415363026</c:v>
                </c:pt>
                <c:pt idx="58" formatCode="General">
                  <c:v>129.5180657132793</c:v>
                </c:pt>
                <c:pt idx="59" formatCode="General">
                  <c:v>128.35812000387594</c:v>
                </c:pt>
                <c:pt idx="60" formatCode="General">
                  <c:v>127.09957597247251</c:v>
                </c:pt>
                <c:pt idx="61" formatCode="General">
                  <c:v>125.7423453012148</c:v>
                </c:pt>
                <c:pt idx="62" formatCode="General">
                  <c:v>124.28633238227904</c:v>
                </c:pt>
                <c:pt idx="63" formatCode="General">
                  <c:v>122.73143429064118</c:v>
                </c:pt>
                <c:pt idx="64" formatCode="General">
                  <c:v>121.07754075466171</c:v>
                </c:pt>
                <c:pt idx="65" formatCode="General">
                  <c:v>119.32453412446826</c:v>
                </c:pt>
                <c:pt idx="66" formatCode="General">
                  <c:v>117.47228933811617</c:v>
                </c:pt>
                <c:pt idx="67" formatCode="General">
                  <c:v>115.52067388550658</c:v>
                </c:pt>
                <c:pt idx="68" formatCode="General">
                  <c:v>113.46954777003937</c:v>
                </c:pt>
                <c:pt idx="69" formatCode="General">
                  <c:v>111.31876346797729</c:v>
                </c:pt>
                <c:pt idx="70" formatCode="General">
                  <c:v>109.06816588549603</c:v>
                </c:pt>
                <c:pt idx="71" formatCode="General">
                  <c:v>106.7175923133932</c:v>
                </c:pt>
                <c:pt idx="72" formatCode="General">
                  <c:v>104.26687237942795</c:v>
                </c:pt>
                <c:pt idx="73" formatCode="General">
                  <c:v>101.71582799826118</c:v>
                </c:pt>
                <c:pt idx="74" formatCode="General">
                  <c:v>99.064273318964624</c:v>
                </c:pt>
                <c:pt idx="75" formatCode="General">
                  <c:v>96.312014670065722</c:v>
                </c:pt>
                <c:pt idx="76" formatCode="General">
                  <c:v>93.458850502092986</c:v>
                </c:pt>
                <c:pt idx="77" formatCode="General">
                  <c:v>90.504571327585381</c:v>
                </c:pt>
                <c:pt idx="78" formatCode="General">
                  <c:v>87.448959658527102</c:v>
                </c:pt>
                <c:pt idx="79" formatCode="General">
                  <c:v>84.291789941167366</c:v>
                </c:pt>
                <c:pt idx="80" formatCode="General">
                  <c:v>81.032828488183142</c:v>
                </c:pt>
                <c:pt idx="81" formatCode="General">
                  <c:v>77.671833408140586</c:v>
                </c:pt>
                <c:pt idx="82" formatCode="General">
                  <c:v>74.208554532209206</c:v>
                </c:pt>
                <c:pt idx="83" formatCode="General">
                  <c:v>70.642733338080561</c:v>
                </c:pt>
                <c:pt idx="84" formatCode="General">
                  <c:v>66.974102871041396</c:v>
                </c:pt>
                <c:pt idx="85" formatCode="General">
                  <c:v>63.202387662148936</c:v>
                </c:pt>
              </c:numCache>
            </c:numRef>
          </c:yVal>
          <c:smooth val="1"/>
          <c:extLst>
            <c:ext xmlns:c16="http://schemas.microsoft.com/office/drawing/2014/chart" uri="{C3380CC4-5D6E-409C-BE32-E72D297353CC}">
              <c16:uniqueId val="{00000000-C921-4ACE-8C22-FC674EC27A01}"/>
            </c:ext>
          </c:extLst>
        </c:ser>
        <c:dLbls>
          <c:showLegendKey val="0"/>
          <c:showVal val="0"/>
          <c:showCatName val="0"/>
          <c:showSerName val="0"/>
          <c:showPercent val="0"/>
          <c:showBubbleSize val="0"/>
        </c:dLbls>
        <c:axId val="245777048"/>
        <c:axId val="245778712"/>
      </c:scatterChart>
      <c:valAx>
        <c:axId val="245777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8712"/>
        <c:crosses val="autoZero"/>
        <c:crossBetween val="midCat"/>
      </c:valAx>
      <c:valAx>
        <c:axId val="245778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70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Verlet</a:t>
            </a:r>
          </a:p>
        </c:rich>
      </c:tx>
      <c:overlay val="0"/>
      <c:spPr>
        <a:noFill/>
        <a:ln>
          <a:noFill/>
        </a:ln>
        <a:effectLst/>
      </c:spPr>
    </c:title>
    <c:autoTitleDeleted val="0"/>
    <c:plotArea>
      <c:layout/>
      <c:scatterChart>
        <c:scatterStyle val="smoothMarker"/>
        <c:varyColors val="0"/>
        <c:ser>
          <c:idx val="1"/>
          <c:order val="0"/>
          <c:tx>
            <c:v>Trayectoria</c:v>
          </c:tx>
          <c:marker>
            <c:symbol val="none"/>
          </c:marker>
          <c:xVal>
            <c:numRef>
              <c:f>'Verlet tiro 1 sin resistencia'!$D$6:$D$91</c:f>
              <c:numCache>
                <c:formatCode>General</c:formatCode>
                <c:ptCount val="86"/>
                <c:pt idx="0">
                  <c:v>-2.5000000000000009</c:v>
                </c:pt>
                <c:pt idx="1">
                  <c:v>0</c:v>
                </c:pt>
                <c:pt idx="2">
                  <c:v>2.5000000000000009</c:v>
                </c:pt>
                <c:pt idx="3">
                  <c:v>5.0000000000000018</c:v>
                </c:pt>
                <c:pt idx="4">
                  <c:v>7.5000000000000027</c:v>
                </c:pt>
                <c:pt idx="5">
                  <c:v>10.000000000000004</c:v>
                </c:pt>
                <c:pt idx="6">
                  <c:v>12.500000000000004</c:v>
                </c:pt>
                <c:pt idx="7">
                  <c:v>15.000000000000004</c:v>
                </c:pt>
                <c:pt idx="8">
                  <c:v>17.500000000000004</c:v>
                </c:pt>
                <c:pt idx="9">
                  <c:v>20.000000000000004</c:v>
                </c:pt>
                <c:pt idx="10">
                  <c:v>22.500000000000004</c:v>
                </c:pt>
                <c:pt idx="11">
                  <c:v>25.000000000000004</c:v>
                </c:pt>
                <c:pt idx="12">
                  <c:v>27.500000000000004</c:v>
                </c:pt>
                <c:pt idx="13">
                  <c:v>30.000000000000004</c:v>
                </c:pt>
                <c:pt idx="14">
                  <c:v>32.5</c:v>
                </c:pt>
                <c:pt idx="15">
                  <c:v>35</c:v>
                </c:pt>
                <c:pt idx="16">
                  <c:v>37.5</c:v>
                </c:pt>
                <c:pt idx="17">
                  <c:v>40</c:v>
                </c:pt>
                <c:pt idx="18">
                  <c:v>42.5</c:v>
                </c:pt>
                <c:pt idx="19">
                  <c:v>45</c:v>
                </c:pt>
                <c:pt idx="20">
                  <c:v>47.5</c:v>
                </c:pt>
                <c:pt idx="21">
                  <c:v>50</c:v>
                </c:pt>
                <c:pt idx="22">
                  <c:v>52.5</c:v>
                </c:pt>
                <c:pt idx="23">
                  <c:v>55</c:v>
                </c:pt>
                <c:pt idx="24">
                  <c:v>57.5</c:v>
                </c:pt>
                <c:pt idx="25">
                  <c:v>60</c:v>
                </c:pt>
                <c:pt idx="26">
                  <c:v>62.5</c:v>
                </c:pt>
                <c:pt idx="27">
                  <c:v>65</c:v>
                </c:pt>
                <c:pt idx="28">
                  <c:v>67.5</c:v>
                </c:pt>
                <c:pt idx="29">
                  <c:v>70</c:v>
                </c:pt>
                <c:pt idx="30">
                  <c:v>72.5</c:v>
                </c:pt>
                <c:pt idx="31">
                  <c:v>75</c:v>
                </c:pt>
                <c:pt idx="32">
                  <c:v>77.5</c:v>
                </c:pt>
                <c:pt idx="33">
                  <c:v>80</c:v>
                </c:pt>
                <c:pt idx="34">
                  <c:v>82.5</c:v>
                </c:pt>
                <c:pt idx="35">
                  <c:v>85</c:v>
                </c:pt>
                <c:pt idx="36">
                  <c:v>87.5</c:v>
                </c:pt>
                <c:pt idx="37">
                  <c:v>90</c:v>
                </c:pt>
                <c:pt idx="38">
                  <c:v>92.5</c:v>
                </c:pt>
                <c:pt idx="39">
                  <c:v>95</c:v>
                </c:pt>
                <c:pt idx="40">
                  <c:v>97.5</c:v>
                </c:pt>
                <c:pt idx="41">
                  <c:v>100</c:v>
                </c:pt>
                <c:pt idx="42">
                  <c:v>102.5</c:v>
                </c:pt>
                <c:pt idx="43">
                  <c:v>105</c:v>
                </c:pt>
                <c:pt idx="44">
                  <c:v>107.5</c:v>
                </c:pt>
                <c:pt idx="45">
                  <c:v>110</c:v>
                </c:pt>
                <c:pt idx="46">
                  <c:v>112.5</c:v>
                </c:pt>
                <c:pt idx="47">
                  <c:v>115</c:v>
                </c:pt>
                <c:pt idx="48">
                  <c:v>117.5</c:v>
                </c:pt>
                <c:pt idx="49">
                  <c:v>120</c:v>
                </c:pt>
                <c:pt idx="50">
                  <c:v>122.5</c:v>
                </c:pt>
                <c:pt idx="51">
                  <c:v>125</c:v>
                </c:pt>
                <c:pt idx="52">
                  <c:v>127.5</c:v>
                </c:pt>
                <c:pt idx="53">
                  <c:v>130</c:v>
                </c:pt>
                <c:pt idx="54">
                  <c:v>132.5</c:v>
                </c:pt>
                <c:pt idx="55">
                  <c:v>135</c:v>
                </c:pt>
                <c:pt idx="56">
                  <c:v>137.5</c:v>
                </c:pt>
                <c:pt idx="57">
                  <c:v>140</c:v>
                </c:pt>
                <c:pt idx="58">
                  <c:v>142.5</c:v>
                </c:pt>
                <c:pt idx="59">
                  <c:v>145</c:v>
                </c:pt>
                <c:pt idx="60">
                  <c:v>147.5</c:v>
                </c:pt>
                <c:pt idx="61">
                  <c:v>150</c:v>
                </c:pt>
                <c:pt idx="62">
                  <c:v>152.5</c:v>
                </c:pt>
                <c:pt idx="63">
                  <c:v>155</c:v>
                </c:pt>
                <c:pt idx="64">
                  <c:v>157.5</c:v>
                </c:pt>
                <c:pt idx="65">
                  <c:v>160</c:v>
                </c:pt>
                <c:pt idx="66">
                  <c:v>162.5</c:v>
                </c:pt>
                <c:pt idx="67">
                  <c:v>165</c:v>
                </c:pt>
                <c:pt idx="68">
                  <c:v>167.5</c:v>
                </c:pt>
                <c:pt idx="69">
                  <c:v>170</c:v>
                </c:pt>
                <c:pt idx="70">
                  <c:v>172.5</c:v>
                </c:pt>
                <c:pt idx="71">
                  <c:v>175</c:v>
                </c:pt>
                <c:pt idx="72">
                  <c:v>177.5</c:v>
                </c:pt>
                <c:pt idx="73">
                  <c:v>180</c:v>
                </c:pt>
                <c:pt idx="74">
                  <c:v>182.5</c:v>
                </c:pt>
                <c:pt idx="75">
                  <c:v>185</c:v>
                </c:pt>
                <c:pt idx="76">
                  <c:v>187.5</c:v>
                </c:pt>
                <c:pt idx="77">
                  <c:v>190</c:v>
                </c:pt>
                <c:pt idx="78">
                  <c:v>192.5</c:v>
                </c:pt>
                <c:pt idx="79">
                  <c:v>195</c:v>
                </c:pt>
                <c:pt idx="80">
                  <c:v>197.5</c:v>
                </c:pt>
                <c:pt idx="81">
                  <c:v>200</c:v>
                </c:pt>
                <c:pt idx="82">
                  <c:v>202.5</c:v>
                </c:pt>
                <c:pt idx="83">
                  <c:v>205</c:v>
                </c:pt>
                <c:pt idx="84">
                  <c:v>207.5</c:v>
                </c:pt>
                <c:pt idx="85">
                  <c:v>210</c:v>
                </c:pt>
              </c:numCache>
            </c:numRef>
          </c:xVal>
          <c:yVal>
            <c:numRef>
              <c:f>'Verlet tiro 1 sin resistencia'!$E$6:$E$91</c:f>
              <c:numCache>
                <c:formatCode>0.0000</c:formatCode>
                <c:ptCount val="86"/>
                <c:pt idx="0" formatCode="General">
                  <c:v>-4.232027018922194</c:v>
                </c:pt>
                <c:pt idx="1">
                  <c:v>0</c:v>
                </c:pt>
                <c:pt idx="2" formatCode="General">
                  <c:v>4.1339270189221944</c:v>
                </c:pt>
                <c:pt idx="3" formatCode="General">
                  <c:v>8.1697540378443883</c:v>
                </c:pt>
                <c:pt idx="4" formatCode="General">
                  <c:v>12.107481056766582</c:v>
                </c:pt>
                <c:pt idx="5" formatCode="General">
                  <c:v>15.947108075688776</c:v>
                </c:pt>
                <c:pt idx="6" formatCode="General">
                  <c:v>19.688635094610969</c:v>
                </c:pt>
                <c:pt idx="7" formatCode="General">
                  <c:v>23.332062113533166</c:v>
                </c:pt>
                <c:pt idx="8" formatCode="General">
                  <c:v>26.877389132455363</c:v>
                </c:pt>
                <c:pt idx="9" formatCode="General">
                  <c:v>30.324616151377562</c:v>
                </c:pt>
                <c:pt idx="10" formatCode="General">
                  <c:v>33.673743170299758</c:v>
                </c:pt>
                <c:pt idx="11" formatCode="General">
                  <c:v>36.924770189221952</c:v>
                </c:pt>
                <c:pt idx="12" formatCode="General">
                  <c:v>40.077697208144144</c:v>
                </c:pt>
                <c:pt idx="13" formatCode="General">
                  <c:v>43.132524227066334</c:v>
                </c:pt>
                <c:pt idx="14" formatCode="General">
                  <c:v>46.089251245988521</c:v>
                </c:pt>
                <c:pt idx="15" formatCode="General">
                  <c:v>48.947878264910706</c:v>
                </c:pt>
                <c:pt idx="16" formatCode="General">
                  <c:v>51.708405283832889</c:v>
                </c:pt>
                <c:pt idx="17" formatCode="General">
                  <c:v>54.370832302755069</c:v>
                </c:pt>
                <c:pt idx="18" formatCode="General">
                  <c:v>56.935159321677247</c:v>
                </c:pt>
                <c:pt idx="19" formatCode="General">
                  <c:v>59.401386340599423</c:v>
                </c:pt>
                <c:pt idx="20" formatCode="General">
                  <c:v>61.769513359521596</c:v>
                </c:pt>
                <c:pt idx="21" formatCode="General">
                  <c:v>64.03954037844376</c:v>
                </c:pt>
                <c:pt idx="22" formatCode="General">
                  <c:v>66.211467397365922</c:v>
                </c:pt>
                <c:pt idx="23" formatCode="General">
                  <c:v>68.285294416288082</c:v>
                </c:pt>
                <c:pt idx="24" formatCode="General">
                  <c:v>70.261021435210239</c:v>
                </c:pt>
                <c:pt idx="25" formatCode="General">
                  <c:v>72.138648454132394</c:v>
                </c:pt>
                <c:pt idx="26" formatCode="General">
                  <c:v>73.918175473054546</c:v>
                </c:pt>
                <c:pt idx="27" formatCode="General">
                  <c:v>75.599602491976697</c:v>
                </c:pt>
                <c:pt idx="28" formatCode="General">
                  <c:v>77.182929510898845</c:v>
                </c:pt>
                <c:pt idx="29" formatCode="General">
                  <c:v>78.66815652982099</c:v>
                </c:pt>
                <c:pt idx="30" formatCode="General">
                  <c:v>80.055283548743134</c:v>
                </c:pt>
                <c:pt idx="31" formatCode="General">
                  <c:v>81.344310567665275</c:v>
                </c:pt>
                <c:pt idx="32" formatCode="General">
                  <c:v>82.535237586587414</c:v>
                </c:pt>
                <c:pt idx="33" formatCode="General">
                  <c:v>83.62806460550955</c:v>
                </c:pt>
                <c:pt idx="34" formatCode="General">
                  <c:v>84.622791624431684</c:v>
                </c:pt>
                <c:pt idx="35" formatCode="General">
                  <c:v>85.519418643353816</c:v>
                </c:pt>
                <c:pt idx="36" formatCode="General">
                  <c:v>86.317945662275946</c:v>
                </c:pt>
                <c:pt idx="37" formatCode="General">
                  <c:v>87.018372681198073</c:v>
                </c:pt>
                <c:pt idx="38" formatCode="General">
                  <c:v>87.620699700120198</c:v>
                </c:pt>
                <c:pt idx="39" formatCode="General">
                  <c:v>88.124926719042321</c:v>
                </c:pt>
                <c:pt idx="40" formatCode="General">
                  <c:v>88.531053737964442</c:v>
                </c:pt>
                <c:pt idx="41" formatCode="General">
                  <c:v>88.83908075688656</c:v>
                </c:pt>
                <c:pt idx="42" formatCode="General">
                  <c:v>89.049007775808676</c:v>
                </c:pt>
                <c:pt idx="43" formatCode="General">
                  <c:v>89.160834794730789</c:v>
                </c:pt>
                <c:pt idx="44" formatCode="General">
                  <c:v>89.1745618136529</c:v>
                </c:pt>
                <c:pt idx="45" formatCode="General">
                  <c:v>89.090188832575009</c:v>
                </c:pt>
                <c:pt idx="46" formatCode="General">
                  <c:v>88.907715851497116</c:v>
                </c:pt>
                <c:pt idx="47" formatCode="General">
                  <c:v>88.62714287041922</c:v>
                </c:pt>
                <c:pt idx="48" formatCode="General">
                  <c:v>88.248469889341322</c:v>
                </c:pt>
                <c:pt idx="49" formatCode="General">
                  <c:v>87.771696908263422</c:v>
                </c:pt>
                <c:pt idx="50" formatCode="General">
                  <c:v>87.19682392718552</c:v>
                </c:pt>
                <c:pt idx="51" formatCode="General">
                  <c:v>86.523850946107615</c:v>
                </c:pt>
                <c:pt idx="52" formatCode="General">
                  <c:v>85.752777965029708</c:v>
                </c:pt>
                <c:pt idx="53" formatCode="General">
                  <c:v>84.883604983951798</c:v>
                </c:pt>
                <c:pt idx="54" formatCode="General">
                  <c:v>83.916332002873887</c:v>
                </c:pt>
                <c:pt idx="55" formatCode="General">
                  <c:v>82.850959021795973</c:v>
                </c:pt>
                <c:pt idx="56" formatCode="General">
                  <c:v>81.687486040718056</c:v>
                </c:pt>
                <c:pt idx="57" formatCode="General">
                  <c:v>80.425913059640138</c:v>
                </c:pt>
                <c:pt idx="58" formatCode="General">
                  <c:v>79.066240078562217</c:v>
                </c:pt>
                <c:pt idx="59" formatCode="General">
                  <c:v>77.608467097484294</c:v>
                </c:pt>
                <c:pt idx="60" formatCode="General">
                  <c:v>76.052594116406368</c:v>
                </c:pt>
                <c:pt idx="61" formatCode="General">
                  <c:v>74.39862113532844</c:v>
                </c:pt>
                <c:pt idx="62" formatCode="General">
                  <c:v>72.64654815425051</c:v>
                </c:pt>
                <c:pt idx="63" formatCode="General">
                  <c:v>70.796375173172578</c:v>
                </c:pt>
                <c:pt idx="64" formatCode="General">
                  <c:v>68.848102192094643</c:v>
                </c:pt>
                <c:pt idx="65" formatCode="General">
                  <c:v>66.801729211016706</c:v>
                </c:pt>
                <c:pt idx="66" formatCode="General">
                  <c:v>64.657256229938767</c:v>
                </c:pt>
                <c:pt idx="67" formatCode="General">
                  <c:v>62.414683248860825</c:v>
                </c:pt>
                <c:pt idx="68" formatCode="General">
                  <c:v>60.074010267782882</c:v>
                </c:pt>
                <c:pt idx="69" formatCode="General">
                  <c:v>57.635237286704935</c:v>
                </c:pt>
                <c:pt idx="70" formatCode="General">
                  <c:v>55.098364305626987</c:v>
                </c:pt>
                <c:pt idx="71" formatCode="General">
                  <c:v>52.463391324549036</c:v>
                </c:pt>
                <c:pt idx="72" formatCode="General">
                  <c:v>49.730318343471083</c:v>
                </c:pt>
                <c:pt idx="73" formatCode="General">
                  <c:v>46.899145362393128</c:v>
                </c:pt>
                <c:pt idx="74" formatCode="General">
                  <c:v>43.96987238131517</c:v>
                </c:pt>
                <c:pt idx="75" formatCode="General">
                  <c:v>40.94249940023721</c:v>
                </c:pt>
                <c:pt idx="76" formatCode="General">
                  <c:v>37.817026419159248</c:v>
                </c:pt>
                <c:pt idx="77" formatCode="General">
                  <c:v>34.593453438081283</c:v>
                </c:pt>
                <c:pt idx="78" formatCode="General">
                  <c:v>31.27178045700332</c:v>
                </c:pt>
                <c:pt idx="79" formatCode="General">
                  <c:v>27.852007475925358</c:v>
                </c:pt>
                <c:pt idx="80" formatCode="General">
                  <c:v>24.334134494847397</c:v>
                </c:pt>
                <c:pt idx="81" formatCode="General">
                  <c:v>20.718161513769438</c:v>
                </c:pt>
                <c:pt idx="82" formatCode="General">
                  <c:v>17.00408853269148</c:v>
                </c:pt>
                <c:pt idx="83" formatCode="General">
                  <c:v>13.191915551613521</c:v>
                </c:pt>
                <c:pt idx="84" formatCode="General">
                  <c:v>9.2816425705355616</c:v>
                </c:pt>
                <c:pt idx="85" formatCode="General">
                  <c:v>5.2732695894576027</c:v>
                </c:pt>
              </c:numCache>
            </c:numRef>
          </c:yVal>
          <c:smooth val="1"/>
          <c:extLst>
            <c:ext xmlns:c16="http://schemas.microsoft.com/office/drawing/2014/chart" uri="{C3380CC4-5D6E-409C-BE32-E72D297353CC}">
              <c16:uniqueId val="{00000000-63B9-3B47-AB2E-A2F711AC5296}"/>
            </c:ext>
          </c:extLst>
        </c:ser>
        <c:ser>
          <c:idx val="2"/>
          <c:order val="1"/>
          <c:tx>
            <c:v>Trayectoria</c:v>
          </c:tx>
          <c:spPr>
            <a:ln w="19050" cap="rnd">
              <a:solidFill>
                <a:schemeClr val="accent1"/>
              </a:solidFill>
              <a:round/>
            </a:ln>
            <a:effectLst/>
          </c:spPr>
          <c:marker>
            <c:symbol val="none"/>
          </c:marker>
          <c:xVal>
            <c:numRef>
              <c:f>'Verlet tiro 2'!$D$6:$D$91</c:f>
              <c:numCache>
                <c:formatCode>General</c:formatCode>
                <c:ptCount val="86"/>
                <c:pt idx="0">
                  <c:v>-1.7488657446595632</c:v>
                </c:pt>
                <c:pt idx="1">
                  <c:v>0</c:v>
                </c:pt>
                <c:pt idx="2">
                  <c:v>1.74773295916855</c:v>
                </c:pt>
                <c:pt idx="3">
                  <c:v>3.4943345998396405</c:v>
                </c:pt>
                <c:pt idx="4">
                  <c:v>5.2398063861583495</c:v>
                </c:pt>
                <c:pt idx="5">
                  <c:v>6.9841497794286509</c:v>
                </c:pt>
                <c:pt idx="6">
                  <c:v>8.7273662381207604</c:v>
                </c:pt>
                <c:pt idx="7">
                  <c:v>10.46945721787846</c:v>
                </c:pt>
                <c:pt idx="8">
                  <c:v>12.210424171526398</c:v>
                </c:pt>
                <c:pt idx="9">
                  <c:v>13.950268549077364</c:v>
                </c:pt>
                <c:pt idx="10">
                  <c:v>15.688991797739543</c:v>
                </c:pt>
                <c:pt idx="11">
                  <c:v>17.426595361923745</c:v>
                </c:pt>
                <c:pt idx="12">
                  <c:v>19.163080683250605</c:v>
                </c:pt>
                <c:pt idx="13">
                  <c:v>20.898449200557778</c:v>
                </c:pt>
                <c:pt idx="14">
                  <c:v>22.632702349907088</c:v>
                </c:pt>
                <c:pt idx="15">
                  <c:v>24.365841564591669</c:v>
                </c:pt>
                <c:pt idx="16">
                  <c:v>26.097868275143078</c:v>
                </c:pt>
                <c:pt idx="17">
                  <c:v>27.828783909338387</c:v>
                </c:pt>
                <c:pt idx="18">
                  <c:v>29.558589892207252</c:v>
                </c:pt>
                <c:pt idx="19">
                  <c:v>31.287287646038955</c:v>
                </c:pt>
                <c:pt idx="20">
                  <c:v>33.014878590389429</c:v>
                </c:pt>
                <c:pt idx="21">
                  <c:v>34.741364142088266</c:v>
                </c:pt>
                <c:pt idx="22">
                  <c:v>36.466745715245679</c:v>
                </c:pt>
                <c:pt idx="23">
                  <c:v>38.191024721259474</c:v>
                </c:pt>
                <c:pt idx="24">
                  <c:v>39.91420256882197</c:v>
                </c:pt>
                <c:pt idx="25">
                  <c:v>41.636280663926925</c:v>
                </c:pt>
                <c:pt idx="26">
                  <c:v>43.35726040987641</c:v>
                </c:pt>
                <c:pt idx="27">
                  <c:v>45.077143207287691</c:v>
                </c:pt>
                <c:pt idx="28">
                  <c:v>46.795930454100059</c:v>
                </c:pt>
                <c:pt idx="29">
                  <c:v>48.513623545581666</c:v>
                </c:pt>
                <c:pt idx="30">
                  <c:v>50.230223874336325</c:v>
                </c:pt>
                <c:pt idx="31">
                  <c:v>51.945732830310284</c:v>
                </c:pt>
                <c:pt idx="32">
                  <c:v>53.660151800798992</c:v>
                </c:pt>
                <c:pt idx="33">
                  <c:v>55.373482170453833</c:v>
                </c:pt>
                <c:pt idx="34">
                  <c:v>57.085725321288848</c:v>
                </c:pt>
                <c:pt idx="35">
                  <c:v>58.796882632687414</c:v>
                </c:pt>
                <c:pt idx="36">
                  <c:v>60.506955481408937</c:v>
                </c:pt>
                <c:pt idx="37">
                  <c:v>62.215945241595492</c:v>
                </c:pt>
                <c:pt idx="38">
                  <c:v>63.923853284778453</c:v>
                </c:pt>
                <c:pt idx="39">
                  <c:v>65.630680979885113</c:v>
                </c:pt>
                <c:pt idx="40">
                  <c:v>67.33642969324525</c:v>
                </c:pt>
                <c:pt idx="41">
                  <c:v>69.041100788597745</c:v>
                </c:pt>
                <c:pt idx="42">
                  <c:v>70.744695627097073</c:v>
                </c:pt>
                <c:pt idx="43">
                  <c:v>72.447215567319859</c:v>
                </c:pt>
                <c:pt idx="44">
                  <c:v>74.148661965271387</c:v>
                </c:pt>
                <c:pt idx="45">
                  <c:v>75.849036174392083</c:v>
                </c:pt>
                <c:pt idx="46">
                  <c:v>77.548339545563962</c:v>
                </c:pt>
                <c:pt idx="47">
                  <c:v>79.246573427117099</c:v>
                </c:pt>
                <c:pt idx="48">
                  <c:v>80.943739164836032</c:v>
                </c:pt>
                <c:pt idx="49">
                  <c:v>82.639838101966177</c:v>
                </c:pt>
                <c:pt idx="50">
                  <c:v>84.33487157922022</c:v>
                </c:pt>
                <c:pt idx="51">
                  <c:v>86.028840934784469</c:v>
                </c:pt>
                <c:pt idx="52">
                  <c:v>87.721747504325208</c:v>
                </c:pt>
                <c:pt idx="53">
                  <c:v>89.413592620995018</c:v>
                </c:pt>
                <c:pt idx="54">
                  <c:v>91.104377615439077</c:v>
                </c:pt>
                <c:pt idx="55">
                  <c:v>92.794103815801449</c:v>
                </c:pt>
                <c:pt idx="56">
                  <c:v>94.482772547731344</c:v>
                </c:pt>
                <c:pt idx="57">
                  <c:v>96.170385134389377</c:v>
                </c:pt>
                <c:pt idx="58">
                  <c:v>97.856942896453788</c:v>
                </c:pt>
                <c:pt idx="59">
                  <c:v>99.542447152126641</c:v>
                </c:pt>
                <c:pt idx="60">
                  <c:v>101.22689921714002</c:v>
                </c:pt>
                <c:pt idx="61">
                  <c:v>102.91030040476217</c:v>
                </c:pt>
                <c:pt idx="62">
                  <c:v>104.5926520258037</c:v>
                </c:pt>
                <c:pt idx="63">
                  <c:v>106.27395538862368</c:v>
                </c:pt>
                <c:pt idx="64">
                  <c:v>107.95421179913572</c:v>
                </c:pt>
                <c:pt idx="65">
                  <c:v>109.63342256081413</c:v>
                </c:pt>
                <c:pt idx="66">
                  <c:v>111.31158897469993</c:v>
                </c:pt>
                <c:pt idx="67">
                  <c:v>112.98871233940696</c:v>
                </c:pt>
                <c:pt idx="68">
                  <c:v>114.66479395112786</c:v>
                </c:pt>
                <c:pt idx="69">
                  <c:v>116.33983510364014</c:v>
                </c:pt>
                <c:pt idx="70">
                  <c:v>118.01383708831212</c:v>
                </c:pt>
                <c:pt idx="71">
                  <c:v>119.68680119410894</c:v>
                </c:pt>
                <c:pt idx="72">
                  <c:v>121.35872870759853</c:v>
                </c:pt>
                <c:pt idx="73">
                  <c:v>123.02962091295754</c:v>
                </c:pt>
                <c:pt idx="74">
                  <c:v>124.69947909197725</c:v>
                </c:pt>
                <c:pt idx="75">
                  <c:v>126.36830452406952</c:v>
                </c:pt>
                <c:pt idx="76">
                  <c:v>128.03609848627258</c:v>
                </c:pt>
                <c:pt idx="77">
                  <c:v>129.70286225325702</c:v>
                </c:pt>
                <c:pt idx="78">
                  <c:v>131.36859709733159</c:v>
                </c:pt>
                <c:pt idx="79">
                  <c:v>133.03330428844899</c:v>
                </c:pt>
                <c:pt idx="80">
                  <c:v>134.69698509421173</c:v>
                </c:pt>
                <c:pt idx="81">
                  <c:v>136.35964077987791</c:v>
                </c:pt>
                <c:pt idx="82">
                  <c:v>138.02127260836701</c:v>
                </c:pt>
                <c:pt idx="83">
                  <c:v>139.68188184026567</c:v>
                </c:pt>
                <c:pt idx="84">
                  <c:v>141.34146973383338</c:v>
                </c:pt>
                <c:pt idx="85">
                  <c:v>143.00003754500821</c:v>
                </c:pt>
              </c:numCache>
            </c:numRef>
          </c:xVal>
          <c:yVal>
            <c:numRef>
              <c:f>'Verlet tiro 2'!$E$6:$E$91</c:f>
              <c:numCache>
                <c:formatCode>0.0000</c:formatCode>
                <c:ptCount val="86"/>
                <c:pt idx="0" formatCode="General">
                  <c:v>18.070413852775776</c:v>
                </c:pt>
                <c:pt idx="1">
                  <c:v>21</c:v>
                </c:pt>
                <c:pt idx="2" formatCode="General">
                  <c:v>23.828307463764268</c:v>
                </c:pt>
                <c:pt idx="3" formatCode="General">
                  <c:v>26.555552225501785</c:v>
                </c:pt>
                <c:pt idx="4" formatCode="General">
                  <c:v>29.181942232316011</c:v>
                </c:pt>
                <c:pt idx="5" formatCode="General">
                  <c:v>31.707677461116969</c:v>
                </c:pt>
                <c:pt idx="6" formatCode="General">
                  <c:v>34.132949980138058</c:v>
                </c:pt>
                <c:pt idx="7" formatCode="General">
                  <c:v>36.457944007874097</c:v>
                </c:pt>
                <c:pt idx="8" formatCode="General">
                  <c:v>38.682835969479441</c:v>
                </c:pt>
                <c:pt idx="9" formatCode="General">
                  <c:v>40.807794550663203</c:v>
                </c:pt>
                <c:pt idx="10" formatCode="General">
                  <c:v>42.832980749116949</c:v>
                </c:pt>
                <c:pt idx="11" formatCode="General">
                  <c:v>44.75854792350836</c:v>
                </c:pt>
                <c:pt idx="12" formatCode="General">
                  <c:v>46.58464184007282</c:v>
                </c:pt>
                <c:pt idx="13" formatCode="General">
                  <c:v>48.311400716833155</c:v>
                </c:pt>
                <c:pt idx="14" formatCode="General">
                  <c:v>49.938955265476146</c:v>
                </c:pt>
                <c:pt idx="15" formatCode="General">
                  <c:v>51.467428730912893</c:v>
                </c:pt>
                <c:pt idx="16" formatCode="General">
                  <c:v>52.896936928548541</c:v>
                </c:pt>
                <c:pt idx="17" formatCode="General">
                  <c:v>54.227588279285328</c:v>
                </c:pt>
                <c:pt idx="18" formatCode="General">
                  <c:v>55.459483842281465</c:v>
                </c:pt>
                <c:pt idx="19" formatCode="General">
                  <c:v>56.592717345486861</c:v>
                </c:pt>
                <c:pt idx="20" formatCode="General">
                  <c:v>57.62737521397527</c:v>
                </c:pt>
                <c:pt idx="21" formatCode="General">
                  <c:v>58.563536596090998</c:v>
                </c:pt>
                <c:pt idx="22" formatCode="General">
                  <c:v>59.401273387426933</c:v>
                </c:pt>
                <c:pt idx="23" formatCode="General">
                  <c:v>60.140650252649216</c:v>
                </c:pt>
                <c:pt idx="24" formatCode="General">
                  <c:v>60.781724645182578</c:v>
                </c:pt>
                <c:pt idx="25" formatCode="General">
                  <c:v>61.324546824768952</c:v>
                </c:pt>
                <c:pt idx="26" formatCode="General">
                  <c:v>61.769159872910649</c:v>
                </c:pt>
                <c:pt idx="27" formatCode="General">
                  <c:v>62.115599706208044</c:v>
                </c:pt>
                <c:pt idx="28" formatCode="General">
                  <c:v>62.363895087600461</c:v>
                </c:pt>
                <c:pt idx="29" formatCode="General">
                  <c:v>62.514067635517534</c:v>
                </c:pt>
                <c:pt idx="30" formatCode="General">
                  <c:v>62.566131830947114</c:v>
                </c:pt>
                <c:pt idx="31" formatCode="General">
                  <c:v>62.520095022424442</c:v>
                </c:pt>
                <c:pt idx="32" formatCode="General">
                  <c:v>62.375957428946059</c:v>
                </c:pt>
                <c:pt idx="33" formatCode="General">
                  <c:v>62.133712140810609</c:v>
                </c:pt>
                <c:pt idx="34" formatCode="General">
                  <c:v>61.793345118387421</c:v>
                </c:pt>
                <c:pt idx="35" formatCode="General">
                  <c:v>61.354835188812494</c:v>
                </c:pt>
                <c:pt idx="36" formatCode="General">
                  <c:v>60.818154040610167</c:v>
                </c:pt>
                <c:pt idx="37" formatCode="General">
                  <c:v>60.183266216237577</c:v>
                </c:pt>
                <c:pt idx="38" formatCode="General">
                  <c:v>59.450129102547614</c:v>
                </c:pt>
                <c:pt idx="39" formatCode="General">
                  <c:v>58.618692919164886</c:v>
                </c:pt>
                <c:pt idx="40" formatCode="General">
                  <c:v>57.688900704767832</c:v>
                </c:pt>
                <c:pt idx="41" formatCode="General">
                  <c:v>56.660688301268891</c:v>
                </c:pt>
                <c:pt idx="42" formatCode="General">
                  <c:v>55.533984335883261</c:v>
                </c:pt>
                <c:pt idx="43" formatCode="General">
                  <c:v>54.308710201075527</c:v>
                </c:pt>
                <c:pt idx="44" formatCode="General">
                  <c:v>52.984780032372051</c:v>
                </c:pt>
                <c:pt idx="45" formatCode="General">
                  <c:v>51.562100684025694</c:v>
                </c:pt>
                <c:pt idx="46" formatCode="General">
                  <c:v>50.040571702518108</c:v>
                </c:pt>
                <c:pt idx="47" formatCode="General">
                  <c:v>48.420085297883425</c:v>
                </c:pt>
                <c:pt idx="48" formatCode="General">
                  <c:v>46.700526312835791</c:v>
                </c:pt>
                <c:pt idx="49" formatCode="General">
                  <c:v>44.881772189681804</c:v>
                </c:pt>
                <c:pt idx="50" formatCode="General">
                  <c:v>42.963692934997468</c:v>
                </c:pt>
                <c:pt idx="51" formatCode="General">
                  <c:v>40.946151082047813</c:v>
                </c:pt>
                <c:pt idx="52" formatCode="General">
                  <c:v>38.82900165092591</c:v>
                </c:pt>
                <c:pt idx="53" formatCode="General">
                  <c:v>36.612092106386434</c:v>
                </c:pt>
                <c:pt idx="54" formatCode="General">
                  <c:v>34.295262313347472</c:v>
                </c:pt>
                <c:pt idx="55" formatCode="General">
                  <c:v>31.878344490032688</c:v>
                </c:pt>
                <c:pt idx="56" formatCode="General">
                  <c:v>29.361163158724377</c:v>
                </c:pt>
                <c:pt idx="57" formatCode="General">
                  <c:v>26.743535094096305</c:v>
                </c:pt>
                <c:pt idx="58" formatCode="General">
                  <c:v>24.025269269093638</c:v>
                </c:pt>
                <c:pt idx="59" formatCode="General">
                  <c:v>21.206166798325501</c:v>
                </c:pt>
                <c:pt idx="60" formatCode="General">
                  <c:v>18.286020878934053</c:v>
                </c:pt>
                <c:pt idx="61" formatCode="General">
                  <c:v>15.264616728902157</c:v>
                </c:pt>
                <c:pt idx="62" formatCode="General">
                  <c:v>12.14173152275993</c:v>
                </c:pt>
                <c:pt idx="63" formatCode="General">
                  <c:v>8.9171343246486146</c:v>
                </c:pt>
                <c:pt idx="64" formatCode="General">
                  <c:v>5.5905860186983061</c:v>
                </c:pt>
                <c:pt idx="65" formatCode="General">
                  <c:v>2.1618392366741155</c:v>
                </c:pt>
                <c:pt idx="66" formatCode="General">
                  <c:v>-1.3693617171566166</c:v>
                </c:pt>
                <c:pt idx="67" formatCode="General">
                  <c:v>-5.0032809439855352</c:v>
                </c:pt>
                <c:pt idx="68" formatCode="General">
                  <c:v>-8.7401910313044819</c:v>
                </c:pt>
                <c:pt idx="69" formatCode="General">
                  <c:v>-12.580373136680432</c:v>
                </c:pt>
                <c:pt idx="70" formatCode="General">
                  <c:v>-16.524117074520134</c:v>
                </c:pt>
                <c:pt idx="71" formatCode="General">
                  <c:v>-20.571721405882734</c:v>
                </c:pt>
                <c:pt idx="72" formatCode="General">
                  <c:v>-24.723493531400994</c:v>
                </c:pt>
                <c:pt idx="73" formatCode="General">
                  <c:v>-28.979749787374189</c:v>
                </c:pt>
                <c:pt idx="74" formatCode="General">
                  <c:v>-33.34081554509828</c:v>
                </c:pt>
                <c:pt idx="75" formatCode="General">
                  <c:v>-37.807025313501505</c:v>
                </c:pt>
                <c:pt idx="76" formatCode="General">
                  <c:v>-42.378722845156275</c:v>
                </c:pt>
                <c:pt idx="77" formatCode="General">
                  <c:v>-47.05626124574097</c:v>
                </c:pt>
                <c:pt idx="78" formatCode="General">
                  <c:v>-51.840003087028101</c:v>
                </c:pt>
                <c:pt idx="79" formatCode="General">
                  <c:v>-56.730320523478234</c:v>
                </c:pt>
                <c:pt idx="80" formatCode="General">
                  <c:v>-61.72759541252212</c:v>
                </c:pt>
                <c:pt idx="81" formatCode="General">
                  <c:v>-66.832219438616647</c:v>
                </c:pt>
                <c:pt idx="82" formatCode="General">
                  <c:v>-72.04459424116348</c:v>
                </c:pt>
                <c:pt idx="83" formatCode="General">
                  <c:v>-77.3651315463825</c:v>
                </c:pt>
                <c:pt idx="84" formatCode="General">
                  <c:v>-82.794253303235877</c:v>
                </c:pt>
                <c:pt idx="85" formatCode="General">
                  <c:v>-88.332391823502036</c:v>
                </c:pt>
              </c:numCache>
            </c:numRef>
          </c:yVal>
          <c:smooth val="1"/>
          <c:extLst>
            <c:ext xmlns:c16="http://schemas.microsoft.com/office/drawing/2014/chart" uri="{C3380CC4-5D6E-409C-BE32-E72D297353CC}">
              <c16:uniqueId val="{00000001-63B9-3B47-AB2E-A2F711AC5296}"/>
            </c:ext>
          </c:extLst>
        </c:ser>
        <c:ser>
          <c:idx val="0"/>
          <c:order val="2"/>
          <c:tx>
            <c:v>Trayectoria</c:v>
          </c:tx>
          <c:spPr>
            <a:ln w="19050" cap="rnd">
              <a:solidFill>
                <a:schemeClr val="accent1"/>
              </a:solidFill>
              <a:round/>
            </a:ln>
            <a:effectLst/>
          </c:spPr>
          <c:marker>
            <c:symbol val="none"/>
          </c:marker>
          <c:xVal>
            <c:numRef>
              <c:f>'Verlet tiro 3'!$D$6:$D$91</c:f>
              <c:numCache>
                <c:formatCode>General</c:formatCode>
                <c:ptCount val="86"/>
                <c:pt idx="0">
                  <c:v>-2.7471990837511662</c:v>
                </c:pt>
                <c:pt idx="1">
                  <c:v>0</c:v>
                </c:pt>
                <c:pt idx="2">
                  <c:v>2.7444038701471611</c:v>
                </c:pt>
                <c:pt idx="3">
                  <c:v>5.4860182119311505</c:v>
                </c:pt>
                <c:pt idx="4">
                  <c:v>8.2248486932595721</c:v>
                </c:pt>
                <c:pt idx="5">
                  <c:v>10.960900964777208</c:v>
                </c:pt>
                <c:pt idx="6">
                  <c:v>13.694180659936068</c:v>
                </c:pt>
                <c:pt idx="7">
                  <c:v>16.424693395065084</c:v>
                </c:pt>
                <c:pt idx="8">
                  <c:v>19.152444769439455</c:v>
                </c:pt>
                <c:pt idx="9">
                  <c:v>21.877440365349635</c:v>
                </c:pt>
                <c:pt idx="10">
                  <c:v>24.599685748169975</c:v>
                </c:pt>
                <c:pt idx="11">
                  <c:v>27.319186466427027</c:v>
                </c:pt>
                <c:pt idx="12">
                  <c:v>30.035948051867489</c:v>
                </c:pt>
                <c:pt idx="13">
                  <c:v>32.749976019525818</c:v>
                </c:pt>
                <c:pt idx="14">
                  <c:v>35.461275867791485</c:v>
                </c:pt>
                <c:pt idx="15">
                  <c:v>38.169853078475938</c:v>
                </c:pt>
                <c:pt idx="16">
                  <c:v>40.875713116879169</c:v>
                </c:pt>
                <c:pt idx="17">
                  <c:v>43.578861431855991</c:v>
                </c:pt>
                <c:pt idx="18">
                  <c:v>46.279303455881951</c:v>
                </c:pt>
                <c:pt idx="19">
                  <c:v>48.977044605118948</c:v>
                </c:pt>
                <c:pt idx="20">
                  <c:v>51.672090279480486</c:v>
                </c:pt>
                <c:pt idx="21">
                  <c:v>54.364445862696627</c:v>
                </c:pt>
                <c:pt idx="22">
                  <c:v>57.054116722378609</c:v>
                </c:pt>
                <c:pt idx="23">
                  <c:v>59.741108210083148</c:v>
                </c:pt>
                <c:pt idx="24">
                  <c:v>62.425425661376416</c:v>
                </c:pt>
                <c:pt idx="25">
                  <c:v>65.107074395897698</c:v>
                </c:pt>
                <c:pt idx="26">
                  <c:v>67.786059717422731</c:v>
                </c:pt>
                <c:pt idx="27">
                  <c:v>70.462386913926721</c:v>
                </c:pt>
                <c:pt idx="28">
                  <c:v>73.136061257647086</c:v>
                </c:pt>
                <c:pt idx="29">
                  <c:v>75.807088005145843</c:v>
                </c:pt>
                <c:pt idx="30">
                  <c:v>78.475472397371703</c:v>
                </c:pt>
                <c:pt idx="31">
                  <c:v>81.141219659721855</c:v>
                </c:pt>
                <c:pt idx="32">
                  <c:v>83.804335002103471</c:v>
                </c:pt>
                <c:pt idx="33">
                  <c:v>86.464823618994856</c:v>
                </c:pt>
                <c:pt idx="34">
                  <c:v>89.122690689506356</c:v>
                </c:pt>
                <c:pt idx="35">
                  <c:v>91.777941377440911</c:v>
                </c:pt>
                <c:pt idx="36">
                  <c:v>94.430580831354334</c:v>
                </c:pt>
                <c:pt idx="37">
                  <c:v>97.0806141846153</c:v>
                </c:pt>
                <c:pt idx="38">
                  <c:v>99.728046555465042</c:v>
                </c:pt>
                <c:pt idx="39">
                  <c:v>102.37288304707673</c:v>
                </c:pt>
                <c:pt idx="40">
                  <c:v>105.01512874761458</c:v>
                </c:pt>
                <c:pt idx="41">
                  <c:v>107.65478873029269</c:v>
                </c:pt>
                <c:pt idx="42">
                  <c:v>110.29186805343353</c:v>
                </c:pt>
                <c:pt idx="43">
                  <c:v>112.92637176052619</c:v>
                </c:pt>
                <c:pt idx="44">
                  <c:v>115.55830488028435</c:v>
                </c:pt>
                <c:pt idx="45">
                  <c:v>118.18767242670395</c:v>
                </c:pt>
                <c:pt idx="46">
                  <c:v>120.81447939912059</c:v>
                </c:pt>
                <c:pt idx="47">
                  <c:v>123.43873078226659</c:v>
                </c:pt>
                <c:pt idx="48">
                  <c:v>126.06043154632789</c:v>
                </c:pt>
                <c:pt idx="49">
                  <c:v>128.67958664700058</c:v>
                </c:pt>
                <c:pt idx="50">
                  <c:v>131.29620102554716</c:v>
                </c:pt>
                <c:pt idx="51">
                  <c:v>133.91027960885262</c:v>
                </c:pt>
                <c:pt idx="52">
                  <c:v>136.5218273094801</c:v>
                </c:pt>
                <c:pt idx="53">
                  <c:v>139.13084902572641</c:v>
                </c:pt>
                <c:pt idx="54">
                  <c:v>141.73734964167718</c:v>
                </c:pt>
                <c:pt idx="55">
                  <c:v>144.34133402726187</c:v>
                </c:pt>
                <c:pt idx="56">
                  <c:v>146.94280703830833</c:v>
                </c:pt>
                <c:pt idx="57">
                  <c:v>149.54177351659732</c:v>
                </c:pt>
                <c:pt idx="58">
                  <c:v>152.13823828991656</c:v>
                </c:pt>
                <c:pt idx="59">
                  <c:v>154.73220617211467</c:v>
                </c:pt>
                <c:pt idx="60">
                  <c:v>157.3236819631548</c:v>
                </c:pt>
                <c:pt idx="61">
                  <c:v>159.91267044916793</c:v>
                </c:pt>
                <c:pt idx="62">
                  <c:v>162.49917640250604</c:v>
                </c:pt>
                <c:pt idx="63">
                  <c:v>165.08320458179492</c:v>
                </c:pt>
                <c:pt idx="64">
                  <c:v>167.66475973198681</c:v>
                </c:pt>
                <c:pt idx="65">
                  <c:v>170.24384658441272</c:v>
                </c:pt>
                <c:pt idx="66">
                  <c:v>172.82046985683456</c:v>
                </c:pt>
                <c:pt idx="67">
                  <c:v>175.39463425349695</c:v>
                </c:pt>
                <c:pt idx="68">
                  <c:v>177.96634446517882</c:v>
                </c:pt>
                <c:pt idx="69">
                  <c:v>180.53560516924483</c:v>
                </c:pt>
                <c:pt idx="70">
                  <c:v>183.10242102969644</c:v>
                </c:pt>
                <c:pt idx="71">
                  <c:v>185.66679669722276</c:v>
                </c:pt>
                <c:pt idx="72">
                  <c:v>188.22873680925119</c:v>
                </c:pt>
                <c:pt idx="73">
                  <c:v>190.78824598999782</c:v>
                </c:pt>
                <c:pt idx="74">
                  <c:v>193.34532885051757</c:v>
                </c:pt>
                <c:pt idx="75">
                  <c:v>195.8999899887541</c:v>
                </c:pt>
                <c:pt idx="76">
                  <c:v>198.45223398958947</c:v>
                </c:pt>
                <c:pt idx="77">
                  <c:v>201.0020654248936</c:v>
                </c:pt>
                <c:pt idx="78">
                  <c:v>203.54948885357345</c:v>
                </c:pt>
                <c:pt idx="79">
                  <c:v>206.09450882162201</c:v>
                </c:pt>
                <c:pt idx="80">
                  <c:v>208.63712986216706</c:v>
                </c:pt>
                <c:pt idx="81">
                  <c:v>211.1773564955196</c:v>
                </c:pt>
                <c:pt idx="82">
                  <c:v>213.71519322922222</c:v>
                </c:pt>
                <c:pt idx="83">
                  <c:v>216.25064455809712</c:v>
                </c:pt>
                <c:pt idx="84">
                  <c:v>218.78371496429395</c:v>
                </c:pt>
                <c:pt idx="85">
                  <c:v>221.31440891733737</c:v>
                </c:pt>
              </c:numCache>
            </c:numRef>
          </c:xVal>
          <c:yVal>
            <c:numRef>
              <c:f>'Verlet tiro 3'!$E$6:$E$91</c:f>
              <c:numCache>
                <c:formatCode>0.0000</c:formatCode>
                <c:ptCount val="86"/>
                <c:pt idx="0" formatCode="General">
                  <c:v>27.343363027932092</c:v>
                </c:pt>
                <c:pt idx="1">
                  <c:v>32</c:v>
                </c:pt>
                <c:pt idx="2" formatCode="General">
                  <c:v>36.550505789485932</c:v>
                </c:pt>
                <c:pt idx="3" formatCode="General">
                  <c:v>40.995242308083753</c:v>
                </c:pt>
                <c:pt idx="4" formatCode="General">
                  <c:v>45.334561932435413</c:v>
                </c:pt>
                <c:pt idx="5" formatCode="General">
                  <c:v>49.568807619843952</c:v>
                </c:pt>
                <c:pt idx="6" formatCode="General">
                  <c:v>53.698313020364381</c:v>
                </c:pt>
                <c:pt idx="7" formatCode="General">
                  <c:v>57.723402585352915</c:v>
                </c:pt>
                <c:pt idx="8" formatCode="General">
                  <c:v>61.644391672552132</c:v>
                </c:pt>
                <c:pt idx="9" formatCode="General">
                  <c:v>65.461586647786604</c:v>
                </c:pt>
                <c:pt idx="10" formatCode="General">
                  <c:v>69.175284983340774</c:v>
                </c:pt>
                <c:pt idx="11" formatCode="General">
                  <c:v>72.785775353088198</c:v>
                </c:pt>
                <c:pt idx="12" formatCode="General">
                  <c:v>76.29333772443843</c:v>
                </c:pt>
                <c:pt idx="13" formatCode="General">
                  <c:v>79.698243447165495</c:v>
                </c:pt>
                <c:pt idx="14" formatCode="General">
                  <c:v>83.000755339179236</c:v>
                </c:pt>
                <c:pt idx="15" formatCode="General">
                  <c:v>86.201127769298509</c:v>
                </c:pt>
                <c:pt idx="16" formatCode="General">
                  <c:v>89.299606737082811</c:v>
                </c:pt>
                <c:pt idx="17" formatCode="General">
                  <c:v>92.296429949776666</c:v>
                </c:pt>
                <c:pt idx="18" formatCode="General">
                  <c:v>95.191826896418917</c:v>
                </c:pt>
                <c:pt idx="19" formatCode="General">
                  <c:v>97.986018919166881</c:v>
                </c:pt>
                <c:pt idx="20" formatCode="General">
                  <c:v>100.67921928188323</c:v>
                </c:pt>
                <c:pt idx="21" formatCode="General">
                  <c:v>103.27163323603152</c:v>
                </c:pt>
                <c:pt idx="22" formatCode="General">
                  <c:v>105.76345808392416</c:v>
                </c:pt>
                <c:pt idx="23" formatCode="General">
                  <c:v>108.15488323936493</c:v>
                </c:pt>
                <c:pt idx="24" formatCode="General">
                  <c:v>110.44609028572592</c:v>
                </c:pt>
                <c:pt idx="25" formatCode="General">
                  <c:v>112.63725303149725</c:v>
                </c:pt>
                <c:pt idx="26" formatCode="General">
                  <c:v>114.72853756334618</c:v>
                </c:pt>
                <c:pt idx="27" formatCode="General">
                  <c:v>116.72010229671993</c:v>
                </c:pt>
                <c:pt idx="28" formatCode="General">
                  <c:v>118.61209802402564</c:v>
                </c:pt>
                <c:pt idx="29" formatCode="General">
                  <c:v>120.40466796041854</c:v>
                </c:pt>
                <c:pt idx="30" formatCode="General">
                  <c:v>122.09794778722809</c:v>
                </c:pt>
                <c:pt idx="31" formatCode="General">
                  <c:v>123.69206569305031</c:v>
                </c:pt>
                <c:pt idx="32" formatCode="General">
                  <c:v>125.18714241253257</c:v>
                </c:pt>
                <c:pt idx="33" formatCode="General">
                  <c:v>126.58329126287614</c:v>
                </c:pt>
                <c:pt idx="34" formatCode="General">
                  <c:v>127.8806181780798</c:v>
                </c:pt>
                <c:pt idx="35" formatCode="General">
                  <c:v>129.07922174094642</c:v>
                </c:pt>
                <c:pt idx="36" formatCode="General">
                  <c:v>130.17919321287329</c:v>
                </c:pt>
                <c:pt idx="37" formatCode="General">
                  <c:v>131.18061656144508</c:v>
                </c:pt>
                <c:pt idx="38" formatCode="General">
                  <c:v>132.08356848584717</c:v>
                </c:pt>
                <c:pt idx="39" formatCode="General">
                  <c:v>132.88811844011562</c:v>
                </c:pt>
                <c:pt idx="40" formatCode="General">
                  <c:v>133.59432865423869</c:v>
                </c:pt>
                <c:pt idx="41" formatCode="General">
                  <c:v>134.20225415312348</c:v>
                </c:pt>
                <c:pt idx="42" formatCode="General">
                  <c:v>134.71194277343963</c:v>
                </c:pt>
                <c:pt idx="43" formatCode="General">
                  <c:v>135.12343517835131</c:v>
                </c:pt>
                <c:pt idx="44" formatCode="General">
                  <c:v>135.43676487014662</c:v>
                </c:pt>
                <c:pt idx="45" formatCode="General">
                  <c:v>135.65195820077284</c:v>
                </c:pt>
                <c:pt idx="46" formatCode="General">
                  <c:v>135.76903438028441</c:v>
                </c:pt>
                <c:pt idx="47" formatCode="General">
                  <c:v>135.78800548320916</c:v>
                </c:pt>
                <c:pt idx="48" formatCode="General">
                  <c:v>135.70887645283707</c:v>
                </c:pt>
                <c:pt idx="49" formatCode="General">
                  <c:v>135.5316451034347</c:v>
                </c:pt>
                <c:pt idx="50" formatCode="General">
                  <c:v>135.25630212038689</c:v>
                </c:pt>
                <c:pt idx="51" formatCode="General">
                  <c:v>134.88283105826636</c:v>
                </c:pt>
                <c:pt idx="52" formatCode="General">
                  <c:v>134.41120833683016</c:v>
                </c:pt>
                <c:pt idx="53" formatCode="General">
                  <c:v>133.84140323494103</c:v>
                </c:pt>
                <c:pt idx="54" formatCode="General">
                  <c:v>133.17337788241028</c:v>
                </c:pt>
                <c:pt idx="55" formatCode="General">
                  <c:v>132.40708724975738</c:v>
                </c:pt>
                <c:pt idx="56" formatCode="General">
                  <c:v>131.54247913588046</c:v>
                </c:pt>
                <c:pt idx="57" formatCode="General">
                  <c:v>130.57949415363026</c:v>
                </c:pt>
                <c:pt idx="58" formatCode="General">
                  <c:v>129.5180657132793</c:v>
                </c:pt>
                <c:pt idx="59" formatCode="General">
                  <c:v>128.35812000387594</c:v>
                </c:pt>
                <c:pt idx="60" formatCode="General">
                  <c:v>127.09957597247251</c:v>
                </c:pt>
                <c:pt idx="61" formatCode="General">
                  <c:v>125.7423453012148</c:v>
                </c:pt>
                <c:pt idx="62" formatCode="General">
                  <c:v>124.28633238227904</c:v>
                </c:pt>
                <c:pt idx="63" formatCode="General">
                  <c:v>122.73143429064118</c:v>
                </c:pt>
                <c:pt idx="64" formatCode="General">
                  <c:v>121.07754075466171</c:v>
                </c:pt>
                <c:pt idx="65" formatCode="General">
                  <c:v>119.32453412446826</c:v>
                </c:pt>
                <c:pt idx="66" formatCode="General">
                  <c:v>117.47228933811617</c:v>
                </c:pt>
                <c:pt idx="67" formatCode="General">
                  <c:v>115.52067388550658</c:v>
                </c:pt>
                <c:pt idx="68" formatCode="General">
                  <c:v>113.46954777003937</c:v>
                </c:pt>
                <c:pt idx="69" formatCode="General">
                  <c:v>111.31876346797729</c:v>
                </c:pt>
                <c:pt idx="70" formatCode="General">
                  <c:v>109.06816588549603</c:v>
                </c:pt>
                <c:pt idx="71" formatCode="General">
                  <c:v>106.7175923133932</c:v>
                </c:pt>
                <c:pt idx="72" formatCode="General">
                  <c:v>104.26687237942795</c:v>
                </c:pt>
                <c:pt idx="73" formatCode="General">
                  <c:v>101.71582799826118</c:v>
                </c:pt>
                <c:pt idx="74" formatCode="General">
                  <c:v>99.064273318964624</c:v>
                </c:pt>
                <c:pt idx="75" formatCode="General">
                  <c:v>96.312014670065722</c:v>
                </c:pt>
                <c:pt idx="76" formatCode="General">
                  <c:v>93.458850502092986</c:v>
                </c:pt>
                <c:pt idx="77" formatCode="General">
                  <c:v>90.504571327585381</c:v>
                </c:pt>
                <c:pt idx="78" formatCode="General">
                  <c:v>87.448959658527102</c:v>
                </c:pt>
                <c:pt idx="79" formatCode="General">
                  <c:v>84.291789941167366</c:v>
                </c:pt>
                <c:pt idx="80" formatCode="General">
                  <c:v>81.032828488183142</c:v>
                </c:pt>
                <c:pt idx="81" formatCode="General">
                  <c:v>77.671833408140586</c:v>
                </c:pt>
                <c:pt idx="82" formatCode="General">
                  <c:v>74.208554532209206</c:v>
                </c:pt>
                <c:pt idx="83" formatCode="General">
                  <c:v>70.642733338080561</c:v>
                </c:pt>
                <c:pt idx="84" formatCode="General">
                  <c:v>66.974102871041396</c:v>
                </c:pt>
                <c:pt idx="85" formatCode="General">
                  <c:v>63.202387662148936</c:v>
                </c:pt>
              </c:numCache>
            </c:numRef>
          </c:yVal>
          <c:smooth val="1"/>
          <c:extLst>
            <c:ext xmlns:c16="http://schemas.microsoft.com/office/drawing/2014/chart" uri="{C3380CC4-5D6E-409C-BE32-E72D297353CC}">
              <c16:uniqueId val="{00000002-63B9-3B47-AB2E-A2F711AC5296}"/>
            </c:ext>
          </c:extLst>
        </c:ser>
        <c:dLbls>
          <c:showLegendKey val="0"/>
          <c:showVal val="0"/>
          <c:showCatName val="0"/>
          <c:showSerName val="0"/>
          <c:showPercent val="0"/>
          <c:showBubbleSize val="0"/>
        </c:dLbls>
        <c:axId val="245777048"/>
        <c:axId val="245778712"/>
      </c:scatterChart>
      <c:valAx>
        <c:axId val="245777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8712"/>
        <c:crosses val="autoZero"/>
        <c:crossBetween val="midCat"/>
      </c:valAx>
      <c:valAx>
        <c:axId val="245778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7048"/>
        <c:crosses val="autoZero"/>
        <c:crossBetween val="midCat"/>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txPr>
    <a:bodyPr/>
    <a:lstStyle/>
    <a:p>
      <a:pPr>
        <a:defRPr/>
      </a:pPr>
      <a:endParaRPr lang="es-MX"/>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Verlet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smoothMarker"/>
        <c:varyColors val="0"/>
        <c:ser>
          <c:idx val="0"/>
          <c:order val="0"/>
          <c:tx>
            <c:v>Trayectoria</c:v>
          </c:tx>
          <c:spPr>
            <a:ln w="19050" cap="rnd">
              <a:solidFill>
                <a:schemeClr val="accent1"/>
              </a:solidFill>
              <a:round/>
            </a:ln>
            <a:effectLst/>
          </c:spPr>
          <c:marker>
            <c:symbol val="none"/>
          </c:marker>
          <c:xVal>
            <c:numRef>
              <c:f>'Verlet tiro 2 sin resistencia'!$D$6:$D$91</c:f>
              <c:numCache>
                <c:formatCode>General</c:formatCode>
                <c:ptCount val="86"/>
                <c:pt idx="0">
                  <c:v>-1.7488657446595632</c:v>
                </c:pt>
                <c:pt idx="1">
                  <c:v>0</c:v>
                </c:pt>
                <c:pt idx="2">
                  <c:v>1.74773295916855</c:v>
                </c:pt>
                <c:pt idx="3">
                  <c:v>3.4943345998396405</c:v>
                </c:pt>
                <c:pt idx="4">
                  <c:v>5.2398063861583495</c:v>
                </c:pt>
                <c:pt idx="5">
                  <c:v>6.9841497794286509</c:v>
                </c:pt>
                <c:pt idx="6">
                  <c:v>8.7273662381207604</c:v>
                </c:pt>
                <c:pt idx="7">
                  <c:v>10.46945721787846</c:v>
                </c:pt>
                <c:pt idx="8">
                  <c:v>12.210424171526398</c:v>
                </c:pt>
                <c:pt idx="9">
                  <c:v>13.950268549077364</c:v>
                </c:pt>
                <c:pt idx="10">
                  <c:v>15.688991797739543</c:v>
                </c:pt>
                <c:pt idx="11">
                  <c:v>17.426595361923745</c:v>
                </c:pt>
                <c:pt idx="12">
                  <c:v>19.163080683250605</c:v>
                </c:pt>
                <c:pt idx="13">
                  <c:v>20.898449200557778</c:v>
                </c:pt>
                <c:pt idx="14">
                  <c:v>22.632702349907088</c:v>
                </c:pt>
                <c:pt idx="15">
                  <c:v>24.365841564591669</c:v>
                </c:pt>
                <c:pt idx="16">
                  <c:v>26.097868275143078</c:v>
                </c:pt>
                <c:pt idx="17">
                  <c:v>27.828783909338387</c:v>
                </c:pt>
                <c:pt idx="18">
                  <c:v>29.558589892207252</c:v>
                </c:pt>
                <c:pt idx="19">
                  <c:v>31.287287646038955</c:v>
                </c:pt>
                <c:pt idx="20">
                  <c:v>33.014878590389429</c:v>
                </c:pt>
                <c:pt idx="21">
                  <c:v>34.741364142088266</c:v>
                </c:pt>
                <c:pt idx="22">
                  <c:v>36.466745715245679</c:v>
                </c:pt>
                <c:pt idx="23">
                  <c:v>38.191024721259474</c:v>
                </c:pt>
                <c:pt idx="24">
                  <c:v>39.91420256882197</c:v>
                </c:pt>
                <c:pt idx="25">
                  <c:v>41.636280663926925</c:v>
                </c:pt>
                <c:pt idx="26">
                  <c:v>43.35726040987641</c:v>
                </c:pt>
                <c:pt idx="27">
                  <c:v>45.077143207287691</c:v>
                </c:pt>
                <c:pt idx="28">
                  <c:v>46.795930454100059</c:v>
                </c:pt>
                <c:pt idx="29">
                  <c:v>48.513623545581666</c:v>
                </c:pt>
                <c:pt idx="30">
                  <c:v>50.230223874336325</c:v>
                </c:pt>
                <c:pt idx="31">
                  <c:v>51.945732830310284</c:v>
                </c:pt>
                <c:pt idx="32">
                  <c:v>53.660151800798992</c:v>
                </c:pt>
                <c:pt idx="33">
                  <c:v>55.373482170453833</c:v>
                </c:pt>
                <c:pt idx="34">
                  <c:v>57.085725321288848</c:v>
                </c:pt>
                <c:pt idx="35">
                  <c:v>58.796882632687414</c:v>
                </c:pt>
                <c:pt idx="36">
                  <c:v>60.506955481408937</c:v>
                </c:pt>
                <c:pt idx="37">
                  <c:v>62.215945241595492</c:v>
                </c:pt>
                <c:pt idx="38">
                  <c:v>63.923853284778453</c:v>
                </c:pt>
                <c:pt idx="39">
                  <c:v>65.630680979885113</c:v>
                </c:pt>
                <c:pt idx="40">
                  <c:v>67.33642969324525</c:v>
                </c:pt>
                <c:pt idx="41">
                  <c:v>69.041100788597745</c:v>
                </c:pt>
                <c:pt idx="42">
                  <c:v>70.744695627097073</c:v>
                </c:pt>
                <c:pt idx="43">
                  <c:v>72.447215567319859</c:v>
                </c:pt>
                <c:pt idx="44">
                  <c:v>74.148661965271387</c:v>
                </c:pt>
                <c:pt idx="45">
                  <c:v>75.849036174392083</c:v>
                </c:pt>
                <c:pt idx="46">
                  <c:v>77.548339545563962</c:v>
                </c:pt>
                <c:pt idx="47">
                  <c:v>79.246573427117099</c:v>
                </c:pt>
                <c:pt idx="48">
                  <c:v>80.943739164836032</c:v>
                </c:pt>
                <c:pt idx="49">
                  <c:v>82.639838101966177</c:v>
                </c:pt>
                <c:pt idx="50">
                  <c:v>84.33487157922022</c:v>
                </c:pt>
                <c:pt idx="51">
                  <c:v>86.028840934784469</c:v>
                </c:pt>
                <c:pt idx="52">
                  <c:v>87.721747504325208</c:v>
                </c:pt>
                <c:pt idx="53">
                  <c:v>89.413592620995018</c:v>
                </c:pt>
                <c:pt idx="54">
                  <c:v>91.104377615439077</c:v>
                </c:pt>
                <c:pt idx="55">
                  <c:v>92.794103815801449</c:v>
                </c:pt>
                <c:pt idx="56">
                  <c:v>94.482772547731344</c:v>
                </c:pt>
                <c:pt idx="57">
                  <c:v>96.170385134389377</c:v>
                </c:pt>
                <c:pt idx="58">
                  <c:v>97.856942896453788</c:v>
                </c:pt>
                <c:pt idx="59">
                  <c:v>99.542447152126641</c:v>
                </c:pt>
                <c:pt idx="60">
                  <c:v>101.22689921714002</c:v>
                </c:pt>
                <c:pt idx="61">
                  <c:v>102.91030040476217</c:v>
                </c:pt>
                <c:pt idx="62">
                  <c:v>104.5926520258037</c:v>
                </c:pt>
                <c:pt idx="63">
                  <c:v>106.27395538862368</c:v>
                </c:pt>
                <c:pt idx="64">
                  <c:v>107.95421179913572</c:v>
                </c:pt>
                <c:pt idx="65">
                  <c:v>109.63342256081413</c:v>
                </c:pt>
                <c:pt idx="66">
                  <c:v>111.31158897469993</c:v>
                </c:pt>
                <c:pt idx="67">
                  <c:v>112.98871233940696</c:v>
                </c:pt>
                <c:pt idx="68">
                  <c:v>114.66479395112786</c:v>
                </c:pt>
                <c:pt idx="69">
                  <c:v>116.33983510364014</c:v>
                </c:pt>
                <c:pt idx="70">
                  <c:v>118.01383708831212</c:v>
                </c:pt>
                <c:pt idx="71">
                  <c:v>119.68680119410894</c:v>
                </c:pt>
                <c:pt idx="72">
                  <c:v>121.35872870759853</c:v>
                </c:pt>
                <c:pt idx="73">
                  <c:v>123.02962091295754</c:v>
                </c:pt>
                <c:pt idx="74">
                  <c:v>124.69947909197725</c:v>
                </c:pt>
                <c:pt idx="75">
                  <c:v>126.36830452406952</c:v>
                </c:pt>
                <c:pt idx="76">
                  <c:v>128.03609848627258</c:v>
                </c:pt>
                <c:pt idx="77">
                  <c:v>129.70286225325702</c:v>
                </c:pt>
                <c:pt idx="78">
                  <c:v>131.36859709733159</c:v>
                </c:pt>
                <c:pt idx="79">
                  <c:v>133.03330428844899</c:v>
                </c:pt>
                <c:pt idx="80">
                  <c:v>134.69698509421173</c:v>
                </c:pt>
                <c:pt idx="81">
                  <c:v>136.35964077987791</c:v>
                </c:pt>
                <c:pt idx="82">
                  <c:v>138.02127260836701</c:v>
                </c:pt>
                <c:pt idx="83">
                  <c:v>139.68188184026567</c:v>
                </c:pt>
                <c:pt idx="84">
                  <c:v>141.34146973383338</c:v>
                </c:pt>
                <c:pt idx="85">
                  <c:v>143.00003754500821</c:v>
                </c:pt>
              </c:numCache>
            </c:numRef>
          </c:xVal>
          <c:yVal>
            <c:numRef>
              <c:f>'Verlet tiro 2 sin resistencia'!$E$6:$E$91</c:f>
              <c:numCache>
                <c:formatCode>0.0000</c:formatCode>
                <c:ptCount val="86"/>
                <c:pt idx="0" formatCode="General">
                  <c:v>18.070413852775776</c:v>
                </c:pt>
                <c:pt idx="1">
                  <c:v>21</c:v>
                </c:pt>
                <c:pt idx="2" formatCode="General">
                  <c:v>23.828307463764268</c:v>
                </c:pt>
                <c:pt idx="3" formatCode="General">
                  <c:v>26.555552225501785</c:v>
                </c:pt>
                <c:pt idx="4" formatCode="General">
                  <c:v>29.181942232316011</c:v>
                </c:pt>
                <c:pt idx="5" formatCode="General">
                  <c:v>31.707677461116969</c:v>
                </c:pt>
                <c:pt idx="6" formatCode="General">
                  <c:v>34.132949980138058</c:v>
                </c:pt>
                <c:pt idx="7" formatCode="General">
                  <c:v>36.457944007874097</c:v>
                </c:pt>
                <c:pt idx="8" formatCode="General">
                  <c:v>38.682835969479441</c:v>
                </c:pt>
                <c:pt idx="9" formatCode="General">
                  <c:v>40.807794550663203</c:v>
                </c:pt>
                <c:pt idx="10" formatCode="General">
                  <c:v>42.832980749116949</c:v>
                </c:pt>
                <c:pt idx="11" formatCode="General">
                  <c:v>44.75854792350836</c:v>
                </c:pt>
                <c:pt idx="12" formatCode="General">
                  <c:v>46.58464184007282</c:v>
                </c:pt>
                <c:pt idx="13" formatCode="General">
                  <c:v>48.311400716833155</c:v>
                </c:pt>
                <c:pt idx="14" formatCode="General">
                  <c:v>49.938955265476146</c:v>
                </c:pt>
                <c:pt idx="15" formatCode="General">
                  <c:v>51.467428730912893</c:v>
                </c:pt>
                <c:pt idx="16" formatCode="General">
                  <c:v>52.896936928548541</c:v>
                </c:pt>
                <c:pt idx="17" formatCode="General">
                  <c:v>54.227588279285328</c:v>
                </c:pt>
                <c:pt idx="18" formatCode="General">
                  <c:v>55.459483842281465</c:v>
                </c:pt>
                <c:pt idx="19" formatCode="General">
                  <c:v>56.592717345486861</c:v>
                </c:pt>
                <c:pt idx="20" formatCode="General">
                  <c:v>57.62737521397527</c:v>
                </c:pt>
                <c:pt idx="21" formatCode="General">
                  <c:v>58.563536596090998</c:v>
                </c:pt>
                <c:pt idx="22" formatCode="General">
                  <c:v>59.401273387426933</c:v>
                </c:pt>
                <c:pt idx="23" formatCode="General">
                  <c:v>60.140650252649216</c:v>
                </c:pt>
                <c:pt idx="24" formatCode="General">
                  <c:v>60.781724645182578</c:v>
                </c:pt>
                <c:pt idx="25" formatCode="General">
                  <c:v>61.324546824768952</c:v>
                </c:pt>
                <c:pt idx="26" formatCode="General">
                  <c:v>61.769159872910649</c:v>
                </c:pt>
                <c:pt idx="27" formatCode="General">
                  <c:v>62.115599706208044</c:v>
                </c:pt>
                <c:pt idx="28" formatCode="General">
                  <c:v>62.363895087600461</c:v>
                </c:pt>
                <c:pt idx="29" formatCode="General">
                  <c:v>62.514067635517534</c:v>
                </c:pt>
                <c:pt idx="30" formatCode="General">
                  <c:v>62.566131830947114</c:v>
                </c:pt>
                <c:pt idx="31" formatCode="General">
                  <c:v>62.520095022424442</c:v>
                </c:pt>
                <c:pt idx="32" formatCode="General">
                  <c:v>62.375957428946059</c:v>
                </c:pt>
                <c:pt idx="33" formatCode="General">
                  <c:v>62.133712140810609</c:v>
                </c:pt>
                <c:pt idx="34" formatCode="General">
                  <c:v>61.793345118387421</c:v>
                </c:pt>
                <c:pt idx="35" formatCode="General">
                  <c:v>61.354835188812494</c:v>
                </c:pt>
                <c:pt idx="36" formatCode="General">
                  <c:v>60.818154040610167</c:v>
                </c:pt>
                <c:pt idx="37" formatCode="General">
                  <c:v>60.183266216237577</c:v>
                </c:pt>
                <c:pt idx="38" formatCode="General">
                  <c:v>59.450129102547614</c:v>
                </c:pt>
                <c:pt idx="39" formatCode="General">
                  <c:v>58.618692919164886</c:v>
                </c:pt>
                <c:pt idx="40" formatCode="General">
                  <c:v>57.688900704767832</c:v>
                </c:pt>
                <c:pt idx="41" formatCode="General">
                  <c:v>56.660688301268891</c:v>
                </c:pt>
                <c:pt idx="42" formatCode="General">
                  <c:v>55.533984335883261</c:v>
                </c:pt>
                <c:pt idx="43" formatCode="General">
                  <c:v>54.308710201075527</c:v>
                </c:pt>
                <c:pt idx="44" formatCode="General">
                  <c:v>52.984780032372051</c:v>
                </c:pt>
                <c:pt idx="45" formatCode="General">
                  <c:v>51.562100684025694</c:v>
                </c:pt>
                <c:pt idx="46" formatCode="General">
                  <c:v>50.040571702518108</c:v>
                </c:pt>
                <c:pt idx="47" formatCode="General">
                  <c:v>48.420085297883425</c:v>
                </c:pt>
                <c:pt idx="48" formatCode="General">
                  <c:v>46.700526312835791</c:v>
                </c:pt>
                <c:pt idx="49" formatCode="General">
                  <c:v>44.881772189681804</c:v>
                </c:pt>
                <c:pt idx="50" formatCode="General">
                  <c:v>42.963692934997468</c:v>
                </c:pt>
                <c:pt idx="51" formatCode="General">
                  <c:v>40.946151082047813</c:v>
                </c:pt>
                <c:pt idx="52" formatCode="General">
                  <c:v>38.82900165092591</c:v>
                </c:pt>
                <c:pt idx="53" formatCode="General">
                  <c:v>36.612092106386434</c:v>
                </c:pt>
                <c:pt idx="54" formatCode="General">
                  <c:v>34.295262313347472</c:v>
                </c:pt>
                <c:pt idx="55" formatCode="General">
                  <c:v>31.878344490032688</c:v>
                </c:pt>
                <c:pt idx="56" formatCode="General">
                  <c:v>29.361163158724377</c:v>
                </c:pt>
                <c:pt idx="57" formatCode="General">
                  <c:v>26.743535094096305</c:v>
                </c:pt>
                <c:pt idx="58" formatCode="General">
                  <c:v>24.025269269093638</c:v>
                </c:pt>
                <c:pt idx="59" formatCode="General">
                  <c:v>21.206166798325501</c:v>
                </c:pt>
                <c:pt idx="60" formatCode="General">
                  <c:v>18.286020878934053</c:v>
                </c:pt>
                <c:pt idx="61" formatCode="General">
                  <c:v>15.264616728902157</c:v>
                </c:pt>
                <c:pt idx="62" formatCode="General">
                  <c:v>12.14173152275993</c:v>
                </c:pt>
                <c:pt idx="63" formatCode="General">
                  <c:v>8.9171343246486146</c:v>
                </c:pt>
                <c:pt idx="64" formatCode="General">
                  <c:v>5.5905860186983061</c:v>
                </c:pt>
                <c:pt idx="65" formatCode="General">
                  <c:v>2.1618392366741155</c:v>
                </c:pt>
                <c:pt idx="66" formatCode="General">
                  <c:v>-1.3693617171566166</c:v>
                </c:pt>
                <c:pt idx="67" formatCode="General">
                  <c:v>-5.0032809439855352</c:v>
                </c:pt>
                <c:pt idx="68" formatCode="General">
                  <c:v>-8.7401910313044819</c:v>
                </c:pt>
                <c:pt idx="69" formatCode="General">
                  <c:v>-12.580373136680432</c:v>
                </c:pt>
                <c:pt idx="70" formatCode="General">
                  <c:v>-16.524117074520134</c:v>
                </c:pt>
                <c:pt idx="71" formatCode="General">
                  <c:v>-20.571721405882734</c:v>
                </c:pt>
                <c:pt idx="72" formatCode="General">
                  <c:v>-24.723493531400994</c:v>
                </c:pt>
                <c:pt idx="73" formatCode="General">
                  <c:v>-28.979749787374189</c:v>
                </c:pt>
                <c:pt idx="74" formatCode="General">
                  <c:v>-33.34081554509828</c:v>
                </c:pt>
                <c:pt idx="75" formatCode="General">
                  <c:v>-37.807025313501505</c:v>
                </c:pt>
                <c:pt idx="76" formatCode="General">
                  <c:v>-42.378722845156275</c:v>
                </c:pt>
                <c:pt idx="77" formatCode="General">
                  <c:v>-47.05626124574097</c:v>
                </c:pt>
                <c:pt idx="78" formatCode="General">
                  <c:v>-51.840003087028101</c:v>
                </c:pt>
                <c:pt idx="79" formatCode="General">
                  <c:v>-56.730320523478234</c:v>
                </c:pt>
                <c:pt idx="80" formatCode="General">
                  <c:v>-61.72759541252212</c:v>
                </c:pt>
                <c:pt idx="81" formatCode="General">
                  <c:v>-66.832219438616647</c:v>
                </c:pt>
                <c:pt idx="82" formatCode="General">
                  <c:v>-72.04459424116348</c:v>
                </c:pt>
                <c:pt idx="83" formatCode="General">
                  <c:v>-77.3651315463825</c:v>
                </c:pt>
                <c:pt idx="84" formatCode="General">
                  <c:v>-82.794253303235877</c:v>
                </c:pt>
                <c:pt idx="85" formatCode="General">
                  <c:v>-88.332391823502036</c:v>
                </c:pt>
              </c:numCache>
            </c:numRef>
          </c:yVal>
          <c:smooth val="1"/>
          <c:extLst>
            <c:ext xmlns:c16="http://schemas.microsoft.com/office/drawing/2014/chart" uri="{C3380CC4-5D6E-409C-BE32-E72D297353CC}">
              <c16:uniqueId val="{00000000-B3A7-5643-A2D6-B42B459F2BED}"/>
            </c:ext>
          </c:extLst>
        </c:ser>
        <c:dLbls>
          <c:showLegendKey val="0"/>
          <c:showVal val="0"/>
          <c:showCatName val="0"/>
          <c:showSerName val="0"/>
          <c:showPercent val="0"/>
          <c:showBubbleSize val="0"/>
        </c:dLbls>
        <c:axId val="245777048"/>
        <c:axId val="245778712"/>
      </c:scatterChart>
      <c:valAx>
        <c:axId val="245777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8712"/>
        <c:crosses val="autoZero"/>
        <c:crossBetween val="midCat"/>
      </c:valAx>
      <c:valAx>
        <c:axId val="245778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70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Verlet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smoothMarker"/>
        <c:varyColors val="0"/>
        <c:ser>
          <c:idx val="0"/>
          <c:order val="0"/>
          <c:tx>
            <c:v>Trayectoria</c:v>
          </c:tx>
          <c:spPr>
            <a:ln w="19050" cap="rnd">
              <a:solidFill>
                <a:schemeClr val="accent1"/>
              </a:solidFill>
              <a:round/>
            </a:ln>
            <a:effectLst/>
          </c:spPr>
          <c:marker>
            <c:symbol val="none"/>
          </c:marker>
          <c:xVal>
            <c:numRef>
              <c:f>'Verlet tiro 3 sin resistencia'!$D$6:$D$91</c:f>
              <c:numCache>
                <c:formatCode>General</c:formatCode>
                <c:ptCount val="86"/>
                <c:pt idx="0">
                  <c:v>-2.7471990837511662</c:v>
                </c:pt>
                <c:pt idx="1">
                  <c:v>0</c:v>
                </c:pt>
                <c:pt idx="2">
                  <c:v>2.7444038701471611</c:v>
                </c:pt>
                <c:pt idx="3">
                  <c:v>5.4860182119311505</c:v>
                </c:pt>
                <c:pt idx="4">
                  <c:v>8.2248486932595721</c:v>
                </c:pt>
                <c:pt idx="5">
                  <c:v>10.960900964777208</c:v>
                </c:pt>
                <c:pt idx="6">
                  <c:v>13.694180659936068</c:v>
                </c:pt>
                <c:pt idx="7">
                  <c:v>16.424693395065084</c:v>
                </c:pt>
                <c:pt idx="8">
                  <c:v>19.152444769439455</c:v>
                </c:pt>
                <c:pt idx="9">
                  <c:v>21.877440365349635</c:v>
                </c:pt>
                <c:pt idx="10">
                  <c:v>24.599685748169975</c:v>
                </c:pt>
                <c:pt idx="11">
                  <c:v>27.319186466427027</c:v>
                </c:pt>
                <c:pt idx="12">
                  <c:v>30.035948051867489</c:v>
                </c:pt>
                <c:pt idx="13">
                  <c:v>32.749976019525818</c:v>
                </c:pt>
                <c:pt idx="14">
                  <c:v>35.461275867791485</c:v>
                </c:pt>
                <c:pt idx="15">
                  <c:v>38.169853078475938</c:v>
                </c:pt>
                <c:pt idx="16">
                  <c:v>40.875713116879169</c:v>
                </c:pt>
                <c:pt idx="17">
                  <c:v>43.578861431855991</c:v>
                </c:pt>
                <c:pt idx="18">
                  <c:v>46.279303455881951</c:v>
                </c:pt>
                <c:pt idx="19">
                  <c:v>48.977044605118948</c:v>
                </c:pt>
                <c:pt idx="20">
                  <c:v>51.672090279480486</c:v>
                </c:pt>
                <c:pt idx="21">
                  <c:v>54.364445862696627</c:v>
                </c:pt>
                <c:pt idx="22">
                  <c:v>57.054116722378609</c:v>
                </c:pt>
                <c:pt idx="23">
                  <c:v>59.741108210083148</c:v>
                </c:pt>
                <c:pt idx="24">
                  <c:v>62.425425661376416</c:v>
                </c:pt>
                <c:pt idx="25">
                  <c:v>65.107074395897698</c:v>
                </c:pt>
                <c:pt idx="26">
                  <c:v>67.786059717422731</c:v>
                </c:pt>
                <c:pt idx="27">
                  <c:v>70.462386913926721</c:v>
                </c:pt>
                <c:pt idx="28">
                  <c:v>73.136061257647086</c:v>
                </c:pt>
                <c:pt idx="29">
                  <c:v>75.807088005145843</c:v>
                </c:pt>
                <c:pt idx="30">
                  <c:v>78.475472397371703</c:v>
                </c:pt>
                <c:pt idx="31">
                  <c:v>81.141219659721855</c:v>
                </c:pt>
                <c:pt idx="32">
                  <c:v>83.804335002103471</c:v>
                </c:pt>
                <c:pt idx="33">
                  <c:v>86.464823618994856</c:v>
                </c:pt>
                <c:pt idx="34">
                  <c:v>89.122690689506356</c:v>
                </c:pt>
                <c:pt idx="35">
                  <c:v>91.777941377440911</c:v>
                </c:pt>
                <c:pt idx="36">
                  <c:v>94.430580831354334</c:v>
                </c:pt>
                <c:pt idx="37">
                  <c:v>97.0806141846153</c:v>
                </c:pt>
                <c:pt idx="38">
                  <c:v>99.728046555465042</c:v>
                </c:pt>
                <c:pt idx="39">
                  <c:v>102.37288304707673</c:v>
                </c:pt>
                <c:pt idx="40">
                  <c:v>105.01512874761458</c:v>
                </c:pt>
                <c:pt idx="41">
                  <c:v>107.65478873029269</c:v>
                </c:pt>
                <c:pt idx="42">
                  <c:v>110.29186805343353</c:v>
                </c:pt>
                <c:pt idx="43">
                  <c:v>112.92637176052619</c:v>
                </c:pt>
                <c:pt idx="44">
                  <c:v>115.55830488028435</c:v>
                </c:pt>
                <c:pt idx="45">
                  <c:v>118.18767242670395</c:v>
                </c:pt>
                <c:pt idx="46">
                  <c:v>120.81447939912059</c:v>
                </c:pt>
                <c:pt idx="47">
                  <c:v>123.43873078226659</c:v>
                </c:pt>
                <c:pt idx="48">
                  <c:v>126.06043154632789</c:v>
                </c:pt>
                <c:pt idx="49">
                  <c:v>128.67958664700058</c:v>
                </c:pt>
                <c:pt idx="50">
                  <c:v>131.29620102554716</c:v>
                </c:pt>
                <c:pt idx="51">
                  <c:v>133.91027960885262</c:v>
                </c:pt>
                <c:pt idx="52">
                  <c:v>136.5218273094801</c:v>
                </c:pt>
                <c:pt idx="53">
                  <c:v>139.13084902572641</c:v>
                </c:pt>
                <c:pt idx="54">
                  <c:v>141.73734964167718</c:v>
                </c:pt>
                <c:pt idx="55">
                  <c:v>144.34133402726187</c:v>
                </c:pt>
                <c:pt idx="56">
                  <c:v>146.94280703830833</c:v>
                </c:pt>
                <c:pt idx="57">
                  <c:v>149.54177351659732</c:v>
                </c:pt>
                <c:pt idx="58">
                  <c:v>152.13823828991656</c:v>
                </c:pt>
                <c:pt idx="59">
                  <c:v>154.73220617211467</c:v>
                </c:pt>
                <c:pt idx="60">
                  <c:v>157.3236819631548</c:v>
                </c:pt>
                <c:pt idx="61">
                  <c:v>159.91267044916793</c:v>
                </c:pt>
                <c:pt idx="62">
                  <c:v>162.49917640250604</c:v>
                </c:pt>
                <c:pt idx="63">
                  <c:v>165.08320458179492</c:v>
                </c:pt>
                <c:pt idx="64">
                  <c:v>167.66475973198681</c:v>
                </c:pt>
                <c:pt idx="65">
                  <c:v>170.24384658441272</c:v>
                </c:pt>
                <c:pt idx="66">
                  <c:v>172.82046985683456</c:v>
                </c:pt>
                <c:pt idx="67">
                  <c:v>175.39463425349695</c:v>
                </c:pt>
                <c:pt idx="68">
                  <c:v>177.96634446517882</c:v>
                </c:pt>
                <c:pt idx="69">
                  <c:v>180.53560516924483</c:v>
                </c:pt>
                <c:pt idx="70">
                  <c:v>183.10242102969644</c:v>
                </c:pt>
                <c:pt idx="71">
                  <c:v>185.66679669722276</c:v>
                </c:pt>
                <c:pt idx="72">
                  <c:v>188.22873680925119</c:v>
                </c:pt>
                <c:pt idx="73">
                  <c:v>190.78824598999782</c:v>
                </c:pt>
                <c:pt idx="74">
                  <c:v>193.34532885051757</c:v>
                </c:pt>
                <c:pt idx="75">
                  <c:v>195.8999899887541</c:v>
                </c:pt>
                <c:pt idx="76">
                  <c:v>198.45223398958947</c:v>
                </c:pt>
                <c:pt idx="77">
                  <c:v>201.0020654248936</c:v>
                </c:pt>
                <c:pt idx="78">
                  <c:v>203.54948885357345</c:v>
                </c:pt>
                <c:pt idx="79">
                  <c:v>206.09450882162201</c:v>
                </c:pt>
                <c:pt idx="80">
                  <c:v>208.63712986216706</c:v>
                </c:pt>
                <c:pt idx="81">
                  <c:v>211.1773564955196</c:v>
                </c:pt>
                <c:pt idx="82">
                  <c:v>213.71519322922222</c:v>
                </c:pt>
                <c:pt idx="83">
                  <c:v>216.25064455809712</c:v>
                </c:pt>
                <c:pt idx="84">
                  <c:v>218.78371496429395</c:v>
                </c:pt>
                <c:pt idx="85">
                  <c:v>221.31440891733737</c:v>
                </c:pt>
              </c:numCache>
            </c:numRef>
          </c:xVal>
          <c:yVal>
            <c:numRef>
              <c:f>'Verlet tiro 3 sin resistencia'!$E$6:$E$91</c:f>
              <c:numCache>
                <c:formatCode>0.0000</c:formatCode>
                <c:ptCount val="86"/>
                <c:pt idx="0" formatCode="General">
                  <c:v>27.343363027932092</c:v>
                </c:pt>
                <c:pt idx="1">
                  <c:v>32</c:v>
                </c:pt>
                <c:pt idx="2" formatCode="General">
                  <c:v>36.550505789485932</c:v>
                </c:pt>
                <c:pt idx="3" formatCode="General">
                  <c:v>40.995242308083753</c:v>
                </c:pt>
                <c:pt idx="4" formatCode="General">
                  <c:v>45.334561932435413</c:v>
                </c:pt>
                <c:pt idx="5" formatCode="General">
                  <c:v>49.568807619843952</c:v>
                </c:pt>
                <c:pt idx="6" formatCode="General">
                  <c:v>53.698313020364381</c:v>
                </c:pt>
                <c:pt idx="7" formatCode="General">
                  <c:v>57.723402585352915</c:v>
                </c:pt>
                <c:pt idx="8" formatCode="General">
                  <c:v>61.644391672552132</c:v>
                </c:pt>
                <c:pt idx="9" formatCode="General">
                  <c:v>65.461586647786604</c:v>
                </c:pt>
                <c:pt idx="10" formatCode="General">
                  <c:v>69.175284983340774</c:v>
                </c:pt>
                <c:pt idx="11" formatCode="General">
                  <c:v>72.785775353088198</c:v>
                </c:pt>
                <c:pt idx="12" formatCode="General">
                  <c:v>76.29333772443843</c:v>
                </c:pt>
                <c:pt idx="13" formatCode="General">
                  <c:v>79.698243447165495</c:v>
                </c:pt>
                <c:pt idx="14" formatCode="General">
                  <c:v>83.000755339179236</c:v>
                </c:pt>
                <c:pt idx="15" formatCode="General">
                  <c:v>86.201127769298509</c:v>
                </c:pt>
                <c:pt idx="16" formatCode="General">
                  <c:v>89.299606737082811</c:v>
                </c:pt>
                <c:pt idx="17" formatCode="General">
                  <c:v>92.296429949776666</c:v>
                </c:pt>
                <c:pt idx="18" formatCode="General">
                  <c:v>95.191826896418917</c:v>
                </c:pt>
                <c:pt idx="19" formatCode="General">
                  <c:v>97.986018919166881</c:v>
                </c:pt>
                <c:pt idx="20" formatCode="General">
                  <c:v>100.67921928188323</c:v>
                </c:pt>
                <c:pt idx="21" formatCode="General">
                  <c:v>103.27163323603152</c:v>
                </c:pt>
                <c:pt idx="22" formatCode="General">
                  <c:v>105.76345808392416</c:v>
                </c:pt>
                <c:pt idx="23" formatCode="General">
                  <c:v>108.15488323936493</c:v>
                </c:pt>
                <c:pt idx="24" formatCode="General">
                  <c:v>110.44609028572592</c:v>
                </c:pt>
                <c:pt idx="25" formatCode="General">
                  <c:v>112.63725303149725</c:v>
                </c:pt>
                <c:pt idx="26" formatCode="General">
                  <c:v>114.72853756334618</c:v>
                </c:pt>
                <c:pt idx="27" formatCode="General">
                  <c:v>116.72010229671993</c:v>
                </c:pt>
                <c:pt idx="28" formatCode="General">
                  <c:v>118.61209802402564</c:v>
                </c:pt>
                <c:pt idx="29" formatCode="General">
                  <c:v>120.40466796041854</c:v>
                </c:pt>
                <c:pt idx="30" formatCode="General">
                  <c:v>122.09794778722809</c:v>
                </c:pt>
                <c:pt idx="31" formatCode="General">
                  <c:v>123.69206569305031</c:v>
                </c:pt>
                <c:pt idx="32" formatCode="General">
                  <c:v>125.18714241253257</c:v>
                </c:pt>
                <c:pt idx="33" formatCode="General">
                  <c:v>126.58329126287614</c:v>
                </c:pt>
                <c:pt idx="34" formatCode="General">
                  <c:v>127.8806181780798</c:v>
                </c:pt>
                <c:pt idx="35" formatCode="General">
                  <c:v>129.07922174094642</c:v>
                </c:pt>
                <c:pt idx="36" formatCode="General">
                  <c:v>130.17919321287329</c:v>
                </c:pt>
                <c:pt idx="37" formatCode="General">
                  <c:v>131.18061656144508</c:v>
                </c:pt>
                <c:pt idx="38" formatCode="General">
                  <c:v>132.08356848584717</c:v>
                </c:pt>
                <c:pt idx="39" formatCode="General">
                  <c:v>132.88811844011562</c:v>
                </c:pt>
                <c:pt idx="40" formatCode="General">
                  <c:v>133.59432865423869</c:v>
                </c:pt>
                <c:pt idx="41" formatCode="General">
                  <c:v>134.20225415312348</c:v>
                </c:pt>
                <c:pt idx="42" formatCode="General">
                  <c:v>134.71194277343963</c:v>
                </c:pt>
                <c:pt idx="43" formatCode="General">
                  <c:v>135.12343517835131</c:v>
                </c:pt>
                <c:pt idx="44" formatCode="General">
                  <c:v>135.43676487014662</c:v>
                </c:pt>
                <c:pt idx="45" formatCode="General">
                  <c:v>135.65195820077284</c:v>
                </c:pt>
                <c:pt idx="46" formatCode="General">
                  <c:v>135.76903438028441</c:v>
                </c:pt>
                <c:pt idx="47" formatCode="General">
                  <c:v>135.78800548320916</c:v>
                </c:pt>
                <c:pt idx="48" formatCode="General">
                  <c:v>135.70887645283707</c:v>
                </c:pt>
                <c:pt idx="49" formatCode="General">
                  <c:v>135.5316451034347</c:v>
                </c:pt>
                <c:pt idx="50" formatCode="General">
                  <c:v>135.25630212038689</c:v>
                </c:pt>
                <c:pt idx="51" formatCode="General">
                  <c:v>134.88283105826636</c:v>
                </c:pt>
                <c:pt idx="52" formatCode="General">
                  <c:v>134.41120833683016</c:v>
                </c:pt>
                <c:pt idx="53" formatCode="General">
                  <c:v>133.84140323494103</c:v>
                </c:pt>
                <c:pt idx="54" formatCode="General">
                  <c:v>133.17337788241028</c:v>
                </c:pt>
                <c:pt idx="55" formatCode="General">
                  <c:v>132.40708724975738</c:v>
                </c:pt>
                <c:pt idx="56" formatCode="General">
                  <c:v>131.54247913588046</c:v>
                </c:pt>
                <c:pt idx="57" formatCode="General">
                  <c:v>130.57949415363026</c:v>
                </c:pt>
                <c:pt idx="58" formatCode="General">
                  <c:v>129.5180657132793</c:v>
                </c:pt>
                <c:pt idx="59" formatCode="General">
                  <c:v>128.35812000387594</c:v>
                </c:pt>
                <c:pt idx="60" formatCode="General">
                  <c:v>127.09957597247251</c:v>
                </c:pt>
                <c:pt idx="61" formatCode="General">
                  <c:v>125.7423453012148</c:v>
                </c:pt>
                <c:pt idx="62" formatCode="General">
                  <c:v>124.28633238227904</c:v>
                </c:pt>
                <c:pt idx="63" formatCode="General">
                  <c:v>122.73143429064118</c:v>
                </c:pt>
                <c:pt idx="64" formatCode="General">
                  <c:v>121.07754075466171</c:v>
                </c:pt>
                <c:pt idx="65" formatCode="General">
                  <c:v>119.32453412446826</c:v>
                </c:pt>
                <c:pt idx="66" formatCode="General">
                  <c:v>117.47228933811617</c:v>
                </c:pt>
                <c:pt idx="67" formatCode="General">
                  <c:v>115.52067388550658</c:v>
                </c:pt>
                <c:pt idx="68" formatCode="General">
                  <c:v>113.46954777003937</c:v>
                </c:pt>
                <c:pt idx="69" formatCode="General">
                  <c:v>111.31876346797729</c:v>
                </c:pt>
                <c:pt idx="70" formatCode="General">
                  <c:v>109.06816588549603</c:v>
                </c:pt>
                <c:pt idx="71" formatCode="General">
                  <c:v>106.7175923133932</c:v>
                </c:pt>
                <c:pt idx="72" formatCode="General">
                  <c:v>104.26687237942795</c:v>
                </c:pt>
                <c:pt idx="73" formatCode="General">
                  <c:v>101.71582799826118</c:v>
                </c:pt>
                <c:pt idx="74" formatCode="General">
                  <c:v>99.064273318964624</c:v>
                </c:pt>
                <c:pt idx="75" formatCode="General">
                  <c:v>96.312014670065722</c:v>
                </c:pt>
                <c:pt idx="76" formatCode="General">
                  <c:v>93.458850502092986</c:v>
                </c:pt>
                <c:pt idx="77" formatCode="General">
                  <c:v>90.504571327585381</c:v>
                </c:pt>
                <c:pt idx="78" formatCode="General">
                  <c:v>87.448959658527102</c:v>
                </c:pt>
                <c:pt idx="79" formatCode="General">
                  <c:v>84.291789941167366</c:v>
                </c:pt>
                <c:pt idx="80" formatCode="General">
                  <c:v>81.032828488183142</c:v>
                </c:pt>
                <c:pt idx="81" formatCode="General">
                  <c:v>77.671833408140586</c:v>
                </c:pt>
                <c:pt idx="82" formatCode="General">
                  <c:v>74.208554532209206</c:v>
                </c:pt>
                <c:pt idx="83" formatCode="General">
                  <c:v>70.642733338080561</c:v>
                </c:pt>
                <c:pt idx="84" formatCode="General">
                  <c:v>66.974102871041396</c:v>
                </c:pt>
                <c:pt idx="85" formatCode="General">
                  <c:v>63.202387662148936</c:v>
                </c:pt>
              </c:numCache>
            </c:numRef>
          </c:yVal>
          <c:smooth val="1"/>
          <c:extLst>
            <c:ext xmlns:c16="http://schemas.microsoft.com/office/drawing/2014/chart" uri="{C3380CC4-5D6E-409C-BE32-E72D297353CC}">
              <c16:uniqueId val="{00000000-68A8-4949-A303-9ADBE52ADCA4}"/>
            </c:ext>
          </c:extLst>
        </c:ser>
        <c:dLbls>
          <c:showLegendKey val="0"/>
          <c:showVal val="0"/>
          <c:showCatName val="0"/>
          <c:showSerName val="0"/>
          <c:showPercent val="0"/>
          <c:showBubbleSize val="0"/>
        </c:dLbls>
        <c:axId val="245777048"/>
        <c:axId val="245778712"/>
      </c:scatterChart>
      <c:valAx>
        <c:axId val="245777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8712"/>
        <c:crosses val="autoZero"/>
        <c:crossBetween val="midCat"/>
      </c:valAx>
      <c:valAx>
        <c:axId val="245778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457770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trayectoria de proyectiles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'Gráfica de tiro parabólico'!$D$8:$D$48</c:f>
              <c:numCache>
                <c:formatCode>General</c:formatCode>
                <c:ptCount val="41"/>
                <c:pt idx="0">
                  <c:v>0</c:v>
                </c:pt>
                <c:pt idx="1">
                  <c:v>2.5000000000000009</c:v>
                </c:pt>
                <c:pt idx="2">
                  <c:v>5.0000000000000018</c:v>
                </c:pt>
                <c:pt idx="3">
                  <c:v>7.5000000000000036</c:v>
                </c:pt>
                <c:pt idx="4">
                  <c:v>10.000000000000004</c:v>
                </c:pt>
                <c:pt idx="5">
                  <c:v>12.500000000000004</c:v>
                </c:pt>
                <c:pt idx="6">
                  <c:v>15.000000000000004</c:v>
                </c:pt>
                <c:pt idx="7">
                  <c:v>17.500000000000004</c:v>
                </c:pt>
                <c:pt idx="8">
                  <c:v>20.000000000000004</c:v>
                </c:pt>
                <c:pt idx="9">
                  <c:v>22.500000000000004</c:v>
                </c:pt>
                <c:pt idx="10">
                  <c:v>25.000000000000004</c:v>
                </c:pt>
                <c:pt idx="11">
                  <c:v>27.500000000000004</c:v>
                </c:pt>
                <c:pt idx="12">
                  <c:v>30.000000000000007</c:v>
                </c:pt>
                <c:pt idx="13">
                  <c:v>32.500000000000007</c:v>
                </c:pt>
                <c:pt idx="14">
                  <c:v>35.000000000000014</c:v>
                </c:pt>
                <c:pt idx="15">
                  <c:v>37.500000000000014</c:v>
                </c:pt>
                <c:pt idx="16">
                  <c:v>40.000000000000021</c:v>
                </c:pt>
                <c:pt idx="17">
                  <c:v>42.500000000000021</c:v>
                </c:pt>
                <c:pt idx="18">
                  <c:v>45.000000000000028</c:v>
                </c:pt>
                <c:pt idx="19">
                  <c:v>47.500000000000028</c:v>
                </c:pt>
                <c:pt idx="20">
                  <c:v>50.000000000000028</c:v>
                </c:pt>
                <c:pt idx="21">
                  <c:v>52.500000000000028</c:v>
                </c:pt>
                <c:pt idx="22">
                  <c:v>55.000000000000028</c:v>
                </c:pt>
                <c:pt idx="23">
                  <c:v>57.500000000000036</c:v>
                </c:pt>
                <c:pt idx="24">
                  <c:v>60.000000000000036</c:v>
                </c:pt>
                <c:pt idx="25">
                  <c:v>62.500000000000043</c:v>
                </c:pt>
                <c:pt idx="26">
                  <c:v>65.000000000000043</c:v>
                </c:pt>
                <c:pt idx="27">
                  <c:v>67.500000000000043</c:v>
                </c:pt>
                <c:pt idx="28">
                  <c:v>70.000000000000043</c:v>
                </c:pt>
                <c:pt idx="29">
                  <c:v>72.500000000000057</c:v>
                </c:pt>
                <c:pt idx="30">
                  <c:v>75.000000000000057</c:v>
                </c:pt>
                <c:pt idx="31">
                  <c:v>77.500000000000057</c:v>
                </c:pt>
                <c:pt idx="32">
                  <c:v>80.000000000000057</c:v>
                </c:pt>
                <c:pt idx="33">
                  <c:v>82.500000000000057</c:v>
                </c:pt>
                <c:pt idx="34">
                  <c:v>85.000000000000071</c:v>
                </c:pt>
                <c:pt idx="35">
                  <c:v>87.500000000000071</c:v>
                </c:pt>
                <c:pt idx="36">
                  <c:v>90.000000000000071</c:v>
                </c:pt>
                <c:pt idx="37">
                  <c:v>92.500000000000071</c:v>
                </c:pt>
                <c:pt idx="38">
                  <c:v>95.000000000000071</c:v>
                </c:pt>
                <c:pt idx="39">
                  <c:v>97.500000000000085</c:v>
                </c:pt>
                <c:pt idx="40">
                  <c:v>100.00000000000007</c:v>
                </c:pt>
              </c:numCache>
            </c:numRef>
          </c:cat>
          <c:val>
            <c:numRef>
              <c:f>'Gráfica de tiro parabólico'!$E$8:$E$48</c:f>
              <c:numCache>
                <c:formatCode>General</c:formatCode>
                <c:ptCount val="41"/>
                <c:pt idx="0">
                  <c:v>0</c:v>
                </c:pt>
                <c:pt idx="1">
                  <c:v>4.2810770189221934</c:v>
                </c:pt>
                <c:pt idx="2">
                  <c:v>8.464054037844388</c:v>
                </c:pt>
                <c:pt idx="3">
                  <c:v>12.548931056766582</c:v>
                </c:pt>
                <c:pt idx="4">
                  <c:v>16.535708075688774</c:v>
                </c:pt>
                <c:pt idx="5">
                  <c:v>20.424385094610965</c:v>
                </c:pt>
                <c:pt idx="6">
                  <c:v>24.214962113533158</c:v>
                </c:pt>
                <c:pt idx="7">
                  <c:v>27.907439132455352</c:v>
                </c:pt>
                <c:pt idx="8">
                  <c:v>31.501816151377543</c:v>
                </c:pt>
                <c:pt idx="9">
                  <c:v>34.998093170299732</c:v>
                </c:pt>
                <c:pt idx="10">
                  <c:v>38.396270189221923</c:v>
                </c:pt>
                <c:pt idx="11">
                  <c:v>41.696347208144118</c:v>
                </c:pt>
                <c:pt idx="12">
                  <c:v>44.898324227066311</c:v>
                </c:pt>
                <c:pt idx="13">
                  <c:v>48.002201245988509</c:v>
                </c:pt>
                <c:pt idx="14">
                  <c:v>51.007978264910705</c:v>
                </c:pt>
                <c:pt idx="15">
                  <c:v>53.915655283832898</c:v>
                </c:pt>
                <c:pt idx="16">
                  <c:v>56.725232302755096</c:v>
                </c:pt>
                <c:pt idx="17">
                  <c:v>59.436709321677291</c:v>
                </c:pt>
                <c:pt idx="18">
                  <c:v>62.050086340599485</c:v>
                </c:pt>
                <c:pt idx="19">
                  <c:v>64.565363359521683</c:v>
                </c:pt>
                <c:pt idx="20">
                  <c:v>66.982540378443872</c:v>
                </c:pt>
                <c:pt idx="21">
                  <c:v>69.301617397366059</c:v>
                </c:pt>
                <c:pt idx="22">
                  <c:v>71.522594416288257</c:v>
                </c:pt>
                <c:pt idx="23">
                  <c:v>73.645471435210453</c:v>
                </c:pt>
                <c:pt idx="24">
                  <c:v>75.670248454132647</c:v>
                </c:pt>
                <c:pt idx="25">
                  <c:v>77.596925473054853</c:v>
                </c:pt>
                <c:pt idx="26">
                  <c:v>79.425502491977028</c:v>
                </c:pt>
                <c:pt idx="27">
                  <c:v>81.155979510899229</c:v>
                </c:pt>
                <c:pt idx="28">
                  <c:v>82.788356529821428</c:v>
                </c:pt>
                <c:pt idx="29">
                  <c:v>84.322633548743624</c:v>
                </c:pt>
                <c:pt idx="30">
                  <c:v>85.758810567665819</c:v>
                </c:pt>
                <c:pt idx="31">
                  <c:v>87.096887586587997</c:v>
                </c:pt>
                <c:pt idx="32">
                  <c:v>88.3368646055102</c:v>
                </c:pt>
                <c:pt idx="33">
                  <c:v>89.478741624432388</c:v>
                </c:pt>
                <c:pt idx="34">
                  <c:v>90.522518643354587</c:v>
                </c:pt>
                <c:pt idx="35">
                  <c:v>91.46819566227677</c:v>
                </c:pt>
                <c:pt idx="36">
                  <c:v>92.315772681198979</c:v>
                </c:pt>
                <c:pt idx="37">
                  <c:v>93.065249700121157</c:v>
                </c:pt>
                <c:pt idx="38">
                  <c:v>93.716626719043333</c:v>
                </c:pt>
                <c:pt idx="39">
                  <c:v>94.269903737965549</c:v>
                </c:pt>
                <c:pt idx="40">
                  <c:v>94.725080756887749</c:v>
                </c:pt>
              </c:numCache>
            </c:numRef>
          </c:val>
          <c:smooth val="0"/>
          <c:extLst>
            <c:ext xmlns:c16="http://schemas.microsoft.com/office/drawing/2014/chart" uri="{C3380CC4-5D6E-409C-BE32-E72D297353CC}">
              <c16:uniqueId val="{00000000-AD32-4F54-B1D3-F6F1D12BE44A}"/>
            </c:ext>
          </c:extLst>
        </c:ser>
        <c:ser>
          <c:idx val="1"/>
          <c:order val="1"/>
          <c:tx>
            <c:strRef>
              <c:f>'Tiro parabólico 2'!$E$17</c:f>
              <c:strCache>
                <c:ptCount val="1"/>
                <c:pt idx="0">
                  <c:v>71.65088487</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'Gráfica de tiro parabólico'!$D$8:$D$48</c:f>
              <c:numCache>
                <c:formatCode>General</c:formatCode>
                <c:ptCount val="41"/>
                <c:pt idx="0">
                  <c:v>0</c:v>
                </c:pt>
                <c:pt idx="1">
                  <c:v>2.5000000000000009</c:v>
                </c:pt>
                <c:pt idx="2">
                  <c:v>5.0000000000000018</c:v>
                </c:pt>
                <c:pt idx="3">
                  <c:v>7.5000000000000036</c:v>
                </c:pt>
                <c:pt idx="4">
                  <c:v>10.000000000000004</c:v>
                </c:pt>
                <c:pt idx="5">
                  <c:v>12.500000000000004</c:v>
                </c:pt>
                <c:pt idx="6">
                  <c:v>15.000000000000004</c:v>
                </c:pt>
                <c:pt idx="7">
                  <c:v>17.500000000000004</c:v>
                </c:pt>
                <c:pt idx="8">
                  <c:v>20.000000000000004</c:v>
                </c:pt>
                <c:pt idx="9">
                  <c:v>22.500000000000004</c:v>
                </c:pt>
                <c:pt idx="10">
                  <c:v>25.000000000000004</c:v>
                </c:pt>
                <c:pt idx="11">
                  <c:v>27.500000000000004</c:v>
                </c:pt>
                <c:pt idx="12">
                  <c:v>30.000000000000007</c:v>
                </c:pt>
                <c:pt idx="13">
                  <c:v>32.500000000000007</c:v>
                </c:pt>
                <c:pt idx="14">
                  <c:v>35.000000000000014</c:v>
                </c:pt>
                <c:pt idx="15">
                  <c:v>37.500000000000014</c:v>
                </c:pt>
                <c:pt idx="16">
                  <c:v>40.000000000000021</c:v>
                </c:pt>
                <c:pt idx="17">
                  <c:v>42.500000000000021</c:v>
                </c:pt>
                <c:pt idx="18">
                  <c:v>45.000000000000028</c:v>
                </c:pt>
                <c:pt idx="19">
                  <c:v>47.500000000000028</c:v>
                </c:pt>
                <c:pt idx="20">
                  <c:v>50.000000000000028</c:v>
                </c:pt>
                <c:pt idx="21">
                  <c:v>52.500000000000028</c:v>
                </c:pt>
                <c:pt idx="22">
                  <c:v>55.000000000000028</c:v>
                </c:pt>
                <c:pt idx="23">
                  <c:v>57.500000000000036</c:v>
                </c:pt>
                <c:pt idx="24">
                  <c:v>60.000000000000036</c:v>
                </c:pt>
                <c:pt idx="25">
                  <c:v>62.500000000000043</c:v>
                </c:pt>
                <c:pt idx="26">
                  <c:v>65.000000000000043</c:v>
                </c:pt>
                <c:pt idx="27">
                  <c:v>67.500000000000043</c:v>
                </c:pt>
                <c:pt idx="28">
                  <c:v>70.000000000000043</c:v>
                </c:pt>
                <c:pt idx="29">
                  <c:v>72.500000000000057</c:v>
                </c:pt>
                <c:pt idx="30">
                  <c:v>75.000000000000057</c:v>
                </c:pt>
                <c:pt idx="31">
                  <c:v>77.500000000000057</c:v>
                </c:pt>
                <c:pt idx="32">
                  <c:v>80.000000000000057</c:v>
                </c:pt>
                <c:pt idx="33">
                  <c:v>82.500000000000057</c:v>
                </c:pt>
                <c:pt idx="34">
                  <c:v>85.000000000000071</c:v>
                </c:pt>
                <c:pt idx="35">
                  <c:v>87.500000000000071</c:v>
                </c:pt>
                <c:pt idx="36">
                  <c:v>90.000000000000071</c:v>
                </c:pt>
                <c:pt idx="37">
                  <c:v>92.500000000000071</c:v>
                </c:pt>
                <c:pt idx="38">
                  <c:v>95.000000000000071</c:v>
                </c:pt>
                <c:pt idx="39">
                  <c:v>97.500000000000085</c:v>
                </c:pt>
                <c:pt idx="40">
                  <c:v>100.00000000000007</c:v>
                </c:pt>
              </c:numCache>
            </c:numRef>
          </c:cat>
          <c:val>
            <c:numRef>
              <c:f>'Tiro parabólico 2'!$E$8:$E$48</c:f>
              <c:numCache>
                <c:formatCode>General</c:formatCode>
                <c:ptCount val="41"/>
                <c:pt idx="0">
                  <c:v>30</c:v>
                </c:pt>
                <c:pt idx="1">
                  <c:v>36.227876096865387</c:v>
                </c:pt>
                <c:pt idx="2">
                  <c:v>42.05575219373079</c:v>
                </c:pt>
                <c:pt idx="3">
                  <c:v>47.48362829059618</c:v>
                </c:pt>
                <c:pt idx="4">
                  <c:v>52.511504387461571</c:v>
                </c:pt>
                <c:pt idx="5">
                  <c:v>57.139380484326963</c:v>
                </c:pt>
                <c:pt idx="6">
                  <c:v>61.36725658119235</c:v>
                </c:pt>
                <c:pt idx="7">
                  <c:v>65.195132678057746</c:v>
                </c:pt>
                <c:pt idx="8">
                  <c:v>68.62300877492298</c:v>
                </c:pt>
                <c:pt idx="9">
                  <c:v>71.650884871788406</c:v>
                </c:pt>
                <c:pt idx="10">
                  <c:v>74.278760968653799</c:v>
                </c:pt>
                <c:pt idx="11">
                  <c:v>76.506637065519229</c:v>
                </c:pt>
                <c:pt idx="12">
                  <c:v>78.33451316238471</c:v>
                </c:pt>
                <c:pt idx="13">
                  <c:v>79.762389259250114</c:v>
                </c:pt>
                <c:pt idx="14">
                  <c:v>80.790265356115498</c:v>
                </c:pt>
                <c:pt idx="15">
                  <c:v>81.41814145298089</c:v>
                </c:pt>
                <c:pt idx="16">
                  <c:v>81.646017549846292</c:v>
                </c:pt>
                <c:pt idx="17">
                  <c:v>81.473893646711659</c:v>
                </c:pt>
                <c:pt idx="18">
                  <c:v>80.901769743577077</c:v>
                </c:pt>
                <c:pt idx="19">
                  <c:v>79.929645840442433</c:v>
                </c:pt>
                <c:pt idx="20">
                  <c:v>78.557521937307854</c:v>
                </c:pt>
                <c:pt idx="21">
                  <c:v>76.785398034173241</c:v>
                </c:pt>
                <c:pt idx="22">
                  <c:v>74.613274131038651</c:v>
                </c:pt>
                <c:pt idx="23">
                  <c:v>72.041150227904026</c:v>
                </c:pt>
                <c:pt idx="24">
                  <c:v>69.069026324769425</c:v>
                </c:pt>
                <c:pt idx="25">
                  <c:v>65.696902421634832</c:v>
                </c:pt>
                <c:pt idx="26">
                  <c:v>61.924778518500204</c:v>
                </c:pt>
                <c:pt idx="27">
                  <c:v>57.7526546153656</c:v>
                </c:pt>
                <c:pt idx="28">
                  <c:v>53.18053071223099</c:v>
                </c:pt>
                <c:pt idx="29">
                  <c:v>48.208406809096402</c:v>
                </c:pt>
                <c:pt idx="30">
                  <c:v>42.836282905961781</c:v>
                </c:pt>
                <c:pt idx="31">
                  <c:v>37.064159002827154</c:v>
                </c:pt>
                <c:pt idx="32">
                  <c:v>30.892035099692578</c:v>
                </c:pt>
                <c:pt idx="33">
                  <c:v>24.319911196557968</c:v>
                </c:pt>
                <c:pt idx="34">
                  <c:v>17.347787293423352</c:v>
                </c:pt>
                <c:pt idx="35">
                  <c:v>9.9756633902887302</c:v>
                </c:pt>
                <c:pt idx="36">
                  <c:v>2.2035394871541598</c:v>
                </c:pt>
                <c:pt idx="37">
                  <c:v>-5.9685844159805015</c:v>
                </c:pt>
                <c:pt idx="38">
                  <c:v>-14.54070831911514</c:v>
                </c:pt>
                <c:pt idx="39">
                  <c:v>-23.512832222249642</c:v>
                </c:pt>
                <c:pt idx="40">
                  <c:v>-32.884956125384292</c:v>
                </c:pt>
              </c:numCache>
            </c:numRef>
          </c:val>
          <c:smooth val="0"/>
          <c:extLst>
            <c:ext xmlns:c16="http://schemas.microsoft.com/office/drawing/2014/chart" uri="{C3380CC4-5D6E-409C-BE32-E72D297353CC}">
              <c16:uniqueId val="{00000005-AD32-4F54-B1D3-F6F1D12BE44A}"/>
            </c:ext>
          </c:extLst>
        </c:ser>
        <c:ser>
          <c:idx val="2"/>
          <c:order val="2"/>
          <c:tx>
            <c:strRef>
              <c:f>'Tiro parabólico 3'!$E$9</c:f>
              <c:strCache>
                <c:ptCount val="1"/>
                <c:pt idx="0">
                  <c:v>8.085281374</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'Gráfica de tiro parabólico'!$D$8:$D$48</c:f>
              <c:numCache>
                <c:formatCode>General</c:formatCode>
                <c:ptCount val="41"/>
                <c:pt idx="0">
                  <c:v>0</c:v>
                </c:pt>
                <c:pt idx="1">
                  <c:v>2.5000000000000009</c:v>
                </c:pt>
                <c:pt idx="2">
                  <c:v>5.0000000000000018</c:v>
                </c:pt>
                <c:pt idx="3">
                  <c:v>7.5000000000000036</c:v>
                </c:pt>
                <c:pt idx="4">
                  <c:v>10.000000000000004</c:v>
                </c:pt>
                <c:pt idx="5">
                  <c:v>12.500000000000004</c:v>
                </c:pt>
                <c:pt idx="6">
                  <c:v>15.000000000000004</c:v>
                </c:pt>
                <c:pt idx="7">
                  <c:v>17.500000000000004</c:v>
                </c:pt>
                <c:pt idx="8">
                  <c:v>20.000000000000004</c:v>
                </c:pt>
                <c:pt idx="9">
                  <c:v>22.500000000000004</c:v>
                </c:pt>
                <c:pt idx="10">
                  <c:v>25.000000000000004</c:v>
                </c:pt>
                <c:pt idx="11">
                  <c:v>27.500000000000004</c:v>
                </c:pt>
                <c:pt idx="12">
                  <c:v>30.000000000000007</c:v>
                </c:pt>
                <c:pt idx="13">
                  <c:v>32.500000000000007</c:v>
                </c:pt>
                <c:pt idx="14">
                  <c:v>35.000000000000014</c:v>
                </c:pt>
                <c:pt idx="15">
                  <c:v>37.500000000000014</c:v>
                </c:pt>
                <c:pt idx="16">
                  <c:v>40.000000000000021</c:v>
                </c:pt>
                <c:pt idx="17">
                  <c:v>42.500000000000021</c:v>
                </c:pt>
                <c:pt idx="18">
                  <c:v>45.000000000000028</c:v>
                </c:pt>
                <c:pt idx="19">
                  <c:v>47.500000000000028</c:v>
                </c:pt>
                <c:pt idx="20">
                  <c:v>50.000000000000028</c:v>
                </c:pt>
                <c:pt idx="21">
                  <c:v>52.500000000000028</c:v>
                </c:pt>
                <c:pt idx="22">
                  <c:v>55.000000000000028</c:v>
                </c:pt>
                <c:pt idx="23">
                  <c:v>57.500000000000036</c:v>
                </c:pt>
                <c:pt idx="24">
                  <c:v>60.000000000000036</c:v>
                </c:pt>
                <c:pt idx="25">
                  <c:v>62.500000000000043</c:v>
                </c:pt>
                <c:pt idx="26">
                  <c:v>65.000000000000043</c:v>
                </c:pt>
                <c:pt idx="27">
                  <c:v>67.500000000000043</c:v>
                </c:pt>
                <c:pt idx="28">
                  <c:v>70.000000000000043</c:v>
                </c:pt>
                <c:pt idx="29">
                  <c:v>72.500000000000057</c:v>
                </c:pt>
                <c:pt idx="30">
                  <c:v>75.000000000000057</c:v>
                </c:pt>
                <c:pt idx="31">
                  <c:v>77.500000000000057</c:v>
                </c:pt>
                <c:pt idx="32">
                  <c:v>80.000000000000057</c:v>
                </c:pt>
                <c:pt idx="33">
                  <c:v>82.500000000000057</c:v>
                </c:pt>
                <c:pt idx="34">
                  <c:v>85.000000000000071</c:v>
                </c:pt>
                <c:pt idx="35">
                  <c:v>87.500000000000071</c:v>
                </c:pt>
                <c:pt idx="36">
                  <c:v>90.000000000000071</c:v>
                </c:pt>
                <c:pt idx="37">
                  <c:v>92.500000000000071</c:v>
                </c:pt>
                <c:pt idx="38">
                  <c:v>95.000000000000071</c:v>
                </c:pt>
                <c:pt idx="39">
                  <c:v>97.500000000000085</c:v>
                </c:pt>
                <c:pt idx="40">
                  <c:v>100.00000000000007</c:v>
                </c:pt>
              </c:numCache>
            </c:numRef>
          </c:cat>
          <c:val>
            <c:numRef>
              <c:f>'Tiro parabólico 3'!$E$8:$E$48</c:f>
              <c:numCache>
                <c:formatCode>General</c:formatCode>
                <c:ptCount val="41"/>
                <c:pt idx="0">
                  <c:v>0</c:v>
                </c:pt>
                <c:pt idx="1">
                  <c:v>8.0852813742385692</c:v>
                </c:pt>
                <c:pt idx="2">
                  <c:v>15.370562748477139</c:v>
                </c:pt>
                <c:pt idx="3">
                  <c:v>21.855844122715709</c:v>
                </c:pt>
                <c:pt idx="4">
                  <c:v>27.54112549695428</c:v>
                </c:pt>
                <c:pt idx="5">
                  <c:v>32.426406871192846</c:v>
                </c:pt>
                <c:pt idx="6">
                  <c:v>36.511688245431415</c:v>
                </c:pt>
                <c:pt idx="7">
                  <c:v>39.79696961966998</c:v>
                </c:pt>
                <c:pt idx="8">
                  <c:v>42.282250993908448</c:v>
                </c:pt>
                <c:pt idx="9">
                  <c:v>43.967532368147054</c:v>
                </c:pt>
                <c:pt idx="10">
                  <c:v>44.852813742385663</c:v>
                </c:pt>
                <c:pt idx="11">
                  <c:v>44.938095116624275</c:v>
                </c:pt>
                <c:pt idx="12">
                  <c:v>44.223376490862833</c:v>
                </c:pt>
                <c:pt idx="13">
                  <c:v>42.708657865101401</c:v>
                </c:pt>
                <c:pt idx="14">
                  <c:v>40.393939239339971</c:v>
                </c:pt>
                <c:pt idx="15">
                  <c:v>37.279220613578531</c:v>
                </c:pt>
                <c:pt idx="16">
                  <c:v>33.364501987817107</c:v>
                </c:pt>
                <c:pt idx="17">
                  <c:v>28.649783362055672</c:v>
                </c:pt>
                <c:pt idx="18">
                  <c:v>23.135064736294254</c:v>
                </c:pt>
                <c:pt idx="19">
                  <c:v>16.820346110532796</c:v>
                </c:pt>
                <c:pt idx="20">
                  <c:v>9.7056274847713837</c:v>
                </c:pt>
                <c:pt idx="21">
                  <c:v>1.79090885900996</c:v>
                </c:pt>
                <c:pt idx="22">
                  <c:v>-6.9238097667514751</c:v>
                </c:pt>
                <c:pt idx="23">
                  <c:v>-16.438528392512922</c:v>
                </c:pt>
                <c:pt idx="24">
                  <c:v>-26.753247018274322</c:v>
                </c:pt>
                <c:pt idx="25">
                  <c:v>-37.867965644035763</c:v>
                </c:pt>
                <c:pt idx="26">
                  <c:v>-49.782684269797215</c:v>
                </c:pt>
                <c:pt idx="27">
                  <c:v>-62.49740289555865</c:v>
                </c:pt>
                <c:pt idx="28">
                  <c:v>-76.01212152132004</c:v>
                </c:pt>
                <c:pt idx="29">
                  <c:v>-90.326840147081469</c:v>
                </c:pt>
                <c:pt idx="30">
                  <c:v>-105.44155877284294</c:v>
                </c:pt>
                <c:pt idx="31">
                  <c:v>-121.35627739860439</c:v>
                </c:pt>
                <c:pt idx="32">
                  <c:v>-138.0709960243658</c:v>
                </c:pt>
                <c:pt idx="33">
                  <c:v>-155.58571465012722</c:v>
                </c:pt>
                <c:pt idx="34">
                  <c:v>-173.90043327588864</c:v>
                </c:pt>
                <c:pt idx="35">
                  <c:v>-193.01515190165009</c:v>
                </c:pt>
                <c:pt idx="36">
                  <c:v>-212.92987052741148</c:v>
                </c:pt>
                <c:pt idx="37">
                  <c:v>-233.64458915317294</c:v>
                </c:pt>
                <c:pt idx="38">
                  <c:v>-255.15930777893442</c:v>
                </c:pt>
                <c:pt idx="39">
                  <c:v>-277.47402640469579</c:v>
                </c:pt>
                <c:pt idx="40">
                  <c:v>-300.58874503045723</c:v>
                </c:pt>
              </c:numCache>
            </c:numRef>
          </c:val>
          <c:smooth val="0"/>
          <c:extLst>
            <c:ext xmlns:c16="http://schemas.microsoft.com/office/drawing/2014/chart" uri="{C3380CC4-5D6E-409C-BE32-E72D297353CC}">
              <c16:uniqueId val="{00000009-AD32-4F54-B1D3-F6F1D12BE44A}"/>
            </c:ext>
          </c:extLst>
        </c:ser>
        <c:dLbls>
          <c:showLegendKey val="0"/>
          <c:showVal val="0"/>
          <c:showCatName val="0"/>
          <c:showSerName val="0"/>
          <c:showPercent val="0"/>
          <c:showBubbleSize val="0"/>
        </c:dLbls>
        <c:marker val="1"/>
        <c:smooth val="0"/>
        <c:axId val="614146496"/>
        <c:axId val="614151416"/>
      </c:lineChart>
      <c:catAx>
        <c:axId val="61414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14151416"/>
        <c:crosses val="autoZero"/>
        <c:auto val="1"/>
        <c:lblAlgn val="ctr"/>
        <c:lblOffset val="100"/>
        <c:noMultiLvlLbl val="0"/>
      </c:catAx>
      <c:valAx>
        <c:axId val="614151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1414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6</xdr:col>
      <xdr:colOff>476250</xdr:colOff>
      <xdr:row>36</xdr:row>
      <xdr:rowOff>76200</xdr:rowOff>
    </xdr:to>
    <xdr:pic>
      <xdr:nvPicPr>
        <xdr:cNvPr id="3" name="Picture 1">
          <a:extLst>
            <a:ext uri="{FF2B5EF4-FFF2-40B4-BE49-F238E27FC236}">
              <a16:creationId xmlns:a16="http://schemas.microsoft.com/office/drawing/2014/main" id="{BD1F47A2-8DD2-40E0-A258-09FF6FA49E6C}"/>
            </a:ext>
          </a:extLst>
        </xdr:cNvPr>
        <xdr:cNvPicPr>
          <a:picLocks noChangeAspect="1"/>
        </xdr:cNvPicPr>
      </xdr:nvPicPr>
      <xdr:blipFill>
        <a:blip xmlns:r="http://schemas.openxmlformats.org/officeDocument/2006/relationships" r:embed="rId1"/>
        <a:stretch>
          <a:fillRect/>
        </a:stretch>
      </xdr:blipFill>
      <xdr:spPr>
        <a:xfrm>
          <a:off x="0" y="4038600"/>
          <a:ext cx="5048250" cy="2933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9524</xdr:colOff>
      <xdr:row>8</xdr:row>
      <xdr:rowOff>0</xdr:rowOff>
    </xdr:from>
    <xdr:to>
      <xdr:col>10</xdr:col>
      <xdr:colOff>960119</xdr:colOff>
      <xdr:row>37</xdr:row>
      <xdr:rowOff>0</xdr:rowOff>
    </xdr:to>
    <xdr:graphicFrame macro="">
      <xdr:nvGraphicFramePr>
        <xdr:cNvPr id="13" name="Chart 2">
          <a:extLst>
            <a:ext uri="{FF2B5EF4-FFF2-40B4-BE49-F238E27FC236}">
              <a16:creationId xmlns:a16="http://schemas.microsoft.com/office/drawing/2014/main" id="{A86B56F7-8FB2-49D1-AC5C-7199841164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9525</xdr:colOff>
      <xdr:row>8</xdr:row>
      <xdr:rowOff>63500</xdr:rowOff>
    </xdr:from>
    <xdr:to>
      <xdr:col>9</xdr:col>
      <xdr:colOff>561975</xdr:colOff>
      <xdr:row>22</xdr:row>
      <xdr:rowOff>139700</xdr:rowOff>
    </xdr:to>
    <xdr:graphicFrame macro="">
      <xdr:nvGraphicFramePr>
        <xdr:cNvPr id="10" name="Chart 2">
          <a:extLst>
            <a:ext uri="{FF2B5EF4-FFF2-40B4-BE49-F238E27FC236}">
              <a16:creationId xmlns:a16="http://schemas.microsoft.com/office/drawing/2014/main" id="{2A80E4AF-3CB1-48AF-A170-408538CB5F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9525</xdr:colOff>
      <xdr:row>8</xdr:row>
      <xdr:rowOff>0</xdr:rowOff>
    </xdr:from>
    <xdr:to>
      <xdr:col>9</xdr:col>
      <xdr:colOff>561975</xdr:colOff>
      <xdr:row>22</xdr:row>
      <xdr:rowOff>76200</xdr:rowOff>
    </xdr:to>
    <xdr:graphicFrame macro="">
      <xdr:nvGraphicFramePr>
        <xdr:cNvPr id="15" name="Chart 2">
          <a:extLst>
            <a:ext uri="{FF2B5EF4-FFF2-40B4-BE49-F238E27FC236}">
              <a16:creationId xmlns:a16="http://schemas.microsoft.com/office/drawing/2014/main" id="{7D584B39-70A6-4E7A-BE24-7C616B4129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2282825</xdr:colOff>
      <xdr:row>9</xdr:row>
      <xdr:rowOff>12700</xdr:rowOff>
    </xdr:from>
    <xdr:to>
      <xdr:col>9</xdr:col>
      <xdr:colOff>536575</xdr:colOff>
      <xdr:row>23</xdr:row>
      <xdr:rowOff>88900</xdr:rowOff>
    </xdr:to>
    <xdr:graphicFrame macro="">
      <xdr:nvGraphicFramePr>
        <xdr:cNvPr id="2" name="Chart 2">
          <a:extLst>
            <a:ext uri="{FF2B5EF4-FFF2-40B4-BE49-F238E27FC236}">
              <a16:creationId xmlns:a16="http://schemas.microsoft.com/office/drawing/2014/main" id="{717857C9-6823-8E4B-ABA2-23A8F2FA1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9525</xdr:colOff>
      <xdr:row>8</xdr:row>
      <xdr:rowOff>63500</xdr:rowOff>
    </xdr:from>
    <xdr:to>
      <xdr:col>9</xdr:col>
      <xdr:colOff>561975</xdr:colOff>
      <xdr:row>22</xdr:row>
      <xdr:rowOff>139700</xdr:rowOff>
    </xdr:to>
    <xdr:graphicFrame macro="">
      <xdr:nvGraphicFramePr>
        <xdr:cNvPr id="2" name="Chart 2">
          <a:extLst>
            <a:ext uri="{FF2B5EF4-FFF2-40B4-BE49-F238E27FC236}">
              <a16:creationId xmlns:a16="http://schemas.microsoft.com/office/drawing/2014/main" id="{C75662C4-E3E3-2241-B62C-FC1B1ACD03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9525</xdr:colOff>
      <xdr:row>8</xdr:row>
      <xdr:rowOff>0</xdr:rowOff>
    </xdr:from>
    <xdr:to>
      <xdr:col>9</xdr:col>
      <xdr:colOff>561975</xdr:colOff>
      <xdr:row>22</xdr:row>
      <xdr:rowOff>76200</xdr:rowOff>
    </xdr:to>
    <xdr:graphicFrame macro="">
      <xdr:nvGraphicFramePr>
        <xdr:cNvPr id="2" name="Chart 2">
          <a:extLst>
            <a:ext uri="{FF2B5EF4-FFF2-40B4-BE49-F238E27FC236}">
              <a16:creationId xmlns:a16="http://schemas.microsoft.com/office/drawing/2014/main" id="{60CD20E5-8E19-A043-BCFC-929E65754C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15240</xdr:colOff>
      <xdr:row>6</xdr:row>
      <xdr:rowOff>0</xdr:rowOff>
    </xdr:from>
    <xdr:to>
      <xdr:col>11</xdr:col>
      <xdr:colOff>137160</xdr:colOff>
      <xdr:row>21</xdr:row>
      <xdr:rowOff>0</xdr:rowOff>
    </xdr:to>
    <xdr:graphicFrame macro="">
      <xdr:nvGraphicFramePr>
        <xdr:cNvPr id="12" name="Gráfico 2">
          <a:extLst>
            <a:ext uri="{FF2B5EF4-FFF2-40B4-BE49-F238E27FC236}">
              <a16:creationId xmlns:a16="http://schemas.microsoft.com/office/drawing/2014/main" id="{BCE46B3D-7EE3-4799-A06C-40E08677E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4FABB-DF5C-4F9E-B98F-F8DC866DADF5}">
  <dimension ref="A1:M31"/>
  <sheetViews>
    <sheetView topLeftCell="A7" workbookViewId="0">
      <selection activeCell="C19" sqref="C19"/>
    </sheetView>
  </sheetViews>
  <sheetFormatPr baseColWidth="10" defaultColWidth="11.44140625" defaultRowHeight="14.4"/>
  <cols>
    <col min="1" max="1" width="11.44140625" bestFit="1" customWidth="1"/>
  </cols>
  <sheetData>
    <row r="1" spans="1:4">
      <c r="A1" t="s">
        <v>0</v>
      </c>
      <c r="C1" s="20" t="s">
        <v>1</v>
      </c>
    </row>
    <row r="2" spans="1:4">
      <c r="A2" t="s">
        <v>2</v>
      </c>
      <c r="C2" t="s">
        <v>3</v>
      </c>
    </row>
    <row r="3" spans="1:4">
      <c r="A3" t="s">
        <v>4</v>
      </c>
      <c r="C3" t="s">
        <v>5</v>
      </c>
    </row>
    <row r="4" spans="1:4">
      <c r="A4" t="s">
        <v>6</v>
      </c>
      <c r="C4" t="s">
        <v>7</v>
      </c>
    </row>
    <row r="5" spans="1:4">
      <c r="A5" t="s">
        <v>8</v>
      </c>
      <c r="C5" t="s">
        <v>9</v>
      </c>
    </row>
    <row r="6" spans="1:4">
      <c r="A6" t="s">
        <v>10</v>
      </c>
      <c r="C6" t="s">
        <v>11</v>
      </c>
    </row>
    <row r="8" spans="1:4">
      <c r="A8" s="21" t="s">
        <v>12</v>
      </c>
      <c r="B8" s="21"/>
      <c r="C8" s="21"/>
      <c r="D8" s="21"/>
    </row>
    <row r="12" spans="1:4">
      <c r="A12" t="s">
        <v>13</v>
      </c>
      <c r="B12" t="s">
        <v>14</v>
      </c>
    </row>
    <row r="13" spans="1:4">
      <c r="A13" t="s">
        <v>15</v>
      </c>
      <c r="B13" t="s">
        <v>16</v>
      </c>
    </row>
    <row r="14" spans="1:4">
      <c r="A14" t="s">
        <v>17</v>
      </c>
      <c r="B14" t="s">
        <v>18</v>
      </c>
    </row>
    <row r="15" spans="1:4">
      <c r="A15" t="s">
        <v>19</v>
      </c>
      <c r="B15" t="s">
        <v>20</v>
      </c>
    </row>
    <row r="16" spans="1:4">
      <c r="A16" t="s">
        <v>21</v>
      </c>
      <c r="B16" t="s">
        <v>22</v>
      </c>
    </row>
    <row r="17" spans="1:13">
      <c r="A17" t="s">
        <v>23</v>
      </c>
      <c r="B17" t="s">
        <v>24</v>
      </c>
    </row>
    <row r="18" spans="1:13" ht="16.8">
      <c r="A18" t="s">
        <v>25</v>
      </c>
      <c r="C18" s="1" t="s">
        <v>26</v>
      </c>
    </row>
    <row r="19" spans="1:13" ht="16.8">
      <c r="A19" t="s">
        <v>27</v>
      </c>
      <c r="C19" s="1" t="s">
        <v>28</v>
      </c>
    </row>
    <row r="20" spans="1:13">
      <c r="A20" t="s">
        <v>29</v>
      </c>
    </row>
    <row r="25" spans="1:13">
      <c r="H25" s="41" t="s">
        <v>30</v>
      </c>
      <c r="I25" s="41"/>
      <c r="J25" s="41"/>
      <c r="K25" s="41"/>
      <c r="L25" s="41"/>
      <c r="M25" s="41"/>
    </row>
    <row r="26" spans="1:13">
      <c r="H26" s="41"/>
      <c r="I26" s="41"/>
      <c r="J26" s="41"/>
      <c r="K26" s="41"/>
      <c r="L26" s="41"/>
      <c r="M26" s="41"/>
    </row>
    <row r="27" spans="1:13">
      <c r="H27" s="41"/>
      <c r="I27" s="41"/>
      <c r="J27" s="41"/>
      <c r="K27" s="41"/>
      <c r="L27" s="41"/>
      <c r="M27" s="41"/>
    </row>
    <row r="28" spans="1:13">
      <c r="H28" s="41"/>
      <c r="I28" s="41"/>
      <c r="J28" s="41"/>
      <c r="K28" s="41"/>
      <c r="L28" s="41"/>
      <c r="M28" s="41"/>
    </row>
    <row r="30" spans="1:13">
      <c r="H30" s="43" t="s">
        <v>31</v>
      </c>
      <c r="I30" s="43"/>
      <c r="J30" t="s">
        <v>32</v>
      </c>
    </row>
    <row r="31" spans="1:13">
      <c r="H31" s="42" t="s">
        <v>33</v>
      </c>
      <c r="I31" s="42"/>
      <c r="J31" t="s">
        <v>34</v>
      </c>
      <c r="K31" s="39"/>
    </row>
  </sheetData>
  <mergeCells count="3">
    <mergeCell ref="H25:M28"/>
    <mergeCell ref="H31:I31"/>
    <mergeCell ref="H30:I3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D6D4C-3C78-744A-9DD2-30E8B6103375}">
  <dimension ref="A2:M91"/>
  <sheetViews>
    <sheetView tabSelected="1" topLeftCell="B1" workbookViewId="0">
      <selection activeCell="G3" sqref="G3"/>
    </sheetView>
  </sheetViews>
  <sheetFormatPr baseColWidth="10" defaultColWidth="11.44140625" defaultRowHeight="14.4"/>
  <cols>
    <col min="1" max="5" width="30.109375" customWidth="1"/>
    <col min="6" max="6" width="35" customWidth="1"/>
    <col min="7" max="13" width="30.109375" customWidth="1"/>
  </cols>
  <sheetData>
    <row r="2" spans="1:13">
      <c r="A2" s="3" t="s">
        <v>35</v>
      </c>
      <c r="B2" s="3" t="s">
        <v>36</v>
      </c>
      <c r="C2" s="3" t="s">
        <v>37</v>
      </c>
      <c r="D2" s="3" t="s">
        <v>38</v>
      </c>
      <c r="E2" s="3" t="s">
        <v>39</v>
      </c>
      <c r="F2" s="23" t="s">
        <v>40</v>
      </c>
      <c r="G2" s="22" t="s">
        <v>73</v>
      </c>
      <c r="H2" s="22" t="s">
        <v>42</v>
      </c>
      <c r="I2" s="22" t="s">
        <v>43</v>
      </c>
      <c r="J2" s="22" t="s">
        <v>44</v>
      </c>
    </row>
    <row r="3" spans="1:13">
      <c r="A3" s="6">
        <v>0</v>
      </c>
      <c r="B3" s="6">
        <v>-9.81</v>
      </c>
      <c r="C3" s="6">
        <v>50</v>
      </c>
      <c r="D3" s="6">
        <v>60</v>
      </c>
      <c r="E3" s="11">
        <f>D3*PI()/180</f>
        <v>1.0471975511965976</v>
      </c>
      <c r="F3" s="11">
        <v>1.2</v>
      </c>
      <c r="G3" s="44">
        <v>100</v>
      </c>
      <c r="H3" s="11">
        <v>1</v>
      </c>
      <c r="I3" s="11">
        <v>0</v>
      </c>
      <c r="J3" s="11">
        <v>0.1</v>
      </c>
    </row>
    <row r="5" spans="1:13">
      <c r="A5" s="4" t="s">
        <v>45</v>
      </c>
      <c r="B5" s="4" t="s">
        <v>46</v>
      </c>
      <c r="C5" s="8" t="s">
        <v>47</v>
      </c>
      <c r="D5" s="9" t="s">
        <v>48</v>
      </c>
      <c r="E5" s="9" t="s">
        <v>49</v>
      </c>
      <c r="F5" s="9" t="s">
        <v>50</v>
      </c>
      <c r="G5" s="9" t="s">
        <v>51</v>
      </c>
      <c r="H5" s="24" t="s">
        <v>52</v>
      </c>
      <c r="I5" s="24" t="s">
        <v>53</v>
      </c>
      <c r="J5" s="24" t="s">
        <v>54</v>
      </c>
      <c r="K5" s="24" t="s">
        <v>55</v>
      </c>
      <c r="L5" s="24" t="s">
        <v>56</v>
      </c>
      <c r="M5" s="24" t="s">
        <v>57</v>
      </c>
    </row>
    <row r="6" spans="1:13">
      <c r="A6" s="4">
        <v>-0.1</v>
      </c>
      <c r="B6" s="4"/>
      <c r="C6" s="8"/>
      <c r="D6" s="9">
        <f>D7-B7*$J$3-(F7*$J$3^2)</f>
        <v>-2.4976851931827819</v>
      </c>
      <c r="E6" s="9">
        <f>E7-C7*J3-G7*$J$3^2</f>
        <v>-4.2250825984705376</v>
      </c>
      <c r="F6" s="9"/>
      <c r="G6" s="34"/>
      <c r="H6" s="24"/>
      <c r="I6" s="24"/>
      <c r="J6" s="24"/>
      <c r="K6" s="24"/>
      <c r="L6" s="24"/>
      <c r="M6" s="24"/>
    </row>
    <row r="7" spans="1:13">
      <c r="A7" s="5">
        <v>0</v>
      </c>
      <c r="B7" s="5">
        <f>$C$3*(COS($E$3))</f>
        <v>25.000000000000007</v>
      </c>
      <c r="C7" s="12">
        <f>$C$3*(SIN($E$3))</f>
        <v>43.301270189221931</v>
      </c>
      <c r="D7" s="7">
        <f>B7*A7</f>
        <v>0</v>
      </c>
      <c r="E7" s="30">
        <f>I3</f>
        <v>0</v>
      </c>
      <c r="F7" s="32">
        <f t="shared" ref="F7:F38" si="0">-ABS(B7)/B7*$L$7/$H$3*B7^2</f>
        <v>-0.23148068172187897</v>
      </c>
      <c r="G7" s="31">
        <f t="shared" ref="G7:G38" si="1">-$I$7-ABS(C7)/C7*$L$7/$H$3*C7^2</f>
        <v>-10.504442045165638</v>
      </c>
      <c r="H7" s="33">
        <f>(H3/G3)</f>
        <v>0.01</v>
      </c>
      <c r="I7" s="25">
        <v>9.81</v>
      </c>
      <c r="J7" s="25">
        <f>(3*H7/(4*PI()))^(1/3)</f>
        <v>0.13365046175719758</v>
      </c>
      <c r="K7" s="25">
        <v>1.0999999999999999E-2</v>
      </c>
      <c r="L7" s="25">
        <f>0.5*F3*K7*M7</f>
        <v>3.7036909075500616E-4</v>
      </c>
      <c r="M7" s="25">
        <f>PI()*J7^2</f>
        <v>5.6116528902273671E-2</v>
      </c>
    </row>
    <row r="8" spans="1:13">
      <c r="A8" s="28">
        <f>A7+$J$3</f>
        <v>0.1</v>
      </c>
      <c r="B8" s="5">
        <f t="shared" ref="B8:B39" si="2">(D8-D7)/$J$3</f>
        <v>24.95374671045484</v>
      </c>
      <c r="C8" s="12">
        <f t="shared" ref="C8:C39" si="3">(E8-E7)/$J$3</f>
        <v>41.203710202156252</v>
      </c>
      <c r="D8" s="7">
        <f>(2*D7-D6)-(((D7-D6)/$J$3)^2)*($L$7/$H$3)*$J$3^2</f>
        <v>2.495374671045484</v>
      </c>
      <c r="E8" s="7">
        <f>(2*E7-E6)-(((E7-E6)/$J$3)^2)*($L$7/$H$3)*$J$3^2-$I$7*$J$3^2</f>
        <v>4.1203710202156252</v>
      </c>
      <c r="F8" s="32">
        <f t="shared" si="0"/>
        <v>-0.2306249346375496</v>
      </c>
      <c r="G8" s="31">
        <f t="shared" si="1"/>
        <v>-10.438792543991539</v>
      </c>
      <c r="H8" s="29">
        <f>(H3/G3)</f>
        <v>0.01</v>
      </c>
      <c r="I8" s="25">
        <v>9.81</v>
      </c>
      <c r="J8" s="25"/>
      <c r="K8" s="25"/>
      <c r="L8" s="25"/>
      <c r="M8" s="25">
        <f>4*PI()*J8*J8</f>
        <v>0</v>
      </c>
    </row>
    <row r="9" spans="1:13">
      <c r="A9" s="28">
        <f t="shared" ref="A9:A36" si="4">A8+$J$3</f>
        <v>0.2</v>
      </c>
      <c r="B9" s="5">
        <f t="shared" si="2"/>
        <v>24.930684216991086</v>
      </c>
      <c r="C9" s="12">
        <f t="shared" si="3"/>
        <v>40.159830947757094</v>
      </c>
      <c r="D9" s="7">
        <f t="shared" ref="D9:D72" si="5">(2*D8-D7)-(((D8-D7)/$J$3)^2)*($L$7/$H$3)*$J$3^2</f>
        <v>4.9884430927445926</v>
      </c>
      <c r="E9" s="7">
        <f t="shared" ref="E9:E72" si="6">(2*E8-E7)-(((E8-E7)/$J$3)^2)*($L$7/$H$3)*$J$3^2-$I$7*$J$3^2</f>
        <v>8.1363541149913345</v>
      </c>
      <c r="F9" s="32">
        <f t="shared" si="0"/>
        <v>-0.23019884004961827</v>
      </c>
      <c r="G9" s="31">
        <f t="shared" si="1"/>
        <v>-10.407335722055191</v>
      </c>
    </row>
    <row r="10" spans="1:13">
      <c r="A10" s="28">
        <f t="shared" si="4"/>
        <v>0.30000000000000004</v>
      </c>
      <c r="B10" s="5">
        <f t="shared" si="2"/>
        <v>24.907664332986126</v>
      </c>
      <c r="C10" s="12">
        <f t="shared" si="3"/>
        <v>39.119097375551561</v>
      </c>
      <c r="D10" s="7">
        <f t="shared" si="5"/>
        <v>7.4792095260432054</v>
      </c>
      <c r="E10" s="7">
        <f>(2*E9-E8)-(((E9-E8)/$J$3)^2)*($L$7/$H$3)*$J$3^2-$I$7*$J$3^2</f>
        <v>12.048263852546491</v>
      </c>
      <c r="F10" s="32">
        <f t="shared" si="0"/>
        <v>-0.22977392559079046</v>
      </c>
      <c r="G10" s="31">
        <f t="shared" si="1"/>
        <v>-10.376777219384174</v>
      </c>
    </row>
    <row r="11" spans="1:13">
      <c r="A11" s="28">
        <f t="shared" si="4"/>
        <v>0.4</v>
      </c>
      <c r="B11" s="5">
        <f t="shared" si="2"/>
        <v>24.884686940427041</v>
      </c>
      <c r="C11" s="12">
        <f t="shared" si="3"/>
        <v>38.081419653613132</v>
      </c>
      <c r="D11" s="7">
        <f t="shared" si="5"/>
        <v>9.9676782200859098</v>
      </c>
      <c r="E11" s="7">
        <f t="shared" si="6"/>
        <v>15.856405817907804</v>
      </c>
      <c r="F11" s="32">
        <f t="shared" si="0"/>
        <v>-0.22935018690603742</v>
      </c>
      <c r="G11" s="31">
        <f t="shared" si="1"/>
        <v>-10.347107226840139</v>
      </c>
    </row>
    <row r="12" spans="1:13">
      <c r="A12" s="28">
        <f t="shared" si="4"/>
        <v>0.5</v>
      </c>
      <c r="B12" s="5">
        <f t="shared" si="2"/>
        <v>24.861751921736435</v>
      </c>
      <c r="C12" s="12">
        <f t="shared" si="3"/>
        <v>37.046708930929114</v>
      </c>
      <c r="D12" s="7">
        <f t="shared" si="5"/>
        <v>12.453853412259553</v>
      </c>
      <c r="E12" s="7">
        <f t="shared" si="6"/>
        <v>19.561076711000716</v>
      </c>
      <c r="F12" s="32">
        <f t="shared" si="0"/>
        <v>-0.22892761966040534</v>
      </c>
      <c r="G12" s="31">
        <f t="shared" si="1"/>
        <v>-10.318316259563421</v>
      </c>
    </row>
    <row r="13" spans="1:13">
      <c r="A13" s="28">
        <f t="shared" si="4"/>
        <v>0.6</v>
      </c>
      <c r="B13" s="5">
        <f t="shared" si="2"/>
        <v>24.83885915977039</v>
      </c>
      <c r="C13" s="12">
        <f t="shared" si="3"/>
        <v>36.014877304972757</v>
      </c>
      <c r="D13" s="7">
        <f t="shared" si="5"/>
        <v>14.937739328236592</v>
      </c>
      <c r="E13" s="7">
        <f t="shared" si="6"/>
        <v>23.162564441497992</v>
      </c>
      <c r="F13" s="32">
        <f t="shared" si="0"/>
        <v>-0.22850621953890343</v>
      </c>
      <c r="G13" s="31">
        <f t="shared" si="1"/>
        <v>-10.290395150355762</v>
      </c>
    </row>
    <row r="14" spans="1:13">
      <c r="A14" s="28">
        <f t="shared" si="4"/>
        <v>0.7</v>
      </c>
      <c r="B14" s="5">
        <f t="shared" si="2"/>
        <v>24.816008537816465</v>
      </c>
      <c r="C14" s="12">
        <f t="shared" si="3"/>
        <v>34.985837789937193</v>
      </c>
      <c r="D14" s="7">
        <f t="shared" si="5"/>
        <v>17.419340182018239</v>
      </c>
      <c r="E14" s="7">
        <f t="shared" si="6"/>
        <v>26.661148220491711</v>
      </c>
      <c r="F14" s="32">
        <f t="shared" si="0"/>
        <v>-0.22808598224639373</v>
      </c>
      <c r="G14" s="31">
        <f t="shared" si="1"/>
        <v>-10.26333504331866</v>
      </c>
    </row>
    <row r="15" spans="1:13">
      <c r="A15" s="28">
        <f t="shared" si="4"/>
        <v>0.79999999999999993</v>
      </c>
      <c r="B15" s="5">
        <f t="shared" si="2"/>
        <v>24.793199939591837</v>
      </c>
      <c r="C15" s="12">
        <f t="shared" si="3"/>
        <v>33.959504285605355</v>
      </c>
      <c r="D15" s="7">
        <f t="shared" si="5"/>
        <v>19.898660175977422</v>
      </c>
      <c r="E15" s="7">
        <f t="shared" si="6"/>
        <v>30.057098649052246</v>
      </c>
      <c r="F15" s="32">
        <f t="shared" si="0"/>
        <v>-0.22766690350748367</v>
      </c>
      <c r="G15" s="31">
        <f t="shared" si="1"/>
        <v>-10.23712738773958</v>
      </c>
    </row>
    <row r="16" spans="1:13">
      <c r="A16" s="28">
        <f t="shared" si="4"/>
        <v>0.89999999999999991</v>
      </c>
      <c r="B16" s="5">
        <f t="shared" si="2"/>
        <v>24.770433249241073</v>
      </c>
      <c r="C16" s="12">
        <f t="shared" si="3"/>
        <v>32.935791546831403</v>
      </c>
      <c r="D16" s="7">
        <f t="shared" si="5"/>
        <v>22.37570350090153</v>
      </c>
      <c r="E16" s="7">
        <f t="shared" si="6"/>
        <v>33.350677803735387</v>
      </c>
      <c r="F16" s="32">
        <f t="shared" si="0"/>
        <v>-0.22724897906641298</v>
      </c>
      <c r="G16" s="31">
        <f t="shared" si="1"/>
        <v>-10.211763932218638</v>
      </c>
    </row>
    <row r="17" spans="1:11">
      <c r="A17" s="28">
        <f t="shared" si="4"/>
        <v>0.99999999999999989</v>
      </c>
      <c r="B17" s="5">
        <f t="shared" si="2"/>
        <v>24.747708351334445</v>
      </c>
      <c r="C17" s="12">
        <f t="shared" si="3"/>
        <v>31.914615153609489</v>
      </c>
      <c r="D17" s="7">
        <f t="shared" si="5"/>
        <v>24.850474336034974</v>
      </c>
      <c r="E17" s="7">
        <f t="shared" si="6"/>
        <v>36.542139319096336</v>
      </c>
      <c r="F17" s="32">
        <f t="shared" si="0"/>
        <v>-0.22683220468695037</v>
      </c>
      <c r="G17" s="31">
        <f t="shared" si="1"/>
        <v>-10.187236719028645</v>
      </c>
    </row>
    <row r="18" spans="1:11">
      <c r="A18" s="28">
        <f t="shared" si="4"/>
        <v>1.0999999999999999</v>
      </c>
      <c r="B18" s="5">
        <f t="shared" si="2"/>
        <v>24.725025130865745</v>
      </c>
      <c r="C18" s="12">
        <f t="shared" si="3"/>
        <v>30.895891481706599</v>
      </c>
      <c r="D18" s="7">
        <f t="shared" si="5"/>
        <v>27.322976849121549</v>
      </c>
      <c r="E18" s="7">
        <f t="shared" si="6"/>
        <v>39.631728467266996</v>
      </c>
      <c r="F18" s="32">
        <f t="shared" si="0"/>
        <v>-0.22641657615228183</v>
      </c>
      <c r="G18" s="31">
        <f t="shared" si="1"/>
        <v>-10.163538078701777</v>
      </c>
    </row>
    <row r="19" spans="1:11">
      <c r="A19" s="28">
        <f t="shared" si="4"/>
        <v>1.2</v>
      </c>
      <c r="B19" s="5">
        <f t="shared" si="2"/>
        <v>24.702383473250507</v>
      </c>
      <c r="C19" s="12">
        <f t="shared" si="3"/>
        <v>29.879537673836367</v>
      </c>
      <c r="D19" s="7">
        <f t="shared" si="5"/>
        <v>29.793215196446599</v>
      </c>
      <c r="E19" s="7">
        <f t="shared" si="6"/>
        <v>42.619682234650632</v>
      </c>
      <c r="F19" s="32">
        <f t="shared" si="0"/>
        <v>-0.22600208926490714</v>
      </c>
      <c r="G19" s="31">
        <f t="shared" si="1"/>
        <v>-10.140660624836407</v>
      </c>
    </row>
    <row r="20" spans="1:11">
      <c r="A20" s="28">
        <f t="shared" si="4"/>
        <v>1.3</v>
      </c>
      <c r="B20" s="5">
        <f t="shared" si="2"/>
        <v>24.67978326432398</v>
      </c>
      <c r="C20" s="12">
        <f t="shared" si="3"/>
        <v>28.865471611352689</v>
      </c>
      <c r="D20" s="7">
        <f t="shared" si="5"/>
        <v>32.261193522878997</v>
      </c>
      <c r="E20" s="7">
        <f t="shared" si="6"/>
        <v>45.506229395785901</v>
      </c>
      <c r="F20" s="32">
        <f t="shared" si="0"/>
        <v>-0.2255887398465318</v>
      </c>
      <c r="G20" s="31">
        <f t="shared" si="1"/>
        <v>-10.11859724911797</v>
      </c>
      <c r="K20" s="40"/>
    </row>
    <row r="21" spans="1:11">
      <c r="A21" s="28">
        <f t="shared" si="4"/>
        <v>1.4000000000000001</v>
      </c>
      <c r="B21" s="5">
        <f t="shared" si="2"/>
        <v>24.657224390339394</v>
      </c>
      <c r="C21" s="12">
        <f t="shared" si="3"/>
        <v>27.853611886440888</v>
      </c>
      <c r="D21" s="7">
        <f t="shared" si="5"/>
        <v>34.726915961912937</v>
      </c>
      <c r="E21" s="7">
        <f t="shared" si="6"/>
        <v>48.29159058442999</v>
      </c>
      <c r="F21" s="32">
        <f t="shared" si="0"/>
        <v>-0.22517652373796523</v>
      </c>
      <c r="G21" s="31">
        <f t="shared" si="1"/>
        <v>-10.097341116547963</v>
      </c>
    </row>
    <row r="22" spans="1:11">
      <c r="A22" s="28">
        <f t="shared" si="4"/>
        <v>1.5000000000000002</v>
      </c>
      <c r="B22" s="5">
        <f t="shared" si="2"/>
        <v>24.634706737965573</v>
      </c>
      <c r="C22" s="12">
        <f t="shared" si="3"/>
        <v>26.843877774786051</v>
      </c>
      <c r="D22" s="7">
        <f t="shared" si="5"/>
        <v>37.190386635709494</v>
      </c>
      <c r="E22" s="7">
        <f t="shared" si="6"/>
        <v>50.975978361908595</v>
      </c>
      <c r="F22" s="32">
        <f t="shared" si="0"/>
        <v>-0.22476543679900729</v>
      </c>
      <c r="G22" s="31">
        <f t="shared" si="1"/>
        <v>-10.076885660875526</v>
      </c>
    </row>
    <row r="23" spans="1:11">
      <c r="A23" s="28">
        <f t="shared" si="4"/>
        <v>1.6000000000000003</v>
      </c>
      <c r="B23" s="5">
        <f t="shared" si="2"/>
        <v>24.612230194285658</v>
      </c>
      <c r="C23" s="12">
        <f t="shared" si="3"/>
        <v>25.836189208698457</v>
      </c>
      <c r="D23" s="7">
        <f t="shared" si="5"/>
        <v>39.65160965513806</v>
      </c>
      <c r="E23" s="7">
        <f t="shared" si="6"/>
        <v>53.559597282778441</v>
      </c>
      <c r="F23" s="32">
        <f t="shared" si="0"/>
        <v>-0.22435547490835556</v>
      </c>
      <c r="G23" s="31">
        <f t="shared" si="1"/>
        <v>-10.057224580226265</v>
      </c>
    </row>
    <row r="24" spans="1:11">
      <c r="A24" s="28">
        <f t="shared" si="4"/>
        <v>1.7000000000000004</v>
      </c>
      <c r="B24" s="5">
        <f t="shared" si="2"/>
        <v>24.5897946467948</v>
      </c>
      <c r="C24" s="12">
        <f t="shared" si="3"/>
        <v>24.830466750675839</v>
      </c>
      <c r="D24" s="7">
        <f t="shared" si="5"/>
        <v>42.11058911981754</v>
      </c>
      <c r="E24" s="7">
        <f t="shared" si="6"/>
        <v>56.042643957846025</v>
      </c>
      <c r="F24" s="32">
        <f t="shared" si="0"/>
        <v>-0.22394663396349443</v>
      </c>
      <c r="G24" s="31">
        <f t="shared" si="1"/>
        <v>-10.038351832923235</v>
      </c>
    </row>
    <row r="25" spans="1:11">
      <c r="A25" s="28">
        <f t="shared" si="4"/>
        <v>1.8000000000000005</v>
      </c>
      <c r="B25" s="5">
        <f t="shared" si="2"/>
        <v>24.567399983398417</v>
      </c>
      <c r="C25" s="12">
        <f t="shared" si="3"/>
        <v>23.826631567383458</v>
      </c>
      <c r="D25" s="7">
        <f t="shared" si="5"/>
        <v>44.567329118157382</v>
      </c>
      <c r="E25" s="7">
        <f t="shared" si="6"/>
        <v>58.425307114584371</v>
      </c>
      <c r="F25" s="32">
        <f t="shared" si="0"/>
        <v>-0.22353890988059488</v>
      </c>
      <c r="G25" s="31">
        <f t="shared" si="1"/>
        <v>-10.020261633495288</v>
      </c>
    </row>
    <row r="26" spans="1:11">
      <c r="A26" s="28">
        <f>A25+$J$3</f>
        <v>1.9000000000000006</v>
      </c>
      <c r="B26" s="5">
        <f t="shared" si="2"/>
        <v>24.545046092410345</v>
      </c>
      <c r="C26" s="12">
        <f t="shared" si="3"/>
        <v>22.824605404033917</v>
      </c>
      <c r="D26" s="7">
        <f t="shared" si="5"/>
        <v>47.021833727398416</v>
      </c>
      <c r="E26" s="7">
        <f t="shared" si="6"/>
        <v>60.707767654987762</v>
      </c>
      <c r="F26" s="32">
        <f t="shared" si="0"/>
        <v>-0.22313229859441264</v>
      </c>
      <c r="G26" s="31">
        <f t="shared" si="1"/>
        <v>-10.002948448868183</v>
      </c>
      <c r="H26" t="s">
        <v>58</v>
      </c>
    </row>
    <row r="27" spans="1:11">
      <c r="A27" s="28">
        <f t="shared" si="4"/>
        <v>2.0000000000000004</v>
      </c>
      <c r="B27" s="5">
        <f t="shared" si="2"/>
        <v>24.522732862550924</v>
      </c>
      <c r="C27" s="12">
        <f t="shared" si="3"/>
        <v>21.824310559147051</v>
      </c>
      <c r="D27" s="7">
        <f t="shared" si="5"/>
        <v>49.474107013653509</v>
      </c>
      <c r="E27" s="7">
        <f t="shared" si="6"/>
        <v>62.890198710902467</v>
      </c>
      <c r="F27" s="32">
        <f t="shared" si="0"/>
        <v>-0.22272679605818599</v>
      </c>
      <c r="G27" s="31">
        <f t="shared" si="1"/>
        <v>-9.9864069947341143</v>
      </c>
    </row>
    <row r="28" spans="1:11">
      <c r="A28" s="28">
        <f t="shared" si="4"/>
        <v>2.1000000000000005</v>
      </c>
      <c r="B28" s="5">
        <f t="shared" si="2"/>
        <v>24.500460182945076</v>
      </c>
      <c r="C28" s="12">
        <f t="shared" si="3"/>
        <v>20.82566985967361</v>
      </c>
      <c r="D28" s="7">
        <f t="shared" si="5"/>
        <v>51.924153031948016</v>
      </c>
      <c r="E28" s="7">
        <f t="shared" si="6"/>
        <v>64.972765696869828</v>
      </c>
      <c r="F28" s="32">
        <f t="shared" si="0"/>
        <v>-0.22232239824353339</v>
      </c>
      <c r="G28" s="31">
        <f t="shared" si="1"/>
        <v>-9.9706322320955074</v>
      </c>
    </row>
    <row r="29" spans="1:11">
      <c r="A29" s="28">
        <f t="shared" si="4"/>
        <v>2.2000000000000006</v>
      </c>
      <c r="B29" s="5">
        <f t="shared" si="2"/>
        <v>24.478227943120743</v>
      </c>
      <c r="C29" s="12">
        <f t="shared" si="3"/>
        <v>19.828606636464059</v>
      </c>
      <c r="D29" s="7">
        <f t="shared" si="5"/>
        <v>54.371975826260091</v>
      </c>
      <c r="E29" s="7">
        <f t="shared" si="6"/>
        <v>66.955626360516234</v>
      </c>
      <c r="F29" s="32">
        <f t="shared" si="0"/>
        <v>-0.22191910114035865</v>
      </c>
      <c r="G29" s="31">
        <f t="shared" si="1"/>
        <v>-9.955619363979201</v>
      </c>
    </row>
    <row r="30" spans="1:11">
      <c r="A30" s="28">
        <f t="shared" si="4"/>
        <v>2.3000000000000007</v>
      </c>
      <c r="B30" s="5">
        <f t="shared" si="2"/>
        <v>24.456036033006683</v>
      </c>
      <c r="C30" s="12">
        <f t="shared" si="3"/>
        <v>18.833044700066068</v>
      </c>
      <c r="D30" s="7">
        <f t="shared" si="5"/>
        <v>56.817579429560759</v>
      </c>
      <c r="E30" s="7">
        <f t="shared" si="6"/>
        <v>68.838930830522841</v>
      </c>
      <c r="F30" s="32">
        <f t="shared" si="0"/>
        <v>-0.22151690075674435</v>
      </c>
      <c r="G30" s="31">
        <f t="shared" si="1"/>
        <v>-9.9413638323172613</v>
      </c>
    </row>
    <row r="31" spans="1:11">
      <c r="A31" s="28">
        <f t="shared" si="4"/>
        <v>2.4000000000000008</v>
      </c>
      <c r="B31" s="5">
        <f t="shared" si="2"/>
        <v>24.43388434293098</v>
      </c>
      <c r="C31" s="12">
        <f t="shared" si="3"/>
        <v>17.838908316834363</v>
      </c>
      <c r="D31" s="7">
        <f t="shared" si="5"/>
        <v>59.260967863853857</v>
      </c>
      <c r="E31" s="7">
        <f t="shared" si="6"/>
        <v>70.622821662206277</v>
      </c>
      <c r="F31" s="32">
        <f t="shared" si="0"/>
        <v>-0.22111579311885929</v>
      </c>
      <c r="G31" s="31">
        <f t="shared" si="1"/>
        <v>-9.9278613149909649</v>
      </c>
    </row>
    <row r="32" spans="1:11">
      <c r="A32" s="28">
        <f t="shared" si="4"/>
        <v>2.5000000000000009</v>
      </c>
      <c r="B32" s="5">
        <f t="shared" si="2"/>
        <v>24.411772763619126</v>
      </c>
      <c r="C32" s="12">
        <f t="shared" si="3"/>
        <v>16.846122185335304</v>
      </c>
      <c r="D32" s="7">
        <f t="shared" si="5"/>
        <v>61.702145140215769</v>
      </c>
      <c r="E32" s="7">
        <f t="shared" si="6"/>
        <v>72.307433880739808</v>
      </c>
      <c r="F32" s="32">
        <f t="shared" si="0"/>
        <v>-0.22071577427085778</v>
      </c>
      <c r="G32" s="31">
        <f t="shared" si="1"/>
        <v>-9.9151077230345912</v>
      </c>
    </row>
    <row r="33" spans="1:7">
      <c r="A33" s="28">
        <f t="shared" si="4"/>
        <v>2.600000000000001</v>
      </c>
      <c r="B33" s="5">
        <f t="shared" si="2"/>
        <v>24.38970118619217</v>
      </c>
      <c r="C33" s="12">
        <f t="shared" si="3"/>
        <v>15.854611413031847</v>
      </c>
      <c r="D33" s="7">
        <f t="shared" si="5"/>
        <v>64.141115258834986</v>
      </c>
      <c r="E33" s="7">
        <f t="shared" si="6"/>
        <v>73.892895022042993</v>
      </c>
      <c r="F33" s="32">
        <f t="shared" si="0"/>
        <v>-0.22031684027478163</v>
      </c>
      <c r="G33" s="31">
        <f t="shared" si="1"/>
        <v>-9.903099197995946</v>
      </c>
    </row>
    <row r="34" spans="1:7">
      <c r="A34" s="28">
        <f t="shared" si="4"/>
        <v>2.7000000000000011</v>
      </c>
      <c r="B34" s="5">
        <f t="shared" si="2"/>
        <v>24.367669502164659</v>
      </c>
      <c r="C34" s="12">
        <f t="shared" si="3"/>
        <v>14.864301493232261</v>
      </c>
      <c r="D34" s="7">
        <f t="shared" si="5"/>
        <v>66.577882209051452</v>
      </c>
      <c r="E34" s="7">
        <f t="shared" si="6"/>
        <v>75.379325171366219</v>
      </c>
      <c r="F34" s="32">
        <f t="shared" si="0"/>
        <v>-0.21991898721045783</v>
      </c>
      <c r="G34" s="31">
        <f t="shared" si="1"/>
        <v>-9.8918321094506467</v>
      </c>
    </row>
    <row r="35" spans="1:7">
      <c r="A35" s="28">
        <f t="shared" si="4"/>
        <v>2.8000000000000012</v>
      </c>
      <c r="B35" s="5">
        <f t="shared" si="2"/>
        <v>24.345677603443647</v>
      </c>
      <c r="C35" s="12">
        <f t="shared" si="3"/>
        <v>13.875118282287104</v>
      </c>
      <c r="D35" s="7">
        <f t="shared" si="5"/>
        <v>69.012449969395817</v>
      </c>
      <c r="E35" s="7">
        <f t="shared" si="6"/>
        <v>76.766836999594929</v>
      </c>
      <c r="F35" s="32">
        <f t="shared" si="0"/>
        <v>-0.21952221117541662</v>
      </c>
      <c r="G35" s="31">
        <f t="shared" si="1"/>
        <v>-9.881303052667425</v>
      </c>
    </row>
    <row r="36" spans="1:7">
      <c r="A36" s="28">
        <f t="shared" si="4"/>
        <v>2.9000000000000012</v>
      </c>
      <c r="B36" s="5">
        <f t="shared" si="2"/>
        <v>24.323725382326131</v>
      </c>
      <c r="C36" s="12">
        <f t="shared" si="3"/>
        <v>12.886987977020397</v>
      </c>
      <c r="D36" s="7">
        <f t="shared" si="5"/>
        <v>71.44482250762843</v>
      </c>
      <c r="E36" s="7">
        <f t="shared" si="6"/>
        <v>78.055535797296969</v>
      </c>
      <c r="F36" s="32">
        <f t="shared" si="0"/>
        <v>-0.21912650828478139</v>
      </c>
      <c r="G36" s="31">
        <f t="shared" si="1"/>
        <v>-9.8715088464218557</v>
      </c>
    </row>
    <row r="37" spans="1:7">
      <c r="A37" s="28">
        <f>A36+$J$3</f>
        <v>3.0000000000000013</v>
      </c>
      <c r="B37" s="5">
        <f t="shared" si="2"/>
        <v>24.301812731497705</v>
      </c>
      <c r="C37" s="12">
        <f t="shared" si="3"/>
        <v>11.89983709237822</v>
      </c>
      <c r="D37" s="7">
        <f t="shared" si="5"/>
        <v>73.875003780778201</v>
      </c>
      <c r="E37" s="7">
        <f t="shared" si="6"/>
        <v>79.245519506534791</v>
      </c>
      <c r="F37" s="32">
        <f t="shared" si="0"/>
        <v>-0.21873187467118094</v>
      </c>
      <c r="G37" s="31">
        <f t="shared" si="1"/>
        <v>-9.86244653095609</v>
      </c>
    </row>
    <row r="38" spans="1:7">
      <c r="A38" s="28">
        <f t="shared" ref="A38:A91" si="7">A37+$J$3</f>
        <v>3.1000000000000014</v>
      </c>
      <c r="B38" s="5">
        <f t="shared" si="2"/>
        <v>24.27993954403064</v>
      </c>
      <c r="C38" s="12">
        <f t="shared" si="3"/>
        <v>10.913592439282525</v>
      </c>
      <c r="D38" s="7">
        <f t="shared" si="5"/>
        <v>76.302997735181265</v>
      </c>
      <c r="E38" s="7">
        <f t="shared" si="6"/>
        <v>80.336878750463043</v>
      </c>
      <c r="F38" s="32">
        <f t="shared" si="0"/>
        <v>-0.2183383064846518</v>
      </c>
      <c r="G38" s="31">
        <f t="shared" si="1"/>
        <v>-9.8541133660823697</v>
      </c>
    </row>
    <row r="39" spans="1:7">
      <c r="A39" s="28">
        <f t="shared" si="7"/>
        <v>3.2000000000000015</v>
      </c>
      <c r="B39" s="5">
        <f t="shared" si="2"/>
        <v>24.258105713382179</v>
      </c>
      <c r="C39" s="12">
        <f t="shared" si="3"/>
        <v>9.9281811026742162</v>
      </c>
      <c r="D39" s="7">
        <f t="shared" si="5"/>
        <v>78.728808306519483</v>
      </c>
      <c r="E39" s="7">
        <f t="shared" si="6"/>
        <v>81.329696860730465</v>
      </c>
      <c r="F39" s="32">
        <f t="shared" ref="F39:F70" si="8">-ABS(B39)/B39*$L$7/$H$3*B39^2</f>
        <v>-0.21794579989254512</v>
      </c>
      <c r="G39" s="31">
        <f t="shared" ref="G39:G70" si="9">-$I$7-ABS(C39)/C39*$L$7/$H$3*C39^2</f>
        <v>-9.8465068294282077</v>
      </c>
    </row>
    <row r="40" spans="1:7">
      <c r="A40" s="28">
        <f t="shared" si="7"/>
        <v>3.3000000000000016</v>
      </c>
      <c r="B40" s="5">
        <f t="shared" ref="B40:B71" si="10">(D40-D39)/$J$3</f>
        <v>24.236311133392974</v>
      </c>
      <c r="C40" s="12">
        <f t="shared" ref="C40:C71" si="11">(E40-E39)/$J$3</f>
        <v>8.9435304197313314</v>
      </c>
      <c r="D40" s="7">
        <f t="shared" si="5"/>
        <v>81.15243941985878</v>
      </c>
      <c r="E40" s="7">
        <f t="shared" si="6"/>
        <v>82.224049902703598</v>
      </c>
      <c r="F40" s="32">
        <f t="shared" si="8"/>
        <v>-0.21755435107943596</v>
      </c>
      <c r="G40" s="31">
        <f t="shared" si="9"/>
        <v>-9.8396246148213216</v>
      </c>
    </row>
    <row r="41" spans="1:7">
      <c r="A41" s="28">
        <f t="shared" si="7"/>
        <v>3.4000000000000017</v>
      </c>
      <c r="B41" s="5">
        <f t="shared" si="10"/>
        <v>24.214555698285096</v>
      </c>
      <c r="C41" s="12">
        <f t="shared" si="11"/>
        <v>7.9595679582492096</v>
      </c>
      <c r="D41" s="7">
        <f t="shared" si="5"/>
        <v>83.57389498968729</v>
      </c>
      <c r="E41" s="7">
        <f t="shared" si="6"/>
        <v>83.020006698528519</v>
      </c>
      <c r="F41" s="32">
        <f t="shared" si="8"/>
        <v>-0.21716395624702606</v>
      </c>
      <c r="G41" s="31">
        <f t="shared" si="9"/>
        <v>-9.8334646308125429</v>
      </c>
    </row>
    <row r="42" spans="1:7">
      <c r="A42" s="28">
        <f t="shared" si="7"/>
        <v>3.5000000000000018</v>
      </c>
      <c r="B42" s="5">
        <f t="shared" si="10"/>
        <v>24.192839302660332</v>
      </c>
      <c r="C42" s="12">
        <f t="shared" si="11"/>
        <v>6.9762214951678914</v>
      </c>
      <c r="D42" s="7">
        <f t="shared" si="5"/>
        <v>85.993178919953323</v>
      </c>
      <c r="E42" s="7">
        <f t="shared" si="6"/>
        <v>83.717628848045308</v>
      </c>
      <c r="F42" s="32">
        <f t="shared" si="8"/>
        <v>-0.21677461161405148</v>
      </c>
      <c r="G42" s="31">
        <f t="shared" si="9"/>
        <v>-9.828024999335085</v>
      </c>
    </row>
    <row r="43" spans="1:7">
      <c r="A43" s="28">
        <f t="shared" si="7"/>
        <v>3.6000000000000019</v>
      </c>
      <c r="B43" s="5">
        <f t="shared" si="10"/>
        <v>24.1711618414989</v>
      </c>
      <c r="C43" s="12">
        <f t="shared" si="11"/>
        <v>5.9934189952343786</v>
      </c>
      <c r="D43" s="7">
        <f t="shared" si="5"/>
        <v>88.410295104103213</v>
      </c>
      <c r="E43" s="7">
        <f t="shared" si="6"/>
        <v>84.316970747568746</v>
      </c>
      <c r="F43" s="32">
        <f t="shared" si="8"/>
        <v>-0.21638631341619885</v>
      </c>
      <c r="G43" s="31">
        <f t="shared" si="9"/>
        <v>-9.8233040544987116</v>
      </c>
    </row>
    <row r="44" spans="1:7">
      <c r="A44" s="28">
        <f t="shared" si="7"/>
        <v>3.700000000000002</v>
      </c>
      <c r="B44" s="5">
        <f t="shared" si="10"/>
        <v>24.149523210157327</v>
      </c>
      <c r="C44" s="12">
        <f t="shared" si="11"/>
        <v>5.0110885897845492</v>
      </c>
      <c r="D44" s="7">
        <f t="shared" si="5"/>
        <v>90.825247425118945</v>
      </c>
      <c r="E44" s="7">
        <f t="shared" si="6"/>
        <v>84.818079606547201</v>
      </c>
      <c r="F44" s="32">
        <f t="shared" si="8"/>
        <v>-0.21599905790600629</v>
      </c>
      <c r="G44" s="31">
        <f t="shared" si="9"/>
        <v>-9.8193003415174456</v>
      </c>
    </row>
    <row r="45" spans="1:7">
      <c r="A45" s="28">
        <f t="shared" si="7"/>
        <v>3.800000000000002</v>
      </c>
      <c r="B45" s="5">
        <f t="shared" si="10"/>
        <v>24.127923304366732</v>
      </c>
      <c r="C45" s="12">
        <f t="shared" si="11"/>
        <v>4.0291585556327902</v>
      </c>
      <c r="D45" s="7">
        <f t="shared" si="5"/>
        <v>93.238039755555619</v>
      </c>
      <c r="E45" s="7">
        <f t="shared" si="6"/>
        <v>85.22099546211048</v>
      </c>
      <c r="F45" s="32">
        <f t="shared" si="8"/>
        <v>-0.2156128413527727</v>
      </c>
      <c r="G45" s="31">
        <f t="shared" si="9"/>
        <v>-9.8160126157696954</v>
      </c>
    </row>
    <row r="46" spans="1:7">
      <c r="A46" s="28">
        <f t="shared" si="7"/>
        <v>3.9000000000000021</v>
      </c>
      <c r="B46" s="5">
        <f t="shared" si="10"/>
        <v>24.106362020231415</v>
      </c>
      <c r="C46" s="12">
        <f t="shared" si="11"/>
        <v>3.0475572940558493</v>
      </c>
      <c r="D46" s="7">
        <f t="shared" si="5"/>
        <v>95.64867595757876</v>
      </c>
      <c r="E46" s="7">
        <f t="shared" si="6"/>
        <v>85.525751191516065</v>
      </c>
      <c r="F46" s="32">
        <f t="shared" si="8"/>
        <v>-0.21522766004247215</v>
      </c>
      <c r="G46" s="31">
        <f t="shared" si="9"/>
        <v>-9.813439841989716</v>
      </c>
    </row>
    <row r="47" spans="1:7">
      <c r="A47" s="28">
        <f t="shared" si="7"/>
        <v>4.0000000000000018</v>
      </c>
      <c r="B47" s="5">
        <f t="shared" si="10"/>
        <v>24.084839254227148</v>
      </c>
      <c r="C47" s="12">
        <f t="shared" si="11"/>
        <v>2.0662133098568347</v>
      </c>
      <c r="D47" s="7">
        <f t="shared" si="5"/>
        <v>98.057159883001475</v>
      </c>
      <c r="E47" s="7">
        <f t="shared" si="6"/>
        <v>85.732372522501748</v>
      </c>
      <c r="F47" s="32">
        <f t="shared" si="8"/>
        <v>-0.2148435102776643</v>
      </c>
      <c r="G47" s="31">
        <f t="shared" si="9"/>
        <v>-9.8115811935895483</v>
      </c>
    </row>
    <row r="48" spans="1:7">
      <c r="A48" s="28">
        <f t="shared" si="7"/>
        <v>4.1000000000000014</v>
      </c>
      <c r="B48" s="5">
        <f t="shared" si="10"/>
        <v>24.063354903199325</v>
      </c>
      <c r="C48" s="12">
        <f t="shared" si="11"/>
        <v>1.0850551904978545</v>
      </c>
      <c r="D48" s="7">
        <f t="shared" si="5"/>
        <v>100.46349537332141</v>
      </c>
      <c r="E48" s="7">
        <f t="shared" si="6"/>
        <v>85.840878041551534</v>
      </c>
      <c r="F48" s="32">
        <f t="shared" si="8"/>
        <v>-0.21446038837740181</v>
      </c>
      <c r="G48" s="31">
        <f t="shared" si="9"/>
        <v>-9.8104360521106475</v>
      </c>
    </row>
    <row r="49" spans="1:7">
      <c r="A49" s="28">
        <f t="shared" si="7"/>
        <v>4.2000000000000011</v>
      </c>
      <c r="B49" s="5">
        <f t="shared" si="10"/>
        <v>24.041908864361545</v>
      </c>
      <c r="C49" s="12">
        <f t="shared" si="11"/>
        <v>0.10401158528679844</v>
      </c>
      <c r="D49" s="7">
        <f t="shared" si="5"/>
        <v>102.86768625975756</v>
      </c>
      <c r="E49" s="7">
        <f t="shared" si="6"/>
        <v>85.851279200080214</v>
      </c>
      <c r="F49" s="32">
        <f t="shared" si="8"/>
        <v>-0.21407829067714632</v>
      </c>
      <c r="G49" s="31">
        <f t="shared" si="9"/>
        <v>-9.810004006804629</v>
      </c>
    </row>
    <row r="50" spans="1:7">
      <c r="A50" s="28">
        <f t="shared" si="7"/>
        <v>4.3000000000000007</v>
      </c>
      <c r="B50" s="5">
        <f t="shared" si="10"/>
        <v>24.020501035293762</v>
      </c>
      <c r="C50" s="12">
        <f t="shared" si="11"/>
        <v>-0.87698881539367335</v>
      </c>
      <c r="D50" s="7">
        <f t="shared" si="5"/>
        <v>105.26973636328694</v>
      </c>
      <c r="E50" s="7">
        <f t="shared" si="6"/>
        <v>85.763580318540846</v>
      </c>
      <c r="F50" s="32">
        <f t="shared" si="8"/>
        <v>-0.21369721352867718</v>
      </c>
      <c r="G50" s="31">
        <f t="shared" si="9"/>
        <v>-9.8097151456573766</v>
      </c>
    </row>
    <row r="51" spans="1:7">
      <c r="A51" s="28">
        <f t="shared" si="7"/>
        <v>4.4000000000000004</v>
      </c>
      <c r="B51" s="5">
        <f t="shared" si="10"/>
        <v>23.999131313940865</v>
      </c>
      <c r="C51" s="12">
        <f t="shared" si="11"/>
        <v>-1.8580173008280099</v>
      </c>
      <c r="D51" s="7">
        <f t="shared" si="5"/>
        <v>107.66964949468102</v>
      </c>
      <c r="E51" s="7">
        <f t="shared" si="6"/>
        <v>85.577778588458045</v>
      </c>
      <c r="F51" s="32">
        <f t="shared" si="8"/>
        <v>-0.21331715330000786</v>
      </c>
      <c r="G51" s="31">
        <f t="shared" si="9"/>
        <v>-9.8087214013470891</v>
      </c>
    </row>
    <row r="52" spans="1:7">
      <c r="A52" s="28">
        <f t="shared" si="7"/>
        <v>4.5</v>
      </c>
      <c r="B52" s="5">
        <f t="shared" si="10"/>
        <v>23.977799598610829</v>
      </c>
      <c r="C52" s="12">
        <f t="shared" si="11"/>
        <v>-2.839145160693306</v>
      </c>
      <c r="D52" s="7">
        <f t="shared" si="5"/>
        <v>110.06742945454211</v>
      </c>
      <c r="E52" s="7">
        <f t="shared" si="6"/>
        <v>85.293864072388715</v>
      </c>
      <c r="F52" s="32">
        <f t="shared" si="8"/>
        <v>-0.21293810637529556</v>
      </c>
      <c r="G52" s="31">
        <f t="shared" si="9"/>
        <v>-9.8070145491133616</v>
      </c>
    </row>
    <row r="53" spans="1:7">
      <c r="A53" s="28">
        <f t="shared" si="7"/>
        <v>4.5999999999999996</v>
      </c>
      <c r="B53" s="5">
        <f t="shared" si="10"/>
        <v>23.956505787973299</v>
      </c>
      <c r="C53" s="12">
        <f t="shared" si="11"/>
        <v>-3.8204437057819973</v>
      </c>
      <c r="D53" s="7">
        <f t="shared" si="5"/>
        <v>112.46308003333944</v>
      </c>
      <c r="E53" s="7">
        <f t="shared" si="6"/>
        <v>84.911819701810515</v>
      </c>
      <c r="F53" s="32">
        <f t="shared" si="8"/>
        <v>-0.21256006915475836</v>
      </c>
      <c r="G53" s="31">
        <f t="shared" si="9"/>
        <v>-9.8045941704884605</v>
      </c>
    </row>
    <row r="54" spans="1:7">
      <c r="A54" s="28">
        <f t="shared" si="7"/>
        <v>4.6999999999999993</v>
      </c>
      <c r="B54" s="5">
        <f t="shared" si="10"/>
        <v>23.935249781057877</v>
      </c>
      <c r="C54" s="12">
        <f t="shared" si="11"/>
        <v>-4.8019842887332231</v>
      </c>
      <c r="D54" s="7">
        <f t="shared" si="5"/>
        <v>114.85660501144523</v>
      </c>
      <c r="E54" s="7">
        <f t="shared" si="6"/>
        <v>84.431621272937193</v>
      </c>
      <c r="F54" s="32">
        <f t="shared" si="8"/>
        <v>-0.21218303805458819</v>
      </c>
      <c r="G54" s="31">
        <f t="shared" si="9"/>
        <v>-9.801459639466259</v>
      </c>
    </row>
    <row r="55" spans="1:7">
      <c r="A55" s="28">
        <f t="shared" si="7"/>
        <v>4.7999999999999989</v>
      </c>
      <c r="B55" s="5">
        <f t="shared" si="10"/>
        <v>23.914031477252422</v>
      </c>
      <c r="C55" s="12">
        <f t="shared" si="11"/>
        <v>-5.7838383247866432</v>
      </c>
      <c r="D55" s="7">
        <f t="shared" si="5"/>
        <v>117.24800815917047</v>
      </c>
      <c r="E55" s="7">
        <f t="shared" si="6"/>
        <v>83.853237440458528</v>
      </c>
      <c r="F55" s="32">
        <f t="shared" si="8"/>
        <v>-0.21180700950686368</v>
      </c>
      <c r="G55" s="31">
        <f t="shared" si="9"/>
        <v>-9.7976101221521539</v>
      </c>
    </row>
    <row r="56" spans="1:7">
      <c r="A56" s="28">
        <f t="shared" si="7"/>
        <v>4.8999999999999986</v>
      </c>
      <c r="B56" s="5">
        <f t="shared" si="10"/>
        <v>23.892850776301771</v>
      </c>
      <c r="C56" s="12">
        <f t="shared" si="11"/>
        <v>-6.7660773125714968</v>
      </c>
      <c r="D56" s="7">
        <f t="shared" si="5"/>
        <v>119.63729323680064</v>
      </c>
      <c r="E56" s="7">
        <f t="shared" si="6"/>
        <v>83.176629709201379</v>
      </c>
      <c r="F56" s="32">
        <f t="shared" si="8"/>
        <v>-0.21143197995947136</v>
      </c>
      <c r="G56" s="31">
        <f t="shared" si="9"/>
        <v>-9.7930445762843554</v>
      </c>
    </row>
    <row r="57" spans="1:7">
      <c r="A57" s="28">
        <f t="shared" si="7"/>
        <v>4.9999999999999982</v>
      </c>
      <c r="B57" s="5">
        <f t="shared" si="10"/>
        <v>23.871707578305887</v>
      </c>
      <c r="C57" s="12">
        <f t="shared" si="11"/>
        <v>-7.7487728549431267</v>
      </c>
      <c r="D57" s="7">
        <f t="shared" si="5"/>
        <v>122.02446399463123</v>
      </c>
      <c r="E57" s="7">
        <f t="shared" si="6"/>
        <v>82.401752423707066</v>
      </c>
      <c r="F57" s="32">
        <f t="shared" si="8"/>
        <v>-0.21105794587601678</v>
      </c>
      <c r="G57" s="31">
        <f t="shared" si="9"/>
        <v>-9.7877617506260783</v>
      </c>
    </row>
    <row r="58" spans="1:7">
      <c r="A58" s="28">
        <f t="shared" si="7"/>
        <v>5.0999999999999979</v>
      </c>
      <c r="B58" s="5">
        <f t="shared" si="10"/>
        <v>23.850601783718304</v>
      </c>
      <c r="C58" s="12">
        <f t="shared" si="11"/>
        <v>-8.7319966798806092</v>
      </c>
      <c r="D58" s="7">
        <f t="shared" si="5"/>
        <v>124.40952417300306</v>
      </c>
      <c r="E58" s="7">
        <f t="shared" si="6"/>
        <v>81.528552755719005</v>
      </c>
      <c r="F58" s="32">
        <f t="shared" si="8"/>
        <v>-0.21068490373574153</v>
      </c>
      <c r="G58" s="31">
        <f t="shared" si="9"/>
        <v>-9.781760184228018</v>
      </c>
    </row>
    <row r="59" spans="1:7">
      <c r="A59" s="28">
        <f t="shared" si="7"/>
        <v>5.1999999999999975</v>
      </c>
      <c r="B59" s="5">
        <f t="shared" si="10"/>
        <v>23.829533293344696</v>
      </c>
      <c r="C59" s="12">
        <f t="shared" si="11"/>
        <v>-9.7158206614578546</v>
      </c>
      <c r="D59" s="7">
        <f t="shared" si="5"/>
        <v>126.79247750233753</v>
      </c>
      <c r="E59" s="7">
        <f t="shared" si="6"/>
        <v>80.55697068957322</v>
      </c>
      <c r="F59" s="32">
        <f t="shared" si="8"/>
        <v>-0.21031285003344258</v>
      </c>
      <c r="G59" s="31">
        <f t="shared" si="9"/>
        <v>-9.7750382055603637</v>
      </c>
    </row>
    <row r="60" spans="1:7">
      <c r="A60" s="28">
        <f t="shared" si="7"/>
        <v>5.2999999999999972</v>
      </c>
      <c r="B60" s="5">
        <f t="shared" si="10"/>
        <v>23.808502008341463</v>
      </c>
      <c r="C60" s="12">
        <f t="shared" si="11"/>
        <v>-10.70031684090182</v>
      </c>
      <c r="D60" s="7">
        <f t="shared" si="5"/>
        <v>129.17332770317168</v>
      </c>
      <c r="E60" s="7">
        <f t="shared" si="6"/>
        <v>79.486939005483038</v>
      </c>
      <c r="F60" s="32">
        <f t="shared" si="8"/>
        <v>-0.20994178127939236</v>
      </c>
      <c r="G60" s="31">
        <f t="shared" si="9"/>
        <v>-9.7675939315134368</v>
      </c>
    </row>
    <row r="61" spans="1:7">
      <c r="A61" s="28">
        <f t="shared" si="7"/>
        <v>5.3999999999999968</v>
      </c>
      <c r="B61" s="5">
        <f t="shared" si="10"/>
        <v>23.787507830213599</v>
      </c>
      <c r="C61" s="12">
        <f t="shared" si="11"/>
        <v>-11.685557447750483</v>
      </c>
      <c r="D61" s="7">
        <f t="shared" si="5"/>
        <v>131.55207848619304</v>
      </c>
      <c r="E61" s="7">
        <f t="shared" si="6"/>
        <v>78.318383260707989</v>
      </c>
      <c r="F61" s="32">
        <f t="shared" si="8"/>
        <v>-0.20957169399924661</v>
      </c>
      <c r="G61" s="31">
        <f t="shared" si="9"/>
        <v>-9.7594252662659624</v>
      </c>
    </row>
    <row r="62" spans="1:7">
      <c r="A62" s="28">
        <f t="shared" si="7"/>
        <v>5.4999999999999964</v>
      </c>
      <c r="B62" s="5">
        <f t="shared" si="10"/>
        <v>23.76655066081355</v>
      </c>
      <c r="C62" s="12">
        <f t="shared" si="11"/>
        <v>-12.671614921123933</v>
      </c>
      <c r="D62" s="7">
        <f t="shared" si="5"/>
        <v>133.92873355227439</v>
      </c>
      <c r="E62" s="7">
        <f t="shared" si="6"/>
        <v>77.051221768595596</v>
      </c>
      <c r="F62" s="32">
        <f t="shared" si="8"/>
        <v>-0.20920258473396997</v>
      </c>
      <c r="G62" s="31">
        <f t="shared" si="9"/>
        <v>-9.7505299000197443</v>
      </c>
    </row>
    <row r="63" spans="1:7">
      <c r="A63" s="28">
        <f t="shared" si="7"/>
        <v>5.5999999999999961</v>
      </c>
      <c r="B63" s="5">
        <f t="shared" si="10"/>
        <v>23.745630402340225</v>
      </c>
      <c r="C63" s="12">
        <f t="shared" si="11"/>
        <v>-13.658561931121938</v>
      </c>
      <c r="D63" s="7">
        <f t="shared" si="5"/>
        <v>136.30329659250842</v>
      </c>
      <c r="E63" s="7">
        <f t="shared" si="6"/>
        <v>75.685365575483402</v>
      </c>
      <c r="F63" s="32">
        <f t="shared" si="8"/>
        <v>-0.20883445003976459</v>
      </c>
      <c r="G63" s="31">
        <f t="shared" si="9"/>
        <v>-9.7409053075994763</v>
      </c>
    </row>
    <row r="64" spans="1:7">
      <c r="A64" s="28">
        <f t="shared" si="7"/>
        <v>5.6999999999999957</v>
      </c>
      <c r="B64" s="5">
        <f t="shared" si="10"/>
        <v>23.724746957336151</v>
      </c>
      <c r="C64" s="12">
        <f t="shared" si="11"/>
        <v>-14.64647140036206</v>
      </c>
      <c r="D64" s="7">
        <f t="shared" si="5"/>
        <v>138.67577128824203</v>
      </c>
      <c r="E64" s="7">
        <f t="shared" si="6"/>
        <v>74.220718435447196</v>
      </c>
      <c r="F64" s="32">
        <f t="shared" si="8"/>
        <v>-0.20846728648796659</v>
      </c>
      <c r="G64" s="31">
        <f t="shared" si="9"/>
        <v>-9.7305487469161811</v>
      </c>
    </row>
    <row r="65" spans="1:7">
      <c r="A65" s="28">
        <f t="shared" si="7"/>
        <v>5.7999999999999954</v>
      </c>
      <c r="B65" s="5">
        <f t="shared" si="10"/>
        <v>23.703900228687473</v>
      </c>
      <c r="C65" s="12">
        <f t="shared" si="11"/>
        <v>-15.635416525670536</v>
      </c>
      <c r="D65" s="7">
        <f t="shared" si="5"/>
        <v>141.04616131111078</v>
      </c>
      <c r="E65" s="7">
        <f t="shared" si="6"/>
        <v>72.657176782880143</v>
      </c>
      <c r="F65" s="32">
        <f t="shared" si="8"/>
        <v>-0.20810109066499269</v>
      </c>
      <c r="G65" s="31">
        <f t="shared" si="9"/>
        <v>-9.7194572572926923</v>
      </c>
    </row>
    <row r="66" spans="1:7">
      <c r="A66" s="28">
        <f t="shared" si="7"/>
        <v>5.899999999999995</v>
      </c>
      <c r="B66" s="5">
        <f t="shared" si="10"/>
        <v>23.683090119621113</v>
      </c>
      <c r="C66" s="12">
        <f t="shared" si="11"/>
        <v>-16.625470799941269</v>
      </c>
      <c r="D66" s="7">
        <f t="shared" si="5"/>
        <v>143.41447032307289</v>
      </c>
      <c r="E66" s="7">
        <f t="shared" si="6"/>
        <v>70.994629702886016</v>
      </c>
      <c r="F66" s="32">
        <f t="shared" si="8"/>
        <v>-0.20773585917223747</v>
      </c>
      <c r="G66" s="31">
        <f t="shared" si="9"/>
        <v>-9.7076276576493896</v>
      </c>
    </row>
    <row r="67" spans="1:7">
      <c r="A67" s="28">
        <f t="shared" si="7"/>
        <v>5.9999999999999947</v>
      </c>
      <c r="B67" s="5">
        <f t="shared" si="10"/>
        <v>23.662316533703915</v>
      </c>
      <c r="C67" s="12">
        <f t="shared" si="11"/>
        <v>-17.616708034176298</v>
      </c>
      <c r="D67" s="7">
        <f t="shared" si="5"/>
        <v>145.78070197644328</v>
      </c>
      <c r="E67" s="7">
        <f t="shared" si="6"/>
        <v>69.232958899468386</v>
      </c>
      <c r="F67" s="32">
        <f t="shared" si="8"/>
        <v>-0.20737158862600569</v>
      </c>
      <c r="G67" s="31">
        <f t="shared" si="9"/>
        <v>-9.695056544548283</v>
      </c>
    </row>
    <row r="68" spans="1:7">
      <c r="A68" s="28">
        <f t="shared" si="7"/>
        <v>6.0999999999999943</v>
      </c>
      <c r="B68" s="5">
        <f t="shared" si="10"/>
        <v>23.641579374841228</v>
      </c>
      <c r="C68" s="12">
        <f t="shared" si="11"/>
        <v>-18.609202379721523</v>
      </c>
      <c r="D68" s="7">
        <f t="shared" si="5"/>
        <v>148.14485991392741</v>
      </c>
      <c r="E68" s="7">
        <f t="shared" si="6"/>
        <v>67.372038661496234</v>
      </c>
      <c r="F68" s="32">
        <f t="shared" si="8"/>
        <v>-0.2070082756574351</v>
      </c>
      <c r="G68" s="31">
        <f t="shared" si="9"/>
        <v>-9.6817402900933587</v>
      </c>
    </row>
    <row r="69" spans="1:7">
      <c r="A69" s="28">
        <f t="shared" si="7"/>
        <v>6.199999999999994</v>
      </c>
      <c r="B69" s="5">
        <f t="shared" si="10"/>
        <v>23.620878547275481</v>
      </c>
      <c r="C69" s="12">
        <f t="shared" si="11"/>
        <v>-19.603028350712179</v>
      </c>
      <c r="D69" s="7">
        <f t="shared" si="5"/>
        <v>150.50694776865495</v>
      </c>
      <c r="E69" s="7">
        <f t="shared" si="6"/>
        <v>65.411735826425016</v>
      </c>
      <c r="F69" s="32">
        <f t="shared" si="8"/>
        <v>-0.20664591691241971</v>
      </c>
      <c r="G69" s="31">
        <f t="shared" si="9"/>
        <v>-9.667675039684946</v>
      </c>
    </row>
    <row r="70" spans="1:7">
      <c r="A70" s="28">
        <f t="shared" si="7"/>
        <v>6.2999999999999936</v>
      </c>
      <c r="B70" s="5">
        <f t="shared" si="10"/>
        <v>23.600213955584195</v>
      </c>
      <c r="C70" s="12">
        <f t="shared" si="11"/>
        <v>-20.598260846743699</v>
      </c>
      <c r="D70" s="7">
        <f t="shared" si="5"/>
        <v>152.86696916421337</v>
      </c>
      <c r="E70" s="7">
        <f t="shared" si="6"/>
        <v>63.351909741750646</v>
      </c>
      <c r="F70" s="32">
        <f t="shared" si="8"/>
        <v>-0.20628450905152312</v>
      </c>
      <c r="G70" s="31">
        <f t="shared" si="9"/>
        <v>-9.6528567096257092</v>
      </c>
    </row>
    <row r="71" spans="1:7">
      <c r="A71" s="28">
        <f t="shared" si="7"/>
        <v>6.3999999999999932</v>
      </c>
      <c r="B71" s="5">
        <f t="shared" si="10"/>
        <v>23.57958550467913</v>
      </c>
      <c r="C71" s="12">
        <f t="shared" si="11"/>
        <v>-21.594975175781173</v>
      </c>
      <c r="D71" s="7">
        <f t="shared" si="5"/>
        <v>155.22492771468129</v>
      </c>
      <c r="E71" s="7">
        <f t="shared" si="6"/>
        <v>61.192412224172529</v>
      </c>
      <c r="F71" s="32">
        <f t="shared" ref="F71:F91" si="12">-ABS(B71)/B71*$L$7/$H$3*B71^2</f>
        <v>-0.20592404874991246</v>
      </c>
      <c r="G71" s="31">
        <f t="shared" ref="G71:G91" si="13">-$I$7-ABS(C71)/C71*$L$7/$H$3*C71^2</f>
        <v>-9.6372809845756802</v>
      </c>
    </row>
    <row r="72" spans="1:7">
      <c r="A72" s="28">
        <f t="shared" si="7"/>
        <v>6.4999999999999929</v>
      </c>
      <c r="B72" s="5">
        <f t="shared" ref="B72:B91" si="14">(D72-D71)/$J$3</f>
        <v>23.558993099804013</v>
      </c>
      <c r="C72" s="12">
        <f t="shared" ref="C72:C91" si="15">(E72-E71)/$J$3</f>
        <v>-22.59324707732361</v>
      </c>
      <c r="D72" s="7">
        <f t="shared" si="5"/>
        <v>157.58082702466169</v>
      </c>
      <c r="E72" s="7">
        <f t="shared" si="6"/>
        <v>58.933087516440168</v>
      </c>
      <c r="F72" s="32">
        <f t="shared" si="12"/>
        <v>-0.20556453269726752</v>
      </c>
      <c r="G72" s="31">
        <f t="shared" si="13"/>
        <v>-9.6209433148536032</v>
      </c>
    </row>
    <row r="73" spans="1:7">
      <c r="A73" s="28">
        <f t="shared" si="7"/>
        <v>6.5999999999999925</v>
      </c>
      <c r="B73" s="5">
        <f t="shared" si="14"/>
        <v>23.538436646534251</v>
      </c>
      <c r="C73" s="12">
        <f t="shared" si="15"/>
        <v>-23.593152745838282</v>
      </c>
      <c r="D73" s="7">
        <f t="shared" ref="D73:D91" si="16">(2*D72-D71)-(((D72-D71)/$J$3)^2)*($L$7/$H$3)*$J$3^2</f>
        <v>159.93467068931511</v>
      </c>
      <c r="E73" s="7">
        <f t="shared" ref="E73:E91" si="17">(2*E72-E71)-(((E72-E71)/$J$3)^2)*($L$7/$H$3)*$J$3^2-$I$7*$J$3^2</f>
        <v>56.573772241856339</v>
      </c>
      <c r="F73" s="32">
        <f t="shared" si="12"/>
        <v>-0.20520595759772511</v>
      </c>
      <c r="G73" s="31">
        <f t="shared" si="13"/>
        <v>-9.6038389135816455</v>
      </c>
    </row>
    <row r="74" spans="1:7">
      <c r="A74" s="28">
        <f t="shared" si="7"/>
        <v>6.6999999999999922</v>
      </c>
      <c r="B74" s="5">
        <f t="shared" si="14"/>
        <v>23.517916050774375</v>
      </c>
      <c r="C74" s="12">
        <f t="shared" si="15"/>
        <v>-24.594768854480122</v>
      </c>
      <c r="D74" s="7">
        <f t="shared" si="16"/>
        <v>162.28646229439255</v>
      </c>
      <c r="E74" s="7">
        <f t="shared" si="17"/>
        <v>54.114295356408327</v>
      </c>
      <c r="F74" s="32">
        <f t="shared" si="12"/>
        <v>-0.20484832016978419</v>
      </c>
      <c r="G74" s="31">
        <f t="shared" si="13"/>
        <v>-9.5859627536703957</v>
      </c>
    </row>
    <row r="75" spans="1:7">
      <c r="A75" s="28">
        <f t="shared" si="7"/>
        <v>6.7999999999999918</v>
      </c>
      <c r="B75" s="5">
        <f t="shared" si="14"/>
        <v>23.49743121875747</v>
      </c>
      <c r="C75" s="12">
        <f t="shared" si="15"/>
        <v>-25.598172579113125</v>
      </c>
      <c r="D75" s="7">
        <f t="shared" si="16"/>
        <v>164.6362054162683</v>
      </c>
      <c r="E75" s="7">
        <f t="shared" si="17"/>
        <v>51.554478098497015</v>
      </c>
      <c r="F75" s="32">
        <f t="shared" si="12"/>
        <v>-0.20449161714624559</v>
      </c>
      <c r="G75" s="31">
        <f t="shared" si="13"/>
        <v>-9.5673095646408335</v>
      </c>
    </row>
    <row r="76" spans="1:7">
      <c r="A76" s="28">
        <f t="shared" si="7"/>
        <v>6.8999999999999915</v>
      </c>
      <c r="B76" s="5">
        <f t="shared" si="14"/>
        <v>23.476982057042903</v>
      </c>
      <c r="C76" s="12">
        <f t="shared" si="15"/>
        <v>-26.603441622649058</v>
      </c>
      <c r="D76" s="7">
        <f t="shared" si="16"/>
        <v>166.98390362197259</v>
      </c>
      <c r="E76" s="7">
        <f t="shared" si="17"/>
        <v>48.894133936232109</v>
      </c>
      <c r="F76" s="32">
        <f t="shared" si="12"/>
        <v>-0.20413584527412285</v>
      </c>
      <c r="G76" s="31">
        <f t="shared" si="13"/>
        <v>-9.5478738292798067</v>
      </c>
    </row>
    <row r="77" spans="1:7">
      <c r="A77" s="28">
        <f t="shared" si="7"/>
        <v>6.9999999999999911</v>
      </c>
      <c r="B77" s="5">
        <f t="shared" si="14"/>
        <v>23.456568472515471</v>
      </c>
      <c r="C77" s="12">
        <f t="shared" si="15"/>
        <v>-27.610654239721129</v>
      </c>
      <c r="D77" s="7">
        <f t="shared" si="16"/>
        <v>169.32956046922413</v>
      </c>
      <c r="E77" s="7">
        <f t="shared" si="17"/>
        <v>46.133068512259996</v>
      </c>
      <c r="F77" s="32">
        <f t="shared" si="12"/>
        <v>-0.20378100131457796</v>
      </c>
      <c r="G77" s="31">
        <f t="shared" si="13"/>
        <v>-9.5276497801253086</v>
      </c>
    </row>
    <row r="78" spans="1:7">
      <c r="A78" s="28">
        <f t="shared" si="7"/>
        <v>7.0999999999999908</v>
      </c>
      <c r="B78" s="5">
        <f t="shared" si="14"/>
        <v>23.436190372383976</v>
      </c>
      <c r="C78" s="12">
        <f t="shared" si="15"/>
        <v>-28.619889261708593</v>
      </c>
      <c r="D78" s="7">
        <f t="shared" si="16"/>
        <v>171.67317950646253</v>
      </c>
      <c r="E78" s="7">
        <f t="shared" si="17"/>
        <v>43.271079586089137</v>
      </c>
      <c r="F78" s="32">
        <f t="shared" si="12"/>
        <v>-0.20342708204284723</v>
      </c>
      <c r="G78" s="31">
        <f t="shared" si="13"/>
        <v>-9.5066313957777009</v>
      </c>
    </row>
    <row r="79" spans="1:7">
      <c r="A79" s="28">
        <f t="shared" si="7"/>
        <v>7.1999999999999904</v>
      </c>
      <c r="B79" s="5">
        <f t="shared" si="14"/>
        <v>23.415847664179807</v>
      </c>
      <c r="C79" s="12">
        <f t="shared" si="15"/>
        <v>-29.63122612213084</v>
      </c>
      <c r="D79" s="7">
        <f t="shared" si="16"/>
        <v>174.01476427288051</v>
      </c>
      <c r="E79" s="7">
        <f t="shared" si="17"/>
        <v>40.307956973876053</v>
      </c>
      <c r="F79" s="32">
        <f t="shared" si="12"/>
        <v>-0.20307408424816809</v>
      </c>
      <c r="G79" s="31">
        <f t="shared" si="13"/>
        <v>-9.48481239703273</v>
      </c>
    </row>
    <row r="80" spans="1:7">
      <c r="A80" s="28">
        <f t="shared" si="7"/>
        <v>7.2999999999999901</v>
      </c>
      <c r="B80" s="5">
        <f t="shared" si="14"/>
        <v>23.395540255754952</v>
      </c>
      <c r="C80" s="12">
        <f t="shared" si="15"/>
        <v>-30.644744882427588</v>
      </c>
      <c r="D80" s="7">
        <f t="shared" si="16"/>
        <v>176.35431829845601</v>
      </c>
      <c r="E80" s="7">
        <f t="shared" si="17"/>
        <v>37.243482485633294</v>
      </c>
      <c r="F80" s="32">
        <f t="shared" si="12"/>
        <v>-0.20272200473369548</v>
      </c>
      <c r="G80" s="31">
        <f t="shared" si="13"/>
        <v>-9.4621862428320753</v>
      </c>
    </row>
    <row r="81" spans="1:7">
      <c r="A81" s="28">
        <f t="shared" si="7"/>
        <v>7.3999999999999897</v>
      </c>
      <c r="B81" s="5">
        <f t="shared" si="14"/>
        <v>23.375268055281708</v>
      </c>
      <c r="C81" s="12">
        <f t="shared" si="15"/>
        <v>-31.660526258144372</v>
      </c>
      <c r="D81" s="7">
        <f t="shared" si="16"/>
        <v>178.69184510398418</v>
      </c>
      <c r="E81" s="7">
        <f t="shared" si="17"/>
        <v>34.077429859818857</v>
      </c>
      <c r="F81" s="32">
        <f t="shared" si="12"/>
        <v>-0.2023708403164492</v>
      </c>
      <c r="G81" s="31">
        <f t="shared" si="13"/>
        <v>-9.4387461260268424</v>
      </c>
    </row>
    <row r="82" spans="1:7">
      <c r="A82" s="28">
        <f t="shared" si="7"/>
        <v>7.4999999999999893</v>
      </c>
      <c r="B82" s="5">
        <f t="shared" si="14"/>
        <v>23.35503097125013</v>
      </c>
      <c r="C82" s="12">
        <f t="shared" si="15"/>
        <v>-32.678651645541663</v>
      </c>
      <c r="D82" s="7">
        <f t="shared" si="16"/>
        <v>181.02734820110919</v>
      </c>
      <c r="E82" s="7">
        <f t="shared" si="17"/>
        <v>30.80956469526469</v>
      </c>
      <c r="F82" s="32">
        <f t="shared" si="12"/>
        <v>-0.20202058782722124</v>
      </c>
      <c r="G82" s="31">
        <f t="shared" si="13"/>
        <v>-9.41448496894923</v>
      </c>
    </row>
    <row r="83" spans="1:7">
      <c r="A83" s="28">
        <f t="shared" si="7"/>
        <v>7.599999999999989</v>
      </c>
      <c r="B83" s="5">
        <f t="shared" si="14"/>
        <v>23.334828912467458</v>
      </c>
      <c r="C83" s="12">
        <f t="shared" si="15"/>
        <v>-33.699203148646717</v>
      </c>
      <c r="D83" s="7">
        <f t="shared" si="16"/>
        <v>183.36083109235594</v>
      </c>
      <c r="E83" s="7">
        <f t="shared" si="17"/>
        <v>27.439644380400019</v>
      </c>
      <c r="F83" s="32">
        <f t="shared" si="12"/>
        <v>-0.20167124411051837</v>
      </c>
      <c r="G83" s="31">
        <f t="shared" si="13"/>
        <v>-9.3893954187873678</v>
      </c>
    </row>
    <row r="84" spans="1:7">
      <c r="A84" s="28">
        <f t="shared" si="7"/>
        <v>7.6999999999999886</v>
      </c>
      <c r="B84" s="5">
        <f t="shared" si="14"/>
        <v>23.314661788056412</v>
      </c>
      <c r="C84" s="12">
        <f t="shared" si="15"/>
        <v>-34.72226360676796</v>
      </c>
      <c r="D84" s="7">
        <f t="shared" si="16"/>
        <v>185.69229727116158</v>
      </c>
      <c r="E84" s="7">
        <f t="shared" si="17"/>
        <v>23.967418019723222</v>
      </c>
      <c r="F84" s="32">
        <f t="shared" si="12"/>
        <v>-0.20132280602448513</v>
      </c>
      <c r="G84" s="31">
        <f t="shared" si="13"/>
        <v>-9.3634698427580165</v>
      </c>
    </row>
    <row r="85" spans="1:7">
      <c r="A85" s="28">
        <f t="shared" si="7"/>
        <v>7.7999999999999883</v>
      </c>
      <c r="B85" s="5">
        <f t="shared" si="14"/>
        <v>23.294529507454058</v>
      </c>
      <c r="C85" s="12">
        <f t="shared" si="15"/>
        <v>-35.747916622492149</v>
      </c>
      <c r="D85" s="7">
        <f t="shared" si="16"/>
        <v>188.02175022190698</v>
      </c>
      <c r="E85" s="7">
        <f t="shared" si="17"/>
        <v>20.392626357474008</v>
      </c>
      <c r="F85" s="32">
        <f t="shared" si="12"/>
        <v>-0.20097527044083727</v>
      </c>
      <c r="G85" s="31">
        <f t="shared" si="13"/>
        <v>-9.3367003230716374</v>
      </c>
    </row>
    <row r="86" spans="1:7">
      <c r="A86" s="28">
        <f t="shared" si="7"/>
        <v>7.8999999999999879</v>
      </c>
      <c r="B86" s="5">
        <f t="shared" si="14"/>
        <v>23.2744319804101</v>
      </c>
      <c r="C86" s="12">
        <f t="shared" si="15"/>
        <v>-36.776246590184982</v>
      </c>
      <c r="D86" s="7">
        <f t="shared" si="16"/>
        <v>190.34919341994799</v>
      </c>
      <c r="E86" s="7">
        <f t="shared" si="17"/>
        <v>16.715001698455509</v>
      </c>
      <c r="F86" s="32">
        <f t="shared" si="12"/>
        <v>-0.20062863424478522</v>
      </c>
      <c r="G86" s="31">
        <f t="shared" si="13"/>
        <v>-9.3090786516839845</v>
      </c>
    </row>
    <row r="87" spans="1:7">
      <c r="A87" s="28">
        <f t="shared" si="7"/>
        <v>7.9999999999999876</v>
      </c>
      <c r="B87" s="5">
        <f t="shared" si="14"/>
        <v>23.254369116985742</v>
      </c>
      <c r="C87" s="12">
        <f t="shared" si="15"/>
        <v>-37.807338725016578</v>
      </c>
      <c r="D87" s="7">
        <f t="shared" si="16"/>
        <v>192.67463033164657</v>
      </c>
      <c r="E87" s="7">
        <f t="shared" si="17"/>
        <v>12.934267825953851</v>
      </c>
      <c r="F87" s="32">
        <f t="shared" si="12"/>
        <v>-0.2002828943349681</v>
      </c>
      <c r="G87" s="31">
        <f t="shared" si="13"/>
        <v>-9.2805963248281689</v>
      </c>
    </row>
    <row r="88" spans="1:7">
      <c r="A88" s="28">
        <f t="shared" si="7"/>
        <v>8.0999999999999872</v>
      </c>
      <c r="B88" s="5">
        <f t="shared" si="14"/>
        <v>23.234340827552273</v>
      </c>
      <c r="C88" s="12">
        <f t="shared" si="15"/>
        <v>-38.841279092533775</v>
      </c>
      <c r="D88" s="7">
        <f t="shared" si="16"/>
        <v>194.9980644144018</v>
      </c>
      <c r="E88" s="7">
        <f t="shared" si="17"/>
        <v>9.0501399167004735</v>
      </c>
      <c r="F88" s="32">
        <f t="shared" si="12"/>
        <v>-0.19993804762338291</v>
      </c>
      <c r="G88" s="31">
        <f t="shared" si="13"/>
        <v>-9.2512445373207903</v>
      </c>
    </row>
    <row r="89" spans="1:7">
      <c r="A89" s="28">
        <f t="shared" si="7"/>
        <v>8.1999999999999869</v>
      </c>
      <c r="B89" s="5">
        <f t="shared" si="14"/>
        <v>23.214347022789923</v>
      </c>
      <c r="C89" s="12">
        <f t="shared" si="15"/>
        <v>-39.878154638801689</v>
      </c>
      <c r="D89" s="7">
        <f t="shared" si="16"/>
        <v>197.31949911668079</v>
      </c>
      <c r="E89" s="7">
        <f t="shared" si="17"/>
        <v>5.0623244528203042</v>
      </c>
      <c r="F89" s="32">
        <f t="shared" si="12"/>
        <v>-0.19959409103531892</v>
      </c>
      <c r="G89" s="31">
        <f t="shared" si="13"/>
        <v>-9.2210141766354834</v>
      </c>
    </row>
    <row r="90" spans="1:7">
      <c r="A90" s="28">
        <f t="shared" si="7"/>
        <v>8.2999999999999865</v>
      </c>
      <c r="B90" s="5">
        <f t="shared" si="14"/>
        <v>23.194387613686445</v>
      </c>
      <c r="C90" s="12">
        <f t="shared" si="15"/>
        <v>-40.918053221138145</v>
      </c>
      <c r="D90" s="7">
        <f t="shared" si="16"/>
        <v>199.63893787804943</v>
      </c>
      <c r="E90" s="7">
        <f t="shared" si="17"/>
        <v>0.97051913070648976</v>
      </c>
      <c r="F90" s="32">
        <f t="shared" si="12"/>
        <v>-0.19925102150928756</v>
      </c>
      <c r="G90" s="31">
        <f t="shared" si="13"/>
        <v>-9.1898958167368434</v>
      </c>
    </row>
    <row r="91" spans="1:7">
      <c r="A91" s="28">
        <f t="shared" si="7"/>
        <v>8.3999999999999861</v>
      </c>
      <c r="B91" s="5">
        <f t="shared" si="14"/>
        <v>23.17446251153541</v>
      </c>
      <c r="C91" s="12">
        <f t="shared" si="15"/>
        <v>-41.961063639464456</v>
      </c>
      <c r="D91" s="7">
        <f t="shared" si="16"/>
        <v>201.95638412920297</v>
      </c>
      <c r="E91" s="7">
        <f t="shared" si="17"/>
        <v>-3.2255872332399562</v>
      </c>
      <c r="F91" s="32">
        <f t="shared" si="12"/>
        <v>-0.19890883599694753</v>
      </c>
      <c r="G91" s="31">
        <f t="shared" si="13"/>
        <v>-9.1578797116674533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BE084-8CBB-4FE7-BC1E-68A80DD6C009}">
  <dimension ref="A2:M91"/>
  <sheetViews>
    <sheetView workbookViewId="0">
      <selection activeCell="H32" sqref="H32"/>
    </sheetView>
  </sheetViews>
  <sheetFormatPr baseColWidth="10" defaultColWidth="11.44140625" defaultRowHeight="14.4"/>
  <cols>
    <col min="1" max="5" width="30.109375" customWidth="1"/>
    <col min="6" max="6" width="35" customWidth="1"/>
    <col min="7" max="13" width="30.109375" customWidth="1"/>
  </cols>
  <sheetData>
    <row r="2" spans="1:13">
      <c r="A2" s="3" t="s">
        <v>35</v>
      </c>
      <c r="B2" s="3" t="s">
        <v>36</v>
      </c>
      <c r="C2" s="3" t="s">
        <v>37</v>
      </c>
      <c r="D2" s="3" t="s">
        <v>38</v>
      </c>
      <c r="E2" s="3" t="s">
        <v>39</v>
      </c>
      <c r="F2" s="3" t="s">
        <v>40</v>
      </c>
      <c r="G2" s="22" t="s">
        <v>41</v>
      </c>
      <c r="H2" s="22" t="s">
        <v>42</v>
      </c>
      <c r="I2" s="22" t="s">
        <v>43</v>
      </c>
      <c r="J2" s="22" t="s">
        <v>44</v>
      </c>
    </row>
    <row r="3" spans="1:13">
      <c r="A3" s="6">
        <v>0</v>
      </c>
      <c r="B3" s="6">
        <v>-9.81</v>
      </c>
      <c r="C3" s="6">
        <v>35</v>
      </c>
      <c r="D3" s="6">
        <v>60</v>
      </c>
      <c r="E3" s="11">
        <f>D3*PI()/180</f>
        <v>1.0471975511965976</v>
      </c>
      <c r="F3" s="11">
        <v>1.2</v>
      </c>
      <c r="G3" s="11">
        <v>100</v>
      </c>
      <c r="H3" s="11">
        <v>1</v>
      </c>
      <c r="I3" s="11">
        <v>21</v>
      </c>
      <c r="J3" s="11">
        <v>0.1</v>
      </c>
    </row>
    <row r="5" spans="1:13">
      <c r="A5" s="4" t="s">
        <v>45</v>
      </c>
      <c r="B5" s="4" t="s">
        <v>46</v>
      </c>
      <c r="C5" s="8" t="s">
        <v>47</v>
      </c>
      <c r="D5" s="9" t="s">
        <v>48</v>
      </c>
      <c r="E5" s="9" t="s">
        <v>49</v>
      </c>
      <c r="F5" s="9" t="s">
        <v>50</v>
      </c>
      <c r="G5" s="9" t="s">
        <v>51</v>
      </c>
      <c r="H5" s="24" t="s">
        <v>52</v>
      </c>
      <c r="I5" s="24" t="s">
        <v>53</v>
      </c>
      <c r="J5" s="24" t="s">
        <v>54</v>
      </c>
      <c r="K5" s="24" t="s">
        <v>55</v>
      </c>
      <c r="L5" s="24" t="s">
        <v>56</v>
      </c>
      <c r="M5" s="24" t="s">
        <v>57</v>
      </c>
    </row>
    <row r="6" spans="1:13">
      <c r="A6" s="4">
        <v>-0.1</v>
      </c>
      <c r="B6" s="4"/>
      <c r="C6" s="8"/>
      <c r="D6" s="9">
        <f>D7-B7*$J$3-(F7*$J$3^2)</f>
        <v>-1.7488657446595632</v>
      </c>
      <c r="E6" s="9">
        <f>E7-C7*J3-G7*$J$3^2</f>
        <v>18.070413852775776</v>
      </c>
      <c r="F6" s="9"/>
      <c r="G6" s="34"/>
      <c r="H6" s="24"/>
      <c r="I6" s="24"/>
      <c r="J6" s="24"/>
      <c r="K6" s="24"/>
      <c r="L6" s="24"/>
      <c r="M6" s="24"/>
    </row>
    <row r="7" spans="1:13">
      <c r="A7" s="5">
        <v>0</v>
      </c>
      <c r="B7" s="5">
        <f>$C$3*(COS($E$3))</f>
        <v>17.500000000000004</v>
      </c>
      <c r="C7" s="12">
        <f>$C$3*(SIN($E$3))</f>
        <v>30.310889132455351</v>
      </c>
      <c r="D7" s="7">
        <f>B7*A7</f>
        <v>0</v>
      </c>
      <c r="E7" s="30">
        <f>I3</f>
        <v>21</v>
      </c>
      <c r="F7" s="32">
        <f t="shared" ref="F7:F38" si="0">-ABS(B7)/B7*$L$7/$H$3*B7^2</f>
        <v>-0.11342553404372067</v>
      </c>
      <c r="G7" s="31">
        <f t="shared" ref="G7:G38" si="1">-$I$7-ABS(C7)/C7*$L$7/$H$3*C7^2</f>
        <v>-10.150276602131163</v>
      </c>
      <c r="H7" s="33">
        <f>(H3/G3)</f>
        <v>0.01</v>
      </c>
      <c r="I7" s="25">
        <v>9.81</v>
      </c>
      <c r="J7" s="25">
        <f>(3*H7/(4*PI()))^(1/3)</f>
        <v>0.13365046175719758</v>
      </c>
      <c r="K7" s="25">
        <v>1.0999999999999999E-2</v>
      </c>
      <c r="L7" s="25">
        <f>0.5*F3*K7*M7</f>
        <v>3.7036909075500616E-4</v>
      </c>
      <c r="M7" s="25">
        <f>PI()*J7^2</f>
        <v>5.6116528902273671E-2</v>
      </c>
    </row>
    <row r="8" spans="1:13">
      <c r="A8" s="28">
        <f t="shared" ref="A8:A39" si="2">A7+$J$3</f>
        <v>0.1</v>
      </c>
      <c r="B8" s="5">
        <f t="shared" ref="B8:B39" si="3">(D8-D7)/$J$3</f>
        <v>17.4773295916855</v>
      </c>
      <c r="C8" s="12">
        <f t="shared" ref="C8:C39" si="4">(E8-E7)/$J$3</f>
        <v>28.283074637642684</v>
      </c>
      <c r="D8" s="7">
        <f t="shared" ref="D8:D39" si="5">(2*D7-D6)-(((D7-D6)/$J$3)^2)*($L$7/$H$3)*$J$3^2</f>
        <v>1.74773295916855</v>
      </c>
      <c r="E8" s="7">
        <f t="shared" ref="E8:E39" si="6">(2*E7-E6)-(((E7-E6)/$J$3)^2)*($L$7/$H$3)*$J$3^2-$I$7*$J$3^2</f>
        <v>23.828307463764268</v>
      </c>
      <c r="F8" s="32">
        <f t="shared" si="0"/>
        <v>-0.11313184974594971</v>
      </c>
      <c r="G8" s="31">
        <f t="shared" si="1"/>
        <v>-10.106270202675239</v>
      </c>
      <c r="H8" s="35">
        <f>(H3/G3)</f>
        <v>0.01</v>
      </c>
      <c r="I8" s="25">
        <v>9.81</v>
      </c>
      <c r="J8" s="25"/>
      <c r="K8" s="25"/>
      <c r="L8" s="25"/>
      <c r="M8" s="25">
        <f>4*PI()*J8*J8</f>
        <v>0</v>
      </c>
    </row>
    <row r="9" spans="1:13">
      <c r="A9" s="28">
        <f t="shared" si="2"/>
        <v>0.2</v>
      </c>
      <c r="B9" s="5">
        <f t="shared" si="3"/>
        <v>17.466016406710903</v>
      </c>
      <c r="C9" s="12">
        <f t="shared" si="4"/>
        <v>27.272447617375164</v>
      </c>
      <c r="D9" s="7">
        <f t="shared" si="5"/>
        <v>3.4943345998396405</v>
      </c>
      <c r="E9" s="7">
        <f t="shared" si="6"/>
        <v>26.555552225501785</v>
      </c>
      <c r="F9" s="32">
        <f t="shared" si="0"/>
        <v>-0.11298543523813714</v>
      </c>
      <c r="G9" s="31">
        <f t="shared" si="1"/>
        <v>-10.085475492329302</v>
      </c>
    </row>
    <row r="10" spans="1:13">
      <c r="A10" s="28">
        <f t="shared" si="2"/>
        <v>0.30000000000000004</v>
      </c>
      <c r="B10" s="5">
        <f t="shared" si="3"/>
        <v>17.454717863187089</v>
      </c>
      <c r="C10" s="12">
        <f t="shared" si="4"/>
        <v>26.263900068142263</v>
      </c>
      <c r="D10" s="7">
        <f t="shared" si="5"/>
        <v>5.2398063861583495</v>
      </c>
      <c r="E10" s="7">
        <f t="shared" si="6"/>
        <v>29.181942232316011</v>
      </c>
      <c r="F10" s="32">
        <f t="shared" si="0"/>
        <v>-0.11283930484077971</v>
      </c>
      <c r="G10" s="31">
        <f t="shared" si="1"/>
        <v>-10.065477801327049</v>
      </c>
    </row>
    <row r="11" spans="1:13">
      <c r="A11" s="28">
        <f t="shared" si="2"/>
        <v>0.4</v>
      </c>
      <c r="B11" s="5">
        <f t="shared" si="3"/>
        <v>17.443433932703012</v>
      </c>
      <c r="C11" s="12">
        <f t="shared" si="4"/>
        <v>25.257352288009578</v>
      </c>
      <c r="D11" s="7">
        <f t="shared" si="5"/>
        <v>6.9841497794286509</v>
      </c>
      <c r="E11" s="7">
        <f t="shared" si="6"/>
        <v>31.707677461116969</v>
      </c>
      <c r="F11" s="32">
        <f t="shared" si="0"/>
        <v>-0.11269345781916339</v>
      </c>
      <c r="G11" s="31">
        <f t="shared" si="1"/>
        <v>-10.046270977986579</v>
      </c>
    </row>
    <row r="12" spans="1:13">
      <c r="A12" s="28">
        <f t="shared" si="2"/>
        <v>0.5</v>
      </c>
      <c r="B12" s="5">
        <f t="shared" si="3"/>
        <v>17.432164586921093</v>
      </c>
      <c r="C12" s="12">
        <f t="shared" si="4"/>
        <v>24.252725190210889</v>
      </c>
      <c r="D12" s="7">
        <f t="shared" si="5"/>
        <v>8.7273662381207604</v>
      </c>
      <c r="E12" s="7">
        <f t="shared" si="6"/>
        <v>34.132949980138058</v>
      </c>
      <c r="F12" s="32">
        <f t="shared" si="0"/>
        <v>-0.11254789344094777</v>
      </c>
      <c r="G12" s="31">
        <f t="shared" si="1"/>
        <v>-10.027849128504419</v>
      </c>
    </row>
    <row r="13" spans="1:13">
      <c r="A13" s="28">
        <f t="shared" si="2"/>
        <v>0.6</v>
      </c>
      <c r="B13" s="5">
        <f t="shared" si="3"/>
        <v>17.420909797577</v>
      </c>
      <c r="C13" s="12">
        <f t="shared" si="4"/>
        <v>23.249940277360395</v>
      </c>
      <c r="D13" s="7">
        <f t="shared" si="5"/>
        <v>10.46945721787846</v>
      </c>
      <c r="E13" s="7">
        <f t="shared" si="6"/>
        <v>36.457944007874097</v>
      </c>
      <c r="F13" s="32">
        <f t="shared" si="0"/>
        <v>-0.1124026109761572</v>
      </c>
      <c r="G13" s="31">
        <f t="shared" si="1"/>
        <v>-10.010206613069558</v>
      </c>
    </row>
    <row r="14" spans="1:13">
      <c r="A14" s="28">
        <f t="shared" si="2"/>
        <v>0.7</v>
      </c>
      <c r="B14" s="5">
        <f t="shared" si="3"/>
        <v>17.409669536479377</v>
      </c>
      <c r="C14" s="12">
        <f t="shared" si="4"/>
        <v>22.248919616053442</v>
      </c>
      <c r="D14" s="7">
        <f t="shared" si="5"/>
        <v>12.210424171526398</v>
      </c>
      <c r="E14" s="7">
        <f t="shared" si="6"/>
        <v>38.682835969479441</v>
      </c>
      <c r="F14" s="32">
        <f t="shared" si="0"/>
        <v>-0.1122576096971712</v>
      </c>
      <c r="G14" s="31">
        <f t="shared" si="1"/>
        <v>-9.9933380421577187</v>
      </c>
    </row>
    <row r="15" spans="1:13">
      <c r="A15" s="28">
        <f t="shared" si="2"/>
        <v>0.79999999999999993</v>
      </c>
      <c r="B15" s="5">
        <f t="shared" si="3"/>
        <v>17.398443775509662</v>
      </c>
      <c r="C15" s="12">
        <f t="shared" si="4"/>
        <v>21.249585811837619</v>
      </c>
      <c r="D15" s="7">
        <f t="shared" si="5"/>
        <v>13.950268549077364</v>
      </c>
      <c r="E15" s="7">
        <f t="shared" si="6"/>
        <v>40.807794550663203</v>
      </c>
      <c r="F15" s="32">
        <f t="shared" si="0"/>
        <v>-0.11211288887871587</v>
      </c>
      <c r="G15" s="31">
        <f t="shared" si="1"/>
        <v>-9.9772382730016389</v>
      </c>
    </row>
    <row r="16" spans="1:13">
      <c r="A16" s="28">
        <f t="shared" si="2"/>
        <v>0.89999999999999991</v>
      </c>
      <c r="B16" s="5">
        <f t="shared" si="3"/>
        <v>17.387232486621791</v>
      </c>
      <c r="C16" s="12">
        <f t="shared" si="4"/>
        <v>20.251861984537456</v>
      </c>
      <c r="D16" s="7">
        <f t="shared" si="5"/>
        <v>15.688991797739543</v>
      </c>
      <c r="E16" s="7">
        <f t="shared" si="6"/>
        <v>42.832980749116949</v>
      </c>
      <c r="F16" s="32">
        <f t="shared" si="0"/>
        <v>-0.11196844779785421</v>
      </c>
      <c r="G16" s="31">
        <f t="shared" si="1"/>
        <v>-9.9619024062333548</v>
      </c>
    </row>
    <row r="17" spans="1:8">
      <c r="A17" s="28">
        <f t="shared" si="2"/>
        <v>0.99999999999999989</v>
      </c>
      <c r="B17" s="5">
        <f t="shared" si="3"/>
        <v>17.376035641842016</v>
      </c>
      <c r="C17" s="12">
        <f t="shared" si="4"/>
        <v>19.255671743914107</v>
      </c>
      <c r="D17" s="7">
        <f t="shared" si="5"/>
        <v>17.426595361923745</v>
      </c>
      <c r="E17" s="7">
        <f t="shared" si="6"/>
        <v>44.75854792350836</v>
      </c>
      <c r="F17" s="32">
        <f t="shared" si="0"/>
        <v>-0.11182428573397768</v>
      </c>
      <c r="G17" s="31">
        <f t="shared" si="1"/>
        <v>-9.9473257826946906</v>
      </c>
    </row>
    <row r="18" spans="1:8">
      <c r="A18" s="28">
        <f t="shared" si="2"/>
        <v>1.0999999999999999</v>
      </c>
      <c r="B18" s="5">
        <f t="shared" si="3"/>
        <v>17.364853213268603</v>
      </c>
      <c r="C18" s="12">
        <f t="shared" si="4"/>
        <v>18.260939165644601</v>
      </c>
      <c r="D18" s="7">
        <f t="shared" si="5"/>
        <v>19.163080683250605</v>
      </c>
      <c r="E18" s="7">
        <f t="shared" si="6"/>
        <v>46.58464184007282</v>
      </c>
      <c r="F18" s="32">
        <f t="shared" si="0"/>
        <v>-0.11168040196879628</v>
      </c>
      <c r="G18" s="31">
        <f t="shared" si="1"/>
        <v>-9.9335039804123539</v>
      </c>
    </row>
    <row r="19" spans="1:8">
      <c r="A19" s="28">
        <f t="shared" si="2"/>
        <v>1.2</v>
      </c>
      <c r="B19" s="5">
        <f t="shared" si="3"/>
        <v>17.353685173071725</v>
      </c>
      <c r="C19" s="12">
        <f t="shared" si="4"/>
        <v>17.267588767603357</v>
      </c>
      <c r="D19" s="7">
        <f t="shared" si="5"/>
        <v>20.898449200557778</v>
      </c>
      <c r="E19" s="7">
        <f t="shared" si="6"/>
        <v>48.311400716833155</v>
      </c>
      <c r="F19" s="32">
        <f t="shared" si="0"/>
        <v>-0.11153679578633127</v>
      </c>
      <c r="G19" s="31">
        <f t="shared" si="1"/>
        <v>-9.9204328117342602</v>
      </c>
    </row>
    <row r="20" spans="1:8">
      <c r="A20" s="28">
        <f t="shared" si="2"/>
        <v>1.3</v>
      </c>
      <c r="B20" s="5">
        <f t="shared" si="3"/>
        <v>17.342531493493105</v>
      </c>
      <c r="C20" s="12">
        <f t="shared" si="4"/>
        <v>16.275545486429905</v>
      </c>
      <c r="D20" s="7">
        <f t="shared" si="5"/>
        <v>22.632702349907088</v>
      </c>
      <c r="E20" s="7">
        <f t="shared" si="6"/>
        <v>49.938955265476146</v>
      </c>
      <c r="F20" s="32">
        <f t="shared" si="0"/>
        <v>-0.11139346647290459</v>
      </c>
      <c r="G20" s="31">
        <f t="shared" si="1"/>
        <v>-9.9081083206238603</v>
      </c>
    </row>
    <row r="21" spans="1:8">
      <c r="A21" s="28">
        <f t="shared" si="2"/>
        <v>1.4000000000000001</v>
      </c>
      <c r="B21" s="5">
        <f t="shared" si="3"/>
        <v>17.331392146845808</v>
      </c>
      <c r="C21" s="12">
        <f t="shared" si="4"/>
        <v>15.284734654367469</v>
      </c>
      <c r="D21" s="7">
        <f t="shared" si="5"/>
        <v>24.365841564591669</v>
      </c>
      <c r="E21" s="7">
        <f t="shared" si="6"/>
        <v>51.467428730912893</v>
      </c>
      <c r="F21" s="32">
        <f t="shared" si="0"/>
        <v>-0.11125041331713031</v>
      </c>
      <c r="G21" s="31">
        <f t="shared" si="1"/>
        <v>-9.8965267801094683</v>
      </c>
    </row>
    <row r="22" spans="1:8">
      <c r="A22" s="28">
        <f t="shared" si="2"/>
        <v>1.5000000000000002</v>
      </c>
      <c r="B22" s="5">
        <f t="shared" si="3"/>
        <v>17.320267105514091</v>
      </c>
      <c r="C22" s="12">
        <f t="shared" si="4"/>
        <v>14.295081976356485</v>
      </c>
      <c r="D22" s="7">
        <f t="shared" si="5"/>
        <v>26.097868275143078</v>
      </c>
      <c r="E22" s="7">
        <f t="shared" si="6"/>
        <v>52.896936928548541</v>
      </c>
      <c r="F22" s="32">
        <f t="shared" si="0"/>
        <v>-0.1111076356099068</v>
      </c>
      <c r="G22" s="31">
        <f t="shared" si="1"/>
        <v>-9.8856846898857604</v>
      </c>
    </row>
    <row r="23" spans="1:8">
      <c r="A23" s="28">
        <f t="shared" si="2"/>
        <v>1.6000000000000003</v>
      </c>
      <c r="B23" s="5">
        <f t="shared" si="3"/>
        <v>17.309156341953091</v>
      </c>
      <c r="C23" s="12">
        <f t="shared" si="4"/>
        <v>13.306513507367868</v>
      </c>
      <c r="D23" s="7">
        <f t="shared" si="5"/>
        <v>27.828783909338387</v>
      </c>
      <c r="E23" s="7">
        <f t="shared" si="6"/>
        <v>54.227588279285328</v>
      </c>
      <c r="F23" s="32">
        <f t="shared" si="0"/>
        <v>-0.11096513264440686</v>
      </c>
      <c r="G23" s="31">
        <f t="shared" si="1"/>
        <v>-9.8755787740647687</v>
      </c>
    </row>
    <row r="24" spans="1:8">
      <c r="A24" s="28">
        <f t="shared" si="2"/>
        <v>1.7000000000000004</v>
      </c>
      <c r="B24" s="5">
        <f t="shared" si="3"/>
        <v>17.298059828688643</v>
      </c>
      <c r="C24" s="12">
        <f t="shared" si="4"/>
        <v>12.318955629961366</v>
      </c>
      <c r="D24" s="7">
        <f t="shared" si="5"/>
        <v>29.558589892207252</v>
      </c>
      <c r="E24" s="7">
        <f t="shared" si="6"/>
        <v>55.459483842281465</v>
      </c>
      <c r="F24" s="32">
        <f t="shared" si="0"/>
        <v>-0.11082290371606952</v>
      </c>
      <c r="G24" s="31">
        <f t="shared" si="1"/>
        <v>-9.8662059790738947</v>
      </c>
    </row>
    <row r="25" spans="1:8">
      <c r="A25" s="28">
        <f t="shared" si="2"/>
        <v>1.8000000000000005</v>
      </c>
      <c r="B25" s="5">
        <f t="shared" si="3"/>
        <v>17.286977538317032</v>
      </c>
      <c r="C25" s="12">
        <f t="shared" si="4"/>
        <v>11.332335032053962</v>
      </c>
      <c r="D25" s="7">
        <f t="shared" si="5"/>
        <v>31.287287646038955</v>
      </c>
      <c r="E25" s="7">
        <f t="shared" si="6"/>
        <v>56.592717345486861</v>
      </c>
      <c r="F25" s="32">
        <f t="shared" si="0"/>
        <v>-0.11068094812259115</v>
      </c>
      <c r="G25" s="31">
        <f t="shared" si="1"/>
        <v>-9.857563471698624</v>
      </c>
    </row>
    <row r="26" spans="1:8">
      <c r="A26" s="28">
        <f t="shared" si="2"/>
        <v>1.9000000000000006</v>
      </c>
      <c r="B26" s="5">
        <f t="shared" si="3"/>
        <v>17.275909443504744</v>
      </c>
      <c r="C26" s="12">
        <f t="shared" si="4"/>
        <v>10.346578684884093</v>
      </c>
      <c r="D26" s="7">
        <f t="shared" si="5"/>
        <v>33.014878590389429</v>
      </c>
      <c r="E26" s="7">
        <f t="shared" si="6"/>
        <v>57.62737521397527</v>
      </c>
      <c r="F26" s="32">
        <f t="shared" si="0"/>
        <v>-0.11053926516391638</v>
      </c>
      <c r="G26" s="31">
        <f t="shared" si="1"/>
        <v>-9.8496486372677889</v>
      </c>
      <c r="H26" t="s">
        <v>58</v>
      </c>
    </row>
    <row r="27" spans="1:8">
      <c r="A27" s="28">
        <f t="shared" si="2"/>
        <v>2.0000000000000004</v>
      </c>
      <c r="B27" s="5">
        <f t="shared" si="3"/>
        <v>17.264855516988362</v>
      </c>
      <c r="C27" s="12">
        <f t="shared" si="4"/>
        <v>9.3616138211572775</v>
      </c>
      <c r="D27" s="7">
        <f t="shared" si="5"/>
        <v>34.741364142088266</v>
      </c>
      <c r="E27" s="7">
        <f t="shared" si="6"/>
        <v>58.563536596090998</v>
      </c>
      <c r="F27" s="32">
        <f t="shared" si="0"/>
        <v>-0.11039785414223106</v>
      </c>
      <c r="G27" s="31">
        <f t="shared" si="1"/>
        <v>-9.8424590779793721</v>
      </c>
    </row>
    <row r="28" spans="1:8">
      <c r="A28" s="28">
        <f t="shared" si="2"/>
        <v>2.1000000000000005</v>
      </c>
      <c r="B28" s="5">
        <f t="shared" si="3"/>
        <v>17.253815731574136</v>
      </c>
      <c r="C28" s="12">
        <f t="shared" si="4"/>
        <v>8.3773679133593504</v>
      </c>
      <c r="D28" s="7">
        <f t="shared" si="5"/>
        <v>36.466745715245679</v>
      </c>
      <c r="E28" s="7">
        <f t="shared" si="6"/>
        <v>59.401273387426933</v>
      </c>
      <c r="F28" s="32">
        <f t="shared" si="0"/>
        <v>-0.11025671436195106</v>
      </c>
      <c r="G28" s="31">
        <f t="shared" si="1"/>
        <v>-9.8359926113650271</v>
      </c>
    </row>
    <row r="29" spans="1:8">
      <c r="A29" s="28">
        <f t="shared" si="2"/>
        <v>2.2000000000000006</v>
      </c>
      <c r="B29" s="5">
        <f t="shared" si="3"/>
        <v>17.242790060137949</v>
      </c>
      <c r="C29" s="12">
        <f t="shared" si="4"/>
        <v>7.3937686522228319</v>
      </c>
      <c r="D29" s="7">
        <f t="shared" si="5"/>
        <v>38.191024721259474</v>
      </c>
      <c r="E29" s="7">
        <f t="shared" si="6"/>
        <v>60.140650252649216</v>
      </c>
      <c r="F29" s="32">
        <f t="shared" si="0"/>
        <v>-0.11011584512971603</v>
      </c>
      <c r="G29" s="31">
        <f t="shared" si="1"/>
        <v>-9.8302472688916289</v>
      </c>
    </row>
    <row r="30" spans="1:8">
      <c r="A30" s="28">
        <f t="shared" si="2"/>
        <v>2.3000000000000007</v>
      </c>
      <c r="B30" s="5">
        <f t="shared" si="3"/>
        <v>17.231778475624964</v>
      </c>
      <c r="C30" s="12">
        <f t="shared" si="4"/>
        <v>6.4107439253336196</v>
      </c>
      <c r="D30" s="7">
        <f t="shared" si="5"/>
        <v>39.91420256882197</v>
      </c>
      <c r="E30" s="7">
        <f t="shared" si="6"/>
        <v>60.781724645182578</v>
      </c>
      <c r="F30" s="32">
        <f t="shared" si="0"/>
        <v>-0.10997524575437934</v>
      </c>
      <c r="G30" s="31">
        <f t="shared" si="1"/>
        <v>-9.8252212946983146</v>
      </c>
    </row>
    <row r="31" spans="1:8">
      <c r="A31" s="28">
        <f t="shared" si="2"/>
        <v>2.4000000000000008</v>
      </c>
      <c r="B31" s="5">
        <f t="shared" si="3"/>
        <v>17.220780951049548</v>
      </c>
      <c r="C31" s="12">
        <f t="shared" si="4"/>
        <v>5.4282217958637347</v>
      </c>
      <c r="D31" s="7">
        <f t="shared" si="5"/>
        <v>41.636280663926925</v>
      </c>
      <c r="E31" s="7">
        <f t="shared" si="6"/>
        <v>61.324546824768952</v>
      </c>
      <c r="F31" s="32">
        <f t="shared" si="0"/>
        <v>-0.10983491554700135</v>
      </c>
      <c r="G31" s="31">
        <f t="shared" si="1"/>
        <v>-9.8209131444676316</v>
      </c>
    </row>
    <row r="32" spans="1:8">
      <c r="A32" s="28">
        <f t="shared" si="2"/>
        <v>2.5000000000000009</v>
      </c>
      <c r="B32" s="5">
        <f t="shared" si="3"/>
        <v>17.209797459494851</v>
      </c>
      <c r="C32" s="12">
        <f t="shared" si="4"/>
        <v>4.4461304814169722</v>
      </c>
      <c r="D32" s="7">
        <f t="shared" si="5"/>
        <v>43.35726040987641</v>
      </c>
      <c r="E32" s="7">
        <f t="shared" si="6"/>
        <v>61.769159872910649</v>
      </c>
      <c r="F32" s="32">
        <f t="shared" si="0"/>
        <v>-0.10969485382083846</v>
      </c>
      <c r="G32" s="31">
        <f t="shared" si="1"/>
        <v>-9.8173214844295718</v>
      </c>
    </row>
    <row r="33" spans="1:7">
      <c r="A33" s="28">
        <f t="shared" si="2"/>
        <v>2.600000000000001</v>
      </c>
      <c r="B33" s="5">
        <f t="shared" si="3"/>
        <v>17.198827974112803</v>
      </c>
      <c r="C33" s="12">
        <f t="shared" si="4"/>
        <v>3.4643983329739569</v>
      </c>
      <c r="D33" s="7">
        <f t="shared" si="5"/>
        <v>45.077143207287691</v>
      </c>
      <c r="E33" s="7">
        <f t="shared" si="6"/>
        <v>62.115599706208044</v>
      </c>
      <c r="F33" s="32">
        <f t="shared" si="0"/>
        <v>-0.10955505989133746</v>
      </c>
      <c r="G33" s="31">
        <f t="shared" si="1"/>
        <v>-9.8144451904973611</v>
      </c>
    </row>
    <row r="34" spans="1:7">
      <c r="A34" s="28">
        <f t="shared" si="2"/>
        <v>2.7000000000000011</v>
      </c>
      <c r="B34" s="5">
        <f t="shared" si="3"/>
        <v>17.187872468123686</v>
      </c>
      <c r="C34" s="12">
        <f t="shared" si="4"/>
        <v>2.4829538139241691</v>
      </c>
      <c r="D34" s="7">
        <f t="shared" si="5"/>
        <v>46.795930454100059</v>
      </c>
      <c r="E34" s="7">
        <f t="shared" si="6"/>
        <v>62.363895087600461</v>
      </c>
      <c r="F34" s="32">
        <f t="shared" si="0"/>
        <v>-0.10941553307612452</v>
      </c>
      <c r="G34" s="31">
        <f t="shared" si="1"/>
        <v>-9.8122833475340876</v>
      </c>
    </row>
    <row r="35" spans="1:7">
      <c r="A35" s="28">
        <f t="shared" si="2"/>
        <v>2.8000000000000012</v>
      </c>
      <c r="B35" s="5">
        <f t="shared" si="3"/>
        <v>17.176930914816069</v>
      </c>
      <c r="C35" s="12">
        <f t="shared" si="4"/>
        <v>1.5017254791707302</v>
      </c>
      <c r="D35" s="7">
        <f t="shared" si="5"/>
        <v>48.513623545581666</v>
      </c>
      <c r="E35" s="7">
        <f t="shared" si="6"/>
        <v>62.514067635517534</v>
      </c>
      <c r="F35" s="32">
        <f t="shared" si="0"/>
        <v>-0.10927627269499868</v>
      </c>
      <c r="G35" s="31">
        <f t="shared" si="1"/>
        <v>-9.8108352487493455</v>
      </c>
    </row>
    <row r="36" spans="1:7">
      <c r="A36" s="28">
        <f t="shared" si="2"/>
        <v>2.9000000000000012</v>
      </c>
      <c r="B36" s="5">
        <f t="shared" si="3"/>
        <v>17.166003287546587</v>
      </c>
      <c r="C36" s="12">
        <f t="shared" si="4"/>
        <v>0.5206419542957974</v>
      </c>
      <c r="D36" s="7">
        <f t="shared" si="5"/>
        <v>50.230223874336325</v>
      </c>
      <c r="E36" s="7">
        <f t="shared" si="6"/>
        <v>62.566131830947114</v>
      </c>
      <c r="F36" s="32">
        <f t="shared" si="0"/>
        <v>-0.10913727806992372</v>
      </c>
      <c r="G36" s="31">
        <f t="shared" si="1"/>
        <v>-9.8101003952252022</v>
      </c>
    </row>
    <row r="37" spans="1:7">
      <c r="A37" s="28">
        <f t="shared" si="2"/>
        <v>3.0000000000000013</v>
      </c>
      <c r="B37" s="5">
        <f t="shared" si="3"/>
        <v>17.155089559739594</v>
      </c>
      <c r="C37" s="12">
        <f t="shared" si="4"/>
        <v>-0.4603680852267189</v>
      </c>
      <c r="D37" s="7">
        <f t="shared" si="5"/>
        <v>51.945732830310284</v>
      </c>
      <c r="E37" s="7">
        <f t="shared" si="6"/>
        <v>62.520095022424442</v>
      </c>
      <c r="F37" s="32">
        <f t="shared" si="0"/>
        <v>-0.10899854852501807</v>
      </c>
      <c r="G37" s="31">
        <f t="shared" si="1"/>
        <v>-9.8099215044290169</v>
      </c>
    </row>
    <row r="38" spans="1:7">
      <c r="A38" s="28">
        <f t="shared" si="2"/>
        <v>3.1000000000000014</v>
      </c>
      <c r="B38" s="5">
        <f t="shared" si="3"/>
        <v>17.144189704887083</v>
      </c>
      <c r="C38" s="12">
        <f t="shared" si="4"/>
        <v>-1.4413759347838351</v>
      </c>
      <c r="D38" s="7">
        <f t="shared" si="5"/>
        <v>53.660151800798992</v>
      </c>
      <c r="E38" s="7">
        <f t="shared" si="6"/>
        <v>62.375957428946059</v>
      </c>
      <c r="F38" s="32">
        <f t="shared" si="0"/>
        <v>-0.10886008338654844</v>
      </c>
      <c r="G38" s="31">
        <f t="shared" si="1"/>
        <v>-9.8092305342935315</v>
      </c>
    </row>
    <row r="39" spans="1:7">
      <c r="A39" s="28">
        <f t="shared" si="2"/>
        <v>3.2000000000000015</v>
      </c>
      <c r="B39" s="5">
        <f t="shared" si="3"/>
        <v>17.13330369654841</v>
      </c>
      <c r="C39" s="12">
        <f t="shared" si="4"/>
        <v>-2.4224528813545021</v>
      </c>
      <c r="D39" s="7">
        <f t="shared" si="5"/>
        <v>55.373482170453833</v>
      </c>
      <c r="E39" s="7">
        <f t="shared" si="6"/>
        <v>62.133712140810609</v>
      </c>
      <c r="F39" s="32">
        <f t="shared" ref="F39:F70" si="7">-ABS(B39)/B39*$L$7/$H$3*B39^2</f>
        <v>-0.10872188198292067</v>
      </c>
      <c r="G39" s="31">
        <f t="shared" ref="G39:G70" si="8">-$I$7-ABS(C39)/C39*$L$7/$H$3*C39^2</f>
        <v>-9.8078265712267747</v>
      </c>
    </row>
    <row r="40" spans="1:7">
      <c r="A40" s="28">
        <f t="shared" ref="A40:A71" si="9">A39+$J$3</f>
        <v>3.3000000000000016</v>
      </c>
      <c r="B40" s="5">
        <f t="shared" ref="B40:B71" si="10">(D40-D39)/$J$3</f>
        <v>17.122431508350147</v>
      </c>
      <c r="C40" s="12">
        <f t="shared" ref="C40:C71" si="11">(E40-E39)/$J$3</f>
        <v>-3.4036702242318739</v>
      </c>
      <c r="D40" s="7">
        <f t="shared" ref="D40:D71" si="12">(2*D39-D38)-(((D39-D38)/$J$3)^2)*($L$7/$H$3)*$J$3^2</f>
        <v>57.085725321288848</v>
      </c>
      <c r="E40" s="7">
        <f t="shared" ref="E40:E71" si="13">(2*E39-E38)-(((E39-E38)/$J$3)^2)*($L$7/$H$3)*$J$3^2-$I$7*$J$3^2</f>
        <v>61.793345118387421</v>
      </c>
      <c r="F40" s="32">
        <f t="shared" si="7"/>
        <v>-0.10858394364467266</v>
      </c>
      <c r="G40" s="31">
        <f t="shared" si="8"/>
        <v>-9.8057092848260403</v>
      </c>
    </row>
    <row r="41" spans="1:7">
      <c r="A41" s="28">
        <f t="shared" si="9"/>
        <v>3.4000000000000017</v>
      </c>
      <c r="B41" s="5">
        <f t="shared" si="10"/>
        <v>17.111573113985656</v>
      </c>
      <c r="C41" s="12">
        <f t="shared" si="11"/>
        <v>-4.3850992957492707</v>
      </c>
      <c r="D41" s="7">
        <f t="shared" si="12"/>
        <v>58.796882632687414</v>
      </c>
      <c r="E41" s="7">
        <f t="shared" si="13"/>
        <v>61.354835188812494</v>
      </c>
      <c r="F41" s="32">
        <f t="shared" si="7"/>
        <v>-0.1084462677044634</v>
      </c>
      <c r="G41" s="31">
        <f t="shared" si="8"/>
        <v>-9.8028781372600768</v>
      </c>
    </row>
    <row r="42" spans="1:7">
      <c r="A42" s="28">
        <f t="shared" si="9"/>
        <v>3.5000000000000018</v>
      </c>
      <c r="B42" s="5">
        <f t="shared" si="10"/>
        <v>17.100728487215235</v>
      </c>
      <c r="C42" s="12">
        <f t="shared" si="11"/>
        <v>-5.366811482023266</v>
      </c>
      <c r="D42" s="7">
        <f t="shared" si="12"/>
        <v>60.506955481408937</v>
      </c>
      <c r="E42" s="7">
        <f t="shared" si="13"/>
        <v>60.818154040610167</v>
      </c>
      <c r="F42" s="32">
        <f t="shared" si="7"/>
        <v>-0.10830885349706949</v>
      </c>
      <c r="G42" s="31">
        <f t="shared" si="8"/>
        <v>-9.7993323829735282</v>
      </c>
    </row>
    <row r="43" spans="1:7">
      <c r="A43" s="28">
        <f t="shared" si="9"/>
        <v>3.6000000000000019</v>
      </c>
      <c r="B43" s="5">
        <f t="shared" si="10"/>
        <v>17.089897601865545</v>
      </c>
      <c r="C43" s="12">
        <f t="shared" si="11"/>
        <v>-6.3488782437259061</v>
      </c>
      <c r="D43" s="7">
        <f t="shared" si="12"/>
        <v>62.215945241595492</v>
      </c>
      <c r="E43" s="7">
        <f t="shared" si="13"/>
        <v>60.183266216237577</v>
      </c>
      <c r="F43" s="32">
        <f t="shared" si="7"/>
        <v>-0.10817170035937256</v>
      </c>
      <c r="G43" s="31">
        <f t="shared" si="8"/>
        <v>-9.7950710682628941</v>
      </c>
    </row>
    <row r="44" spans="1:7">
      <c r="A44" s="28">
        <f t="shared" si="9"/>
        <v>3.700000000000002</v>
      </c>
      <c r="B44" s="5">
        <f t="shared" si="10"/>
        <v>17.07908043182961</v>
      </c>
      <c r="C44" s="12">
        <f t="shared" si="11"/>
        <v>-7.3313711368996337</v>
      </c>
      <c r="D44" s="7">
        <f t="shared" si="12"/>
        <v>63.923853284778453</v>
      </c>
      <c r="E44" s="7">
        <f t="shared" si="13"/>
        <v>59.450129102547614</v>
      </c>
      <c r="F44" s="32">
        <f t="shared" si="7"/>
        <v>-0.10803480763035382</v>
      </c>
      <c r="G44" s="31">
        <f t="shared" si="8"/>
        <v>-9.790093030723618</v>
      </c>
    </row>
    <row r="45" spans="1:7">
      <c r="A45" s="28">
        <f t="shared" si="9"/>
        <v>3.800000000000002</v>
      </c>
      <c r="B45" s="5">
        <f t="shared" si="10"/>
        <v>17.068276951066608</v>
      </c>
      <c r="C45" s="12">
        <f t="shared" si="11"/>
        <v>-8.3143618338272773</v>
      </c>
      <c r="D45" s="7">
        <f t="shared" si="12"/>
        <v>65.630680979885113</v>
      </c>
      <c r="E45" s="7">
        <f t="shared" si="13"/>
        <v>58.618692919164886</v>
      </c>
      <c r="F45" s="32">
        <f t="shared" si="7"/>
        <v>-0.10789817465108621</v>
      </c>
      <c r="G45" s="31">
        <f t="shared" si="8"/>
        <v>-9.7843968985677385</v>
      </c>
    </row>
    <row r="46" spans="1:7">
      <c r="A46" s="28">
        <f t="shared" si="9"/>
        <v>3.9000000000000021</v>
      </c>
      <c r="B46" s="5">
        <f t="shared" si="10"/>
        <v>17.05748713360137</v>
      </c>
      <c r="C46" s="12">
        <f t="shared" si="11"/>
        <v>-9.2979221439705384</v>
      </c>
      <c r="D46" s="7">
        <f t="shared" si="12"/>
        <v>67.33642969324525</v>
      </c>
      <c r="E46" s="7">
        <f t="shared" si="13"/>
        <v>57.688900704767832</v>
      </c>
      <c r="F46" s="32">
        <f t="shared" si="7"/>
        <v>-0.10776180076472276</v>
      </c>
      <c r="G46" s="31">
        <f t="shared" si="8"/>
        <v>-9.7779810898113961</v>
      </c>
    </row>
    <row r="47" spans="1:7">
      <c r="A47" s="28">
        <f t="shared" si="9"/>
        <v>4.0000000000000018</v>
      </c>
      <c r="B47" s="5">
        <f t="shared" si="10"/>
        <v>17.046710953524951</v>
      </c>
      <c r="C47" s="12">
        <f t="shared" si="11"/>
        <v>-10.282124034989408</v>
      </c>
      <c r="D47" s="7">
        <f t="shared" si="12"/>
        <v>69.041100788597745</v>
      </c>
      <c r="E47" s="7">
        <f t="shared" si="13"/>
        <v>56.660688301268891</v>
      </c>
      <c r="F47" s="32">
        <f t="shared" si="7"/>
        <v>-0.10762568531649847</v>
      </c>
      <c r="G47" s="31">
        <f t="shared" si="8"/>
        <v>-9.7708438113314031</v>
      </c>
    </row>
    <row r="48" spans="1:7">
      <c r="A48" s="28">
        <f t="shared" si="9"/>
        <v>4.1000000000000014</v>
      </c>
      <c r="B48" s="5">
        <f t="shared" si="10"/>
        <v>17.035948384993276</v>
      </c>
      <c r="C48" s="12">
        <f t="shared" si="11"/>
        <v>-11.267039653856301</v>
      </c>
      <c r="D48" s="7">
        <f t="shared" si="12"/>
        <v>70.744695627097073</v>
      </c>
      <c r="E48" s="7">
        <f t="shared" si="13"/>
        <v>55.533984335883261</v>
      </c>
      <c r="F48" s="32">
        <f t="shared" si="7"/>
        <v>-0.10748982765370807</v>
      </c>
      <c r="G48" s="31">
        <f t="shared" si="8"/>
        <v>-9.7629830577898531</v>
      </c>
    </row>
    <row r="49" spans="1:7">
      <c r="A49" s="28">
        <f t="shared" si="9"/>
        <v>4.2000000000000011</v>
      </c>
      <c r="B49" s="5">
        <f t="shared" si="10"/>
        <v>17.025199402227855</v>
      </c>
      <c r="C49" s="12">
        <f t="shared" si="11"/>
        <v>-12.252741348077336</v>
      </c>
      <c r="D49" s="7">
        <f t="shared" si="12"/>
        <v>72.447215567319859</v>
      </c>
      <c r="E49" s="7">
        <f t="shared" si="13"/>
        <v>54.308710201075527</v>
      </c>
      <c r="F49" s="32">
        <f t="shared" si="7"/>
        <v>-0.10735422712570976</v>
      </c>
      <c r="G49" s="31">
        <f t="shared" si="8"/>
        <v>-9.7543966104256832</v>
      </c>
    </row>
    <row r="50" spans="1:7">
      <c r="A50" s="28">
        <f t="shared" si="9"/>
        <v>4.3000000000000007</v>
      </c>
      <c r="B50" s="5">
        <f t="shared" si="10"/>
        <v>17.014463979515284</v>
      </c>
      <c r="C50" s="12">
        <f t="shared" si="11"/>
        <v>-13.239301687034768</v>
      </c>
      <c r="D50" s="7">
        <f t="shared" si="12"/>
        <v>74.148661965271387</v>
      </c>
      <c r="E50" s="7">
        <f t="shared" si="13"/>
        <v>52.984780032372051</v>
      </c>
      <c r="F50" s="32">
        <f t="shared" si="7"/>
        <v>-0.10721888308391364</v>
      </c>
      <c r="G50" s="31">
        <f t="shared" si="8"/>
        <v>-9.7450820357119454</v>
      </c>
    </row>
    <row r="51" spans="1:7">
      <c r="A51" s="28">
        <f t="shared" si="9"/>
        <v>4.4000000000000004</v>
      </c>
      <c r="B51" s="5">
        <f t="shared" si="10"/>
        <v>17.003742091206959</v>
      </c>
      <c r="C51" s="12">
        <f t="shared" si="11"/>
        <v>-14.226793483463567</v>
      </c>
      <c r="D51" s="7">
        <f t="shared" si="12"/>
        <v>75.849036174392083</v>
      </c>
      <c r="E51" s="7">
        <f t="shared" si="13"/>
        <v>51.562100684025694</v>
      </c>
      <c r="F51" s="32">
        <f t="shared" si="7"/>
        <v>-0.10708379488177318</v>
      </c>
      <c r="G51" s="31">
        <f t="shared" si="8"/>
        <v>-9.7350366838773308</v>
      </c>
    </row>
    <row r="52" spans="1:7">
      <c r="A52" s="28">
        <f t="shared" si="9"/>
        <v>4.5</v>
      </c>
      <c r="B52" s="5">
        <f t="shared" si="10"/>
        <v>16.993033711718795</v>
      </c>
      <c r="C52" s="12">
        <f t="shared" si="11"/>
        <v>-15.215289815075863</v>
      </c>
      <c r="D52" s="7">
        <f t="shared" si="12"/>
        <v>77.548339545563962</v>
      </c>
      <c r="E52" s="7">
        <f t="shared" si="13"/>
        <v>50.040571702518108</v>
      </c>
      <c r="F52" s="32">
        <f t="shared" si="7"/>
        <v>-0.10694896187477625</v>
      </c>
      <c r="G52" s="31">
        <f t="shared" si="8"/>
        <v>-9.7242576872904678</v>
      </c>
    </row>
    <row r="53" spans="1:7">
      <c r="A53" s="28">
        <f t="shared" si="9"/>
        <v>4.5999999999999996</v>
      </c>
      <c r="B53" s="5">
        <f t="shared" si="10"/>
        <v>16.982338815531364</v>
      </c>
      <c r="C53" s="12">
        <f t="shared" si="11"/>
        <v>-16.204864046346827</v>
      </c>
      <c r="D53" s="7">
        <f t="shared" si="12"/>
        <v>79.246573427117099</v>
      </c>
      <c r="E53" s="7">
        <f t="shared" si="13"/>
        <v>48.420085297883425</v>
      </c>
      <c r="F53" s="32">
        <f t="shared" si="7"/>
        <v>-0.10681438342044186</v>
      </c>
      <c r="G53" s="31">
        <f t="shared" si="8"/>
        <v>-9.7127419587052124</v>
      </c>
    </row>
    <row r="54" spans="1:7">
      <c r="A54" s="28">
        <f t="shared" si="9"/>
        <v>4.6999999999999993</v>
      </c>
      <c r="B54" s="5">
        <f t="shared" si="10"/>
        <v>16.971657377189331</v>
      </c>
      <c r="C54" s="12">
        <f t="shared" si="11"/>
        <v>-17.195589850476338</v>
      </c>
      <c r="D54" s="7">
        <f t="shared" si="12"/>
        <v>80.943739164836032</v>
      </c>
      <c r="E54" s="7">
        <f t="shared" si="13"/>
        <v>46.700526312835791</v>
      </c>
      <c r="F54" s="32">
        <f t="shared" si="7"/>
        <v>-0.10668005887830805</v>
      </c>
      <c r="G54" s="31">
        <f t="shared" si="8"/>
        <v>-9.7004861893651562</v>
      </c>
    </row>
    <row r="55" spans="1:7">
      <c r="A55" s="28">
        <f t="shared" si="9"/>
        <v>4.7999999999999989</v>
      </c>
      <c r="B55" s="5">
        <f t="shared" si="10"/>
        <v>16.960989371301451</v>
      </c>
      <c r="C55" s="12">
        <f t="shared" si="11"/>
        <v>-18.187541231539868</v>
      </c>
      <c r="D55" s="7">
        <f t="shared" si="12"/>
        <v>82.639838101966177</v>
      </c>
      <c r="E55" s="7">
        <f t="shared" si="13"/>
        <v>44.881772189681804</v>
      </c>
      <c r="F55" s="32">
        <f t="shared" si="7"/>
        <v>-0.10654598760992656</v>
      </c>
      <c r="G55" s="31">
        <f t="shared" si="8"/>
        <v>-9.6874868469652569</v>
      </c>
    </row>
    <row r="56" spans="1:7">
      <c r="A56" s="28">
        <f t="shared" si="9"/>
        <v>4.8999999999999986</v>
      </c>
      <c r="B56" s="5">
        <f t="shared" si="10"/>
        <v>16.95033477254043</v>
      </c>
      <c r="C56" s="12">
        <f t="shared" si="11"/>
        <v>-19.180792546843364</v>
      </c>
      <c r="D56" s="7">
        <f t="shared" si="12"/>
        <v>84.33487157922022</v>
      </c>
      <c r="E56" s="7">
        <f t="shared" si="13"/>
        <v>42.963692934997468</v>
      </c>
      <c r="F56" s="32">
        <f t="shared" si="7"/>
        <v>-0.10641216897885616</v>
      </c>
      <c r="G56" s="31">
        <f t="shared" si="8"/>
        <v>-9.6737401734685076</v>
      </c>
    </row>
    <row r="57" spans="1:7">
      <c r="A57" s="28">
        <f t="shared" si="9"/>
        <v>4.9999999999999982</v>
      </c>
      <c r="B57" s="5">
        <f t="shared" si="10"/>
        <v>16.939693555642492</v>
      </c>
      <c r="C57" s="12">
        <f t="shared" si="11"/>
        <v>-20.175418529496554</v>
      </c>
      <c r="D57" s="7">
        <f t="shared" si="12"/>
        <v>86.028840934784469</v>
      </c>
      <c r="E57" s="7">
        <f t="shared" si="13"/>
        <v>40.946151082047813</v>
      </c>
      <c r="F57" s="32">
        <f t="shared" si="7"/>
        <v>-0.10627860235065217</v>
      </c>
      <c r="G57" s="31">
        <f t="shared" si="8"/>
        <v>-9.6592421827752322</v>
      </c>
    </row>
    <row r="58" spans="1:7">
      <c r="A58" s="28">
        <f t="shared" si="9"/>
        <v>5.0999999999999979</v>
      </c>
      <c r="B58" s="5">
        <f t="shared" si="10"/>
        <v>16.929065695407388</v>
      </c>
      <c r="C58" s="12">
        <f t="shared" si="11"/>
        <v>-21.171494311219021</v>
      </c>
      <c r="D58" s="7">
        <f t="shared" si="12"/>
        <v>87.721747504325208</v>
      </c>
      <c r="E58" s="7">
        <f t="shared" si="13"/>
        <v>38.82900165092591</v>
      </c>
      <c r="F58" s="32">
        <f t="shared" si="7"/>
        <v>-0.10614528709286154</v>
      </c>
      <c r="G58" s="31">
        <f t="shared" si="8"/>
        <v>-9.6439886582425594</v>
      </c>
    </row>
    <row r="59" spans="1:7">
      <c r="A59" s="28">
        <f t="shared" si="9"/>
        <v>5.1999999999999975</v>
      </c>
      <c r="B59" s="5">
        <f t="shared" si="10"/>
        <v>16.918451166698105</v>
      </c>
      <c r="C59" s="12">
        <f t="shared" si="11"/>
        <v>-22.16909544539476</v>
      </c>
      <c r="D59" s="7">
        <f t="shared" si="12"/>
        <v>89.413592620995018</v>
      </c>
      <c r="E59" s="7">
        <f t="shared" si="13"/>
        <v>36.612092106386434</v>
      </c>
      <c r="F59" s="32">
        <f t="shared" si="7"/>
        <v>-0.10601222257501415</v>
      </c>
      <c r="G59" s="31">
        <f t="shared" si="8"/>
        <v>-9.6279751500513804</v>
      </c>
    </row>
    <row r="60" spans="1:7">
      <c r="A60" s="28">
        <f t="shared" si="9"/>
        <v>5.2999999999999972</v>
      </c>
      <c r="B60" s="5">
        <f t="shared" si="10"/>
        <v>16.907849944440585</v>
      </c>
      <c r="C60" s="12">
        <f t="shared" si="11"/>
        <v>-23.168297930389627</v>
      </c>
      <c r="D60" s="7">
        <f t="shared" si="12"/>
        <v>91.104377615439077</v>
      </c>
      <c r="E60" s="7">
        <f t="shared" si="13"/>
        <v>34.295262313347472</v>
      </c>
      <c r="F60" s="32">
        <f t="shared" si="7"/>
        <v>-0.10587940816861441</v>
      </c>
      <c r="G60" s="31">
        <f t="shared" si="8"/>
        <v>-9.6111969724179556</v>
      </c>
    </row>
    <row r="61" spans="1:7">
      <c r="A61" s="28">
        <f t="shared" si="9"/>
        <v>5.3999999999999968</v>
      </c>
      <c r="B61" s="5">
        <f t="shared" si="10"/>
        <v>16.897262003623723</v>
      </c>
      <c r="C61" s="12">
        <f t="shared" si="11"/>
        <v>-24.169178233147832</v>
      </c>
      <c r="D61" s="7">
        <f t="shared" si="12"/>
        <v>92.794103815801449</v>
      </c>
      <c r="E61" s="7">
        <f t="shared" si="13"/>
        <v>31.878344490032688</v>
      </c>
      <c r="F61" s="32">
        <f t="shared" si="7"/>
        <v>-0.10574684324713621</v>
      </c>
      <c r="G61" s="31">
        <f t="shared" si="8"/>
        <v>-9.5936492006471266</v>
      </c>
    </row>
    <row r="62" spans="1:7">
      <c r="A62" s="28">
        <f t="shared" si="9"/>
        <v>5.4999999999999964</v>
      </c>
      <c r="B62" s="5">
        <f t="shared" si="10"/>
        <v>16.886687319298943</v>
      </c>
      <c r="C62" s="12">
        <f t="shared" si="11"/>
        <v>-25.171813313083113</v>
      </c>
      <c r="D62" s="7">
        <f t="shared" si="12"/>
        <v>94.482772547731344</v>
      </c>
      <c r="E62" s="7">
        <f t="shared" si="13"/>
        <v>29.361163158724377</v>
      </c>
      <c r="F62" s="32">
        <f t="shared" si="7"/>
        <v>-0.10561452718601272</v>
      </c>
      <c r="G62" s="31">
        <f t="shared" si="8"/>
        <v>-9.5753266680239371</v>
      </c>
    </row>
    <row r="63" spans="1:7">
      <c r="A63" s="28">
        <f t="shared" si="9"/>
        <v>5.5999999999999961</v>
      </c>
      <c r="B63" s="5">
        <f t="shared" si="10"/>
        <v>16.876125866580338</v>
      </c>
      <c r="C63" s="12">
        <f t="shared" si="11"/>
        <v>-26.176280646280716</v>
      </c>
      <c r="D63" s="7">
        <f t="shared" si="12"/>
        <v>96.170385134389377</v>
      </c>
      <c r="E63" s="7">
        <f t="shared" si="13"/>
        <v>26.743535094096305</v>
      </c>
      <c r="F63" s="32">
        <f t="shared" si="7"/>
        <v>-0.10548245936263326</v>
      </c>
      <c r="G63" s="31">
        <f t="shared" si="8"/>
        <v>-9.5562239625402601</v>
      </c>
    </row>
    <row r="64" spans="1:7">
      <c r="A64" s="28">
        <f t="shared" si="9"/>
        <v>5.6999999999999957</v>
      </c>
      <c r="B64" s="5">
        <f t="shared" si="10"/>
        <v>16.865577620644103</v>
      </c>
      <c r="C64" s="12">
        <f t="shared" si="11"/>
        <v>-27.182658250026677</v>
      </c>
      <c r="D64" s="7">
        <f t="shared" si="12"/>
        <v>97.856942896453788</v>
      </c>
      <c r="E64" s="7">
        <f t="shared" si="13"/>
        <v>24.025269269093638</v>
      </c>
      <c r="F64" s="32">
        <f t="shared" si="7"/>
        <v>-0.10535063915633126</v>
      </c>
      <c r="G64" s="31">
        <f t="shared" si="8"/>
        <v>-9.5363354234528224</v>
      </c>
    </row>
    <row r="65" spans="1:7">
      <c r="A65" s="28">
        <f t="shared" si="9"/>
        <v>5.7999999999999954</v>
      </c>
      <c r="B65" s="5">
        <f t="shared" si="10"/>
        <v>16.855042556728534</v>
      </c>
      <c r="C65" s="12">
        <f t="shared" si="11"/>
        <v>-28.191024707681365</v>
      </c>
      <c r="D65" s="7">
        <f t="shared" si="12"/>
        <v>99.542447152126641</v>
      </c>
      <c r="E65" s="7">
        <f t="shared" si="13"/>
        <v>21.206166798325501</v>
      </c>
      <c r="F65" s="32">
        <f t="shared" si="7"/>
        <v>-0.1052190659483794</v>
      </c>
      <c r="G65" s="31">
        <f t="shared" si="8"/>
        <v>-9.5156551376688245</v>
      </c>
    </row>
    <row r="66" spans="1:7">
      <c r="A66" s="28">
        <f t="shared" si="9"/>
        <v>5.899999999999995</v>
      </c>
      <c r="B66" s="5">
        <f t="shared" si="10"/>
        <v>16.844520650133745</v>
      </c>
      <c r="C66" s="12">
        <f t="shared" si="11"/>
        <v>-29.201459193914481</v>
      </c>
      <c r="D66" s="7">
        <f t="shared" si="12"/>
        <v>101.22689921714002</v>
      </c>
      <c r="E66" s="7">
        <f t="shared" si="13"/>
        <v>18.286020878934053</v>
      </c>
      <c r="F66" s="32">
        <f t="shared" si="7"/>
        <v>-0.10508773912198129</v>
      </c>
      <c r="G66" s="31">
        <f t="shared" si="8"/>
        <v>-9.4941769359551618</v>
      </c>
    </row>
    <row r="67" spans="1:7">
      <c r="A67" s="28">
        <f t="shared" si="9"/>
        <v>5.9999999999999947</v>
      </c>
      <c r="B67" s="5">
        <f t="shared" si="10"/>
        <v>16.834011876221524</v>
      </c>
      <c r="C67" s="12">
        <f t="shared" si="11"/>
        <v>-30.214041500318967</v>
      </c>
      <c r="D67" s="7">
        <f t="shared" si="12"/>
        <v>102.91030040476217</v>
      </c>
      <c r="E67" s="7">
        <f t="shared" si="13"/>
        <v>15.264616728902157</v>
      </c>
      <c r="F67" s="32">
        <f t="shared" si="7"/>
        <v>-0.10495665806226476</v>
      </c>
      <c r="G67" s="31">
        <f t="shared" si="8"/>
        <v>-9.4718943889670122</v>
      </c>
    </row>
    <row r="68" spans="1:7">
      <c r="A68" s="28">
        <f t="shared" si="9"/>
        <v>6.0999999999999943</v>
      </c>
      <c r="B68" s="5">
        <f t="shared" si="10"/>
        <v>16.823516210415335</v>
      </c>
      <c r="C68" s="12">
        <f t="shared" si="11"/>
        <v>-31.22885206142227</v>
      </c>
      <c r="D68" s="7">
        <f t="shared" si="12"/>
        <v>104.5926520258037</v>
      </c>
      <c r="E68" s="7">
        <f t="shared" si="13"/>
        <v>12.14173152275993</v>
      </c>
      <c r="F68" s="32">
        <f t="shared" si="7"/>
        <v>-0.1048258221562772</v>
      </c>
      <c r="G68" s="31">
        <f t="shared" si="8"/>
        <v>-9.4488008030913289</v>
      </c>
    </row>
    <row r="69" spans="1:7">
      <c r="A69" s="28">
        <f t="shared" si="9"/>
        <v>6.199999999999994</v>
      </c>
      <c r="B69" s="5">
        <f t="shared" si="10"/>
        <v>16.813033628199747</v>
      </c>
      <c r="C69" s="12">
        <f t="shared" si="11"/>
        <v>-32.245971981113151</v>
      </c>
      <c r="D69" s="7">
        <f t="shared" si="12"/>
        <v>106.27395538862368</v>
      </c>
      <c r="E69" s="7">
        <f t="shared" si="13"/>
        <v>8.9171343246486146</v>
      </c>
      <c r="F69" s="32">
        <f t="shared" si="7"/>
        <v>-0.10469523079297356</v>
      </c>
      <c r="G69" s="31">
        <f t="shared" si="8"/>
        <v>-9.4248892161005848</v>
      </c>
    </row>
    <row r="70" spans="1:7">
      <c r="A70" s="28">
        <f t="shared" si="9"/>
        <v>6.2999999999999936</v>
      </c>
      <c r="B70" s="5">
        <f t="shared" si="10"/>
        <v>16.802564105120439</v>
      </c>
      <c r="C70" s="12">
        <f t="shared" si="11"/>
        <v>-33.265483059503083</v>
      </c>
      <c r="D70" s="7">
        <f t="shared" si="12"/>
        <v>107.95421179913572</v>
      </c>
      <c r="E70" s="7">
        <f t="shared" si="13"/>
        <v>5.5905860186983061</v>
      </c>
      <c r="F70" s="32">
        <f t="shared" si="7"/>
        <v>-0.10456488336321167</v>
      </c>
      <c r="G70" s="31">
        <f t="shared" si="8"/>
        <v>-9.4001523926118171</v>
      </c>
    </row>
    <row r="71" spans="1:7">
      <c r="A71" s="28">
        <f t="shared" si="9"/>
        <v>6.3999999999999932</v>
      </c>
      <c r="B71" s="5">
        <f t="shared" si="10"/>
        <v>16.792107616784051</v>
      </c>
      <c r="C71" s="12">
        <f t="shared" si="11"/>
        <v>-34.287467820241901</v>
      </c>
      <c r="D71" s="7">
        <f t="shared" si="12"/>
        <v>109.63342256081413</v>
      </c>
      <c r="E71" s="7">
        <f t="shared" si="13"/>
        <v>2.1618392366741155</v>
      </c>
      <c r="F71" s="32">
        <f t="shared" ref="F71:F91" si="14">-ABS(B71)/B71*$L$7/$H$3*B71^2</f>
        <v>-0.10443477925974572</v>
      </c>
      <c r="G71" s="31">
        <f t="shared" ref="G71:G91" si="15">-$I$7-ABS(C71)/C71*$L$7/$H$3*C71^2</f>
        <v>-9.3745828193458518</v>
      </c>
    </row>
    <row r="72" spans="1:7">
      <c r="A72" s="28">
        <f t="shared" ref="A72:A91" si="16">A71+$J$3</f>
        <v>6.4999999999999929</v>
      </c>
      <c r="B72" s="5">
        <f t="shared" ref="B72:B91" si="17">(D72-D71)/$J$3</f>
        <v>16.781664138858048</v>
      </c>
      <c r="C72" s="12">
        <f t="shared" ref="C72:C91" si="18">(E72-E71)/$J$3</f>
        <v>-35.312009538307315</v>
      </c>
      <c r="D72" s="7">
        <f t="shared" ref="D72:D91" si="19">(2*D71-D70)-(((D71-D70)/$J$3)^2)*($L$7/$H$3)*$J$3^2</f>
        <v>111.31158897469993</v>
      </c>
      <c r="E72" s="7">
        <f t="shared" ref="E72:E91" si="20">(2*E71-E70)-(((E71-E70)/$J$3)^2)*($L$7/$H$3)*$J$3^2-$I$7*$J$3^2</f>
        <v>-1.3693617171566166</v>
      </c>
      <c r="F72" s="32">
        <f t="shared" si="14"/>
        <v>-0.10430491787721975</v>
      </c>
      <c r="G72" s="31">
        <f t="shared" si="15"/>
        <v>-9.3481727001812285</v>
      </c>
    </row>
    <row r="73" spans="1:7">
      <c r="A73" s="28">
        <f t="shared" si="16"/>
        <v>6.5999999999999925</v>
      </c>
      <c r="B73" s="5">
        <f t="shared" si="17"/>
        <v>16.771233647070289</v>
      </c>
      <c r="C73" s="12">
        <f t="shared" si="18"/>
        <v>-36.339192268289189</v>
      </c>
      <c r="D73" s="7">
        <f t="shared" si="19"/>
        <v>112.98871233940696</v>
      </c>
      <c r="E73" s="7">
        <f t="shared" si="20"/>
        <v>-5.0032809439855352</v>
      </c>
      <c r="F73" s="32">
        <f t="shared" si="14"/>
        <v>-0.10417529861215766</v>
      </c>
      <c r="G73" s="31">
        <f t="shared" si="15"/>
        <v>-9.320913950997193</v>
      </c>
    </row>
    <row r="74" spans="1:7">
      <c r="A74" s="28">
        <f t="shared" si="16"/>
        <v>6.6999999999999922</v>
      </c>
      <c r="B74" s="5">
        <f t="shared" si="17"/>
        <v>16.760816117209032</v>
      </c>
      <c r="C74" s="12">
        <f t="shared" si="18"/>
        <v>-37.369100873189467</v>
      </c>
      <c r="D74" s="7">
        <f t="shared" si="19"/>
        <v>114.66479395112786</v>
      </c>
      <c r="E74" s="7">
        <f t="shared" si="20"/>
        <v>-8.7401910313044819</v>
      </c>
      <c r="F74" s="32">
        <f t="shared" si="14"/>
        <v>-0.10404592086295858</v>
      </c>
      <c r="G74" s="31">
        <f t="shared" si="15"/>
        <v>-9.2927981942997473</v>
      </c>
    </row>
    <row r="75" spans="1:7">
      <c r="A75" s="28">
        <f t="shared" si="16"/>
        <v>6.7999999999999918</v>
      </c>
      <c r="B75" s="5">
        <f t="shared" si="17"/>
        <v>16.750411525122786</v>
      </c>
      <c r="C75" s="12">
        <f t="shared" si="18"/>
        <v>-38.401821053759498</v>
      </c>
      <c r="D75" s="7">
        <f t="shared" si="19"/>
        <v>116.33983510364014</v>
      </c>
      <c r="E75" s="7">
        <f t="shared" si="20"/>
        <v>-12.580373136680432</v>
      </c>
      <c r="F75" s="32">
        <f t="shared" si="14"/>
        <v>-0.10391678402989039</v>
      </c>
      <c r="G75" s="31">
        <f t="shared" si="15"/>
        <v>-9.2638167536245373</v>
      </c>
    </row>
    <row r="76" spans="1:7">
      <c r="A76" s="28">
        <f t="shared" si="16"/>
        <v>6.8999999999999915</v>
      </c>
      <c r="B76" s="5">
        <f t="shared" si="17"/>
        <v>16.740019846719747</v>
      </c>
      <c r="C76" s="12">
        <f t="shared" si="18"/>
        <v>-39.437439378397023</v>
      </c>
      <c r="D76" s="7">
        <f t="shared" si="19"/>
        <v>118.01383708831212</v>
      </c>
      <c r="E76" s="7">
        <f t="shared" si="20"/>
        <v>-16.524117074520134</v>
      </c>
      <c r="F76" s="32">
        <f t="shared" si="14"/>
        <v>-0.10378788751507804</v>
      </c>
      <c r="G76" s="31">
        <f t="shared" si="15"/>
        <v>-9.2339606477100062</v>
      </c>
    </row>
    <row r="77" spans="1:7">
      <c r="A77" s="28">
        <f t="shared" si="16"/>
        <v>6.9999999999999911</v>
      </c>
      <c r="B77" s="5">
        <f t="shared" si="17"/>
        <v>16.729641057968223</v>
      </c>
      <c r="C77" s="12">
        <f t="shared" si="18"/>
        <v>-40.476043313625993</v>
      </c>
      <c r="D77" s="7">
        <f t="shared" si="19"/>
        <v>119.68680119410894</v>
      </c>
      <c r="E77" s="7">
        <f t="shared" si="20"/>
        <v>-20.571721405882734</v>
      </c>
      <c r="F77" s="32">
        <f t="shared" si="14"/>
        <v>-0.10365923072250424</v>
      </c>
      <c r="G77" s="31">
        <f t="shared" si="15"/>
        <v>-9.2032205844339661</v>
      </c>
    </row>
    <row r="78" spans="1:7">
      <c r="A78" s="28">
        <f t="shared" si="16"/>
        <v>7.0999999999999908</v>
      </c>
      <c r="B78" s="5">
        <f t="shared" si="17"/>
        <v>16.719275134895923</v>
      </c>
      <c r="C78" s="12">
        <f t="shared" si="18"/>
        <v>-41.5177212551826</v>
      </c>
      <c r="D78" s="7">
        <f t="shared" si="19"/>
        <v>121.35872870759853</v>
      </c>
      <c r="E78" s="7">
        <f t="shared" si="20"/>
        <v>-24.723493531400994</v>
      </c>
      <c r="F78" s="32">
        <f t="shared" si="14"/>
        <v>-0.10353081305799608</v>
      </c>
      <c r="G78" s="31">
        <f t="shared" si="15"/>
        <v>-9.1715869545063846</v>
      </c>
    </row>
    <row r="79" spans="1:7">
      <c r="A79" s="28">
        <f t="shared" si="16"/>
        <v>7.1999999999999904</v>
      </c>
      <c r="B79" s="5">
        <f t="shared" si="17"/>
        <v>16.708922053590101</v>
      </c>
      <c r="C79" s="12">
        <f t="shared" si="18"/>
        <v>-42.562562559731951</v>
      </c>
      <c r="D79" s="7">
        <f t="shared" si="19"/>
        <v>123.02962091295754</v>
      </c>
      <c r="E79" s="7">
        <f t="shared" si="20"/>
        <v>-28.979749787374189</v>
      </c>
      <c r="F79" s="32">
        <f t="shared" si="14"/>
        <v>-0.10340263392922212</v>
      </c>
      <c r="G79" s="31">
        <f t="shared" si="15"/>
        <v>-9.1390498249109129</v>
      </c>
    </row>
    <row r="80" spans="1:7">
      <c r="A80" s="28">
        <f t="shared" si="16"/>
        <v>7.2999999999999901</v>
      </c>
      <c r="B80" s="5">
        <f t="shared" si="17"/>
        <v>16.698581790197125</v>
      </c>
      <c r="C80" s="12">
        <f t="shared" si="18"/>
        <v>-43.610657577240914</v>
      </c>
      <c r="D80" s="7">
        <f t="shared" si="19"/>
        <v>124.69947909197725</v>
      </c>
      <c r="E80" s="7">
        <f t="shared" si="20"/>
        <v>-33.34081554509828</v>
      </c>
      <c r="F80" s="32">
        <f t="shared" si="14"/>
        <v>-0.10327469274568271</v>
      </c>
      <c r="G80" s="31">
        <f t="shared" si="15"/>
        <v>-9.1055989320872044</v>
      </c>
    </row>
    <row r="81" spans="1:7">
      <c r="A81" s="28">
        <f t="shared" si="16"/>
        <v>7.3999999999999897</v>
      </c>
      <c r="B81" s="5">
        <f t="shared" si="17"/>
        <v>16.688254320922624</v>
      </c>
      <c r="C81" s="12">
        <f t="shared" si="18"/>
        <v>-44.662097684032247</v>
      </c>
      <c r="D81" s="7">
        <f t="shared" si="19"/>
        <v>126.36830452406952</v>
      </c>
      <c r="E81" s="7">
        <f t="shared" si="20"/>
        <v>-37.807025313501505</v>
      </c>
      <c r="F81" s="32">
        <f t="shared" si="14"/>
        <v>-0.10314698891870701</v>
      </c>
      <c r="G81" s="31">
        <f t="shared" si="15"/>
        <v>-9.0712236748458857</v>
      </c>
    </row>
    <row r="82" spans="1:7">
      <c r="A82" s="28">
        <f t="shared" si="16"/>
        <v>7.4999999999999893</v>
      </c>
      <c r="B82" s="5">
        <f t="shared" si="17"/>
        <v>16.677939622030635</v>
      </c>
      <c r="C82" s="12">
        <f t="shared" si="18"/>
        <v>-45.716975316547703</v>
      </c>
      <c r="D82" s="7">
        <f t="shared" si="19"/>
        <v>128.03609848627258</v>
      </c>
      <c r="E82" s="7">
        <f t="shared" si="20"/>
        <v>-42.378722845156275</v>
      </c>
      <c r="F82" s="32">
        <f t="shared" si="14"/>
        <v>-0.10301952186143812</v>
      </c>
      <c r="G82" s="31">
        <f t="shared" si="15"/>
        <v>-9.035913107007481</v>
      </c>
    </row>
    <row r="83" spans="1:7">
      <c r="A83" s="28">
        <f t="shared" si="16"/>
        <v>7.599999999999989</v>
      </c>
      <c r="B83" s="5">
        <f t="shared" si="17"/>
        <v>16.667637669844453</v>
      </c>
      <c r="C83" s="12">
        <f t="shared" si="18"/>
        <v>-46.775384005846945</v>
      </c>
      <c r="D83" s="7">
        <f t="shared" si="19"/>
        <v>129.70286225325702</v>
      </c>
      <c r="E83" s="7">
        <f t="shared" si="20"/>
        <v>-47.05626124574097</v>
      </c>
      <c r="F83" s="32">
        <f t="shared" si="14"/>
        <v>-0.10289229098883905</v>
      </c>
      <c r="G83" s="31">
        <f t="shared" si="15"/>
        <v>-8.9996559297563206</v>
      </c>
    </row>
    <row r="84" spans="1:7">
      <c r="A84" s="28">
        <f t="shared" si="16"/>
        <v>7.6999999999999886</v>
      </c>
      <c r="B84" s="5">
        <f t="shared" si="17"/>
        <v>16.657348440745636</v>
      </c>
      <c r="C84" s="12">
        <f t="shared" si="18"/>
        <v>-47.837418412871315</v>
      </c>
      <c r="D84" s="7">
        <f t="shared" si="19"/>
        <v>131.36859709733159</v>
      </c>
      <c r="E84" s="7">
        <f t="shared" si="20"/>
        <v>-51.840003087028101</v>
      </c>
      <c r="F84" s="32">
        <f t="shared" si="14"/>
        <v>-0.10276529571767593</v>
      </c>
      <c r="G84" s="31">
        <f t="shared" si="15"/>
        <v>-8.9624404837000018</v>
      </c>
    </row>
    <row r="85" spans="1:7">
      <c r="A85" s="28">
        <f t="shared" si="16"/>
        <v>7.7999999999999883</v>
      </c>
      <c r="B85" s="5">
        <f t="shared" si="17"/>
        <v>16.64707191117401</v>
      </c>
      <c r="C85" s="12">
        <f t="shared" si="18"/>
        <v>-48.903174364501325</v>
      </c>
      <c r="D85" s="7">
        <f t="shared" si="19"/>
        <v>133.03330428844899</v>
      </c>
      <c r="E85" s="7">
        <f t="shared" si="20"/>
        <v>-56.730320523478234</v>
      </c>
      <c r="F85" s="32">
        <f t="shared" si="14"/>
        <v>-0.10263853546651353</v>
      </c>
      <c r="G85" s="31">
        <f t="shared" si="15"/>
        <v>-8.9242547406245443</v>
      </c>
    </row>
    <row r="86" spans="1:7">
      <c r="A86" s="28">
        <f t="shared" si="16"/>
        <v>7.8999999999999879</v>
      </c>
      <c r="B86" s="5">
        <f t="shared" si="17"/>
        <v>16.636808057627377</v>
      </c>
      <c r="C86" s="12">
        <f t="shared" si="18"/>
        <v>-49.972748890438865</v>
      </c>
      <c r="D86" s="7">
        <f t="shared" si="19"/>
        <v>134.69698509421173</v>
      </c>
      <c r="E86" s="7">
        <f t="shared" si="20"/>
        <v>-61.72759541252212</v>
      </c>
      <c r="F86" s="32">
        <f t="shared" si="14"/>
        <v>-0.10251200965570739</v>
      </c>
      <c r="G86" s="31">
        <f t="shared" si="15"/>
        <v>-8.8850862949349114</v>
      </c>
    </row>
    <row r="87" spans="1:7">
      <c r="A87" s="28">
        <f t="shared" si="16"/>
        <v>7.9999999999999876</v>
      </c>
      <c r="B87" s="5">
        <f t="shared" si="17"/>
        <v>16.626556856661807</v>
      </c>
      <c r="C87" s="12">
        <f t="shared" si="18"/>
        <v>-51.046240260945268</v>
      </c>
      <c r="D87" s="7">
        <f t="shared" si="19"/>
        <v>136.35964077987791</v>
      </c>
      <c r="E87" s="7">
        <f t="shared" si="20"/>
        <v>-66.832219438616647</v>
      </c>
      <c r="F87" s="32">
        <f t="shared" si="14"/>
        <v>-0.10238571770740292</v>
      </c>
      <c r="G87" s="31">
        <f t="shared" si="15"/>
        <v>-8.8449223547701497</v>
      </c>
    </row>
    <row r="88" spans="1:7">
      <c r="A88" s="28">
        <f t="shared" si="16"/>
        <v>8.0999999999999872</v>
      </c>
      <c r="B88" s="5">
        <f t="shared" si="17"/>
        <v>16.616318284891065</v>
      </c>
      <c r="C88" s="12">
        <f t="shared" si="18"/>
        <v>-52.123748025468331</v>
      </c>
      <c r="D88" s="7">
        <f t="shared" si="19"/>
        <v>138.02127260836701</v>
      </c>
      <c r="E88" s="7">
        <f t="shared" si="20"/>
        <v>-72.04459424116348</v>
      </c>
      <c r="F88" s="32">
        <f t="shared" si="14"/>
        <v>-0.10225965904552387</v>
      </c>
      <c r="G88" s="31">
        <f t="shared" si="15"/>
        <v>-8.8037497327818119</v>
      </c>
    </row>
    <row r="89" spans="1:7">
      <c r="A89" s="28">
        <f t="shared" si="16"/>
        <v>8.1999999999999869</v>
      </c>
      <c r="B89" s="5">
        <f t="shared" si="17"/>
        <v>16.606092318986612</v>
      </c>
      <c r="C89" s="12">
        <f t="shared" si="18"/>
        <v>-53.205373052190197</v>
      </c>
      <c r="D89" s="7">
        <f t="shared" si="19"/>
        <v>139.68188184026567</v>
      </c>
      <c r="E89" s="7">
        <f t="shared" si="20"/>
        <v>-77.3651315463825</v>
      </c>
      <c r="F89" s="32">
        <f t="shared" si="14"/>
        <v>-0.10213383309576808</v>
      </c>
      <c r="G89" s="31">
        <f t="shared" si="15"/>
        <v>-8.7615548365639775</v>
      </c>
    </row>
    <row r="90" spans="1:7">
      <c r="A90" s="28">
        <f t="shared" si="16"/>
        <v>8.2999999999999865</v>
      </c>
      <c r="B90" s="5">
        <f t="shared" si="17"/>
        <v>16.595878935677035</v>
      </c>
      <c r="C90" s="12">
        <f t="shared" si="18"/>
        <v>-54.291217568533767</v>
      </c>
      <c r="D90" s="7">
        <f t="shared" si="19"/>
        <v>141.34146973383338</v>
      </c>
      <c r="E90" s="7">
        <f t="shared" si="20"/>
        <v>-82.794253303235877</v>
      </c>
      <c r="F90" s="32">
        <f t="shared" si="14"/>
        <v>-0.10200823928559602</v>
      </c>
      <c r="G90" s="31">
        <f t="shared" si="15"/>
        <v>-8.7183236587224204</v>
      </c>
    </row>
    <row r="91" spans="1:7">
      <c r="A91" s="28">
        <f t="shared" si="16"/>
        <v>8.3999999999999861</v>
      </c>
      <c r="B91" s="5">
        <f t="shared" si="17"/>
        <v>16.585678111748337</v>
      </c>
      <c r="C91" s="12">
        <f t="shared" si="18"/>
        <v>-55.38138520266159</v>
      </c>
      <c r="D91" s="7">
        <f t="shared" si="19"/>
        <v>143.00003754500821</v>
      </c>
      <c r="E91" s="7">
        <f t="shared" si="20"/>
        <v>-88.332391823502036</v>
      </c>
      <c r="F91" s="32">
        <f t="shared" si="14"/>
        <v>-0.10188287704423001</v>
      </c>
      <c r="G91" s="31">
        <f t="shared" si="15"/>
        <v>-8.6740417665701024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CE94E-C24F-4138-8D79-B8C90EFD812A}">
  <dimension ref="A2:M91"/>
  <sheetViews>
    <sheetView workbookViewId="0">
      <selection activeCell="C4" sqref="C4"/>
    </sheetView>
  </sheetViews>
  <sheetFormatPr baseColWidth="10" defaultColWidth="11.44140625" defaultRowHeight="14.4"/>
  <cols>
    <col min="1" max="5" width="30.109375" customWidth="1"/>
    <col min="6" max="6" width="35" customWidth="1"/>
    <col min="7" max="13" width="30.109375" customWidth="1"/>
  </cols>
  <sheetData>
    <row r="2" spans="1:13">
      <c r="A2" s="3" t="s">
        <v>35</v>
      </c>
      <c r="B2" s="3" t="s">
        <v>36</v>
      </c>
      <c r="C2" s="3" t="s">
        <v>37</v>
      </c>
      <c r="D2" s="3" t="s">
        <v>38</v>
      </c>
      <c r="E2" s="3" t="s">
        <v>39</v>
      </c>
      <c r="F2" s="3" t="s">
        <v>40</v>
      </c>
      <c r="G2" s="22" t="s">
        <v>41</v>
      </c>
      <c r="H2" s="22" t="s">
        <v>42</v>
      </c>
      <c r="I2" s="22" t="s">
        <v>43</v>
      </c>
      <c r="J2" s="22" t="s">
        <v>44</v>
      </c>
    </row>
    <row r="3" spans="1:13">
      <c r="A3" s="6">
        <v>0</v>
      </c>
      <c r="B3" s="6">
        <v>-9.81</v>
      </c>
      <c r="C3" s="6">
        <v>55</v>
      </c>
      <c r="D3" s="6">
        <v>60</v>
      </c>
      <c r="E3" s="11">
        <f>D3*PI()/180</f>
        <v>1.0471975511965976</v>
      </c>
      <c r="F3" s="11">
        <v>1.2</v>
      </c>
      <c r="G3" s="11">
        <v>100</v>
      </c>
      <c r="H3" s="11">
        <v>1</v>
      </c>
      <c r="I3" s="11">
        <v>32</v>
      </c>
      <c r="J3" s="11">
        <v>0.1</v>
      </c>
    </row>
    <row r="5" spans="1:13">
      <c r="A5" s="4" t="s">
        <v>45</v>
      </c>
      <c r="B5" s="4" t="s">
        <v>46</v>
      </c>
      <c r="C5" s="8" t="s">
        <v>47</v>
      </c>
      <c r="D5" s="9" t="s">
        <v>48</v>
      </c>
      <c r="E5" s="9" t="s">
        <v>49</v>
      </c>
      <c r="F5" s="9" t="s">
        <v>50</v>
      </c>
      <c r="G5" s="9" t="s">
        <v>51</v>
      </c>
      <c r="H5" s="24" t="s">
        <v>52</v>
      </c>
      <c r="I5" s="24" t="s">
        <v>53</v>
      </c>
      <c r="J5" s="24" t="s">
        <v>54</v>
      </c>
      <c r="K5" s="24" t="s">
        <v>55</v>
      </c>
      <c r="L5" s="24" t="s">
        <v>56</v>
      </c>
      <c r="M5" s="24" t="s">
        <v>57</v>
      </c>
    </row>
    <row r="6" spans="1:13">
      <c r="A6" s="4">
        <v>-0.1</v>
      </c>
      <c r="B6" s="4"/>
      <c r="C6" s="8"/>
      <c r="D6" s="9">
        <f>D7-B7*$J$3-(F7*$J$3^2)</f>
        <v>-2.7471990837511662</v>
      </c>
      <c r="E6" s="9">
        <f>E7-C7*J3-G7*$J$3^2</f>
        <v>27.343363027932092</v>
      </c>
      <c r="F6" s="9"/>
      <c r="G6" s="34"/>
      <c r="H6" s="24"/>
      <c r="I6" s="24"/>
      <c r="J6" s="24"/>
      <c r="K6" s="24"/>
      <c r="L6" s="24"/>
      <c r="M6" s="24"/>
    </row>
    <row r="7" spans="1:13">
      <c r="A7" s="5">
        <v>0</v>
      </c>
      <c r="B7" s="5">
        <f>$C$3*(COS($E$3))</f>
        <v>27.500000000000007</v>
      </c>
      <c r="C7" s="12">
        <f>$C$3*(SIN($E$3))</f>
        <v>47.631397208144122</v>
      </c>
      <c r="D7" s="7">
        <f>B7*A7</f>
        <v>0</v>
      </c>
      <c r="E7" s="30">
        <f>I3</f>
        <v>32</v>
      </c>
      <c r="F7" s="32">
        <f t="shared" ref="F7:F38" si="0">-ABS(B7)/B7*$L$7/$H$3*B7^2</f>
        <v>-0.28009162488347356</v>
      </c>
      <c r="G7" s="31">
        <f t="shared" ref="G7:G38" si="1">-$I$7-ABS(C7)/C7*$L$7/$H$3*C7^2</f>
        <v>-10.650274874650421</v>
      </c>
      <c r="H7" s="33">
        <f>(H3/G3)</f>
        <v>0.01</v>
      </c>
      <c r="I7" s="25">
        <v>9.81</v>
      </c>
      <c r="J7" s="25">
        <f>(3*H7/(4*PI()))^(1/3)</f>
        <v>0.13365046175719758</v>
      </c>
      <c r="K7" s="25">
        <v>1.0999999999999999E-2</v>
      </c>
      <c r="L7" s="25">
        <f>0.5*F3*K7*M7</f>
        <v>3.7036909075500616E-4</v>
      </c>
      <c r="M7" s="25">
        <f>PI()*J7^2</f>
        <v>5.6116528902273671E-2</v>
      </c>
    </row>
    <row r="8" spans="1:13">
      <c r="A8" s="28">
        <f t="shared" ref="A8:A39" si="2">A7+$J$3</f>
        <v>0.1</v>
      </c>
      <c r="B8" s="5">
        <f t="shared" ref="B8:B39" si="3">(D8-D7)/$J$3</f>
        <v>27.444038701471609</v>
      </c>
      <c r="C8" s="12">
        <f t="shared" ref="C8:C39" si="4">(E8-E7)/$J$3</f>
        <v>45.50505789485932</v>
      </c>
      <c r="D8" s="7">
        <f t="shared" ref="D8:D39" si="5">(2*D7-D6)-(((D7-D6)/$J$3)^2)*($L$7/$H$3)*$J$3^2</f>
        <v>2.7444038701471611</v>
      </c>
      <c r="E8" s="7">
        <f t="shared" ref="E8:E39" si="6">(2*E7-E6)-(((E7-E6)/$J$3)^2)*($L$7/$H$3)*$J$3^2-$I$7*$J$3^2</f>
        <v>36.550505789485932</v>
      </c>
      <c r="F8" s="32">
        <f t="shared" si="0"/>
        <v>-0.27895283631716933</v>
      </c>
      <c r="G8" s="31">
        <f t="shared" si="1"/>
        <v>-10.576927088811182</v>
      </c>
      <c r="H8" s="35">
        <f>(H3/G3)</f>
        <v>0.01</v>
      </c>
      <c r="I8" s="25">
        <v>9.81</v>
      </c>
      <c r="J8" s="25"/>
      <c r="K8" s="25"/>
      <c r="L8" s="25"/>
      <c r="M8" s="25">
        <f>4*PI()*J8*J8</f>
        <v>0</v>
      </c>
    </row>
    <row r="9" spans="1:13">
      <c r="A9" s="28">
        <f t="shared" si="2"/>
        <v>0.2</v>
      </c>
      <c r="B9" s="5">
        <f t="shared" si="3"/>
        <v>27.416143417839891</v>
      </c>
      <c r="C9" s="12">
        <f t="shared" si="4"/>
        <v>44.447365185978214</v>
      </c>
      <c r="D9" s="7">
        <f t="shared" si="5"/>
        <v>5.4860182119311505</v>
      </c>
      <c r="E9" s="7">
        <f t="shared" si="6"/>
        <v>40.995242308083753</v>
      </c>
      <c r="F9" s="32">
        <f t="shared" si="0"/>
        <v>-0.27838604555678448</v>
      </c>
      <c r="G9" s="31">
        <f t="shared" si="1"/>
        <v>-10.541689424616083</v>
      </c>
    </row>
    <row r="10" spans="1:13">
      <c r="A10" s="28">
        <f t="shared" si="2"/>
        <v>0.30000000000000004</v>
      </c>
      <c r="B10" s="5">
        <f t="shared" si="3"/>
        <v>27.388304813284215</v>
      </c>
      <c r="C10" s="12">
        <f t="shared" si="4"/>
        <v>43.393196243516599</v>
      </c>
      <c r="D10" s="7">
        <f t="shared" si="5"/>
        <v>8.2248486932595721</v>
      </c>
      <c r="E10" s="7">
        <f t="shared" si="6"/>
        <v>45.334561932435413</v>
      </c>
      <c r="F10" s="32">
        <f t="shared" si="0"/>
        <v>-0.27782098107862346</v>
      </c>
      <c r="G10" s="31">
        <f t="shared" si="1"/>
        <v>-10.507393694311599</v>
      </c>
    </row>
    <row r="11" spans="1:13">
      <c r="A11" s="28">
        <f t="shared" si="2"/>
        <v>0.4</v>
      </c>
      <c r="B11" s="5">
        <f t="shared" si="3"/>
        <v>27.360522715176359</v>
      </c>
      <c r="C11" s="12">
        <f t="shared" si="4"/>
        <v>42.342456874085386</v>
      </c>
      <c r="D11" s="7">
        <f t="shared" si="5"/>
        <v>10.960900964777208</v>
      </c>
      <c r="E11" s="7">
        <f t="shared" si="6"/>
        <v>49.568807619843952</v>
      </c>
      <c r="F11" s="32">
        <f t="shared" si="0"/>
        <v>-0.2772576358776751</v>
      </c>
      <c r="G11" s="31">
        <f t="shared" si="1"/>
        <v>-10.474028688811043</v>
      </c>
    </row>
    <row r="12" spans="1:13">
      <c r="A12" s="28">
        <f t="shared" si="2"/>
        <v>0.5</v>
      </c>
      <c r="B12" s="5">
        <f t="shared" si="3"/>
        <v>27.332796951588598</v>
      </c>
      <c r="C12" s="12">
        <f t="shared" si="4"/>
        <v>41.295054005204292</v>
      </c>
      <c r="D12" s="7">
        <f t="shared" si="5"/>
        <v>13.694180659936068</v>
      </c>
      <c r="E12" s="7">
        <f t="shared" si="6"/>
        <v>53.698313020364381</v>
      </c>
      <c r="F12" s="32">
        <f t="shared" si="0"/>
        <v>-0.27669600298443126</v>
      </c>
      <c r="G12" s="31">
        <f t="shared" si="1"/>
        <v>-10.441583553189218</v>
      </c>
    </row>
    <row r="13" spans="1:13">
      <c r="A13" s="28">
        <f t="shared" si="2"/>
        <v>0.6</v>
      </c>
      <c r="B13" s="5">
        <f t="shared" si="3"/>
        <v>27.305127351290164</v>
      </c>
      <c r="C13" s="12">
        <f t="shared" si="4"/>
        <v>40.250895649885337</v>
      </c>
      <c r="D13" s="7">
        <f t="shared" si="5"/>
        <v>16.424693395065084</v>
      </c>
      <c r="E13" s="7">
        <f t="shared" si="6"/>
        <v>57.723402585352915</v>
      </c>
      <c r="F13" s="32">
        <f t="shared" si="0"/>
        <v>-0.27613607546467084</v>
      </c>
      <c r="G13" s="31">
        <f t="shared" si="1"/>
        <v>-10.410047778931599</v>
      </c>
    </row>
    <row r="14" spans="1:13">
      <c r="A14" s="28">
        <f t="shared" si="2"/>
        <v>0.7</v>
      </c>
      <c r="B14" s="5">
        <f t="shared" si="3"/>
        <v>27.277513743743711</v>
      </c>
      <c r="C14" s="12">
        <f t="shared" si="4"/>
        <v>39.209890871992172</v>
      </c>
      <c r="D14" s="7">
        <f t="shared" si="5"/>
        <v>19.152444769439455</v>
      </c>
      <c r="E14" s="7">
        <f t="shared" si="6"/>
        <v>61.644391672552132</v>
      </c>
      <c r="F14" s="32">
        <f t="shared" si="0"/>
        <v>-0.27557784641924582</v>
      </c>
      <c r="G14" s="31">
        <f t="shared" si="1"/>
        <v>-10.379411196474836</v>
      </c>
    </row>
    <row r="15" spans="1:13">
      <c r="A15" s="28">
        <f t="shared" si="2"/>
        <v>0.79999999999999993</v>
      </c>
      <c r="B15" s="5">
        <f t="shared" si="3"/>
        <v>27.249955959101797</v>
      </c>
      <c r="C15" s="12">
        <f t="shared" si="4"/>
        <v>38.171949752344716</v>
      </c>
      <c r="D15" s="7">
        <f t="shared" si="5"/>
        <v>21.877440365349635</v>
      </c>
      <c r="E15" s="7">
        <f t="shared" si="6"/>
        <v>65.461586647786604</v>
      </c>
      <c r="F15" s="32">
        <f t="shared" si="0"/>
        <v>-0.27502130898386806</v>
      </c>
      <c r="G15" s="31">
        <f t="shared" si="1"/>
        <v>-10.349663968029235</v>
      </c>
    </row>
    <row r="16" spans="1:13">
      <c r="A16" s="28">
        <f t="shared" si="2"/>
        <v>0.89999999999999991</v>
      </c>
      <c r="B16" s="5">
        <f t="shared" si="3"/>
        <v>27.222453828203399</v>
      </c>
      <c r="C16" s="12">
        <f t="shared" si="4"/>
        <v>37.136983355541702</v>
      </c>
      <c r="D16" s="7">
        <f t="shared" si="5"/>
        <v>24.599685748169975</v>
      </c>
      <c r="E16" s="7">
        <f t="shared" si="6"/>
        <v>69.175284983340774</v>
      </c>
      <c r="F16" s="32">
        <f t="shared" si="0"/>
        <v>-0.27446645632889827</v>
      </c>
      <c r="G16" s="31">
        <f t="shared" si="1"/>
        <v>-10.320796580674273</v>
      </c>
    </row>
    <row r="17" spans="1:8">
      <c r="A17" s="28">
        <f t="shared" si="2"/>
        <v>0.99999999999999989</v>
      </c>
      <c r="B17" s="5">
        <f t="shared" si="3"/>
        <v>27.195007182570521</v>
      </c>
      <c r="C17" s="12">
        <f t="shared" si="4"/>
        <v>36.104903697474242</v>
      </c>
      <c r="D17" s="7">
        <f t="shared" si="5"/>
        <v>27.319186466427027</v>
      </c>
      <c r="E17" s="7">
        <f t="shared" si="6"/>
        <v>72.785775353088198</v>
      </c>
      <c r="F17" s="32">
        <f t="shared" si="0"/>
        <v>-0.2739132816591377</v>
      </c>
      <c r="G17" s="31">
        <f t="shared" si="1"/>
        <v>-10.292799839718604</v>
      </c>
    </row>
    <row r="18" spans="1:8">
      <c r="A18" s="28">
        <f t="shared" si="2"/>
        <v>1.0999999999999999</v>
      </c>
      <c r="B18" s="5">
        <f t="shared" si="3"/>
        <v>27.167615854404623</v>
      </c>
      <c r="C18" s="12">
        <f t="shared" si="4"/>
        <v>35.075623713502324</v>
      </c>
      <c r="D18" s="7">
        <f t="shared" si="5"/>
        <v>30.035948051867489</v>
      </c>
      <c r="E18" s="7">
        <f t="shared" si="6"/>
        <v>76.29333772443843</v>
      </c>
      <c r="F18" s="32">
        <f t="shared" si="0"/>
        <v>-0.27336177821361751</v>
      </c>
      <c r="G18" s="31">
        <f t="shared" si="1"/>
        <v>-10.265664862316385</v>
      </c>
    </row>
    <row r="19" spans="1:8">
      <c r="A19" s="28">
        <f t="shared" si="2"/>
        <v>1.2</v>
      </c>
      <c r="B19" s="5">
        <f t="shared" si="3"/>
        <v>27.140279676583283</v>
      </c>
      <c r="C19" s="12">
        <f t="shared" si="4"/>
        <v>34.049057227270652</v>
      </c>
      <c r="D19" s="7">
        <f t="shared" si="5"/>
        <v>32.749976019525818</v>
      </c>
      <c r="E19" s="7">
        <f t="shared" si="6"/>
        <v>79.698243447165495</v>
      </c>
      <c r="F19" s="32">
        <f t="shared" si="0"/>
        <v>-0.2728119392653936</v>
      </c>
      <c r="G19" s="31">
        <f t="shared" si="1"/>
        <v>-10.239383071332144</v>
      </c>
    </row>
    <row r="20" spans="1:8">
      <c r="A20" s="28">
        <f t="shared" si="2"/>
        <v>1.3</v>
      </c>
      <c r="B20" s="5">
        <f t="shared" si="3"/>
        <v>27.112998482656678</v>
      </c>
      <c r="C20" s="12">
        <f t="shared" si="4"/>
        <v>33.025118920137402</v>
      </c>
      <c r="D20" s="7">
        <f t="shared" si="5"/>
        <v>35.461275867791485</v>
      </c>
      <c r="E20" s="7">
        <f t="shared" si="6"/>
        <v>83.000755339179236</v>
      </c>
      <c r="F20" s="32">
        <f t="shared" si="0"/>
        <v>-0.27226375812133885</v>
      </c>
      <c r="G20" s="31">
        <f t="shared" si="1"/>
        <v>-10.213946189446734</v>
      </c>
    </row>
    <row r="21" spans="1:8">
      <c r="A21" s="28">
        <f t="shared" si="2"/>
        <v>1.4000000000000001</v>
      </c>
      <c r="B21" s="5">
        <f t="shared" si="3"/>
        <v>27.08577210684453</v>
      </c>
      <c r="C21" s="12">
        <f t="shared" si="4"/>
        <v>32.003724301192733</v>
      </c>
      <c r="D21" s="7">
        <f t="shared" si="5"/>
        <v>38.169853078475938</v>
      </c>
      <c r="E21" s="7">
        <f t="shared" si="6"/>
        <v>86.201127769298509</v>
      </c>
      <c r="F21" s="32">
        <f t="shared" si="0"/>
        <v>-0.27171722812194615</v>
      </c>
      <c r="G21" s="31">
        <f t="shared" si="1"/>
        <v>-10.189346233497274</v>
      </c>
    </row>
    <row r="22" spans="1:8">
      <c r="A22" s="28">
        <f t="shared" si="2"/>
        <v>1.5000000000000002</v>
      </c>
      <c r="B22" s="5">
        <f t="shared" si="3"/>
        <v>27.058600384032303</v>
      </c>
      <c r="C22" s="12">
        <f t="shared" si="4"/>
        <v>30.984789677843025</v>
      </c>
      <c r="D22" s="7">
        <f t="shared" si="5"/>
        <v>40.875713116879169</v>
      </c>
      <c r="E22" s="7">
        <f t="shared" si="6"/>
        <v>89.299606737082811</v>
      </c>
      <c r="F22" s="32">
        <f t="shared" si="0"/>
        <v>-0.27117234264111689</v>
      </c>
      <c r="G22" s="31">
        <f t="shared" si="1"/>
        <v>-10.165575509044277</v>
      </c>
    </row>
    <row r="23" spans="1:8">
      <c r="A23" s="28">
        <f t="shared" si="2"/>
        <v>1.6000000000000003</v>
      </c>
      <c r="B23" s="5">
        <f t="shared" si="3"/>
        <v>27.031483149768221</v>
      </c>
      <c r="C23" s="12">
        <f t="shared" si="4"/>
        <v>29.968232126938545</v>
      </c>
      <c r="D23" s="7">
        <f t="shared" si="5"/>
        <v>43.578861431855991</v>
      </c>
      <c r="E23" s="7">
        <f t="shared" si="6"/>
        <v>92.296429949776666</v>
      </c>
      <c r="F23" s="32">
        <f t="shared" si="0"/>
        <v>-0.27062909508596728</v>
      </c>
      <c r="G23" s="31">
        <f t="shared" si="1"/>
        <v>-10.142626605159503</v>
      </c>
    </row>
    <row r="24" spans="1:8">
      <c r="A24" s="28">
        <f t="shared" si="2"/>
        <v>1.7000000000000004</v>
      </c>
      <c r="B24" s="5">
        <f t="shared" si="3"/>
        <v>27.004420240259606</v>
      </c>
      <c r="C24" s="12">
        <f t="shared" si="4"/>
        <v>28.953969466422507</v>
      </c>
      <c r="D24" s="7">
        <f t="shared" si="5"/>
        <v>46.279303455881951</v>
      </c>
      <c r="E24" s="7">
        <f t="shared" si="6"/>
        <v>95.191826896418917</v>
      </c>
      <c r="F24" s="32">
        <f t="shared" si="0"/>
        <v>-0.27008747889662177</v>
      </c>
      <c r="G24" s="31">
        <f t="shared" si="1"/>
        <v>-10.120492389428355</v>
      </c>
    </row>
    <row r="25" spans="1:8">
      <c r="A25" s="28">
        <f t="shared" si="2"/>
        <v>1.8000000000000005</v>
      </c>
      <c r="B25" s="5">
        <f t="shared" si="3"/>
        <v>26.977411492369967</v>
      </c>
      <c r="C25" s="12">
        <f t="shared" si="4"/>
        <v>27.941920227479642</v>
      </c>
      <c r="D25" s="7">
        <f t="shared" si="5"/>
        <v>48.977044605118948</v>
      </c>
      <c r="E25" s="7">
        <f t="shared" si="6"/>
        <v>97.986018919166881</v>
      </c>
      <c r="F25" s="32">
        <f t="shared" si="0"/>
        <v>-0.26954748754602287</v>
      </c>
      <c r="G25" s="31">
        <f t="shared" si="1"/>
        <v>-10.099166003160937</v>
      </c>
    </row>
    <row r="26" spans="1:8">
      <c r="A26" s="28">
        <f t="shared" si="2"/>
        <v>1.9000000000000006</v>
      </c>
      <c r="B26" s="5">
        <f t="shared" si="3"/>
        <v>26.950456743615376</v>
      </c>
      <c r="C26" s="12">
        <f t="shared" si="4"/>
        <v>26.932003627163539</v>
      </c>
      <c r="D26" s="7">
        <f t="shared" si="5"/>
        <v>51.672090279480486</v>
      </c>
      <c r="E26" s="7">
        <f t="shared" si="6"/>
        <v>100.67921928188323</v>
      </c>
      <c r="F26" s="32">
        <f t="shared" si="0"/>
        <v>-0.26900911453972748</v>
      </c>
      <c r="G26" s="31">
        <f t="shared" si="1"/>
        <v>-10.078640856806148</v>
      </c>
      <c r="H26" t="s">
        <v>58</v>
      </c>
    </row>
    <row r="27" spans="1:8">
      <c r="A27" s="28">
        <f t="shared" si="2"/>
        <v>2.0000000000000004</v>
      </c>
      <c r="B27" s="5">
        <f t="shared" si="3"/>
        <v>26.923555832161412</v>
      </c>
      <c r="C27" s="12">
        <f t="shared" si="4"/>
        <v>25.924139541482845</v>
      </c>
      <c r="D27" s="7">
        <f t="shared" si="5"/>
        <v>54.364445862696627</v>
      </c>
      <c r="E27" s="7">
        <f t="shared" si="6"/>
        <v>103.27163323603152</v>
      </c>
      <c r="F27" s="32">
        <f t="shared" si="0"/>
        <v>-0.26847235341571518</v>
      </c>
      <c r="G27" s="31">
        <f t="shared" si="1"/>
        <v>-10.05891062556347</v>
      </c>
    </row>
    <row r="28" spans="1:8">
      <c r="A28" s="28">
        <f t="shared" si="2"/>
        <v>2.1000000000000005</v>
      </c>
      <c r="B28" s="5">
        <f t="shared" si="3"/>
        <v>26.896708596819821</v>
      </c>
      <c r="C28" s="12">
        <f t="shared" si="4"/>
        <v>24.918248478926444</v>
      </c>
      <c r="D28" s="7">
        <f t="shared" si="5"/>
        <v>57.054116722378609</v>
      </c>
      <c r="E28" s="7">
        <f t="shared" si="6"/>
        <v>105.76345808392416</v>
      </c>
      <c r="F28" s="32">
        <f t="shared" si="0"/>
        <v>-0.26793719774419283</v>
      </c>
      <c r="G28" s="31">
        <f t="shared" si="1"/>
        <v>-10.039969245187379</v>
      </c>
    </row>
    <row r="29" spans="1:8">
      <c r="A29" s="28">
        <f t="shared" si="2"/>
        <v>2.2000000000000006</v>
      </c>
      <c r="B29" s="5">
        <f t="shared" si="3"/>
        <v>26.869914877045389</v>
      </c>
      <c r="C29" s="12">
        <f t="shared" si="4"/>
        <v>23.914251554407713</v>
      </c>
      <c r="D29" s="7">
        <f t="shared" si="5"/>
        <v>59.741108210083148</v>
      </c>
      <c r="E29" s="7">
        <f t="shared" si="6"/>
        <v>108.15488323936493</v>
      </c>
      <c r="F29" s="32">
        <f t="shared" si="0"/>
        <v>-0.26740364112740339</v>
      </c>
      <c r="G29" s="31">
        <f t="shared" si="1"/>
        <v>-10.021810907979496</v>
      </c>
    </row>
    <row r="30" spans="1:8">
      <c r="A30" s="28">
        <f t="shared" si="2"/>
        <v>2.3000000000000007</v>
      </c>
      <c r="B30" s="5">
        <f t="shared" si="3"/>
        <v>26.843174512932677</v>
      </c>
      <c r="C30" s="12">
        <f t="shared" si="4"/>
        <v>22.912070463609808</v>
      </c>
      <c r="D30" s="7">
        <f t="shared" si="5"/>
        <v>62.425425661376416</v>
      </c>
      <c r="E30" s="7">
        <f t="shared" si="6"/>
        <v>110.44609028572592</v>
      </c>
      <c r="F30" s="32">
        <f t="shared" si="0"/>
        <v>-0.26687167719943328</v>
      </c>
      <c r="G30" s="31">
        <f t="shared" si="1"/>
        <v>-10.004430058963916</v>
      </c>
    </row>
    <row r="31" spans="1:8">
      <c r="A31" s="28">
        <f t="shared" si="2"/>
        <v>2.4000000000000008</v>
      </c>
      <c r="B31" s="5">
        <f t="shared" si="3"/>
        <v>26.816487345212821</v>
      </c>
      <c r="C31" s="12">
        <f t="shared" si="4"/>
        <v>21.911627457713365</v>
      </c>
      <c r="D31" s="7">
        <f t="shared" si="5"/>
        <v>65.107074395897698</v>
      </c>
      <c r="E31" s="7">
        <f t="shared" si="6"/>
        <v>112.63725303149725</v>
      </c>
      <c r="F31" s="32">
        <f t="shared" si="0"/>
        <v>-0.26634129962602221</v>
      </c>
      <c r="G31" s="31">
        <f t="shared" si="1"/>
        <v>-9.9878213922413046</v>
      </c>
    </row>
    <row r="32" spans="1:8">
      <c r="A32" s="28">
        <f t="shared" si="2"/>
        <v>2.5000000000000009</v>
      </c>
      <c r="B32" s="5">
        <f t="shared" si="3"/>
        <v>26.789853215250332</v>
      </c>
      <c r="C32" s="12">
        <f t="shared" si="4"/>
        <v>20.912845318489275</v>
      </c>
      <c r="D32" s="7">
        <f t="shared" si="5"/>
        <v>67.786059717422731</v>
      </c>
      <c r="E32" s="7">
        <f t="shared" si="6"/>
        <v>114.72853756334618</v>
      </c>
      <c r="F32" s="32">
        <f t="shared" si="0"/>
        <v>-0.26581250210437363</v>
      </c>
      <c r="G32" s="31">
        <f t="shared" si="1"/>
        <v>-9.9719798475176589</v>
      </c>
    </row>
    <row r="33" spans="1:7">
      <c r="A33" s="28">
        <f t="shared" si="2"/>
        <v>2.600000000000001</v>
      </c>
      <c r="B33" s="5">
        <f t="shared" si="3"/>
        <v>26.763271965039905</v>
      </c>
      <c r="C33" s="12">
        <f t="shared" si="4"/>
        <v>19.915647333737496</v>
      </c>
      <c r="D33" s="7">
        <f t="shared" si="5"/>
        <v>70.462386913926721</v>
      </c>
      <c r="E33" s="7">
        <f t="shared" si="6"/>
        <v>116.72010229671993</v>
      </c>
      <c r="F33" s="32">
        <f t="shared" si="0"/>
        <v>-0.26528527836296673</v>
      </c>
      <c r="G33" s="31">
        <f t="shared" si="1"/>
        <v>-9.9569006068037176</v>
      </c>
    </row>
    <row r="34" spans="1:7">
      <c r="A34" s="28">
        <f t="shared" si="2"/>
        <v>2.7000000000000011</v>
      </c>
      <c r="B34" s="5">
        <f t="shared" si="3"/>
        <v>26.736743437203643</v>
      </c>
      <c r="C34" s="12">
        <f t="shared" si="4"/>
        <v>18.919957273057122</v>
      </c>
      <c r="D34" s="7">
        <f t="shared" si="5"/>
        <v>73.136061257647086</v>
      </c>
      <c r="E34" s="7">
        <f t="shared" si="6"/>
        <v>118.61209802402564</v>
      </c>
      <c r="F34" s="32">
        <f t="shared" si="0"/>
        <v>-0.26475962216137677</v>
      </c>
      <c r="G34" s="31">
        <f t="shared" si="1"/>
        <v>-9.9425790912813969</v>
      </c>
    </row>
    <row r="35" spans="1:7">
      <c r="A35" s="28">
        <f t="shared" si="2"/>
        <v>2.8000000000000012</v>
      </c>
      <c r="B35" s="5">
        <f t="shared" si="3"/>
        <v>26.710267474987575</v>
      </c>
      <c r="C35" s="12">
        <f t="shared" si="4"/>
        <v>17.925699363928942</v>
      </c>
      <c r="D35" s="7">
        <f t="shared" si="5"/>
        <v>75.807088005145843</v>
      </c>
      <c r="E35" s="7">
        <f t="shared" si="6"/>
        <v>120.40466796041854</v>
      </c>
      <c r="F35" s="32">
        <f t="shared" si="0"/>
        <v>-0.26423552729008365</v>
      </c>
      <c r="G35" s="31">
        <f t="shared" si="1"/>
        <v>-9.9290109583336221</v>
      </c>
    </row>
    <row r="36" spans="1:7">
      <c r="A36" s="28">
        <f t="shared" si="2"/>
        <v>2.9000000000000012</v>
      </c>
      <c r="B36" s="5">
        <f t="shared" si="3"/>
        <v>26.683843922258603</v>
      </c>
      <c r="C36" s="12">
        <f t="shared" si="4"/>
        <v>16.932798268095581</v>
      </c>
      <c r="D36" s="7">
        <f t="shared" si="5"/>
        <v>78.475472397371703</v>
      </c>
      <c r="E36" s="7">
        <f t="shared" si="6"/>
        <v>122.09794778722809</v>
      </c>
      <c r="F36" s="32">
        <f t="shared" si="0"/>
        <v>-0.26371298757028827</v>
      </c>
      <c r="G36" s="31">
        <f t="shared" si="1"/>
        <v>-9.9161920987343155</v>
      </c>
    </row>
    <row r="37" spans="1:7">
      <c r="A37" s="28">
        <f t="shared" si="2"/>
        <v>3.0000000000000013</v>
      </c>
      <c r="B37" s="5">
        <f t="shared" si="3"/>
        <v>26.657472623501519</v>
      </c>
      <c r="C37" s="12">
        <f t="shared" si="4"/>
        <v>15.941179058222161</v>
      </c>
      <c r="D37" s="7">
        <f t="shared" si="5"/>
        <v>81.141219659721855</v>
      </c>
      <c r="E37" s="7">
        <f t="shared" si="6"/>
        <v>123.69206569305031</v>
      </c>
      <c r="F37" s="32">
        <f t="shared" si="0"/>
        <v>-0.26319199685373273</v>
      </c>
      <c r="G37" s="31">
        <f t="shared" si="1"/>
        <v>-9.904118633995326</v>
      </c>
    </row>
    <row r="38" spans="1:7">
      <c r="A38" s="28">
        <f t="shared" si="2"/>
        <v>3.1000000000000014</v>
      </c>
      <c r="B38" s="5">
        <f t="shared" si="3"/>
        <v>26.631153423816158</v>
      </c>
      <c r="C38" s="12">
        <f t="shared" si="4"/>
        <v>14.950767194822561</v>
      </c>
      <c r="D38" s="7">
        <f t="shared" si="5"/>
        <v>83.804335002103471</v>
      </c>
      <c r="E38" s="7">
        <f t="shared" si="6"/>
        <v>125.18714241253257</v>
      </c>
      <c r="F38" s="32">
        <f t="shared" si="0"/>
        <v>-0.26267254902252313</v>
      </c>
      <c r="G38" s="31">
        <f t="shared" si="1"/>
        <v>-9.8927869138674076</v>
      </c>
    </row>
    <row r="39" spans="1:7">
      <c r="A39" s="28">
        <f t="shared" si="2"/>
        <v>3.2000000000000015</v>
      </c>
      <c r="B39" s="5">
        <f t="shared" si="3"/>
        <v>26.60488616891385</v>
      </c>
      <c r="C39" s="12">
        <f t="shared" si="4"/>
        <v>13.961488503435788</v>
      </c>
      <c r="D39" s="7">
        <f t="shared" si="5"/>
        <v>86.464823618994856</v>
      </c>
      <c r="E39" s="7">
        <f t="shared" si="6"/>
        <v>126.58329126287614</v>
      </c>
      <c r="F39" s="32">
        <f t="shared" ref="F39:F70" si="7">-ABS(B39)/B39*$L$7/$H$3*B39^2</f>
        <v>-0.26215463798893951</v>
      </c>
      <c r="G39" s="31">
        <f t="shared" ref="G39:G70" si="8">-$I$7-ABS(C39)/C39*$L$7/$H$3*C39^2</f>
        <v>-9.8821935139924282</v>
      </c>
    </row>
    <row r="40" spans="1:7">
      <c r="A40" s="28">
        <f t="shared" ref="A40:A71" si="9">A39+$J$3</f>
        <v>3.3000000000000016</v>
      </c>
      <c r="B40" s="5">
        <f t="shared" ref="B40:B71" si="10">(D40-D39)/$J$3</f>
        <v>26.578670705115002</v>
      </c>
      <c r="C40" s="12">
        <f t="shared" ref="C40:C71" si="11">(E40-E39)/$J$3</f>
        <v>12.973269152036551</v>
      </c>
      <c r="D40" s="7">
        <f t="shared" ref="D40:D71" si="12">(2*D39-D38)-(((D39-D38)/$J$3)^2)*($L$7/$H$3)*$J$3^2</f>
        <v>89.122690689506356</v>
      </c>
      <c r="E40" s="7">
        <f t="shared" ref="E40:E71" si="13">(2*E39-E38)-(((E39-E38)/$J$3)^2)*($L$7/$H$3)*$J$3^2-$I$7*$J$3^2</f>
        <v>127.8806181780798</v>
      </c>
      <c r="F40" s="32">
        <f t="shared" si="7"/>
        <v>-0.26163825769526966</v>
      </c>
      <c r="G40" s="31">
        <f t="shared" si="8"/>
        <v>-9.8723352337042343</v>
      </c>
    </row>
    <row r="41" spans="1:7">
      <c r="A41" s="28">
        <f t="shared" si="9"/>
        <v>3.4000000000000017</v>
      </c>
      <c r="B41" s="5">
        <f t="shared" si="10"/>
        <v>26.552506879345543</v>
      </c>
      <c r="C41" s="12">
        <f t="shared" si="11"/>
        <v>11.98603562866623</v>
      </c>
      <c r="D41" s="7">
        <f t="shared" si="12"/>
        <v>91.777941377440911</v>
      </c>
      <c r="E41" s="7">
        <f t="shared" si="13"/>
        <v>129.07922174094642</v>
      </c>
      <c r="F41" s="32">
        <f t="shared" si="7"/>
        <v>-0.26112340211362051</v>
      </c>
      <c r="G41" s="31">
        <f t="shared" si="8"/>
        <v>-9.8632090939757191</v>
      </c>
    </row>
    <row r="42" spans="1:7">
      <c r="A42" s="28">
        <f t="shared" si="9"/>
        <v>3.5000000000000018</v>
      </c>
      <c r="B42" s="5">
        <f t="shared" si="10"/>
        <v>26.52639453913423</v>
      </c>
      <c r="C42" s="12">
        <f t="shared" si="11"/>
        <v>10.999714719268638</v>
      </c>
      <c r="D42" s="7">
        <f t="shared" si="12"/>
        <v>94.430580831354334</v>
      </c>
      <c r="E42" s="7">
        <f t="shared" si="13"/>
        <v>130.17919321287329</v>
      </c>
      <c r="F42" s="32">
        <f t="shared" si="7"/>
        <v>-0.26061006524574798</v>
      </c>
      <c r="G42" s="31">
        <f t="shared" si="8"/>
        <v>-9.8548123355098678</v>
      </c>
    </row>
    <row r="43" spans="1:7">
      <c r="A43" s="28">
        <f t="shared" si="9"/>
        <v>3.6000000000000019</v>
      </c>
      <c r="B43" s="5">
        <f t="shared" si="10"/>
        <v>26.500333532609659</v>
      </c>
      <c r="C43" s="12">
        <f t="shared" si="11"/>
        <v>10.014233485717909</v>
      </c>
      <c r="D43" s="7">
        <f t="shared" si="12"/>
        <v>97.0806141846153</v>
      </c>
      <c r="E43" s="7">
        <f t="shared" si="13"/>
        <v>131.18061656144508</v>
      </c>
      <c r="F43" s="32">
        <f t="shared" si="7"/>
        <v>-0.26009824112288138</v>
      </c>
      <c r="G43" s="31">
        <f t="shared" si="8"/>
        <v>-9.8471424169726305</v>
      </c>
    </row>
    <row r="44" spans="1:7">
      <c r="A44" s="28">
        <f t="shared" si="9"/>
        <v>3.700000000000002</v>
      </c>
      <c r="B44" s="5">
        <f t="shared" si="10"/>
        <v>26.474323708497423</v>
      </c>
      <c r="C44" s="12">
        <f t="shared" si="11"/>
        <v>9.0295192440208893</v>
      </c>
      <c r="D44" s="7">
        <f t="shared" si="12"/>
        <v>99.728046555465042</v>
      </c>
      <c r="E44" s="7">
        <f t="shared" si="13"/>
        <v>132.08356848584717</v>
      </c>
      <c r="F44" s="32">
        <f t="shared" si="7"/>
        <v>-0.25958792380555223</v>
      </c>
      <c r="G44" s="31">
        <f t="shared" si="8"/>
        <v>-9.8401970133657315</v>
      </c>
    </row>
    <row r="45" spans="1:7">
      <c r="A45" s="28">
        <f t="shared" si="9"/>
        <v>3.800000000000002</v>
      </c>
      <c r="B45" s="5">
        <f t="shared" si="10"/>
        <v>26.448364916116844</v>
      </c>
      <c r="C45" s="12">
        <f t="shared" si="11"/>
        <v>8.0454995426845244</v>
      </c>
      <c r="D45" s="7">
        <f t="shared" si="12"/>
        <v>102.37288304707673</v>
      </c>
      <c r="E45" s="7">
        <f t="shared" si="13"/>
        <v>132.88811844011562</v>
      </c>
      <c r="F45" s="32">
        <f t="shared" si="7"/>
        <v>-0.25907910738341483</v>
      </c>
      <c r="G45" s="31">
        <f t="shared" si="8"/>
        <v>-9.8339740145375796</v>
      </c>
    </row>
    <row r="46" spans="1:7">
      <c r="A46" s="28">
        <f t="shared" si="9"/>
        <v>3.9000000000000021</v>
      </c>
      <c r="B46" s="5">
        <f t="shared" si="10"/>
        <v>26.422457005378561</v>
      </c>
      <c r="C46" s="12">
        <f t="shared" si="11"/>
        <v>7.0621021412307527</v>
      </c>
      <c r="D46" s="7">
        <f t="shared" si="12"/>
        <v>105.01512874761458</v>
      </c>
      <c r="E46" s="7">
        <f t="shared" si="13"/>
        <v>133.59432865423869</v>
      </c>
      <c r="F46" s="32">
        <f t="shared" si="7"/>
        <v>-0.25857178597508507</v>
      </c>
      <c r="G46" s="31">
        <f t="shared" si="8"/>
        <v>-9.8284715238307019</v>
      </c>
    </row>
    <row r="47" spans="1:7">
      <c r="A47" s="28">
        <f t="shared" si="9"/>
        <v>4.0000000000000018</v>
      </c>
      <c r="B47" s="5">
        <f t="shared" si="10"/>
        <v>26.396599826781113</v>
      </c>
      <c r="C47" s="12">
        <f t="shared" si="11"/>
        <v>6.079254988847822</v>
      </c>
      <c r="D47" s="7">
        <f t="shared" si="12"/>
        <v>107.65478873029269</v>
      </c>
      <c r="E47" s="7">
        <f t="shared" si="13"/>
        <v>134.20225415312348</v>
      </c>
      <c r="F47" s="32">
        <f t="shared" si="7"/>
        <v>-0.25806595372795987</v>
      </c>
      <c r="G47" s="31">
        <f t="shared" si="8"/>
        <v>-9.8236878568641632</v>
      </c>
    </row>
    <row r="48" spans="1:7">
      <c r="A48" s="28">
        <f t="shared" si="9"/>
        <v>4.1000000000000014</v>
      </c>
      <c r="B48" s="5">
        <f t="shared" si="10"/>
        <v>26.370793231408385</v>
      </c>
      <c r="C48" s="12">
        <f t="shared" si="11"/>
        <v>5.0968862031615458</v>
      </c>
      <c r="D48" s="7">
        <f t="shared" si="12"/>
        <v>110.29186805343353</v>
      </c>
      <c r="E48" s="7">
        <f t="shared" si="13"/>
        <v>134.71194277343963</v>
      </c>
      <c r="F48" s="32">
        <f t="shared" si="7"/>
        <v>-0.25756160481805473</v>
      </c>
      <c r="G48" s="31">
        <f t="shared" si="8"/>
        <v>-9.8196215404496776</v>
      </c>
    </row>
    <row r="49" spans="1:7">
      <c r="A49" s="28">
        <f t="shared" si="9"/>
        <v>4.2000000000000011</v>
      </c>
      <c r="B49" s="5">
        <f t="shared" si="10"/>
        <v>26.345037070926622</v>
      </c>
      <c r="C49" s="12">
        <f t="shared" si="11"/>
        <v>4.1149240491168371</v>
      </c>
      <c r="D49" s="7">
        <f t="shared" si="12"/>
        <v>112.92637176052619</v>
      </c>
      <c r="E49" s="7">
        <f t="shared" si="13"/>
        <v>135.12343517835131</v>
      </c>
      <c r="F49" s="32">
        <f t="shared" si="7"/>
        <v>-0.25705873344983365</v>
      </c>
      <c r="G49" s="31">
        <f t="shared" si="8"/>
        <v>-9.8162713116401932</v>
      </c>
    </row>
    <row r="50" spans="1:7">
      <c r="A50" s="28">
        <f t="shared" si="9"/>
        <v>4.3000000000000007</v>
      </c>
      <c r="B50" s="5">
        <f t="shared" si="10"/>
        <v>26.31933119758159</v>
      </c>
      <c r="C50" s="12">
        <f t="shared" si="11"/>
        <v>3.1332969179530323</v>
      </c>
      <c r="D50" s="7">
        <f t="shared" si="12"/>
        <v>115.55830488028435</v>
      </c>
      <c r="E50" s="7">
        <f t="shared" si="13"/>
        <v>135.43676487014662</v>
      </c>
      <c r="F50" s="32">
        <f t="shared" si="7"/>
        <v>-0.25655733385604246</v>
      </c>
      <c r="G50" s="31">
        <f t="shared" si="8"/>
        <v>-9.813636116909926</v>
      </c>
    </row>
    <row r="51" spans="1:7">
      <c r="A51" s="28">
        <f t="shared" si="9"/>
        <v>4.4000000000000004</v>
      </c>
      <c r="B51" s="5">
        <f t="shared" si="10"/>
        <v>26.293675464196014</v>
      </c>
      <c r="C51" s="12">
        <f t="shared" si="11"/>
        <v>2.1519333062622081</v>
      </c>
      <c r="D51" s="7">
        <f t="shared" si="12"/>
        <v>118.18767242670395</v>
      </c>
      <c r="E51" s="7">
        <f t="shared" si="13"/>
        <v>135.65195820077284</v>
      </c>
      <c r="F51" s="32">
        <f t="shared" si="7"/>
        <v>-0.25605740029754848</v>
      </c>
      <c r="G51" s="31">
        <f t="shared" si="8"/>
        <v>-9.8117151114649293</v>
      </c>
    </row>
    <row r="52" spans="1:7">
      <c r="A52" s="28">
        <f t="shared" si="9"/>
        <v>4.5</v>
      </c>
      <c r="B52" s="5">
        <f t="shared" si="10"/>
        <v>26.26806972416631</v>
      </c>
      <c r="C52" s="12">
        <f t="shared" si="11"/>
        <v>1.170761795115709</v>
      </c>
      <c r="D52" s="7">
        <f t="shared" si="12"/>
        <v>120.81447939912059</v>
      </c>
      <c r="E52" s="7">
        <f t="shared" si="13"/>
        <v>135.76903438028441</v>
      </c>
      <c r="F52" s="32">
        <f t="shared" si="7"/>
        <v>-0.25555892706316735</v>
      </c>
      <c r="G52" s="31">
        <f t="shared" si="8"/>
        <v>-9.8105076586834237</v>
      </c>
    </row>
    <row r="53" spans="1:7">
      <c r="A53" s="28">
        <f t="shared" si="9"/>
        <v>4.5999999999999996</v>
      </c>
      <c r="B53" s="5">
        <f t="shared" si="10"/>
        <v>26.24251383146003</v>
      </c>
      <c r="C53" s="12">
        <f t="shared" si="11"/>
        <v>0.18971102924751904</v>
      </c>
      <c r="D53" s="7">
        <f t="shared" si="12"/>
        <v>123.43873078226659</v>
      </c>
      <c r="E53" s="7">
        <f t="shared" si="13"/>
        <v>135.78800548320916</v>
      </c>
      <c r="F53" s="32">
        <f t="shared" si="7"/>
        <v>-0.25506190846950461</v>
      </c>
      <c r="G53" s="31">
        <f t="shared" si="8"/>
        <v>-9.8100133296852867</v>
      </c>
    </row>
    <row r="54" spans="1:7">
      <c r="A54" s="28">
        <f t="shared" si="9"/>
        <v>4.6999999999999993</v>
      </c>
      <c r="B54" s="5">
        <f t="shared" si="10"/>
        <v>26.217007640613019</v>
      </c>
      <c r="C54" s="12">
        <f t="shared" si="11"/>
        <v>-0.79129030372087072</v>
      </c>
      <c r="D54" s="7">
        <f t="shared" si="12"/>
        <v>126.06043154632789</v>
      </c>
      <c r="E54" s="7">
        <f t="shared" si="13"/>
        <v>135.70887645283707</v>
      </c>
      <c r="F54" s="32">
        <f t="shared" si="7"/>
        <v>-0.25456633886079205</v>
      </c>
      <c r="G54" s="31">
        <f t="shared" si="8"/>
        <v>-9.809768096969826</v>
      </c>
    </row>
    <row r="55" spans="1:7">
      <c r="A55" s="28">
        <f t="shared" si="9"/>
        <v>4.7999999999999989</v>
      </c>
      <c r="B55" s="5">
        <f t="shared" si="10"/>
        <v>26.191551006726854</v>
      </c>
      <c r="C55" s="12">
        <f t="shared" si="11"/>
        <v>-1.7723134940237628</v>
      </c>
      <c r="D55" s="7">
        <f t="shared" si="12"/>
        <v>128.67958664700058</v>
      </c>
      <c r="E55" s="7">
        <f t="shared" si="13"/>
        <v>135.5316451034347</v>
      </c>
      <c r="F55" s="32">
        <f t="shared" si="7"/>
        <v>-0.25407221260873064</v>
      </c>
      <c r="G55" s="31">
        <f t="shared" si="8"/>
        <v>-9.808836635456025</v>
      </c>
    </row>
    <row r="56" spans="1:7">
      <c r="A56" s="28">
        <f t="shared" si="9"/>
        <v>4.8999999999999986</v>
      </c>
      <c r="B56" s="5">
        <f t="shared" si="10"/>
        <v>26.166143785465863</v>
      </c>
      <c r="C56" s="12">
        <f t="shared" si="11"/>
        <v>-2.7534298304780691</v>
      </c>
      <c r="D56" s="7">
        <f t="shared" si="12"/>
        <v>131.29620102554716</v>
      </c>
      <c r="E56" s="7">
        <f t="shared" si="13"/>
        <v>135.25630212038689</v>
      </c>
      <c r="F56" s="32">
        <f t="shared" si="7"/>
        <v>-0.25357952411232643</v>
      </c>
      <c r="G56" s="31">
        <f t="shared" si="8"/>
        <v>-9.807192092726666</v>
      </c>
    </row>
    <row r="57" spans="1:7">
      <c r="A57" s="28">
        <f t="shared" si="9"/>
        <v>4.9999999999999982</v>
      </c>
      <c r="B57" s="5">
        <f t="shared" si="10"/>
        <v>26.140785833054565</v>
      </c>
      <c r="C57" s="12">
        <f t="shared" si="11"/>
        <v>-3.734710621205295</v>
      </c>
      <c r="D57" s="7">
        <f t="shared" si="12"/>
        <v>133.91027960885262</v>
      </c>
      <c r="E57" s="7">
        <f t="shared" si="13"/>
        <v>134.88283105826636</v>
      </c>
      <c r="F57" s="32">
        <f t="shared" si="7"/>
        <v>-0.25308826779773452</v>
      </c>
      <c r="G57" s="31">
        <f t="shared" si="8"/>
        <v>-9.8048340684318074</v>
      </c>
    </row>
    <row r="58" spans="1:7">
      <c r="A58" s="28">
        <f t="shared" si="9"/>
        <v>5.0999999999999979</v>
      </c>
      <c r="B58" s="5">
        <f t="shared" si="10"/>
        <v>26.11547700627483</v>
      </c>
      <c r="C58" s="12">
        <f t="shared" si="11"/>
        <v>-4.7162272143620498</v>
      </c>
      <c r="D58" s="7">
        <f t="shared" si="12"/>
        <v>136.5218273094801</v>
      </c>
      <c r="E58" s="7">
        <f t="shared" si="13"/>
        <v>134.41120833683016</v>
      </c>
      <c r="F58" s="32">
        <f t="shared" si="7"/>
        <v>-0.25259843811809901</v>
      </c>
      <c r="G58" s="31">
        <f t="shared" si="8"/>
        <v>-9.8017619547076027</v>
      </c>
    </row>
    <row r="59" spans="1:7">
      <c r="A59" s="28">
        <f t="shared" si="9"/>
        <v>5.1999999999999975</v>
      </c>
      <c r="B59" s="5">
        <f t="shared" si="10"/>
        <v>26.090217162463034</v>
      </c>
      <c r="C59" s="12">
        <f t="shared" si="11"/>
        <v>-5.6980510188913058</v>
      </c>
      <c r="D59" s="7">
        <f t="shared" si="12"/>
        <v>139.13084902572641</v>
      </c>
      <c r="E59" s="7">
        <f t="shared" si="13"/>
        <v>133.84140323494103</v>
      </c>
      <c r="F59" s="32">
        <f t="shared" si="7"/>
        <v>-0.25211002955339362</v>
      </c>
      <c r="G59" s="31">
        <f t="shared" si="8"/>
        <v>-9.7979749358374306</v>
      </c>
    </row>
    <row r="60" spans="1:7">
      <c r="A60" s="28">
        <f t="shared" si="9"/>
        <v>5.2999999999999972</v>
      </c>
      <c r="B60" s="5">
        <f t="shared" si="10"/>
        <v>26.065006159507789</v>
      </c>
      <c r="C60" s="12">
        <f t="shared" si="11"/>
        <v>-6.680253525307478</v>
      </c>
      <c r="D60" s="7">
        <f t="shared" si="12"/>
        <v>141.73734964167718</v>
      </c>
      <c r="E60" s="7">
        <f t="shared" si="13"/>
        <v>133.17337788241028</v>
      </c>
      <c r="F60" s="32">
        <f t="shared" si="7"/>
        <v>-0.25162303661027402</v>
      </c>
      <c r="G60" s="31">
        <f t="shared" si="8"/>
        <v>-9.7934719877844429</v>
      </c>
    </row>
    <row r="61" spans="1:7">
      <c r="A61" s="28">
        <f t="shared" si="9"/>
        <v>5.3999999999999968</v>
      </c>
      <c r="B61" s="5">
        <f t="shared" si="10"/>
        <v>26.039843855846811</v>
      </c>
      <c r="C61" s="12">
        <f t="shared" si="11"/>
        <v>-7.6629063265289687</v>
      </c>
      <c r="D61" s="7">
        <f t="shared" si="12"/>
        <v>144.34133402726187</v>
      </c>
      <c r="E61" s="7">
        <f t="shared" si="13"/>
        <v>132.40708724975738</v>
      </c>
      <c r="F61" s="32">
        <f t="shared" si="7"/>
        <v>-0.25113745382191405</v>
      </c>
      <c r="G61" s="31">
        <f t="shared" si="8"/>
        <v>-9.7882518775950533</v>
      </c>
    </row>
    <row r="62" spans="1:7">
      <c r="A62" s="28">
        <f t="shared" si="9"/>
        <v>5.4999999999999964</v>
      </c>
      <c r="B62" s="5">
        <f t="shared" si="10"/>
        <v>26.014730110464654</v>
      </c>
      <c r="C62" s="12">
        <f t="shared" si="11"/>
        <v>-8.6460811387692615</v>
      </c>
      <c r="D62" s="7">
        <f t="shared" si="12"/>
        <v>146.94280703830833</v>
      </c>
      <c r="E62" s="7">
        <f t="shared" si="13"/>
        <v>131.54247913588046</v>
      </c>
      <c r="F62" s="32">
        <f t="shared" si="7"/>
        <v>-0.25065327574785995</v>
      </c>
      <c r="G62" s="31">
        <f t="shared" si="8"/>
        <v>-9.7823131626727751</v>
      </c>
    </row>
    <row r="63" spans="1:7">
      <c r="A63" s="28">
        <f t="shared" si="9"/>
        <v>5.5999999999999961</v>
      </c>
      <c r="B63" s="5">
        <f t="shared" si="10"/>
        <v>25.989664782889861</v>
      </c>
      <c r="C63" s="12">
        <f t="shared" si="11"/>
        <v>-9.6298498225019102</v>
      </c>
      <c r="D63" s="7">
        <f t="shared" si="12"/>
        <v>149.54177351659732</v>
      </c>
      <c r="E63" s="7">
        <f t="shared" si="13"/>
        <v>130.57949415363026</v>
      </c>
      <c r="F63" s="32">
        <f t="shared" si="7"/>
        <v>-0.25017049697387334</v>
      </c>
      <c r="G63" s="31">
        <f t="shared" si="8"/>
        <v>-9.7756541899216618</v>
      </c>
    </row>
    <row r="64" spans="1:7">
      <c r="A64" s="28">
        <f t="shared" si="9"/>
        <v>5.6999999999999957</v>
      </c>
      <c r="B64" s="5">
        <f t="shared" si="10"/>
        <v>25.964647733192407</v>
      </c>
      <c r="C64" s="12">
        <f t="shared" si="11"/>
        <v>-10.614284403509657</v>
      </c>
      <c r="D64" s="7">
        <f t="shared" si="12"/>
        <v>152.13823828991656</v>
      </c>
      <c r="E64" s="7">
        <f t="shared" si="13"/>
        <v>129.5180657132793</v>
      </c>
      <c r="F64" s="32">
        <f t="shared" si="7"/>
        <v>-0.24968911211178163</v>
      </c>
      <c r="G64" s="31">
        <f t="shared" si="8"/>
        <v>-9.7682730947584648</v>
      </c>
    </row>
    <row r="65" spans="1:7">
      <c r="A65" s="28">
        <f t="shared" si="9"/>
        <v>5.7999999999999954</v>
      </c>
      <c r="B65" s="5">
        <f t="shared" si="10"/>
        <v>25.939678821981147</v>
      </c>
      <c r="C65" s="12">
        <f t="shared" si="11"/>
        <v>-11.599457094033596</v>
      </c>
      <c r="D65" s="7">
        <f t="shared" si="12"/>
        <v>154.73220617211467</v>
      </c>
      <c r="E65" s="7">
        <f t="shared" si="13"/>
        <v>128.35812000387594</v>
      </c>
      <c r="F65" s="32">
        <f t="shared" si="7"/>
        <v>-0.24920911579932781</v>
      </c>
      <c r="G65" s="31">
        <f t="shared" si="8"/>
        <v>-9.7601677999925105</v>
      </c>
    </row>
    <row r="66" spans="1:7">
      <c r="A66" s="28">
        <f t="shared" si="9"/>
        <v>5.899999999999995</v>
      </c>
      <c r="B66" s="5">
        <f t="shared" si="10"/>
        <v>25.914757910401249</v>
      </c>
      <c r="C66" s="12">
        <f t="shared" si="11"/>
        <v>-12.585440314034315</v>
      </c>
      <c r="D66" s="7">
        <f t="shared" si="12"/>
        <v>157.3236819631548</v>
      </c>
      <c r="E66" s="7">
        <f t="shared" si="13"/>
        <v>127.09957597247251</v>
      </c>
      <c r="F66" s="32">
        <f t="shared" si="7"/>
        <v>-0.24873050270002223</v>
      </c>
      <c r="G66" s="31">
        <f t="shared" si="8"/>
        <v>-9.7513360145720966</v>
      </c>
    </row>
    <row r="67" spans="1:7">
      <c r="A67" s="28">
        <f t="shared" si="9"/>
        <v>5.9999999999999947</v>
      </c>
      <c r="B67" s="5">
        <f t="shared" si="10"/>
        <v>25.88988486013136</v>
      </c>
      <c r="C67" s="12">
        <f t="shared" si="11"/>
        <v>-13.572306712577102</v>
      </c>
      <c r="D67" s="7">
        <f t="shared" si="12"/>
        <v>159.91267044916793</v>
      </c>
      <c r="E67" s="7">
        <f t="shared" si="13"/>
        <v>125.7423453012148</v>
      </c>
      <c r="F67" s="32">
        <f t="shared" si="7"/>
        <v>-0.24825326750298857</v>
      </c>
      <c r="G67" s="31">
        <f t="shared" si="8"/>
        <v>-9.7417752321961437</v>
      </c>
    </row>
    <row r="68" spans="1:7">
      <c r="A68" s="28">
        <f t="shared" si="9"/>
        <v>6.0999999999999943</v>
      </c>
      <c r="B68" s="5">
        <f t="shared" si="10"/>
        <v>25.865059533381043</v>
      </c>
      <c r="C68" s="12">
        <f t="shared" si="11"/>
        <v>-14.560129189357554</v>
      </c>
      <c r="D68" s="7">
        <f t="shared" si="12"/>
        <v>162.49917640250604</v>
      </c>
      <c r="E68" s="7">
        <f t="shared" si="13"/>
        <v>124.28633238227904</v>
      </c>
      <c r="F68" s="32">
        <f t="shared" si="7"/>
        <v>-0.24777740492281691</v>
      </c>
      <c r="G68" s="31">
        <f t="shared" si="8"/>
        <v>-9.731482729789608</v>
      </c>
    </row>
    <row r="69" spans="1:7">
      <c r="A69" s="28">
        <f t="shared" si="9"/>
        <v>6.199999999999994</v>
      </c>
      <c r="B69" s="5">
        <f t="shared" si="10"/>
        <v>25.840281792888788</v>
      </c>
      <c r="C69" s="12">
        <f t="shared" si="11"/>
        <v>-15.548980916378667</v>
      </c>
      <c r="D69" s="7">
        <f t="shared" si="12"/>
        <v>165.08320458179492</v>
      </c>
      <c r="E69" s="7">
        <f t="shared" si="13"/>
        <v>122.73143429064118</v>
      </c>
      <c r="F69" s="32">
        <f t="shared" si="7"/>
        <v>-0.24730290969942761</v>
      </c>
      <c r="G69" s="31">
        <f t="shared" si="8"/>
        <v>-9.7204555658410818</v>
      </c>
    </row>
    <row r="70" spans="1:7">
      <c r="A70" s="28">
        <f t="shared" si="9"/>
        <v>6.2999999999999936</v>
      </c>
      <c r="B70" s="5">
        <f t="shared" si="10"/>
        <v>25.81555150191889</v>
      </c>
      <c r="C70" s="12">
        <f t="shared" si="11"/>
        <v>-16.538935359794635</v>
      </c>
      <c r="D70" s="7">
        <f t="shared" si="12"/>
        <v>167.66475973198681</v>
      </c>
      <c r="E70" s="7">
        <f t="shared" si="13"/>
        <v>121.07754075466171</v>
      </c>
      <c r="F70" s="32">
        <f t="shared" si="7"/>
        <v>-0.24682977659791464</v>
      </c>
      <c r="G70" s="31">
        <f t="shared" si="8"/>
        <v>-9.708690578600816</v>
      </c>
    </row>
    <row r="71" spans="1:7">
      <c r="A71" s="28">
        <f t="shared" si="9"/>
        <v>6.3999999999999932</v>
      </c>
      <c r="B71" s="5">
        <f t="shared" si="10"/>
        <v>25.790868524259167</v>
      </c>
      <c r="C71" s="12">
        <f t="shared" si="11"/>
        <v>-17.530066301934539</v>
      </c>
      <c r="D71" s="7">
        <f t="shared" si="12"/>
        <v>170.24384658441272</v>
      </c>
      <c r="E71" s="7">
        <f t="shared" si="13"/>
        <v>119.32453412446826</v>
      </c>
      <c r="F71" s="32">
        <f t="shared" ref="F71:F91" si="14">-ABS(B71)/B71*$L$7/$H$3*B71^2</f>
        <v>-0.24635800040840572</v>
      </c>
      <c r="G71" s="31">
        <f t="shared" ref="G71:G91" si="15">-$I$7-ABS(C71)/C71*$L$7/$H$3*C71^2</f>
        <v>-9.6961843841372541</v>
      </c>
    </row>
    <row r="72" spans="1:7">
      <c r="A72" s="28">
        <f t="shared" ref="A72:A91" si="16">A71+$J$3</f>
        <v>6.4999999999999929</v>
      </c>
      <c r="B72" s="5">
        <f t="shared" ref="B72:B91" si="17">(D72-D71)/$J$3</f>
        <v>25.766232724218412</v>
      </c>
      <c r="C72" s="12">
        <f t="shared" ref="C72:C91" si="18">(E72-E71)/$J$3</f>
        <v>-18.522447863520881</v>
      </c>
      <c r="D72" s="7">
        <f t="shared" ref="D72:D91" si="19">(2*D71-D70)-(((D71-D70)/$J$3)^2)*($L$7/$H$3)*$J$3^2</f>
        <v>172.82046985683456</v>
      </c>
      <c r="E72" s="7">
        <f t="shared" ref="E72:E91" si="20">(2*E71-E70)-(((E71-E70)/$J$3)^2)*($L$7/$H$3)*$J$3^2-$I$7*$J$3^2</f>
        <v>117.47228933811617</v>
      </c>
      <c r="F72" s="32">
        <f t="shared" si="14"/>
        <v>-0.24588757594591767</v>
      </c>
      <c r="G72" s="31">
        <f t="shared" si="15"/>
        <v>-9.6829333742500197</v>
      </c>
    </row>
    <row r="73" spans="1:7">
      <c r="A73" s="28">
        <f t="shared" si="16"/>
        <v>6.5999999999999925</v>
      </c>
      <c r="B73" s="5">
        <f t="shared" si="17"/>
        <v>25.741643966623826</v>
      </c>
      <c r="C73" s="12">
        <f t="shared" si="18"/>
        <v>-19.516154526095875</v>
      </c>
      <c r="D73" s="7">
        <f t="shared" si="19"/>
        <v>175.39463425349695</v>
      </c>
      <c r="E73" s="7">
        <f t="shared" si="20"/>
        <v>115.52067388550658</v>
      </c>
      <c r="F73" s="32">
        <f t="shared" si="14"/>
        <v>-0.24541849805021274</v>
      </c>
      <c r="G73" s="31">
        <f t="shared" si="15"/>
        <v>-9.6689337142371379</v>
      </c>
    </row>
    <row r="74" spans="1:7">
      <c r="A74" s="28">
        <f t="shared" si="16"/>
        <v>6.6999999999999922</v>
      </c>
      <c r="B74" s="5">
        <f t="shared" si="17"/>
        <v>25.717102116818751</v>
      </c>
      <c r="C74" s="12">
        <f t="shared" si="18"/>
        <v>-20.511261154672127</v>
      </c>
      <c r="D74" s="7">
        <f t="shared" si="19"/>
        <v>177.96634446517882</v>
      </c>
      <c r="E74" s="7">
        <f t="shared" si="20"/>
        <v>113.46954777003937</v>
      </c>
      <c r="F74" s="32">
        <f t="shared" si="14"/>
        <v>-0.2449507615856604</v>
      </c>
      <c r="G74" s="31">
        <f t="shared" si="15"/>
        <v>-9.6541813405140822</v>
      </c>
    </row>
    <row r="75" spans="1:7">
      <c r="A75" s="28">
        <f t="shared" si="16"/>
        <v>6.7999999999999918</v>
      </c>
      <c r="B75" s="5">
        <f t="shared" si="17"/>
        <v>25.692607040660107</v>
      </c>
      <c r="C75" s="12">
        <f t="shared" si="18"/>
        <v>-21.507843020620783</v>
      </c>
      <c r="D75" s="7">
        <f t="shared" si="19"/>
        <v>180.53560516924483</v>
      </c>
      <c r="E75" s="7">
        <f t="shared" si="20"/>
        <v>111.31876346797729</v>
      </c>
      <c r="F75" s="32">
        <f t="shared" si="14"/>
        <v>-0.24448436144109525</v>
      </c>
      <c r="G75" s="31">
        <f t="shared" si="15"/>
        <v>-9.638671958082103</v>
      </c>
    </row>
    <row r="76" spans="1:7">
      <c r="A76" s="28">
        <f t="shared" si="16"/>
        <v>6.8999999999999915</v>
      </c>
      <c r="B76" s="5">
        <f t="shared" si="17"/>
        <v>25.668158604516123</v>
      </c>
      <c r="C76" s="12">
        <f t="shared" si="18"/>
        <v>-22.505975824812623</v>
      </c>
      <c r="D76" s="7">
        <f t="shared" si="19"/>
        <v>183.10242102969644</v>
      </c>
      <c r="E76" s="7">
        <f t="shared" si="20"/>
        <v>109.06816588549603</v>
      </c>
      <c r="F76" s="32">
        <f t="shared" si="14"/>
        <v>-0.24401929252968035</v>
      </c>
      <c r="G76" s="31">
        <f t="shared" si="15"/>
        <v>-9.6224010378431135</v>
      </c>
    </row>
    <row r="77" spans="1:7">
      <c r="A77" s="28">
        <f t="shared" si="16"/>
        <v>6.9999999999999911</v>
      </c>
      <c r="B77" s="5">
        <f t="shared" si="17"/>
        <v>25.643756675263205</v>
      </c>
      <c r="C77" s="12">
        <f t="shared" si="18"/>
        <v>-23.505735721028316</v>
      </c>
      <c r="D77" s="7">
        <f t="shared" si="19"/>
        <v>185.66679669722276</v>
      </c>
      <c r="E77" s="7">
        <f t="shared" si="20"/>
        <v>106.7175923133932</v>
      </c>
      <c r="F77" s="32">
        <f t="shared" si="14"/>
        <v>-0.24355554978875515</v>
      </c>
      <c r="G77" s="31">
        <f t="shared" si="15"/>
        <v>-9.6053638137582045</v>
      </c>
    </row>
    <row r="78" spans="1:7">
      <c r="A78" s="28">
        <f t="shared" si="16"/>
        <v>7.0999999999999908</v>
      </c>
      <c r="B78" s="5">
        <f t="shared" si="17"/>
        <v>25.619401120284238</v>
      </c>
      <c r="C78" s="12">
        <f t="shared" si="18"/>
        <v>-24.507199339652459</v>
      </c>
      <c r="D78" s="7">
        <f t="shared" si="19"/>
        <v>188.22873680925119</v>
      </c>
      <c r="E78" s="7">
        <f t="shared" si="20"/>
        <v>104.26687237942795</v>
      </c>
      <c r="F78" s="32">
        <f t="shared" si="14"/>
        <v>-0.24309312817971138</v>
      </c>
      <c r="G78" s="31">
        <f t="shared" si="15"/>
        <v>-9.5875552798467218</v>
      </c>
    </row>
    <row r="79" spans="1:7">
      <c r="A79" s="28">
        <f t="shared" si="16"/>
        <v>7.1999999999999904</v>
      </c>
      <c r="B79" s="5">
        <f t="shared" si="17"/>
        <v>25.595091807466304</v>
      </c>
      <c r="C79" s="12">
        <f t="shared" si="18"/>
        <v>-25.510443811667756</v>
      </c>
      <c r="D79" s="7">
        <f t="shared" si="19"/>
        <v>190.78824598999782</v>
      </c>
      <c r="E79" s="7">
        <f t="shared" si="20"/>
        <v>101.71582799826118</v>
      </c>
      <c r="F79" s="32">
        <f t="shared" si="14"/>
        <v>-0.24263202268785838</v>
      </c>
      <c r="G79" s="31">
        <f t="shared" si="15"/>
        <v>-9.5689701870226127</v>
      </c>
    </row>
    <row r="80" spans="1:7">
      <c r="A80" s="28">
        <f t="shared" si="16"/>
        <v>7.2999999999999901</v>
      </c>
      <c r="B80" s="5">
        <f t="shared" si="17"/>
        <v>25.570828605197562</v>
      </c>
      <c r="C80" s="12">
        <f t="shared" si="18"/>
        <v>-26.515546792965523</v>
      </c>
      <c r="D80" s="7">
        <f t="shared" si="19"/>
        <v>193.34532885051757</v>
      </c>
      <c r="E80" s="7">
        <f t="shared" si="20"/>
        <v>99.064273318964624</v>
      </c>
      <c r="F80" s="32">
        <f t="shared" si="14"/>
        <v>-0.2421722283222732</v>
      </c>
      <c r="G80" s="31">
        <f t="shared" si="15"/>
        <v>-9.5496030397645981</v>
      </c>
    </row>
    <row r="81" spans="1:7">
      <c r="A81" s="28">
        <f t="shared" si="16"/>
        <v>7.3999999999999897</v>
      </c>
      <c r="B81" s="5">
        <f t="shared" si="17"/>
        <v>25.546611382365256</v>
      </c>
      <c r="C81" s="12">
        <f t="shared" si="18"/>
        <v>-27.52258648898902</v>
      </c>
      <c r="D81" s="7">
        <f t="shared" si="19"/>
        <v>195.8999899887541</v>
      </c>
      <c r="E81" s="7">
        <f t="shared" si="20"/>
        <v>96.312014670065722</v>
      </c>
      <c r="F81" s="32">
        <f t="shared" si="14"/>
        <v>-0.24171374011567262</v>
      </c>
      <c r="G81" s="31">
        <f t="shared" si="15"/>
        <v>-9.5294480926164642</v>
      </c>
    </row>
    <row r="82" spans="1:7">
      <c r="A82" s="28">
        <f t="shared" si="16"/>
        <v>7.4999999999999893</v>
      </c>
      <c r="B82" s="5">
        <f t="shared" si="17"/>
        <v>25.522440008353726</v>
      </c>
      <c r="C82" s="12">
        <f t="shared" si="18"/>
        <v>-28.531641679727358</v>
      </c>
      <c r="D82" s="7">
        <f t="shared" si="19"/>
        <v>198.45223398958947</v>
      </c>
      <c r="E82" s="7">
        <f t="shared" si="20"/>
        <v>93.458850502092986</v>
      </c>
      <c r="F82" s="32">
        <f t="shared" si="14"/>
        <v>-0.24125655312428634</v>
      </c>
      <c r="G82" s="31">
        <f t="shared" si="15"/>
        <v>-9.5084993465136503</v>
      </c>
    </row>
    <row r="83" spans="1:7">
      <c r="A83" s="28">
        <f t="shared" si="16"/>
        <v>7.599999999999989</v>
      </c>
      <c r="B83" s="5">
        <f t="shared" si="17"/>
        <v>25.49831435304128</v>
      </c>
      <c r="C83" s="12">
        <f t="shared" si="18"/>
        <v>-29.542791745076045</v>
      </c>
      <c r="D83" s="7">
        <f t="shared" si="19"/>
        <v>201.0020654248936</v>
      </c>
      <c r="E83" s="7">
        <f t="shared" si="20"/>
        <v>90.504571327585381</v>
      </c>
      <c r="F83" s="32">
        <f t="shared" si="14"/>
        <v>-0.2408006624277084</v>
      </c>
      <c r="G83" s="31">
        <f t="shared" si="15"/>
        <v>-9.4867505449320042</v>
      </c>
    </row>
    <row r="84" spans="1:7">
      <c r="A84" s="28">
        <f t="shared" si="16"/>
        <v>7.6999999999999886</v>
      </c>
      <c r="B84" s="5">
        <f t="shared" si="17"/>
        <v>25.474234286798492</v>
      </c>
      <c r="C84" s="12">
        <f t="shared" si="18"/>
        <v>-30.556116690582797</v>
      </c>
      <c r="D84" s="7">
        <f t="shared" si="19"/>
        <v>203.54948885357345</v>
      </c>
      <c r="E84" s="7">
        <f t="shared" si="20"/>
        <v>87.448959658527102</v>
      </c>
      <c r="F84" s="32">
        <f t="shared" si="14"/>
        <v>-0.24034606312877724</v>
      </c>
      <c r="G84" s="31">
        <f t="shared" si="15"/>
        <v>-9.464195169854456</v>
      </c>
    </row>
    <row r="85" spans="1:7">
      <c r="A85" s="28">
        <f t="shared" si="16"/>
        <v>7.7999999999999883</v>
      </c>
      <c r="B85" s="5">
        <f t="shared" si="17"/>
        <v>25.450199680485639</v>
      </c>
      <c r="C85" s="12">
        <f t="shared" si="18"/>
        <v>-31.571697173597357</v>
      </c>
      <c r="D85" s="7">
        <f t="shared" si="19"/>
        <v>206.09450882162201</v>
      </c>
      <c r="E85" s="7">
        <f t="shared" si="20"/>
        <v>84.291789941167366</v>
      </c>
      <c r="F85" s="32">
        <f t="shared" si="14"/>
        <v>-0.23989275035343913</v>
      </c>
      <c r="G85" s="31">
        <f t="shared" si="15"/>
        <v>-9.4408264375510189</v>
      </c>
    </row>
    <row r="86" spans="1:7">
      <c r="A86" s="28">
        <f t="shared" si="16"/>
        <v>7.8999999999999879</v>
      </c>
      <c r="B86" s="5">
        <f t="shared" si="17"/>
        <v>25.426210405450433</v>
      </c>
      <c r="C86" s="12">
        <f t="shared" si="18"/>
        <v>-32.589614529842237</v>
      </c>
      <c r="D86" s="7">
        <f t="shared" si="19"/>
        <v>208.63712986216706</v>
      </c>
      <c r="E86" s="7">
        <f t="shared" si="20"/>
        <v>81.032828488183142</v>
      </c>
      <c r="F86" s="32">
        <f t="shared" si="14"/>
        <v>-0.23944071925061849</v>
      </c>
      <c r="G86" s="31">
        <f t="shared" si="15"/>
        <v>-9.4166372941674332</v>
      </c>
    </row>
    <row r="87" spans="1:7">
      <c r="A87" s="28">
        <f t="shared" si="16"/>
        <v>7.9999999999999876</v>
      </c>
      <c r="B87" s="5">
        <f t="shared" si="17"/>
        <v>25.402266333525461</v>
      </c>
      <c r="C87" s="12">
        <f t="shared" si="18"/>
        <v>-33.609950800425565</v>
      </c>
      <c r="D87" s="7">
        <f t="shared" si="19"/>
        <v>211.1773564955196</v>
      </c>
      <c r="E87" s="7">
        <f t="shared" si="20"/>
        <v>77.671833408140586</v>
      </c>
      <c r="F87" s="32">
        <f t="shared" si="14"/>
        <v>-0.23898996499208291</v>
      </c>
      <c r="G87" s="31">
        <f t="shared" si="15"/>
        <v>-9.3916204111173869</v>
      </c>
    </row>
    <row r="88" spans="1:7">
      <c r="A88" s="28">
        <f t="shared" si="16"/>
        <v>8.0999999999999872</v>
      </c>
      <c r="B88" s="5">
        <f t="shared" si="17"/>
        <v>25.378367337026191</v>
      </c>
      <c r="C88" s="12">
        <f t="shared" si="18"/>
        <v>-34.632788759313797</v>
      </c>
      <c r="D88" s="7">
        <f t="shared" si="19"/>
        <v>213.71519322922222</v>
      </c>
      <c r="E88" s="7">
        <f t="shared" si="20"/>
        <v>74.208554532209206</v>
      </c>
      <c r="F88" s="32">
        <f t="shared" si="14"/>
        <v>-0.23854048277231976</v>
      </c>
      <c r="G88" s="31">
        <f t="shared" si="15"/>
        <v>-9.3657681802731112</v>
      </c>
    </row>
    <row r="89" spans="1:7">
      <c r="A89" s="28">
        <f t="shared" si="16"/>
        <v>8.1999999999999869</v>
      </c>
      <c r="B89" s="5">
        <f t="shared" si="17"/>
        <v>25.35451328874899</v>
      </c>
      <c r="C89" s="12">
        <f t="shared" si="18"/>
        <v>-35.658211941286453</v>
      </c>
      <c r="D89" s="7">
        <f t="shared" si="19"/>
        <v>216.25064455809712</v>
      </c>
      <c r="E89" s="7">
        <f t="shared" si="20"/>
        <v>70.642733338080561</v>
      </c>
      <c r="F89" s="32">
        <f t="shared" si="14"/>
        <v>-0.23809226780841322</v>
      </c>
      <c r="G89" s="31">
        <f t="shared" si="15"/>
        <v>-9.339072708948791</v>
      </c>
    </row>
    <row r="90" spans="1:7">
      <c r="A90" s="28">
        <f t="shared" si="16"/>
        <v>8.2999999999999865</v>
      </c>
      <c r="B90" s="5">
        <f t="shared" si="17"/>
        <v>25.330704061968277</v>
      </c>
      <c r="C90" s="12">
        <f t="shared" si="18"/>
        <v>-36.68630467039165</v>
      </c>
      <c r="D90" s="7">
        <f t="shared" si="19"/>
        <v>218.78371496429395</v>
      </c>
      <c r="E90" s="7">
        <f t="shared" si="20"/>
        <v>66.974102871041396</v>
      </c>
      <c r="F90" s="32">
        <f t="shared" si="14"/>
        <v>-0.23764531533990618</v>
      </c>
      <c r="G90" s="31">
        <f t="shared" si="15"/>
        <v>-9.3115258146710609</v>
      </c>
    </row>
    <row r="91" spans="1:7">
      <c r="A91" s="28">
        <f t="shared" si="16"/>
        <v>8.3999999999999861</v>
      </c>
      <c r="B91" s="5">
        <f t="shared" si="17"/>
        <v>25.306939530434249</v>
      </c>
      <c r="C91" s="12">
        <f t="shared" si="18"/>
        <v>-37.717152088924593</v>
      </c>
      <c r="D91" s="7">
        <f t="shared" si="19"/>
        <v>221.31440891733737</v>
      </c>
      <c r="E91" s="7">
        <f t="shared" si="20"/>
        <v>63.202387662148936</v>
      </c>
      <c r="F91" s="32">
        <f t="shared" si="14"/>
        <v>-0.23719962062867309</v>
      </c>
      <c r="G91" s="31">
        <f t="shared" si="15"/>
        <v>-9.2831190197304991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ED561-AEB9-3645-881C-60EC09130F39}">
  <dimension ref="A2:M91"/>
  <sheetViews>
    <sheetView workbookViewId="0">
      <selection activeCell="B19" sqref="B19"/>
    </sheetView>
  </sheetViews>
  <sheetFormatPr baseColWidth="10" defaultColWidth="11.44140625" defaultRowHeight="14.4"/>
  <cols>
    <col min="1" max="5" width="30.109375" customWidth="1"/>
    <col min="6" max="6" width="35" customWidth="1"/>
    <col min="7" max="13" width="30.109375" customWidth="1"/>
  </cols>
  <sheetData>
    <row r="2" spans="1:13">
      <c r="A2" s="3" t="s">
        <v>35</v>
      </c>
      <c r="B2" s="3" t="s">
        <v>36</v>
      </c>
      <c r="C2" s="3" t="s">
        <v>37</v>
      </c>
      <c r="D2" s="3" t="s">
        <v>38</v>
      </c>
      <c r="E2" s="3" t="s">
        <v>39</v>
      </c>
      <c r="F2" s="23" t="s">
        <v>40</v>
      </c>
      <c r="G2" s="22" t="s">
        <v>41</v>
      </c>
      <c r="H2" s="22" t="s">
        <v>42</v>
      </c>
      <c r="I2" s="22" t="s">
        <v>43</v>
      </c>
      <c r="J2" s="22" t="s">
        <v>44</v>
      </c>
    </row>
    <row r="3" spans="1:13">
      <c r="A3" s="6">
        <v>0</v>
      </c>
      <c r="B3" s="6">
        <v>-9.81</v>
      </c>
      <c r="C3" s="6">
        <v>50</v>
      </c>
      <c r="D3" s="6">
        <v>60</v>
      </c>
      <c r="E3" s="11">
        <f>D3*PI()/180</f>
        <v>1.0471975511965976</v>
      </c>
      <c r="F3" s="6">
        <v>1.2</v>
      </c>
      <c r="G3" s="36">
        <v>100</v>
      </c>
      <c r="H3" s="36">
        <v>1</v>
      </c>
      <c r="I3" s="36">
        <v>0</v>
      </c>
      <c r="J3" s="36">
        <v>0.1</v>
      </c>
    </row>
    <row r="5" spans="1:13">
      <c r="A5" s="4" t="s">
        <v>45</v>
      </c>
      <c r="B5" s="4" t="s">
        <v>46</v>
      </c>
      <c r="C5" s="8" t="s">
        <v>47</v>
      </c>
      <c r="D5" s="9" t="s">
        <v>48</v>
      </c>
      <c r="E5" s="9" t="s">
        <v>49</v>
      </c>
      <c r="F5" s="9" t="s">
        <v>50</v>
      </c>
      <c r="G5" s="9" t="s">
        <v>51</v>
      </c>
      <c r="H5" s="24" t="s">
        <v>52</v>
      </c>
      <c r="I5" s="24" t="s">
        <v>53</v>
      </c>
      <c r="J5" s="24" t="s">
        <v>54</v>
      </c>
      <c r="K5" s="24" t="s">
        <v>55</v>
      </c>
      <c r="L5" s="24" t="s">
        <v>56</v>
      </c>
      <c r="M5" s="24" t="s">
        <v>57</v>
      </c>
    </row>
    <row r="6" spans="1:13">
      <c r="A6" s="4">
        <v>-0.1</v>
      </c>
      <c r="B6" s="4"/>
      <c r="C6" s="8"/>
      <c r="D6" s="9">
        <f>D7-B7*$J$3-(F7*$J$3^2)</f>
        <v>-2.5000000000000009</v>
      </c>
      <c r="E6" s="9">
        <f>E7-C7*J3-G7*$J$3^2</f>
        <v>-4.232027018922194</v>
      </c>
      <c r="F6" s="9"/>
      <c r="G6" s="34"/>
      <c r="H6" s="24"/>
      <c r="I6" s="37"/>
      <c r="J6" s="24"/>
      <c r="K6" s="24"/>
      <c r="L6" s="24"/>
      <c r="M6" s="24"/>
    </row>
    <row r="7" spans="1:13">
      <c r="A7" s="5">
        <v>0</v>
      </c>
      <c r="B7" s="5">
        <f>$C$3*(COS($E$3))</f>
        <v>25.000000000000007</v>
      </c>
      <c r="C7" s="12">
        <f>$C$3*(SIN($E$3))</f>
        <v>43.301270189221931</v>
      </c>
      <c r="D7" s="7">
        <f>B7*A7</f>
        <v>0</v>
      </c>
      <c r="E7" s="30">
        <f>I3</f>
        <v>0</v>
      </c>
      <c r="F7" s="32">
        <f t="shared" ref="F7:F70" si="0">-ABS(B7)/B7*$L$7/$H$3*B7^2</f>
        <v>0</v>
      </c>
      <c r="G7" s="31">
        <f t="shared" ref="G7:G70" si="1">-$I$7-ABS(C7)/C7*$L$7/$H$3*C7^2</f>
        <v>-9.81</v>
      </c>
      <c r="H7" s="33">
        <f>(H3/G3)</f>
        <v>0.01</v>
      </c>
      <c r="I7" s="38">
        <v>9.81</v>
      </c>
      <c r="J7" s="25">
        <f>(3*H7/(4*PI()))^(1/3)</f>
        <v>0.13365046175719758</v>
      </c>
      <c r="K7" s="25"/>
      <c r="L7" s="25">
        <f>0.5*F3*K7*M7</f>
        <v>0</v>
      </c>
      <c r="M7" s="25">
        <f>PI()*J7^2</f>
        <v>5.6116528902273671E-2</v>
      </c>
    </row>
    <row r="8" spans="1:13">
      <c r="A8" s="28">
        <f>A7+$J$3</f>
        <v>0.1</v>
      </c>
      <c r="B8" s="5">
        <f t="shared" ref="B8:C39" si="2">(D8-D7)/$J$3</f>
        <v>25.000000000000007</v>
      </c>
      <c r="C8" s="12">
        <f t="shared" si="2"/>
        <v>41.339270189221942</v>
      </c>
      <c r="D8" s="7">
        <f>(2*D7-D6)-(((D7-D6)/$J$3)^2)*($L$7/$H$3)*$J$3^2</f>
        <v>2.5000000000000009</v>
      </c>
      <c r="E8" s="7">
        <f>(2*E7-E6)-(((E7-E6)/$J$3)^2)*($L$7/$H$3)*$J$3^2-$I$7*$J$3^2</f>
        <v>4.1339270189221944</v>
      </c>
      <c r="F8" s="32">
        <f t="shared" si="0"/>
        <v>0</v>
      </c>
      <c r="G8" s="31">
        <f t="shared" si="1"/>
        <v>-9.81</v>
      </c>
      <c r="H8" s="29">
        <f>(H3/G3)</f>
        <v>0.01</v>
      </c>
      <c r="I8" s="38">
        <v>9.81</v>
      </c>
      <c r="J8" s="25"/>
      <c r="K8" s="25"/>
      <c r="L8" s="25"/>
      <c r="M8" s="25">
        <f>4*PI()*J8*J8</f>
        <v>0</v>
      </c>
    </row>
    <row r="9" spans="1:13">
      <c r="A9" s="28">
        <f t="shared" ref="A9:A36" si="3">A8+$J$3</f>
        <v>0.2</v>
      </c>
      <c r="B9" s="5">
        <f t="shared" si="2"/>
        <v>25.000000000000007</v>
      </c>
      <c r="C9" s="12">
        <f t="shared" si="2"/>
        <v>40.358270189221933</v>
      </c>
      <c r="D9" s="7">
        <f t="shared" ref="D9:D72" si="4">(2*D8-D7)-(((D8-D7)/$J$3)^2)*($L$7/$H$3)*$J$3^2</f>
        <v>5.0000000000000018</v>
      </c>
      <c r="E9" s="7">
        <f t="shared" ref="E9:E72" si="5">(2*E8-E7)-(((E8-E7)/$J$3)^2)*($L$7/$H$3)*$J$3^2-$I$7*$J$3^2</f>
        <v>8.1697540378443883</v>
      </c>
      <c r="F9" s="32">
        <f t="shared" si="0"/>
        <v>0</v>
      </c>
      <c r="G9" s="31">
        <f t="shared" si="1"/>
        <v>-9.81</v>
      </c>
    </row>
    <row r="10" spans="1:13">
      <c r="A10" s="28">
        <f t="shared" si="3"/>
        <v>0.30000000000000004</v>
      </c>
      <c r="B10" s="5">
        <f t="shared" si="2"/>
        <v>25.000000000000007</v>
      </c>
      <c r="C10" s="12">
        <f t="shared" si="2"/>
        <v>39.377270189221939</v>
      </c>
      <c r="D10" s="7">
        <f t="shared" si="4"/>
        <v>7.5000000000000027</v>
      </c>
      <c r="E10" s="7">
        <f>(2*E9-E8)-(((E9-E8)/$J$3)^2)*($L$7/$H$3)*$J$3^2-$I$7*$J$3^2</f>
        <v>12.107481056766582</v>
      </c>
      <c r="F10" s="32">
        <f t="shared" si="0"/>
        <v>0</v>
      </c>
      <c r="G10" s="31">
        <f t="shared" si="1"/>
        <v>-9.81</v>
      </c>
    </row>
    <row r="11" spans="1:13">
      <c r="A11" s="28">
        <f t="shared" si="3"/>
        <v>0.4</v>
      </c>
      <c r="B11" s="5">
        <f t="shared" si="2"/>
        <v>25.000000000000007</v>
      </c>
      <c r="C11" s="12">
        <f t="shared" si="2"/>
        <v>38.396270189221937</v>
      </c>
      <c r="D11" s="7">
        <f t="shared" si="4"/>
        <v>10.000000000000004</v>
      </c>
      <c r="E11" s="7">
        <f t="shared" si="5"/>
        <v>15.947108075688776</v>
      </c>
      <c r="F11" s="32">
        <f t="shared" si="0"/>
        <v>0</v>
      </c>
      <c r="G11" s="31">
        <f t="shared" si="1"/>
        <v>-9.81</v>
      </c>
    </row>
    <row r="12" spans="1:13">
      <c r="A12" s="28">
        <f t="shared" si="3"/>
        <v>0.5</v>
      </c>
      <c r="B12" s="5">
        <f t="shared" si="2"/>
        <v>25</v>
      </c>
      <c r="C12" s="12">
        <f t="shared" si="2"/>
        <v>37.415270189221928</v>
      </c>
      <c r="D12" s="7">
        <f t="shared" si="4"/>
        <v>12.500000000000004</v>
      </c>
      <c r="E12" s="7">
        <f t="shared" si="5"/>
        <v>19.688635094610969</v>
      </c>
      <c r="F12" s="32">
        <f t="shared" si="0"/>
        <v>0</v>
      </c>
      <c r="G12" s="31">
        <f t="shared" si="1"/>
        <v>-9.81</v>
      </c>
    </row>
    <row r="13" spans="1:13">
      <c r="A13" s="28">
        <f t="shared" si="3"/>
        <v>0.6</v>
      </c>
      <c r="B13" s="5">
        <f t="shared" si="2"/>
        <v>25</v>
      </c>
      <c r="C13" s="12">
        <f t="shared" si="2"/>
        <v>36.434270189221962</v>
      </c>
      <c r="D13" s="7">
        <f t="shared" si="4"/>
        <v>15.000000000000004</v>
      </c>
      <c r="E13" s="7">
        <f t="shared" si="5"/>
        <v>23.332062113533166</v>
      </c>
      <c r="F13" s="32">
        <f t="shared" si="0"/>
        <v>0</v>
      </c>
      <c r="G13" s="31">
        <f t="shared" si="1"/>
        <v>-9.81</v>
      </c>
    </row>
    <row r="14" spans="1:13">
      <c r="A14" s="28">
        <f t="shared" si="3"/>
        <v>0.7</v>
      </c>
      <c r="B14" s="5">
        <f t="shared" si="2"/>
        <v>25</v>
      </c>
      <c r="C14" s="12">
        <f t="shared" si="2"/>
        <v>35.453270189221975</v>
      </c>
      <c r="D14" s="7">
        <f t="shared" si="4"/>
        <v>17.500000000000004</v>
      </c>
      <c r="E14" s="7">
        <f t="shared" si="5"/>
        <v>26.877389132455363</v>
      </c>
      <c r="F14" s="32">
        <f t="shared" si="0"/>
        <v>0</v>
      </c>
      <c r="G14" s="31">
        <f t="shared" si="1"/>
        <v>-9.81</v>
      </c>
    </row>
    <row r="15" spans="1:13">
      <c r="A15" s="28">
        <f t="shared" si="3"/>
        <v>0.79999999999999993</v>
      </c>
      <c r="B15" s="5">
        <f t="shared" si="2"/>
        <v>25</v>
      </c>
      <c r="C15" s="12">
        <f t="shared" si="2"/>
        <v>34.472270189221987</v>
      </c>
      <c r="D15" s="7">
        <f t="shared" si="4"/>
        <v>20.000000000000004</v>
      </c>
      <c r="E15" s="7">
        <f t="shared" si="5"/>
        <v>30.324616151377562</v>
      </c>
      <c r="F15" s="32">
        <f t="shared" si="0"/>
        <v>0</v>
      </c>
      <c r="G15" s="31">
        <f t="shared" si="1"/>
        <v>-9.81</v>
      </c>
    </row>
    <row r="16" spans="1:13">
      <c r="A16" s="28">
        <f t="shared" si="3"/>
        <v>0.89999999999999991</v>
      </c>
      <c r="B16" s="5">
        <f t="shared" si="2"/>
        <v>25</v>
      </c>
      <c r="C16" s="12">
        <f t="shared" si="2"/>
        <v>33.491270189221964</v>
      </c>
      <c r="D16" s="7">
        <f t="shared" si="4"/>
        <v>22.500000000000004</v>
      </c>
      <c r="E16" s="7">
        <f t="shared" si="5"/>
        <v>33.673743170299758</v>
      </c>
      <c r="F16" s="32">
        <f t="shared" si="0"/>
        <v>0</v>
      </c>
      <c r="G16" s="31">
        <f t="shared" si="1"/>
        <v>-9.81</v>
      </c>
    </row>
    <row r="17" spans="1:8">
      <c r="A17" s="28">
        <f t="shared" si="3"/>
        <v>0.99999999999999989</v>
      </c>
      <c r="B17" s="5">
        <f t="shared" si="2"/>
        <v>25</v>
      </c>
      <c r="C17" s="12">
        <f t="shared" si="2"/>
        <v>32.510270189221941</v>
      </c>
      <c r="D17" s="7">
        <f t="shared" si="4"/>
        <v>25.000000000000004</v>
      </c>
      <c r="E17" s="7">
        <f t="shared" si="5"/>
        <v>36.924770189221952</v>
      </c>
      <c r="F17" s="32">
        <f t="shared" si="0"/>
        <v>0</v>
      </c>
      <c r="G17" s="31">
        <f t="shared" si="1"/>
        <v>-9.81</v>
      </c>
    </row>
    <row r="18" spans="1:8">
      <c r="A18" s="28">
        <f t="shared" si="3"/>
        <v>1.0999999999999999</v>
      </c>
      <c r="B18" s="5">
        <f t="shared" si="2"/>
        <v>25</v>
      </c>
      <c r="C18" s="12">
        <f t="shared" si="2"/>
        <v>31.529270189221918</v>
      </c>
      <c r="D18" s="7">
        <f t="shared" si="4"/>
        <v>27.500000000000004</v>
      </c>
      <c r="E18" s="7">
        <f t="shared" si="5"/>
        <v>40.077697208144144</v>
      </c>
      <c r="F18" s="32">
        <f t="shared" si="0"/>
        <v>0</v>
      </c>
      <c r="G18" s="31">
        <f t="shared" si="1"/>
        <v>-9.81</v>
      </c>
    </row>
    <row r="19" spans="1:8">
      <c r="A19" s="28">
        <f t="shared" si="3"/>
        <v>1.2</v>
      </c>
      <c r="B19" s="5">
        <f t="shared" si="2"/>
        <v>25</v>
      </c>
      <c r="C19" s="12">
        <f t="shared" si="2"/>
        <v>30.548270189221896</v>
      </c>
      <c r="D19" s="7">
        <f t="shared" si="4"/>
        <v>30.000000000000004</v>
      </c>
      <c r="E19" s="7">
        <f t="shared" si="5"/>
        <v>43.132524227066334</v>
      </c>
      <c r="F19" s="32">
        <f t="shared" si="0"/>
        <v>0</v>
      </c>
      <c r="G19" s="31">
        <f t="shared" si="1"/>
        <v>-9.81</v>
      </c>
    </row>
    <row r="20" spans="1:8">
      <c r="A20" s="28">
        <f t="shared" si="3"/>
        <v>1.3</v>
      </c>
      <c r="B20" s="5">
        <f t="shared" si="2"/>
        <v>24.999999999999964</v>
      </c>
      <c r="C20" s="12">
        <f t="shared" si="2"/>
        <v>29.567270189221873</v>
      </c>
      <c r="D20" s="7">
        <f t="shared" si="4"/>
        <v>32.5</v>
      </c>
      <c r="E20" s="7">
        <f t="shared" si="5"/>
        <v>46.089251245988521</v>
      </c>
      <c r="F20" s="32">
        <f t="shared" si="0"/>
        <v>0</v>
      </c>
      <c r="G20" s="31">
        <f t="shared" si="1"/>
        <v>-9.81</v>
      </c>
    </row>
    <row r="21" spans="1:8">
      <c r="A21" s="28">
        <f t="shared" si="3"/>
        <v>1.4000000000000001</v>
      </c>
      <c r="B21" s="5">
        <f t="shared" si="2"/>
        <v>25</v>
      </c>
      <c r="C21" s="12">
        <f t="shared" si="2"/>
        <v>28.58627018922185</v>
      </c>
      <c r="D21" s="7">
        <f t="shared" si="4"/>
        <v>35</v>
      </c>
      <c r="E21" s="7">
        <f t="shared" si="5"/>
        <v>48.947878264910706</v>
      </c>
      <c r="F21" s="32">
        <f t="shared" si="0"/>
        <v>0</v>
      </c>
      <c r="G21" s="31">
        <f t="shared" si="1"/>
        <v>-9.81</v>
      </c>
    </row>
    <row r="22" spans="1:8">
      <c r="A22" s="28">
        <f t="shared" si="3"/>
        <v>1.5000000000000002</v>
      </c>
      <c r="B22" s="5">
        <f t="shared" si="2"/>
        <v>25</v>
      </c>
      <c r="C22" s="12">
        <f t="shared" si="2"/>
        <v>27.605270189221827</v>
      </c>
      <c r="D22" s="7">
        <f t="shared" si="4"/>
        <v>37.5</v>
      </c>
      <c r="E22" s="7">
        <f t="shared" si="5"/>
        <v>51.708405283832889</v>
      </c>
      <c r="F22" s="32">
        <f t="shared" si="0"/>
        <v>0</v>
      </c>
      <c r="G22" s="31">
        <f t="shared" si="1"/>
        <v>-9.81</v>
      </c>
    </row>
    <row r="23" spans="1:8">
      <c r="A23" s="28">
        <f t="shared" si="3"/>
        <v>1.6000000000000003</v>
      </c>
      <c r="B23" s="5">
        <f t="shared" si="2"/>
        <v>25</v>
      </c>
      <c r="C23" s="12">
        <f t="shared" si="2"/>
        <v>26.624270189221804</v>
      </c>
      <c r="D23" s="7">
        <f t="shared" si="4"/>
        <v>40</v>
      </c>
      <c r="E23" s="7">
        <f t="shared" si="5"/>
        <v>54.370832302755069</v>
      </c>
      <c r="F23" s="32">
        <f t="shared" si="0"/>
        <v>0</v>
      </c>
      <c r="G23" s="31">
        <f t="shared" si="1"/>
        <v>-9.81</v>
      </c>
    </row>
    <row r="24" spans="1:8">
      <c r="A24" s="28">
        <f t="shared" si="3"/>
        <v>1.7000000000000004</v>
      </c>
      <c r="B24" s="5">
        <f t="shared" si="2"/>
        <v>25</v>
      </c>
      <c r="C24" s="12">
        <f t="shared" si="2"/>
        <v>25.643270189221781</v>
      </c>
      <c r="D24" s="7">
        <f t="shared" si="4"/>
        <v>42.5</v>
      </c>
      <c r="E24" s="7">
        <f t="shared" si="5"/>
        <v>56.935159321677247</v>
      </c>
      <c r="F24" s="32">
        <f t="shared" si="0"/>
        <v>0</v>
      </c>
      <c r="G24" s="31">
        <f t="shared" si="1"/>
        <v>-9.81</v>
      </c>
    </row>
    <row r="25" spans="1:8">
      <c r="A25" s="28">
        <f t="shared" si="3"/>
        <v>1.8000000000000005</v>
      </c>
      <c r="B25" s="5">
        <f t="shared" si="2"/>
        <v>25</v>
      </c>
      <c r="C25" s="12">
        <f t="shared" si="2"/>
        <v>24.662270189221758</v>
      </c>
      <c r="D25" s="7">
        <f t="shared" si="4"/>
        <v>45</v>
      </c>
      <c r="E25" s="7">
        <f t="shared" si="5"/>
        <v>59.401386340599423</v>
      </c>
      <c r="F25" s="32">
        <f t="shared" si="0"/>
        <v>0</v>
      </c>
      <c r="G25" s="31">
        <f t="shared" si="1"/>
        <v>-9.81</v>
      </c>
    </row>
    <row r="26" spans="1:8">
      <c r="A26" s="28">
        <f>A25+$J$3</f>
        <v>1.9000000000000006</v>
      </c>
      <c r="B26" s="5">
        <f t="shared" si="2"/>
        <v>25</v>
      </c>
      <c r="C26" s="12">
        <f t="shared" si="2"/>
        <v>23.681270189221735</v>
      </c>
      <c r="D26" s="7">
        <f t="shared" si="4"/>
        <v>47.5</v>
      </c>
      <c r="E26" s="7">
        <f t="shared" si="5"/>
        <v>61.769513359521596</v>
      </c>
      <c r="F26" s="32">
        <f t="shared" si="0"/>
        <v>0</v>
      </c>
      <c r="G26" s="31">
        <f t="shared" si="1"/>
        <v>-9.81</v>
      </c>
      <c r="H26" t="s">
        <v>58</v>
      </c>
    </row>
    <row r="27" spans="1:8">
      <c r="A27" s="28">
        <f t="shared" si="3"/>
        <v>2.0000000000000004</v>
      </c>
      <c r="B27" s="5">
        <f t="shared" si="2"/>
        <v>25</v>
      </c>
      <c r="C27" s="12">
        <f t="shared" si="2"/>
        <v>22.700270189221641</v>
      </c>
      <c r="D27" s="7">
        <f t="shared" si="4"/>
        <v>50</v>
      </c>
      <c r="E27" s="7">
        <f t="shared" si="5"/>
        <v>64.03954037844376</v>
      </c>
      <c r="F27" s="32">
        <f t="shared" si="0"/>
        <v>0</v>
      </c>
      <c r="G27" s="31">
        <f t="shared" si="1"/>
        <v>-9.81</v>
      </c>
    </row>
    <row r="28" spans="1:8">
      <c r="A28" s="28">
        <f t="shared" si="3"/>
        <v>2.1000000000000005</v>
      </c>
      <c r="B28" s="5">
        <f t="shared" si="2"/>
        <v>25</v>
      </c>
      <c r="C28" s="12">
        <f t="shared" si="2"/>
        <v>21.719270189221618</v>
      </c>
      <c r="D28" s="7">
        <f t="shared" si="4"/>
        <v>52.5</v>
      </c>
      <c r="E28" s="7">
        <f t="shared" si="5"/>
        <v>66.211467397365922</v>
      </c>
      <c r="F28" s="32">
        <f t="shared" si="0"/>
        <v>0</v>
      </c>
      <c r="G28" s="31">
        <f t="shared" si="1"/>
        <v>-9.81</v>
      </c>
    </row>
    <row r="29" spans="1:8">
      <c r="A29" s="28">
        <f t="shared" si="3"/>
        <v>2.2000000000000006</v>
      </c>
      <c r="B29" s="5">
        <f t="shared" si="2"/>
        <v>25</v>
      </c>
      <c r="C29" s="12">
        <f t="shared" si="2"/>
        <v>20.738270189221595</v>
      </c>
      <c r="D29" s="7">
        <f t="shared" si="4"/>
        <v>55</v>
      </c>
      <c r="E29" s="7">
        <f t="shared" si="5"/>
        <v>68.285294416288082</v>
      </c>
      <c r="F29" s="32">
        <f t="shared" si="0"/>
        <v>0</v>
      </c>
      <c r="G29" s="31">
        <f t="shared" si="1"/>
        <v>-9.81</v>
      </c>
    </row>
    <row r="30" spans="1:8">
      <c r="A30" s="28">
        <f t="shared" si="3"/>
        <v>2.3000000000000007</v>
      </c>
      <c r="B30" s="5">
        <f t="shared" si="2"/>
        <v>25</v>
      </c>
      <c r="C30" s="12">
        <f t="shared" si="2"/>
        <v>19.757270189221572</v>
      </c>
      <c r="D30" s="7">
        <f t="shared" si="4"/>
        <v>57.5</v>
      </c>
      <c r="E30" s="7">
        <f t="shared" si="5"/>
        <v>70.261021435210239</v>
      </c>
      <c r="F30" s="32">
        <f t="shared" si="0"/>
        <v>0</v>
      </c>
      <c r="G30" s="31">
        <f t="shared" si="1"/>
        <v>-9.81</v>
      </c>
    </row>
    <row r="31" spans="1:8">
      <c r="A31" s="28">
        <f t="shared" si="3"/>
        <v>2.4000000000000008</v>
      </c>
      <c r="B31" s="5">
        <f t="shared" si="2"/>
        <v>25</v>
      </c>
      <c r="C31" s="12">
        <f t="shared" si="2"/>
        <v>18.776270189221549</v>
      </c>
      <c r="D31" s="7">
        <f t="shared" si="4"/>
        <v>60</v>
      </c>
      <c r="E31" s="7">
        <f t="shared" si="5"/>
        <v>72.138648454132394</v>
      </c>
      <c r="F31" s="32">
        <f t="shared" si="0"/>
        <v>0</v>
      </c>
      <c r="G31" s="31">
        <f t="shared" si="1"/>
        <v>-9.81</v>
      </c>
    </row>
    <row r="32" spans="1:8">
      <c r="A32" s="28">
        <f t="shared" si="3"/>
        <v>2.5000000000000009</v>
      </c>
      <c r="B32" s="5">
        <f t="shared" si="2"/>
        <v>25</v>
      </c>
      <c r="C32" s="12">
        <f t="shared" si="2"/>
        <v>17.795270189221526</v>
      </c>
      <c r="D32" s="7">
        <f t="shared" si="4"/>
        <v>62.5</v>
      </c>
      <c r="E32" s="7">
        <f t="shared" si="5"/>
        <v>73.918175473054546</v>
      </c>
      <c r="F32" s="32">
        <f t="shared" si="0"/>
        <v>0</v>
      </c>
      <c r="G32" s="31">
        <f t="shared" si="1"/>
        <v>-9.81</v>
      </c>
    </row>
    <row r="33" spans="1:7">
      <c r="A33" s="28">
        <f t="shared" si="3"/>
        <v>2.600000000000001</v>
      </c>
      <c r="B33" s="5">
        <f t="shared" si="2"/>
        <v>25</v>
      </c>
      <c r="C33" s="12">
        <f t="shared" si="2"/>
        <v>16.814270189221503</v>
      </c>
      <c r="D33" s="7">
        <f t="shared" si="4"/>
        <v>65</v>
      </c>
      <c r="E33" s="7">
        <f t="shared" si="5"/>
        <v>75.599602491976697</v>
      </c>
      <c r="F33" s="32">
        <f t="shared" si="0"/>
        <v>0</v>
      </c>
      <c r="G33" s="31">
        <f t="shared" si="1"/>
        <v>-9.81</v>
      </c>
    </row>
    <row r="34" spans="1:7">
      <c r="A34" s="28">
        <f t="shared" si="3"/>
        <v>2.7000000000000011</v>
      </c>
      <c r="B34" s="5">
        <f t="shared" si="2"/>
        <v>25</v>
      </c>
      <c r="C34" s="12">
        <f t="shared" si="2"/>
        <v>15.83327018922148</v>
      </c>
      <c r="D34" s="7">
        <f t="shared" si="4"/>
        <v>67.5</v>
      </c>
      <c r="E34" s="7">
        <f t="shared" si="5"/>
        <v>77.182929510898845</v>
      </c>
      <c r="F34" s="32">
        <f t="shared" si="0"/>
        <v>0</v>
      </c>
      <c r="G34" s="31">
        <f t="shared" si="1"/>
        <v>-9.81</v>
      </c>
    </row>
    <row r="35" spans="1:7">
      <c r="A35" s="28">
        <f t="shared" si="3"/>
        <v>2.8000000000000012</v>
      </c>
      <c r="B35" s="5">
        <f t="shared" si="2"/>
        <v>25</v>
      </c>
      <c r="C35" s="12">
        <f t="shared" si="2"/>
        <v>14.852270189221457</v>
      </c>
      <c r="D35" s="7">
        <f t="shared" si="4"/>
        <v>70</v>
      </c>
      <c r="E35" s="7">
        <f t="shared" si="5"/>
        <v>78.66815652982099</v>
      </c>
      <c r="F35" s="32">
        <f t="shared" si="0"/>
        <v>0</v>
      </c>
      <c r="G35" s="31">
        <f t="shared" si="1"/>
        <v>-9.81</v>
      </c>
    </row>
    <row r="36" spans="1:7">
      <c r="A36" s="28">
        <f t="shared" si="3"/>
        <v>2.9000000000000012</v>
      </c>
      <c r="B36" s="5">
        <f t="shared" si="2"/>
        <v>25</v>
      </c>
      <c r="C36" s="12">
        <f t="shared" si="2"/>
        <v>13.871270189221434</v>
      </c>
      <c r="D36" s="7">
        <f t="shared" si="4"/>
        <v>72.5</v>
      </c>
      <c r="E36" s="7">
        <f t="shared" si="5"/>
        <v>80.055283548743134</v>
      </c>
      <c r="F36" s="32">
        <f t="shared" si="0"/>
        <v>0</v>
      </c>
      <c r="G36" s="31">
        <f t="shared" si="1"/>
        <v>-9.81</v>
      </c>
    </row>
    <row r="37" spans="1:7">
      <c r="A37" s="28">
        <f>A36+$J$3</f>
        <v>3.0000000000000013</v>
      </c>
      <c r="B37" s="5">
        <f t="shared" si="2"/>
        <v>25</v>
      </c>
      <c r="C37" s="12">
        <f t="shared" si="2"/>
        <v>12.890270189221411</v>
      </c>
      <c r="D37" s="7">
        <f t="shared" si="4"/>
        <v>75</v>
      </c>
      <c r="E37" s="7">
        <f t="shared" si="5"/>
        <v>81.344310567665275</v>
      </c>
      <c r="F37" s="32">
        <f t="shared" si="0"/>
        <v>0</v>
      </c>
      <c r="G37" s="31">
        <f t="shared" si="1"/>
        <v>-9.81</v>
      </c>
    </row>
    <row r="38" spans="1:7">
      <c r="A38" s="28">
        <f t="shared" ref="A38:A91" si="6">A37+$J$3</f>
        <v>3.1000000000000014</v>
      </c>
      <c r="B38" s="5">
        <f t="shared" si="2"/>
        <v>25</v>
      </c>
      <c r="C38" s="12">
        <f t="shared" si="2"/>
        <v>11.909270189221388</v>
      </c>
      <c r="D38" s="7">
        <f t="shared" si="4"/>
        <v>77.5</v>
      </c>
      <c r="E38" s="7">
        <f t="shared" si="5"/>
        <v>82.535237586587414</v>
      </c>
      <c r="F38" s="32">
        <f t="shared" si="0"/>
        <v>0</v>
      </c>
      <c r="G38" s="31">
        <f t="shared" si="1"/>
        <v>-9.81</v>
      </c>
    </row>
    <row r="39" spans="1:7">
      <c r="A39" s="28">
        <f t="shared" si="6"/>
        <v>3.2000000000000015</v>
      </c>
      <c r="B39" s="5">
        <f t="shared" si="2"/>
        <v>25</v>
      </c>
      <c r="C39" s="12">
        <f t="shared" si="2"/>
        <v>10.928270189221365</v>
      </c>
      <c r="D39" s="7">
        <f t="shared" si="4"/>
        <v>80</v>
      </c>
      <c r="E39" s="7">
        <f t="shared" si="5"/>
        <v>83.62806460550955</v>
      </c>
      <c r="F39" s="32">
        <f t="shared" si="0"/>
        <v>0</v>
      </c>
      <c r="G39" s="31">
        <f t="shared" si="1"/>
        <v>-9.81</v>
      </c>
    </row>
    <row r="40" spans="1:7">
      <c r="A40" s="28">
        <f t="shared" si="6"/>
        <v>3.3000000000000016</v>
      </c>
      <c r="B40" s="5">
        <f t="shared" ref="B40:C71" si="7">(D40-D39)/$J$3</f>
        <v>25</v>
      </c>
      <c r="C40" s="12">
        <f t="shared" si="7"/>
        <v>9.9472701892213422</v>
      </c>
      <c r="D40" s="7">
        <f t="shared" si="4"/>
        <v>82.5</v>
      </c>
      <c r="E40" s="7">
        <f t="shared" si="5"/>
        <v>84.622791624431684</v>
      </c>
      <c r="F40" s="32">
        <f t="shared" si="0"/>
        <v>0</v>
      </c>
      <c r="G40" s="31">
        <f t="shared" si="1"/>
        <v>-9.81</v>
      </c>
    </row>
    <row r="41" spans="1:7">
      <c r="A41" s="28">
        <f t="shared" si="6"/>
        <v>3.4000000000000017</v>
      </c>
      <c r="B41" s="5">
        <f t="shared" si="7"/>
        <v>25</v>
      </c>
      <c r="C41" s="12">
        <f t="shared" si="7"/>
        <v>8.9662701892213192</v>
      </c>
      <c r="D41" s="7">
        <f t="shared" si="4"/>
        <v>85</v>
      </c>
      <c r="E41" s="7">
        <f t="shared" si="5"/>
        <v>85.519418643353816</v>
      </c>
      <c r="F41" s="32">
        <f t="shared" si="0"/>
        <v>0</v>
      </c>
      <c r="G41" s="31">
        <f t="shared" si="1"/>
        <v>-9.81</v>
      </c>
    </row>
    <row r="42" spans="1:7">
      <c r="A42" s="28">
        <f t="shared" si="6"/>
        <v>3.5000000000000018</v>
      </c>
      <c r="B42" s="5">
        <f t="shared" si="7"/>
        <v>25</v>
      </c>
      <c r="C42" s="12">
        <f t="shared" si="7"/>
        <v>7.9852701892212963</v>
      </c>
      <c r="D42" s="7">
        <f t="shared" si="4"/>
        <v>87.5</v>
      </c>
      <c r="E42" s="7">
        <f t="shared" si="5"/>
        <v>86.317945662275946</v>
      </c>
      <c r="F42" s="32">
        <f t="shared" si="0"/>
        <v>0</v>
      </c>
      <c r="G42" s="31">
        <f t="shared" si="1"/>
        <v>-9.81</v>
      </c>
    </row>
    <row r="43" spans="1:7">
      <c r="A43" s="28">
        <f t="shared" si="6"/>
        <v>3.6000000000000019</v>
      </c>
      <c r="B43" s="5">
        <f t="shared" si="7"/>
        <v>25</v>
      </c>
      <c r="C43" s="12">
        <f t="shared" si="7"/>
        <v>7.0042701892212733</v>
      </c>
      <c r="D43" s="7">
        <f t="shared" si="4"/>
        <v>90</v>
      </c>
      <c r="E43" s="7">
        <f t="shared" si="5"/>
        <v>87.018372681198073</v>
      </c>
      <c r="F43" s="32">
        <f t="shared" si="0"/>
        <v>0</v>
      </c>
      <c r="G43" s="31">
        <f t="shared" si="1"/>
        <v>-9.81</v>
      </c>
    </row>
    <row r="44" spans="1:7">
      <c r="A44" s="28">
        <f t="shared" si="6"/>
        <v>3.700000000000002</v>
      </c>
      <c r="B44" s="5">
        <f t="shared" si="7"/>
        <v>25</v>
      </c>
      <c r="C44" s="12">
        <f t="shared" si="7"/>
        <v>6.0232701892212503</v>
      </c>
      <c r="D44" s="7">
        <f t="shared" si="4"/>
        <v>92.5</v>
      </c>
      <c r="E44" s="7">
        <f t="shared" si="5"/>
        <v>87.620699700120198</v>
      </c>
      <c r="F44" s="32">
        <f t="shared" si="0"/>
        <v>0</v>
      </c>
      <c r="G44" s="31">
        <f t="shared" si="1"/>
        <v>-9.81</v>
      </c>
    </row>
    <row r="45" spans="1:7">
      <c r="A45" s="28">
        <f t="shared" si="6"/>
        <v>3.800000000000002</v>
      </c>
      <c r="B45" s="5">
        <f t="shared" si="7"/>
        <v>25</v>
      </c>
      <c r="C45" s="12">
        <f t="shared" si="7"/>
        <v>5.0422701892212274</v>
      </c>
      <c r="D45" s="7">
        <f t="shared" si="4"/>
        <v>95</v>
      </c>
      <c r="E45" s="7">
        <f t="shared" si="5"/>
        <v>88.124926719042321</v>
      </c>
      <c r="F45" s="32">
        <f t="shared" si="0"/>
        <v>0</v>
      </c>
      <c r="G45" s="31">
        <f t="shared" si="1"/>
        <v>-9.81</v>
      </c>
    </row>
    <row r="46" spans="1:7">
      <c r="A46" s="28">
        <f t="shared" si="6"/>
        <v>3.9000000000000021</v>
      </c>
      <c r="B46" s="5">
        <f t="shared" si="7"/>
        <v>25</v>
      </c>
      <c r="C46" s="12">
        <f t="shared" si="7"/>
        <v>4.0612701892212044</v>
      </c>
      <c r="D46" s="7">
        <f t="shared" si="4"/>
        <v>97.5</v>
      </c>
      <c r="E46" s="7">
        <f t="shared" si="5"/>
        <v>88.531053737964442</v>
      </c>
      <c r="F46" s="32">
        <f t="shared" si="0"/>
        <v>0</v>
      </c>
      <c r="G46" s="31">
        <f t="shared" si="1"/>
        <v>-9.81</v>
      </c>
    </row>
    <row r="47" spans="1:7">
      <c r="A47" s="28">
        <f t="shared" si="6"/>
        <v>4.0000000000000018</v>
      </c>
      <c r="B47" s="5">
        <f t="shared" si="7"/>
        <v>25</v>
      </c>
      <c r="C47" s="12">
        <f t="shared" si="7"/>
        <v>3.0802701892211815</v>
      </c>
      <c r="D47" s="7">
        <f t="shared" si="4"/>
        <v>100</v>
      </c>
      <c r="E47" s="7">
        <f t="shared" si="5"/>
        <v>88.83908075688656</v>
      </c>
      <c r="F47" s="32">
        <f t="shared" si="0"/>
        <v>0</v>
      </c>
      <c r="G47" s="31">
        <f t="shared" si="1"/>
        <v>-9.81</v>
      </c>
    </row>
    <row r="48" spans="1:7">
      <c r="A48" s="28">
        <f t="shared" si="6"/>
        <v>4.1000000000000014</v>
      </c>
      <c r="B48" s="5">
        <f t="shared" si="7"/>
        <v>25</v>
      </c>
      <c r="C48" s="12">
        <f t="shared" si="7"/>
        <v>2.0992701892211585</v>
      </c>
      <c r="D48" s="7">
        <f t="shared" si="4"/>
        <v>102.5</v>
      </c>
      <c r="E48" s="7">
        <f t="shared" si="5"/>
        <v>89.049007775808676</v>
      </c>
      <c r="F48" s="32">
        <f t="shared" si="0"/>
        <v>0</v>
      </c>
      <c r="G48" s="31">
        <f t="shared" si="1"/>
        <v>-9.81</v>
      </c>
    </row>
    <row r="49" spans="1:7">
      <c r="A49" s="28">
        <f t="shared" si="6"/>
        <v>4.2000000000000011</v>
      </c>
      <c r="B49" s="5">
        <f t="shared" si="7"/>
        <v>25</v>
      </c>
      <c r="C49" s="12">
        <f t="shared" si="7"/>
        <v>1.1182701892211355</v>
      </c>
      <c r="D49" s="7">
        <f t="shared" si="4"/>
        <v>105</v>
      </c>
      <c r="E49" s="7">
        <f t="shared" si="5"/>
        <v>89.160834794730789</v>
      </c>
      <c r="F49" s="32">
        <f t="shared" si="0"/>
        <v>0</v>
      </c>
      <c r="G49" s="31">
        <f t="shared" si="1"/>
        <v>-9.81</v>
      </c>
    </row>
    <row r="50" spans="1:7">
      <c r="A50" s="28">
        <f t="shared" si="6"/>
        <v>4.3000000000000007</v>
      </c>
      <c r="B50" s="5">
        <f t="shared" si="7"/>
        <v>25</v>
      </c>
      <c r="C50" s="12">
        <f t="shared" si="7"/>
        <v>0.13727018922111256</v>
      </c>
      <c r="D50" s="7">
        <f t="shared" si="4"/>
        <v>107.5</v>
      </c>
      <c r="E50" s="7">
        <f t="shared" si="5"/>
        <v>89.1745618136529</v>
      </c>
      <c r="F50" s="32">
        <f t="shared" si="0"/>
        <v>0</v>
      </c>
      <c r="G50" s="31">
        <f t="shared" si="1"/>
        <v>-9.81</v>
      </c>
    </row>
    <row r="51" spans="1:7">
      <c r="A51" s="28">
        <f t="shared" si="6"/>
        <v>4.4000000000000004</v>
      </c>
      <c r="B51" s="5">
        <f t="shared" si="7"/>
        <v>25</v>
      </c>
      <c r="C51" s="12">
        <f t="shared" si="7"/>
        <v>-0.84372981077891041</v>
      </c>
      <c r="D51" s="7">
        <f t="shared" si="4"/>
        <v>110</v>
      </c>
      <c r="E51" s="7">
        <f t="shared" si="5"/>
        <v>89.090188832575009</v>
      </c>
      <c r="F51" s="32">
        <f t="shared" si="0"/>
        <v>0</v>
      </c>
      <c r="G51" s="31">
        <f t="shared" si="1"/>
        <v>-9.81</v>
      </c>
    </row>
    <row r="52" spans="1:7">
      <c r="A52" s="28">
        <f t="shared" si="6"/>
        <v>4.5</v>
      </c>
      <c r="B52" s="5">
        <f t="shared" si="7"/>
        <v>25</v>
      </c>
      <c r="C52" s="12">
        <f t="shared" si="7"/>
        <v>-1.8247298107789334</v>
      </c>
      <c r="D52" s="7">
        <f t="shared" si="4"/>
        <v>112.5</v>
      </c>
      <c r="E52" s="7">
        <f t="shared" si="5"/>
        <v>88.907715851497116</v>
      </c>
      <c r="F52" s="32">
        <f t="shared" si="0"/>
        <v>0</v>
      </c>
      <c r="G52" s="31">
        <f t="shared" si="1"/>
        <v>-9.81</v>
      </c>
    </row>
    <row r="53" spans="1:7">
      <c r="A53" s="28">
        <f t="shared" si="6"/>
        <v>4.5999999999999996</v>
      </c>
      <c r="B53" s="5">
        <f t="shared" si="7"/>
        <v>25</v>
      </c>
      <c r="C53" s="12">
        <f t="shared" si="7"/>
        <v>-2.8057298107789563</v>
      </c>
      <c r="D53" s="7">
        <f t="shared" si="4"/>
        <v>115</v>
      </c>
      <c r="E53" s="7">
        <f t="shared" si="5"/>
        <v>88.62714287041922</v>
      </c>
      <c r="F53" s="32">
        <f t="shared" si="0"/>
        <v>0</v>
      </c>
      <c r="G53" s="31">
        <f t="shared" si="1"/>
        <v>-9.81</v>
      </c>
    </row>
    <row r="54" spans="1:7">
      <c r="A54" s="28">
        <f t="shared" si="6"/>
        <v>4.6999999999999993</v>
      </c>
      <c r="B54" s="5">
        <f t="shared" si="7"/>
        <v>25</v>
      </c>
      <c r="C54" s="12">
        <f t="shared" si="7"/>
        <v>-3.7867298107789793</v>
      </c>
      <c r="D54" s="7">
        <f t="shared" si="4"/>
        <v>117.5</v>
      </c>
      <c r="E54" s="7">
        <f t="shared" si="5"/>
        <v>88.248469889341322</v>
      </c>
      <c r="F54" s="32">
        <f t="shared" si="0"/>
        <v>0</v>
      </c>
      <c r="G54" s="31">
        <f t="shared" si="1"/>
        <v>-9.81</v>
      </c>
    </row>
    <row r="55" spans="1:7">
      <c r="A55" s="28">
        <f t="shared" si="6"/>
        <v>4.7999999999999989</v>
      </c>
      <c r="B55" s="5">
        <f t="shared" si="7"/>
        <v>25</v>
      </c>
      <c r="C55" s="12">
        <f t="shared" si="7"/>
        <v>-4.7677298107790023</v>
      </c>
      <c r="D55" s="7">
        <f t="shared" si="4"/>
        <v>120</v>
      </c>
      <c r="E55" s="7">
        <f t="shared" si="5"/>
        <v>87.771696908263422</v>
      </c>
      <c r="F55" s="32">
        <f t="shared" si="0"/>
        <v>0</v>
      </c>
      <c r="G55" s="31">
        <f t="shared" si="1"/>
        <v>-9.81</v>
      </c>
    </row>
    <row r="56" spans="1:7">
      <c r="A56" s="28">
        <f t="shared" si="6"/>
        <v>4.8999999999999986</v>
      </c>
      <c r="B56" s="5">
        <f t="shared" si="7"/>
        <v>25</v>
      </c>
      <c r="C56" s="12">
        <f t="shared" si="7"/>
        <v>-5.7487298107790252</v>
      </c>
      <c r="D56" s="7">
        <f t="shared" si="4"/>
        <v>122.5</v>
      </c>
      <c r="E56" s="7">
        <f t="shared" si="5"/>
        <v>87.19682392718552</v>
      </c>
      <c r="F56" s="32">
        <f t="shared" si="0"/>
        <v>0</v>
      </c>
      <c r="G56" s="31">
        <f t="shared" si="1"/>
        <v>-9.81</v>
      </c>
    </row>
    <row r="57" spans="1:7">
      <c r="A57" s="28">
        <f t="shared" si="6"/>
        <v>4.9999999999999982</v>
      </c>
      <c r="B57" s="5">
        <f t="shared" si="7"/>
        <v>25</v>
      </c>
      <c r="C57" s="12">
        <f t="shared" si="7"/>
        <v>-6.7297298107790482</v>
      </c>
      <c r="D57" s="7">
        <f t="shared" si="4"/>
        <v>125</v>
      </c>
      <c r="E57" s="7">
        <f t="shared" si="5"/>
        <v>86.523850946107615</v>
      </c>
      <c r="F57" s="32">
        <f t="shared" si="0"/>
        <v>0</v>
      </c>
      <c r="G57" s="31">
        <f t="shared" si="1"/>
        <v>-9.81</v>
      </c>
    </row>
    <row r="58" spans="1:7">
      <c r="A58" s="28">
        <f t="shared" si="6"/>
        <v>5.0999999999999979</v>
      </c>
      <c r="B58" s="5">
        <f t="shared" si="7"/>
        <v>25</v>
      </c>
      <c r="C58" s="12">
        <f t="shared" si="7"/>
        <v>-7.7107298107790712</v>
      </c>
      <c r="D58" s="7">
        <f t="shared" si="4"/>
        <v>127.5</v>
      </c>
      <c r="E58" s="7">
        <f t="shared" si="5"/>
        <v>85.752777965029708</v>
      </c>
      <c r="F58" s="32">
        <f t="shared" si="0"/>
        <v>0</v>
      </c>
      <c r="G58" s="31">
        <f t="shared" si="1"/>
        <v>-9.81</v>
      </c>
    </row>
    <row r="59" spans="1:7">
      <c r="A59" s="28">
        <f t="shared" si="6"/>
        <v>5.1999999999999975</v>
      </c>
      <c r="B59" s="5">
        <f t="shared" si="7"/>
        <v>25</v>
      </c>
      <c r="C59" s="12">
        <f t="shared" si="7"/>
        <v>-8.6917298107790941</v>
      </c>
      <c r="D59" s="7">
        <f t="shared" si="4"/>
        <v>130</v>
      </c>
      <c r="E59" s="7">
        <f t="shared" si="5"/>
        <v>84.883604983951798</v>
      </c>
      <c r="F59" s="32">
        <f t="shared" si="0"/>
        <v>0</v>
      </c>
      <c r="G59" s="31">
        <f t="shared" si="1"/>
        <v>-9.81</v>
      </c>
    </row>
    <row r="60" spans="1:7">
      <c r="A60" s="28">
        <f t="shared" si="6"/>
        <v>5.2999999999999972</v>
      </c>
      <c r="B60" s="5">
        <f t="shared" si="7"/>
        <v>25</v>
      </c>
      <c r="C60" s="12">
        <f t="shared" si="7"/>
        <v>-9.6727298107791171</v>
      </c>
      <c r="D60" s="7">
        <f t="shared" si="4"/>
        <v>132.5</v>
      </c>
      <c r="E60" s="7">
        <f t="shared" si="5"/>
        <v>83.916332002873887</v>
      </c>
      <c r="F60" s="32">
        <f t="shared" si="0"/>
        <v>0</v>
      </c>
      <c r="G60" s="31">
        <f t="shared" si="1"/>
        <v>-9.81</v>
      </c>
    </row>
    <row r="61" spans="1:7">
      <c r="A61" s="28">
        <f t="shared" si="6"/>
        <v>5.3999999999999968</v>
      </c>
      <c r="B61" s="5">
        <f t="shared" si="7"/>
        <v>25</v>
      </c>
      <c r="C61" s="12">
        <f t="shared" si="7"/>
        <v>-10.65372981077914</v>
      </c>
      <c r="D61" s="7">
        <f t="shared" si="4"/>
        <v>135</v>
      </c>
      <c r="E61" s="7">
        <f t="shared" si="5"/>
        <v>82.850959021795973</v>
      </c>
      <c r="F61" s="32">
        <f t="shared" si="0"/>
        <v>0</v>
      </c>
      <c r="G61" s="31">
        <f t="shared" si="1"/>
        <v>-9.81</v>
      </c>
    </row>
    <row r="62" spans="1:7">
      <c r="A62" s="28">
        <f t="shared" si="6"/>
        <v>5.4999999999999964</v>
      </c>
      <c r="B62" s="5">
        <f t="shared" si="7"/>
        <v>25</v>
      </c>
      <c r="C62" s="12">
        <f t="shared" si="7"/>
        <v>-11.634729810779163</v>
      </c>
      <c r="D62" s="7">
        <f t="shared" si="4"/>
        <v>137.5</v>
      </c>
      <c r="E62" s="7">
        <f t="shared" si="5"/>
        <v>81.687486040718056</v>
      </c>
      <c r="F62" s="32">
        <f t="shared" si="0"/>
        <v>0</v>
      </c>
      <c r="G62" s="31">
        <f t="shared" si="1"/>
        <v>-9.81</v>
      </c>
    </row>
    <row r="63" spans="1:7">
      <c r="A63" s="28">
        <f t="shared" si="6"/>
        <v>5.5999999999999961</v>
      </c>
      <c r="B63" s="5">
        <f t="shared" si="7"/>
        <v>25</v>
      </c>
      <c r="C63" s="12">
        <f t="shared" si="7"/>
        <v>-12.615729810779186</v>
      </c>
      <c r="D63" s="7">
        <f t="shared" si="4"/>
        <v>140</v>
      </c>
      <c r="E63" s="7">
        <f t="shared" si="5"/>
        <v>80.425913059640138</v>
      </c>
      <c r="F63" s="32">
        <f t="shared" si="0"/>
        <v>0</v>
      </c>
      <c r="G63" s="31">
        <f t="shared" si="1"/>
        <v>-9.81</v>
      </c>
    </row>
    <row r="64" spans="1:7">
      <c r="A64" s="28">
        <f t="shared" si="6"/>
        <v>5.6999999999999957</v>
      </c>
      <c r="B64" s="5">
        <f t="shared" si="7"/>
        <v>25</v>
      </c>
      <c r="C64" s="12">
        <f t="shared" si="7"/>
        <v>-13.596729810779209</v>
      </c>
      <c r="D64" s="7">
        <f t="shared" si="4"/>
        <v>142.5</v>
      </c>
      <c r="E64" s="7">
        <f t="shared" si="5"/>
        <v>79.066240078562217</v>
      </c>
      <c r="F64" s="32">
        <f t="shared" si="0"/>
        <v>0</v>
      </c>
      <c r="G64" s="31">
        <f t="shared" si="1"/>
        <v>-9.81</v>
      </c>
    </row>
    <row r="65" spans="1:7">
      <c r="A65" s="28">
        <f t="shared" si="6"/>
        <v>5.7999999999999954</v>
      </c>
      <c r="B65" s="5">
        <f t="shared" si="7"/>
        <v>25</v>
      </c>
      <c r="C65" s="12">
        <f t="shared" si="7"/>
        <v>-14.577729810779232</v>
      </c>
      <c r="D65" s="7">
        <f t="shared" si="4"/>
        <v>145</v>
      </c>
      <c r="E65" s="7">
        <f t="shared" si="5"/>
        <v>77.608467097484294</v>
      </c>
      <c r="F65" s="32">
        <f t="shared" si="0"/>
        <v>0</v>
      </c>
      <c r="G65" s="31">
        <f t="shared" si="1"/>
        <v>-9.81</v>
      </c>
    </row>
    <row r="66" spans="1:7">
      <c r="A66" s="28">
        <f t="shared" si="6"/>
        <v>5.899999999999995</v>
      </c>
      <c r="B66" s="5">
        <f t="shared" si="7"/>
        <v>25</v>
      </c>
      <c r="C66" s="12">
        <f t="shared" si="7"/>
        <v>-15.558729810779255</v>
      </c>
      <c r="D66" s="7">
        <f t="shared" si="4"/>
        <v>147.5</v>
      </c>
      <c r="E66" s="7">
        <f t="shared" si="5"/>
        <v>76.052594116406368</v>
      </c>
      <c r="F66" s="32">
        <f t="shared" si="0"/>
        <v>0</v>
      </c>
      <c r="G66" s="31">
        <f t="shared" si="1"/>
        <v>-9.81</v>
      </c>
    </row>
    <row r="67" spans="1:7">
      <c r="A67" s="28">
        <f t="shared" si="6"/>
        <v>5.9999999999999947</v>
      </c>
      <c r="B67" s="5">
        <f t="shared" si="7"/>
        <v>25</v>
      </c>
      <c r="C67" s="12">
        <f t="shared" si="7"/>
        <v>-16.539729810779278</v>
      </c>
      <c r="D67" s="7">
        <f t="shared" si="4"/>
        <v>150</v>
      </c>
      <c r="E67" s="7">
        <f t="shared" si="5"/>
        <v>74.39862113532844</v>
      </c>
      <c r="F67" s="32">
        <f t="shared" si="0"/>
        <v>0</v>
      </c>
      <c r="G67" s="31">
        <f t="shared" si="1"/>
        <v>-9.81</v>
      </c>
    </row>
    <row r="68" spans="1:7">
      <c r="A68" s="28">
        <f t="shared" si="6"/>
        <v>6.0999999999999943</v>
      </c>
      <c r="B68" s="5">
        <f t="shared" si="7"/>
        <v>25</v>
      </c>
      <c r="C68" s="12">
        <f t="shared" si="7"/>
        <v>-17.520729810779301</v>
      </c>
      <c r="D68" s="7">
        <f t="shared" si="4"/>
        <v>152.5</v>
      </c>
      <c r="E68" s="7">
        <f t="shared" si="5"/>
        <v>72.64654815425051</v>
      </c>
      <c r="F68" s="32">
        <f t="shared" si="0"/>
        <v>0</v>
      </c>
      <c r="G68" s="31">
        <f t="shared" si="1"/>
        <v>-9.81</v>
      </c>
    </row>
    <row r="69" spans="1:7">
      <c r="A69" s="28">
        <f t="shared" si="6"/>
        <v>6.199999999999994</v>
      </c>
      <c r="B69" s="5">
        <f t="shared" si="7"/>
        <v>25</v>
      </c>
      <c r="C69" s="12">
        <f t="shared" si="7"/>
        <v>-18.501729810779324</v>
      </c>
      <c r="D69" s="7">
        <f t="shared" si="4"/>
        <v>155</v>
      </c>
      <c r="E69" s="7">
        <f t="shared" si="5"/>
        <v>70.796375173172578</v>
      </c>
      <c r="F69" s="32">
        <f t="shared" si="0"/>
        <v>0</v>
      </c>
      <c r="G69" s="31">
        <f t="shared" si="1"/>
        <v>-9.81</v>
      </c>
    </row>
    <row r="70" spans="1:7">
      <c r="A70" s="28">
        <f t="shared" si="6"/>
        <v>6.2999999999999936</v>
      </c>
      <c r="B70" s="5">
        <f t="shared" si="7"/>
        <v>25</v>
      </c>
      <c r="C70" s="12">
        <f t="shared" si="7"/>
        <v>-19.482729810779347</v>
      </c>
      <c r="D70" s="7">
        <f t="shared" si="4"/>
        <v>157.5</v>
      </c>
      <c r="E70" s="7">
        <f t="shared" si="5"/>
        <v>68.848102192094643</v>
      </c>
      <c r="F70" s="32">
        <f t="shared" si="0"/>
        <v>0</v>
      </c>
      <c r="G70" s="31">
        <f t="shared" si="1"/>
        <v>-9.81</v>
      </c>
    </row>
    <row r="71" spans="1:7">
      <c r="A71" s="28">
        <f t="shared" si="6"/>
        <v>6.3999999999999932</v>
      </c>
      <c r="B71" s="5">
        <f t="shared" si="7"/>
        <v>25</v>
      </c>
      <c r="C71" s="12">
        <f t="shared" si="7"/>
        <v>-20.46372981077937</v>
      </c>
      <c r="D71" s="7">
        <f t="shared" si="4"/>
        <v>160</v>
      </c>
      <c r="E71" s="7">
        <f t="shared" si="5"/>
        <v>66.801729211016706</v>
      </c>
      <c r="F71" s="32">
        <f t="shared" ref="F71:F91" si="8">-ABS(B71)/B71*$L$7/$H$3*B71^2</f>
        <v>0</v>
      </c>
      <c r="G71" s="31">
        <f t="shared" ref="G71:G91" si="9">-$I$7-ABS(C71)/C71*$L$7/$H$3*C71^2</f>
        <v>-9.81</v>
      </c>
    </row>
    <row r="72" spans="1:7">
      <c r="A72" s="28">
        <f t="shared" si="6"/>
        <v>6.4999999999999929</v>
      </c>
      <c r="B72" s="5">
        <f t="shared" ref="B72:C91" si="10">(D72-D71)/$J$3</f>
        <v>25</v>
      </c>
      <c r="C72" s="12">
        <f t="shared" si="10"/>
        <v>-21.444729810779393</v>
      </c>
      <c r="D72" s="7">
        <f t="shared" si="4"/>
        <v>162.5</v>
      </c>
      <c r="E72" s="7">
        <f t="shared" si="5"/>
        <v>64.657256229938767</v>
      </c>
      <c r="F72" s="32">
        <f t="shared" si="8"/>
        <v>0</v>
      </c>
      <c r="G72" s="31">
        <f t="shared" si="9"/>
        <v>-9.81</v>
      </c>
    </row>
    <row r="73" spans="1:7">
      <c r="A73" s="28">
        <f t="shared" si="6"/>
        <v>6.5999999999999925</v>
      </c>
      <c r="B73" s="5">
        <f t="shared" si="10"/>
        <v>25</v>
      </c>
      <c r="C73" s="12">
        <f t="shared" si="10"/>
        <v>-22.425729810779416</v>
      </c>
      <c r="D73" s="7">
        <f t="shared" ref="D73:D91" si="11">(2*D72-D71)-(((D72-D71)/$J$3)^2)*($L$7/$H$3)*$J$3^2</f>
        <v>165</v>
      </c>
      <c r="E73" s="7">
        <f t="shared" ref="E73:E91" si="12">(2*E72-E71)-(((E72-E71)/$J$3)^2)*($L$7/$H$3)*$J$3^2-$I$7*$J$3^2</f>
        <v>62.414683248860825</v>
      </c>
      <c r="F73" s="32">
        <f t="shared" si="8"/>
        <v>0</v>
      </c>
      <c r="G73" s="31">
        <f t="shared" si="9"/>
        <v>-9.81</v>
      </c>
    </row>
    <row r="74" spans="1:7">
      <c r="A74" s="28">
        <f t="shared" si="6"/>
        <v>6.6999999999999922</v>
      </c>
      <c r="B74" s="5">
        <f t="shared" si="10"/>
        <v>25</v>
      </c>
      <c r="C74" s="12">
        <f t="shared" si="10"/>
        <v>-23.406729810779439</v>
      </c>
      <c r="D74" s="7">
        <f t="shared" si="11"/>
        <v>167.5</v>
      </c>
      <c r="E74" s="7">
        <f t="shared" si="12"/>
        <v>60.074010267782882</v>
      </c>
      <c r="F74" s="32">
        <f t="shared" si="8"/>
        <v>0</v>
      </c>
      <c r="G74" s="31">
        <f t="shared" si="9"/>
        <v>-9.81</v>
      </c>
    </row>
    <row r="75" spans="1:7">
      <c r="A75" s="28">
        <f t="shared" si="6"/>
        <v>6.7999999999999918</v>
      </c>
      <c r="B75" s="5">
        <f t="shared" si="10"/>
        <v>25</v>
      </c>
      <c r="C75" s="12">
        <f t="shared" si="10"/>
        <v>-24.387729810779462</v>
      </c>
      <c r="D75" s="7">
        <f t="shared" si="11"/>
        <v>170</v>
      </c>
      <c r="E75" s="7">
        <f t="shared" si="12"/>
        <v>57.635237286704935</v>
      </c>
      <c r="F75" s="32">
        <f t="shared" si="8"/>
        <v>0</v>
      </c>
      <c r="G75" s="31">
        <f t="shared" si="9"/>
        <v>-9.81</v>
      </c>
    </row>
    <row r="76" spans="1:7">
      <c r="A76" s="28">
        <f t="shared" si="6"/>
        <v>6.8999999999999915</v>
      </c>
      <c r="B76" s="5">
        <f t="shared" si="10"/>
        <v>25</v>
      </c>
      <c r="C76" s="12">
        <f t="shared" si="10"/>
        <v>-25.368729810779485</v>
      </c>
      <c r="D76" s="7">
        <f t="shared" si="11"/>
        <v>172.5</v>
      </c>
      <c r="E76" s="7">
        <f t="shared" si="12"/>
        <v>55.098364305626987</v>
      </c>
      <c r="F76" s="32">
        <f t="shared" si="8"/>
        <v>0</v>
      </c>
      <c r="G76" s="31">
        <f t="shared" si="9"/>
        <v>-9.81</v>
      </c>
    </row>
    <row r="77" spans="1:7">
      <c r="A77" s="28">
        <f t="shared" si="6"/>
        <v>6.9999999999999911</v>
      </c>
      <c r="B77" s="5">
        <f t="shared" si="10"/>
        <v>25</v>
      </c>
      <c r="C77" s="12">
        <f t="shared" si="10"/>
        <v>-26.349729810779507</v>
      </c>
      <c r="D77" s="7">
        <f t="shared" si="11"/>
        <v>175</v>
      </c>
      <c r="E77" s="7">
        <f t="shared" si="12"/>
        <v>52.463391324549036</v>
      </c>
      <c r="F77" s="32">
        <f t="shared" si="8"/>
        <v>0</v>
      </c>
      <c r="G77" s="31">
        <f t="shared" si="9"/>
        <v>-9.81</v>
      </c>
    </row>
    <row r="78" spans="1:7">
      <c r="A78" s="28">
        <f t="shared" si="6"/>
        <v>7.0999999999999908</v>
      </c>
      <c r="B78" s="5">
        <f t="shared" si="10"/>
        <v>25</v>
      </c>
      <c r="C78" s="12">
        <f t="shared" si="10"/>
        <v>-27.33072981077953</v>
      </c>
      <c r="D78" s="7">
        <f t="shared" si="11"/>
        <v>177.5</v>
      </c>
      <c r="E78" s="7">
        <f t="shared" si="12"/>
        <v>49.730318343471083</v>
      </c>
      <c r="F78" s="32">
        <f t="shared" si="8"/>
        <v>0</v>
      </c>
      <c r="G78" s="31">
        <f t="shared" si="9"/>
        <v>-9.81</v>
      </c>
    </row>
    <row r="79" spans="1:7">
      <c r="A79" s="28">
        <f t="shared" si="6"/>
        <v>7.1999999999999904</v>
      </c>
      <c r="B79" s="5">
        <f t="shared" si="10"/>
        <v>25</v>
      </c>
      <c r="C79" s="12">
        <f t="shared" si="10"/>
        <v>-28.311729810779553</v>
      </c>
      <c r="D79" s="7">
        <f t="shared" si="11"/>
        <v>180</v>
      </c>
      <c r="E79" s="7">
        <f t="shared" si="12"/>
        <v>46.899145362393128</v>
      </c>
      <c r="F79" s="32">
        <f t="shared" si="8"/>
        <v>0</v>
      </c>
      <c r="G79" s="31">
        <f t="shared" si="9"/>
        <v>-9.81</v>
      </c>
    </row>
    <row r="80" spans="1:7">
      <c r="A80" s="28">
        <f t="shared" si="6"/>
        <v>7.2999999999999901</v>
      </c>
      <c r="B80" s="5">
        <f t="shared" si="10"/>
        <v>25</v>
      </c>
      <c r="C80" s="12">
        <f t="shared" si="10"/>
        <v>-29.292729810779576</v>
      </c>
      <c r="D80" s="7">
        <f t="shared" si="11"/>
        <v>182.5</v>
      </c>
      <c r="E80" s="7">
        <f t="shared" si="12"/>
        <v>43.96987238131517</v>
      </c>
      <c r="F80" s="32">
        <f t="shared" si="8"/>
        <v>0</v>
      </c>
      <c r="G80" s="31">
        <f t="shared" si="9"/>
        <v>-9.81</v>
      </c>
    </row>
    <row r="81" spans="1:7">
      <c r="A81" s="28">
        <f t="shared" si="6"/>
        <v>7.3999999999999897</v>
      </c>
      <c r="B81" s="5">
        <f t="shared" si="10"/>
        <v>25</v>
      </c>
      <c r="C81" s="12">
        <f t="shared" si="10"/>
        <v>-30.273729810779599</v>
      </c>
      <c r="D81" s="7">
        <f t="shared" si="11"/>
        <v>185</v>
      </c>
      <c r="E81" s="7">
        <f t="shared" si="12"/>
        <v>40.94249940023721</v>
      </c>
      <c r="F81" s="32">
        <f t="shared" si="8"/>
        <v>0</v>
      </c>
      <c r="G81" s="31">
        <f t="shared" si="9"/>
        <v>-9.81</v>
      </c>
    </row>
    <row r="82" spans="1:7">
      <c r="A82" s="28">
        <f t="shared" si="6"/>
        <v>7.4999999999999893</v>
      </c>
      <c r="B82" s="5">
        <f t="shared" si="10"/>
        <v>25</v>
      </c>
      <c r="C82" s="12">
        <f t="shared" si="10"/>
        <v>-31.254729810779622</v>
      </c>
      <c r="D82" s="7">
        <f t="shared" si="11"/>
        <v>187.5</v>
      </c>
      <c r="E82" s="7">
        <f t="shared" si="12"/>
        <v>37.817026419159248</v>
      </c>
      <c r="F82" s="32">
        <f t="shared" si="8"/>
        <v>0</v>
      </c>
      <c r="G82" s="31">
        <f t="shared" si="9"/>
        <v>-9.81</v>
      </c>
    </row>
    <row r="83" spans="1:7">
      <c r="A83" s="28">
        <f t="shared" si="6"/>
        <v>7.599999999999989</v>
      </c>
      <c r="B83" s="5">
        <f t="shared" si="10"/>
        <v>25</v>
      </c>
      <c r="C83" s="12">
        <f t="shared" si="10"/>
        <v>-32.235729810779645</v>
      </c>
      <c r="D83" s="7">
        <f t="shared" si="11"/>
        <v>190</v>
      </c>
      <c r="E83" s="7">
        <f t="shared" si="12"/>
        <v>34.593453438081283</v>
      </c>
      <c r="F83" s="32">
        <f t="shared" si="8"/>
        <v>0</v>
      </c>
      <c r="G83" s="31">
        <f t="shared" si="9"/>
        <v>-9.81</v>
      </c>
    </row>
    <row r="84" spans="1:7">
      <c r="A84" s="28">
        <f t="shared" si="6"/>
        <v>7.6999999999999886</v>
      </c>
      <c r="B84" s="5">
        <f t="shared" si="10"/>
        <v>25</v>
      </c>
      <c r="C84" s="12">
        <f t="shared" si="10"/>
        <v>-33.216729810779633</v>
      </c>
      <c r="D84" s="7">
        <f t="shared" si="11"/>
        <v>192.5</v>
      </c>
      <c r="E84" s="7">
        <f t="shared" si="12"/>
        <v>31.27178045700332</v>
      </c>
      <c r="F84" s="32">
        <f t="shared" si="8"/>
        <v>0</v>
      </c>
      <c r="G84" s="31">
        <f t="shared" si="9"/>
        <v>-9.81</v>
      </c>
    </row>
    <row r="85" spans="1:7">
      <c r="A85" s="28">
        <f t="shared" si="6"/>
        <v>7.7999999999999883</v>
      </c>
      <c r="B85" s="5">
        <f t="shared" si="10"/>
        <v>25</v>
      </c>
      <c r="C85" s="12">
        <f t="shared" si="10"/>
        <v>-34.19772981077962</v>
      </c>
      <c r="D85" s="7">
        <f t="shared" si="11"/>
        <v>195</v>
      </c>
      <c r="E85" s="7">
        <f t="shared" si="12"/>
        <v>27.852007475925358</v>
      </c>
      <c r="F85" s="32">
        <f t="shared" si="8"/>
        <v>0</v>
      </c>
      <c r="G85" s="31">
        <f t="shared" si="9"/>
        <v>-9.81</v>
      </c>
    </row>
    <row r="86" spans="1:7">
      <c r="A86" s="28">
        <f t="shared" si="6"/>
        <v>7.8999999999999879</v>
      </c>
      <c r="B86" s="5">
        <f t="shared" si="10"/>
        <v>25</v>
      </c>
      <c r="C86" s="12">
        <f t="shared" si="10"/>
        <v>-35.178729810779608</v>
      </c>
      <c r="D86" s="7">
        <f t="shared" si="11"/>
        <v>197.5</v>
      </c>
      <c r="E86" s="7">
        <f t="shared" si="12"/>
        <v>24.334134494847397</v>
      </c>
      <c r="F86" s="32">
        <f t="shared" si="8"/>
        <v>0</v>
      </c>
      <c r="G86" s="31">
        <f t="shared" si="9"/>
        <v>-9.81</v>
      </c>
    </row>
    <row r="87" spans="1:7">
      <c r="A87" s="28">
        <f t="shared" si="6"/>
        <v>7.9999999999999876</v>
      </c>
      <c r="B87" s="5">
        <f t="shared" si="10"/>
        <v>25</v>
      </c>
      <c r="C87" s="12">
        <f t="shared" si="10"/>
        <v>-36.159729810779595</v>
      </c>
      <c r="D87" s="7">
        <f t="shared" si="11"/>
        <v>200</v>
      </c>
      <c r="E87" s="7">
        <f t="shared" si="12"/>
        <v>20.718161513769438</v>
      </c>
      <c r="F87" s="32">
        <f t="shared" si="8"/>
        <v>0</v>
      </c>
      <c r="G87" s="31">
        <f t="shared" si="9"/>
        <v>-9.81</v>
      </c>
    </row>
    <row r="88" spans="1:7">
      <c r="A88" s="28">
        <f t="shared" si="6"/>
        <v>8.0999999999999872</v>
      </c>
      <c r="B88" s="5">
        <f t="shared" si="10"/>
        <v>25</v>
      </c>
      <c r="C88" s="12">
        <f t="shared" si="10"/>
        <v>-37.140729810779582</v>
      </c>
      <c r="D88" s="7">
        <f t="shared" si="11"/>
        <v>202.5</v>
      </c>
      <c r="E88" s="7">
        <f t="shared" si="12"/>
        <v>17.00408853269148</v>
      </c>
      <c r="F88" s="32">
        <f t="shared" si="8"/>
        <v>0</v>
      </c>
      <c r="G88" s="31">
        <f t="shared" si="9"/>
        <v>-9.81</v>
      </c>
    </row>
    <row r="89" spans="1:7">
      <c r="A89" s="28">
        <f t="shared" si="6"/>
        <v>8.1999999999999869</v>
      </c>
      <c r="B89" s="5">
        <f t="shared" si="10"/>
        <v>25</v>
      </c>
      <c r="C89" s="12">
        <f t="shared" si="10"/>
        <v>-38.121729810779584</v>
      </c>
      <c r="D89" s="7">
        <f t="shared" si="11"/>
        <v>205</v>
      </c>
      <c r="E89" s="7">
        <f t="shared" si="12"/>
        <v>13.191915551613521</v>
      </c>
      <c r="F89" s="32">
        <f t="shared" si="8"/>
        <v>0</v>
      </c>
      <c r="G89" s="31">
        <f t="shared" si="9"/>
        <v>-9.81</v>
      </c>
    </row>
    <row r="90" spans="1:7">
      <c r="A90" s="28">
        <f t="shared" si="6"/>
        <v>8.2999999999999865</v>
      </c>
      <c r="B90" s="5">
        <f t="shared" si="10"/>
        <v>25</v>
      </c>
      <c r="C90" s="12">
        <f t="shared" si="10"/>
        <v>-39.102729810779593</v>
      </c>
      <c r="D90" s="7">
        <f t="shared" si="11"/>
        <v>207.5</v>
      </c>
      <c r="E90" s="7">
        <f t="shared" si="12"/>
        <v>9.2816425705355616</v>
      </c>
      <c r="F90" s="32">
        <f t="shared" si="8"/>
        <v>0</v>
      </c>
      <c r="G90" s="31">
        <f t="shared" si="9"/>
        <v>-9.81</v>
      </c>
    </row>
    <row r="91" spans="1:7">
      <c r="A91" s="28">
        <f t="shared" si="6"/>
        <v>8.3999999999999861</v>
      </c>
      <c r="B91" s="5">
        <f t="shared" si="10"/>
        <v>25</v>
      </c>
      <c r="C91" s="12">
        <f t="shared" si="10"/>
        <v>-40.083729810779587</v>
      </c>
      <c r="D91" s="7">
        <f t="shared" si="11"/>
        <v>210</v>
      </c>
      <c r="E91" s="7">
        <f t="shared" si="12"/>
        <v>5.2732695894576027</v>
      </c>
      <c r="F91" s="32">
        <f t="shared" si="8"/>
        <v>0</v>
      </c>
      <c r="G91" s="31">
        <f t="shared" si="9"/>
        <v>-9.81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689A8-8967-F14C-8A8C-82F2984A4639}">
  <dimension ref="A2:M91"/>
  <sheetViews>
    <sheetView workbookViewId="0">
      <selection activeCell="H32" sqref="H32"/>
    </sheetView>
  </sheetViews>
  <sheetFormatPr baseColWidth="10" defaultColWidth="11.44140625" defaultRowHeight="14.4"/>
  <cols>
    <col min="1" max="5" width="30.109375" customWidth="1"/>
    <col min="6" max="6" width="35" customWidth="1"/>
    <col min="7" max="13" width="30.109375" customWidth="1"/>
  </cols>
  <sheetData>
    <row r="2" spans="1:13">
      <c r="A2" s="3" t="s">
        <v>35</v>
      </c>
      <c r="B2" s="3" t="s">
        <v>36</v>
      </c>
      <c r="C2" s="3" t="s">
        <v>37</v>
      </c>
      <c r="D2" s="3" t="s">
        <v>38</v>
      </c>
      <c r="E2" s="3" t="s">
        <v>39</v>
      </c>
      <c r="F2" s="3" t="s">
        <v>40</v>
      </c>
      <c r="G2" s="22" t="s">
        <v>41</v>
      </c>
      <c r="H2" s="22" t="s">
        <v>42</v>
      </c>
      <c r="I2" s="22" t="s">
        <v>43</v>
      </c>
      <c r="J2" s="22" t="s">
        <v>44</v>
      </c>
    </row>
    <row r="3" spans="1:13">
      <c r="A3" s="6">
        <v>0</v>
      </c>
      <c r="B3" s="6">
        <v>-9.81</v>
      </c>
      <c r="C3" s="6">
        <v>35</v>
      </c>
      <c r="D3" s="6">
        <v>60</v>
      </c>
      <c r="E3" s="11">
        <f>D3*PI()/180</f>
        <v>1.0471975511965976</v>
      </c>
      <c r="F3" s="11">
        <v>1.2</v>
      </c>
      <c r="G3" s="11">
        <v>100</v>
      </c>
      <c r="H3" s="11">
        <v>1</v>
      </c>
      <c r="I3" s="11">
        <v>21</v>
      </c>
      <c r="J3" s="11">
        <v>0.1</v>
      </c>
    </row>
    <row r="5" spans="1:13">
      <c r="A5" s="4" t="s">
        <v>45</v>
      </c>
      <c r="B5" s="4" t="s">
        <v>46</v>
      </c>
      <c r="C5" s="8" t="s">
        <v>47</v>
      </c>
      <c r="D5" s="9" t="s">
        <v>48</v>
      </c>
      <c r="E5" s="9" t="s">
        <v>49</v>
      </c>
      <c r="F5" s="9" t="s">
        <v>50</v>
      </c>
      <c r="G5" s="9" t="s">
        <v>51</v>
      </c>
      <c r="H5" s="24" t="s">
        <v>52</v>
      </c>
      <c r="I5" s="24" t="s">
        <v>53</v>
      </c>
      <c r="J5" s="24" t="s">
        <v>54</v>
      </c>
      <c r="K5" s="24" t="s">
        <v>55</v>
      </c>
      <c r="L5" s="24" t="s">
        <v>56</v>
      </c>
      <c r="M5" s="24" t="s">
        <v>57</v>
      </c>
    </row>
    <row r="6" spans="1:13">
      <c r="A6" s="4">
        <v>-0.1</v>
      </c>
      <c r="B6" s="4"/>
      <c r="C6" s="8"/>
      <c r="D6" s="9">
        <f>D7-B7*$J$3-(F7*$J$3^2)</f>
        <v>-1.7488657446595632</v>
      </c>
      <c r="E6" s="9">
        <f>E7-C7*J3-G7*$J$3^2</f>
        <v>18.070413852775776</v>
      </c>
      <c r="F6" s="9"/>
      <c r="G6" s="34"/>
      <c r="H6" s="24"/>
      <c r="I6" s="24"/>
      <c r="J6" s="24"/>
      <c r="K6" s="24"/>
      <c r="L6" s="24"/>
      <c r="M6" s="24"/>
    </row>
    <row r="7" spans="1:13">
      <c r="A7" s="5">
        <v>0</v>
      </c>
      <c r="B7" s="5">
        <f>$C$3*(COS($E$3))</f>
        <v>17.500000000000004</v>
      </c>
      <c r="C7" s="12">
        <f>$C$3*(SIN($E$3))</f>
        <v>30.310889132455351</v>
      </c>
      <c r="D7" s="7">
        <f>B7*A7</f>
        <v>0</v>
      </c>
      <c r="E7" s="30">
        <f>I3</f>
        <v>21</v>
      </c>
      <c r="F7" s="32">
        <f t="shared" ref="F7:F70" si="0">-ABS(B7)/B7*$L$7/$H$3*B7^2</f>
        <v>-0.11342553404372067</v>
      </c>
      <c r="G7" s="31">
        <f t="shared" ref="G7:G70" si="1">-$I$7-ABS(C7)/C7*$L$7/$H$3*C7^2</f>
        <v>-10.150276602131163</v>
      </c>
      <c r="H7" s="33">
        <f>(H3/G3)</f>
        <v>0.01</v>
      </c>
      <c r="I7" s="25">
        <v>9.81</v>
      </c>
      <c r="J7" s="25">
        <f>(3*H7/(4*PI()))^(1/3)</f>
        <v>0.13365046175719758</v>
      </c>
      <c r="K7" s="25">
        <v>1.0999999999999999E-2</v>
      </c>
      <c r="L7" s="25">
        <f>0.5*F3*K7*M7</f>
        <v>3.7036909075500616E-4</v>
      </c>
      <c r="M7" s="25">
        <f>PI()*J7^2</f>
        <v>5.6116528902273671E-2</v>
      </c>
    </row>
    <row r="8" spans="1:13">
      <c r="A8" s="28">
        <f t="shared" ref="A8:A71" si="2">A7+$J$3</f>
        <v>0.1</v>
      </c>
      <c r="B8" s="5">
        <f t="shared" ref="B8:C39" si="3">(D8-D7)/$J$3</f>
        <v>17.4773295916855</v>
      </c>
      <c r="C8" s="12">
        <f t="shared" si="3"/>
        <v>28.283074637642684</v>
      </c>
      <c r="D8" s="7">
        <f t="shared" ref="D8:D71" si="4">(2*D7-D6)-(((D7-D6)/$J$3)^2)*($L$7/$H$3)*$J$3^2</f>
        <v>1.74773295916855</v>
      </c>
      <c r="E8" s="7">
        <f t="shared" ref="E8:E71" si="5">(2*E7-E6)-(((E7-E6)/$J$3)^2)*($L$7/$H$3)*$J$3^2-$I$7*$J$3^2</f>
        <v>23.828307463764268</v>
      </c>
      <c r="F8" s="32">
        <f t="shared" si="0"/>
        <v>-0.11313184974594971</v>
      </c>
      <c r="G8" s="31">
        <f t="shared" si="1"/>
        <v>-10.106270202675239</v>
      </c>
      <c r="H8" s="35">
        <f>(H3/G3)</f>
        <v>0.01</v>
      </c>
      <c r="I8" s="25">
        <v>9.81</v>
      </c>
      <c r="J8" s="25"/>
      <c r="K8" s="25"/>
      <c r="L8" s="25"/>
      <c r="M8" s="25">
        <f>4*PI()*J8*J8</f>
        <v>0</v>
      </c>
    </row>
    <row r="9" spans="1:13">
      <c r="A9" s="28">
        <f t="shared" si="2"/>
        <v>0.2</v>
      </c>
      <c r="B9" s="5">
        <f t="shared" si="3"/>
        <v>17.466016406710903</v>
      </c>
      <c r="C9" s="12">
        <f t="shared" si="3"/>
        <v>27.272447617375164</v>
      </c>
      <c r="D9" s="7">
        <f t="shared" si="4"/>
        <v>3.4943345998396405</v>
      </c>
      <c r="E9" s="7">
        <f t="shared" si="5"/>
        <v>26.555552225501785</v>
      </c>
      <c r="F9" s="32">
        <f t="shared" si="0"/>
        <v>-0.11298543523813714</v>
      </c>
      <c r="G9" s="31">
        <f t="shared" si="1"/>
        <v>-10.085475492329302</v>
      </c>
    </row>
    <row r="10" spans="1:13">
      <c r="A10" s="28">
        <f t="shared" si="2"/>
        <v>0.30000000000000004</v>
      </c>
      <c r="B10" s="5">
        <f t="shared" si="3"/>
        <v>17.454717863187089</v>
      </c>
      <c r="C10" s="12">
        <f t="shared" si="3"/>
        <v>26.263900068142263</v>
      </c>
      <c r="D10" s="7">
        <f t="shared" si="4"/>
        <v>5.2398063861583495</v>
      </c>
      <c r="E10" s="7">
        <f t="shared" si="5"/>
        <v>29.181942232316011</v>
      </c>
      <c r="F10" s="32">
        <f t="shared" si="0"/>
        <v>-0.11283930484077971</v>
      </c>
      <c r="G10" s="31">
        <f t="shared" si="1"/>
        <v>-10.065477801327049</v>
      </c>
    </row>
    <row r="11" spans="1:13">
      <c r="A11" s="28">
        <f t="shared" si="2"/>
        <v>0.4</v>
      </c>
      <c r="B11" s="5">
        <f t="shared" si="3"/>
        <v>17.443433932703012</v>
      </c>
      <c r="C11" s="12">
        <f t="shared" si="3"/>
        <v>25.257352288009578</v>
      </c>
      <c r="D11" s="7">
        <f t="shared" si="4"/>
        <v>6.9841497794286509</v>
      </c>
      <c r="E11" s="7">
        <f t="shared" si="5"/>
        <v>31.707677461116969</v>
      </c>
      <c r="F11" s="32">
        <f t="shared" si="0"/>
        <v>-0.11269345781916339</v>
      </c>
      <c r="G11" s="31">
        <f t="shared" si="1"/>
        <v>-10.046270977986579</v>
      </c>
    </row>
    <row r="12" spans="1:13">
      <c r="A12" s="28">
        <f t="shared" si="2"/>
        <v>0.5</v>
      </c>
      <c r="B12" s="5">
        <f t="shared" si="3"/>
        <v>17.432164586921093</v>
      </c>
      <c r="C12" s="12">
        <f t="shared" si="3"/>
        <v>24.252725190210889</v>
      </c>
      <c r="D12" s="7">
        <f t="shared" si="4"/>
        <v>8.7273662381207604</v>
      </c>
      <c r="E12" s="7">
        <f t="shared" si="5"/>
        <v>34.132949980138058</v>
      </c>
      <c r="F12" s="32">
        <f t="shared" si="0"/>
        <v>-0.11254789344094777</v>
      </c>
      <c r="G12" s="31">
        <f t="shared" si="1"/>
        <v>-10.027849128504419</v>
      </c>
    </row>
    <row r="13" spans="1:13">
      <c r="A13" s="28">
        <f t="shared" si="2"/>
        <v>0.6</v>
      </c>
      <c r="B13" s="5">
        <f t="shared" si="3"/>
        <v>17.420909797577</v>
      </c>
      <c r="C13" s="12">
        <f t="shared" si="3"/>
        <v>23.249940277360395</v>
      </c>
      <c r="D13" s="7">
        <f t="shared" si="4"/>
        <v>10.46945721787846</v>
      </c>
      <c r="E13" s="7">
        <f t="shared" si="5"/>
        <v>36.457944007874097</v>
      </c>
      <c r="F13" s="32">
        <f t="shared" si="0"/>
        <v>-0.1124026109761572</v>
      </c>
      <c r="G13" s="31">
        <f t="shared" si="1"/>
        <v>-10.010206613069558</v>
      </c>
    </row>
    <row r="14" spans="1:13">
      <c r="A14" s="28">
        <f t="shared" si="2"/>
        <v>0.7</v>
      </c>
      <c r="B14" s="5">
        <f t="shared" si="3"/>
        <v>17.409669536479377</v>
      </c>
      <c r="C14" s="12">
        <f t="shared" si="3"/>
        <v>22.248919616053442</v>
      </c>
      <c r="D14" s="7">
        <f t="shared" si="4"/>
        <v>12.210424171526398</v>
      </c>
      <c r="E14" s="7">
        <f t="shared" si="5"/>
        <v>38.682835969479441</v>
      </c>
      <c r="F14" s="32">
        <f t="shared" si="0"/>
        <v>-0.1122576096971712</v>
      </c>
      <c r="G14" s="31">
        <f t="shared" si="1"/>
        <v>-9.9933380421577187</v>
      </c>
    </row>
    <row r="15" spans="1:13">
      <c r="A15" s="28">
        <f t="shared" si="2"/>
        <v>0.79999999999999993</v>
      </c>
      <c r="B15" s="5">
        <f t="shared" si="3"/>
        <v>17.398443775509662</v>
      </c>
      <c r="C15" s="12">
        <f t="shared" si="3"/>
        <v>21.249585811837619</v>
      </c>
      <c r="D15" s="7">
        <f t="shared" si="4"/>
        <v>13.950268549077364</v>
      </c>
      <c r="E15" s="7">
        <f t="shared" si="5"/>
        <v>40.807794550663203</v>
      </c>
      <c r="F15" s="32">
        <f t="shared" si="0"/>
        <v>-0.11211288887871587</v>
      </c>
      <c r="G15" s="31">
        <f t="shared" si="1"/>
        <v>-9.9772382730016389</v>
      </c>
    </row>
    <row r="16" spans="1:13">
      <c r="A16" s="28">
        <f t="shared" si="2"/>
        <v>0.89999999999999991</v>
      </c>
      <c r="B16" s="5">
        <f t="shared" si="3"/>
        <v>17.387232486621791</v>
      </c>
      <c r="C16" s="12">
        <f t="shared" si="3"/>
        <v>20.251861984537456</v>
      </c>
      <c r="D16" s="7">
        <f t="shared" si="4"/>
        <v>15.688991797739543</v>
      </c>
      <c r="E16" s="7">
        <f t="shared" si="5"/>
        <v>42.832980749116949</v>
      </c>
      <c r="F16" s="32">
        <f t="shared" si="0"/>
        <v>-0.11196844779785421</v>
      </c>
      <c r="G16" s="31">
        <f t="shared" si="1"/>
        <v>-9.9619024062333548</v>
      </c>
    </row>
    <row r="17" spans="1:8">
      <c r="A17" s="28">
        <f t="shared" si="2"/>
        <v>0.99999999999999989</v>
      </c>
      <c r="B17" s="5">
        <f t="shared" si="3"/>
        <v>17.376035641842016</v>
      </c>
      <c r="C17" s="12">
        <f t="shared" si="3"/>
        <v>19.255671743914107</v>
      </c>
      <c r="D17" s="7">
        <f t="shared" si="4"/>
        <v>17.426595361923745</v>
      </c>
      <c r="E17" s="7">
        <f t="shared" si="5"/>
        <v>44.75854792350836</v>
      </c>
      <c r="F17" s="32">
        <f t="shared" si="0"/>
        <v>-0.11182428573397768</v>
      </c>
      <c r="G17" s="31">
        <f t="shared" si="1"/>
        <v>-9.9473257826946906</v>
      </c>
    </row>
    <row r="18" spans="1:8">
      <c r="A18" s="28">
        <f t="shared" si="2"/>
        <v>1.0999999999999999</v>
      </c>
      <c r="B18" s="5">
        <f t="shared" si="3"/>
        <v>17.364853213268603</v>
      </c>
      <c r="C18" s="12">
        <f t="shared" si="3"/>
        <v>18.260939165644601</v>
      </c>
      <c r="D18" s="7">
        <f t="shared" si="4"/>
        <v>19.163080683250605</v>
      </c>
      <c r="E18" s="7">
        <f t="shared" si="5"/>
        <v>46.58464184007282</v>
      </c>
      <c r="F18" s="32">
        <f t="shared" si="0"/>
        <v>-0.11168040196879628</v>
      </c>
      <c r="G18" s="31">
        <f t="shared" si="1"/>
        <v>-9.9335039804123539</v>
      </c>
    </row>
    <row r="19" spans="1:8">
      <c r="A19" s="28">
        <f t="shared" si="2"/>
        <v>1.2</v>
      </c>
      <c r="B19" s="5">
        <f t="shared" si="3"/>
        <v>17.353685173071725</v>
      </c>
      <c r="C19" s="12">
        <f t="shared" si="3"/>
        <v>17.267588767603357</v>
      </c>
      <c r="D19" s="7">
        <f t="shared" si="4"/>
        <v>20.898449200557778</v>
      </c>
      <c r="E19" s="7">
        <f t="shared" si="5"/>
        <v>48.311400716833155</v>
      </c>
      <c r="F19" s="32">
        <f t="shared" si="0"/>
        <v>-0.11153679578633127</v>
      </c>
      <c r="G19" s="31">
        <f t="shared" si="1"/>
        <v>-9.9204328117342602</v>
      </c>
    </row>
    <row r="20" spans="1:8">
      <c r="A20" s="28">
        <f t="shared" si="2"/>
        <v>1.3</v>
      </c>
      <c r="B20" s="5">
        <f t="shared" si="3"/>
        <v>17.342531493493105</v>
      </c>
      <c r="C20" s="12">
        <f t="shared" si="3"/>
        <v>16.275545486429905</v>
      </c>
      <c r="D20" s="7">
        <f t="shared" si="4"/>
        <v>22.632702349907088</v>
      </c>
      <c r="E20" s="7">
        <f t="shared" si="5"/>
        <v>49.938955265476146</v>
      </c>
      <c r="F20" s="32">
        <f t="shared" si="0"/>
        <v>-0.11139346647290459</v>
      </c>
      <c r="G20" s="31">
        <f t="shared" si="1"/>
        <v>-9.9081083206238603</v>
      </c>
    </row>
    <row r="21" spans="1:8">
      <c r="A21" s="28">
        <f t="shared" si="2"/>
        <v>1.4000000000000001</v>
      </c>
      <c r="B21" s="5">
        <f t="shared" si="3"/>
        <v>17.331392146845808</v>
      </c>
      <c r="C21" s="12">
        <f t="shared" si="3"/>
        <v>15.284734654367469</v>
      </c>
      <c r="D21" s="7">
        <f t="shared" si="4"/>
        <v>24.365841564591669</v>
      </c>
      <c r="E21" s="7">
        <f t="shared" si="5"/>
        <v>51.467428730912893</v>
      </c>
      <c r="F21" s="32">
        <f t="shared" si="0"/>
        <v>-0.11125041331713031</v>
      </c>
      <c r="G21" s="31">
        <f t="shared" si="1"/>
        <v>-9.8965267801094683</v>
      </c>
    </row>
    <row r="22" spans="1:8">
      <c r="A22" s="28">
        <f t="shared" si="2"/>
        <v>1.5000000000000002</v>
      </c>
      <c r="B22" s="5">
        <f t="shared" si="3"/>
        <v>17.320267105514091</v>
      </c>
      <c r="C22" s="12">
        <f t="shared" si="3"/>
        <v>14.295081976356485</v>
      </c>
      <c r="D22" s="7">
        <f t="shared" si="4"/>
        <v>26.097868275143078</v>
      </c>
      <c r="E22" s="7">
        <f t="shared" si="5"/>
        <v>52.896936928548541</v>
      </c>
      <c r="F22" s="32">
        <f t="shared" si="0"/>
        <v>-0.1111076356099068</v>
      </c>
      <c r="G22" s="31">
        <f t="shared" si="1"/>
        <v>-9.8856846898857604</v>
      </c>
    </row>
    <row r="23" spans="1:8">
      <c r="A23" s="28">
        <f t="shared" si="2"/>
        <v>1.6000000000000003</v>
      </c>
      <c r="B23" s="5">
        <f t="shared" si="3"/>
        <v>17.309156341953091</v>
      </c>
      <c r="C23" s="12">
        <f t="shared" si="3"/>
        <v>13.306513507367868</v>
      </c>
      <c r="D23" s="7">
        <f t="shared" si="4"/>
        <v>27.828783909338387</v>
      </c>
      <c r="E23" s="7">
        <f t="shared" si="5"/>
        <v>54.227588279285328</v>
      </c>
      <c r="F23" s="32">
        <f t="shared" si="0"/>
        <v>-0.11096513264440686</v>
      </c>
      <c r="G23" s="31">
        <f t="shared" si="1"/>
        <v>-9.8755787740647687</v>
      </c>
    </row>
    <row r="24" spans="1:8">
      <c r="A24" s="28">
        <f t="shared" si="2"/>
        <v>1.7000000000000004</v>
      </c>
      <c r="B24" s="5">
        <f t="shared" si="3"/>
        <v>17.298059828688643</v>
      </c>
      <c r="C24" s="12">
        <f t="shared" si="3"/>
        <v>12.318955629961366</v>
      </c>
      <c r="D24" s="7">
        <f t="shared" si="4"/>
        <v>29.558589892207252</v>
      </c>
      <c r="E24" s="7">
        <f t="shared" si="5"/>
        <v>55.459483842281465</v>
      </c>
      <c r="F24" s="32">
        <f t="shared" si="0"/>
        <v>-0.11082290371606952</v>
      </c>
      <c r="G24" s="31">
        <f t="shared" si="1"/>
        <v>-9.8662059790738947</v>
      </c>
    </row>
    <row r="25" spans="1:8">
      <c r="A25" s="28">
        <f t="shared" si="2"/>
        <v>1.8000000000000005</v>
      </c>
      <c r="B25" s="5">
        <f t="shared" si="3"/>
        <v>17.286977538317032</v>
      </c>
      <c r="C25" s="12">
        <f t="shared" si="3"/>
        <v>11.332335032053962</v>
      </c>
      <c r="D25" s="7">
        <f t="shared" si="4"/>
        <v>31.287287646038955</v>
      </c>
      <c r="E25" s="7">
        <f t="shared" si="5"/>
        <v>56.592717345486861</v>
      </c>
      <c r="F25" s="32">
        <f t="shared" si="0"/>
        <v>-0.11068094812259115</v>
      </c>
      <c r="G25" s="31">
        <f t="shared" si="1"/>
        <v>-9.857563471698624</v>
      </c>
    </row>
    <row r="26" spans="1:8">
      <c r="A26" s="28">
        <f t="shared" si="2"/>
        <v>1.9000000000000006</v>
      </c>
      <c r="B26" s="5">
        <f t="shared" si="3"/>
        <v>17.275909443504744</v>
      </c>
      <c r="C26" s="12">
        <f t="shared" si="3"/>
        <v>10.346578684884093</v>
      </c>
      <c r="D26" s="7">
        <f t="shared" si="4"/>
        <v>33.014878590389429</v>
      </c>
      <c r="E26" s="7">
        <f t="shared" si="5"/>
        <v>57.62737521397527</v>
      </c>
      <c r="F26" s="32">
        <f t="shared" si="0"/>
        <v>-0.11053926516391638</v>
      </c>
      <c r="G26" s="31">
        <f t="shared" si="1"/>
        <v>-9.8496486372677889</v>
      </c>
      <c r="H26" t="s">
        <v>58</v>
      </c>
    </row>
    <row r="27" spans="1:8">
      <c r="A27" s="28">
        <f t="shared" si="2"/>
        <v>2.0000000000000004</v>
      </c>
      <c r="B27" s="5">
        <f t="shared" si="3"/>
        <v>17.264855516988362</v>
      </c>
      <c r="C27" s="12">
        <f t="shared" si="3"/>
        <v>9.3616138211572775</v>
      </c>
      <c r="D27" s="7">
        <f t="shared" si="4"/>
        <v>34.741364142088266</v>
      </c>
      <c r="E27" s="7">
        <f t="shared" si="5"/>
        <v>58.563536596090998</v>
      </c>
      <c r="F27" s="32">
        <f t="shared" si="0"/>
        <v>-0.11039785414223106</v>
      </c>
      <c r="G27" s="31">
        <f t="shared" si="1"/>
        <v>-9.8424590779793721</v>
      </c>
    </row>
    <row r="28" spans="1:8">
      <c r="A28" s="28">
        <f t="shared" si="2"/>
        <v>2.1000000000000005</v>
      </c>
      <c r="B28" s="5">
        <f t="shared" si="3"/>
        <v>17.253815731574136</v>
      </c>
      <c r="C28" s="12">
        <f t="shared" si="3"/>
        <v>8.3773679133593504</v>
      </c>
      <c r="D28" s="7">
        <f t="shared" si="4"/>
        <v>36.466745715245679</v>
      </c>
      <c r="E28" s="7">
        <f t="shared" si="5"/>
        <v>59.401273387426933</v>
      </c>
      <c r="F28" s="32">
        <f t="shared" si="0"/>
        <v>-0.11025671436195106</v>
      </c>
      <c r="G28" s="31">
        <f t="shared" si="1"/>
        <v>-9.8359926113650271</v>
      </c>
    </row>
    <row r="29" spans="1:8">
      <c r="A29" s="28">
        <f t="shared" si="2"/>
        <v>2.2000000000000006</v>
      </c>
      <c r="B29" s="5">
        <f t="shared" si="3"/>
        <v>17.242790060137949</v>
      </c>
      <c r="C29" s="12">
        <f t="shared" si="3"/>
        <v>7.3937686522228319</v>
      </c>
      <c r="D29" s="7">
        <f t="shared" si="4"/>
        <v>38.191024721259474</v>
      </c>
      <c r="E29" s="7">
        <f t="shared" si="5"/>
        <v>60.140650252649216</v>
      </c>
      <c r="F29" s="32">
        <f t="shared" si="0"/>
        <v>-0.11011584512971603</v>
      </c>
      <c r="G29" s="31">
        <f t="shared" si="1"/>
        <v>-9.8302472688916289</v>
      </c>
    </row>
    <row r="30" spans="1:8">
      <c r="A30" s="28">
        <f t="shared" si="2"/>
        <v>2.3000000000000007</v>
      </c>
      <c r="B30" s="5">
        <f t="shared" si="3"/>
        <v>17.231778475624964</v>
      </c>
      <c r="C30" s="12">
        <f t="shared" si="3"/>
        <v>6.4107439253336196</v>
      </c>
      <c r="D30" s="7">
        <f t="shared" si="4"/>
        <v>39.91420256882197</v>
      </c>
      <c r="E30" s="7">
        <f t="shared" si="5"/>
        <v>60.781724645182578</v>
      </c>
      <c r="F30" s="32">
        <f t="shared" si="0"/>
        <v>-0.10997524575437934</v>
      </c>
      <c r="G30" s="31">
        <f t="shared" si="1"/>
        <v>-9.8252212946983146</v>
      </c>
    </row>
    <row r="31" spans="1:8">
      <c r="A31" s="28">
        <f t="shared" si="2"/>
        <v>2.4000000000000008</v>
      </c>
      <c r="B31" s="5">
        <f t="shared" si="3"/>
        <v>17.220780951049548</v>
      </c>
      <c r="C31" s="12">
        <f t="shared" si="3"/>
        <v>5.4282217958637347</v>
      </c>
      <c r="D31" s="7">
        <f t="shared" si="4"/>
        <v>41.636280663926925</v>
      </c>
      <c r="E31" s="7">
        <f t="shared" si="5"/>
        <v>61.324546824768952</v>
      </c>
      <c r="F31" s="32">
        <f t="shared" si="0"/>
        <v>-0.10983491554700135</v>
      </c>
      <c r="G31" s="31">
        <f t="shared" si="1"/>
        <v>-9.8209131444676316</v>
      </c>
    </row>
    <row r="32" spans="1:8">
      <c r="A32" s="28">
        <f t="shared" si="2"/>
        <v>2.5000000000000009</v>
      </c>
      <c r="B32" s="5">
        <f t="shared" si="3"/>
        <v>17.209797459494851</v>
      </c>
      <c r="C32" s="12">
        <f t="shared" si="3"/>
        <v>4.4461304814169722</v>
      </c>
      <c r="D32" s="7">
        <f t="shared" si="4"/>
        <v>43.35726040987641</v>
      </c>
      <c r="E32" s="7">
        <f t="shared" si="5"/>
        <v>61.769159872910649</v>
      </c>
      <c r="F32" s="32">
        <f t="shared" si="0"/>
        <v>-0.10969485382083846</v>
      </c>
      <c r="G32" s="31">
        <f t="shared" si="1"/>
        <v>-9.8173214844295718</v>
      </c>
    </row>
    <row r="33" spans="1:7">
      <c r="A33" s="28">
        <f t="shared" si="2"/>
        <v>2.600000000000001</v>
      </c>
      <c r="B33" s="5">
        <f t="shared" si="3"/>
        <v>17.198827974112803</v>
      </c>
      <c r="C33" s="12">
        <f t="shared" si="3"/>
        <v>3.4643983329739569</v>
      </c>
      <c r="D33" s="7">
        <f t="shared" si="4"/>
        <v>45.077143207287691</v>
      </c>
      <c r="E33" s="7">
        <f t="shared" si="5"/>
        <v>62.115599706208044</v>
      </c>
      <c r="F33" s="32">
        <f t="shared" si="0"/>
        <v>-0.10955505989133746</v>
      </c>
      <c r="G33" s="31">
        <f t="shared" si="1"/>
        <v>-9.8144451904973611</v>
      </c>
    </row>
    <row r="34" spans="1:7">
      <c r="A34" s="28">
        <f t="shared" si="2"/>
        <v>2.7000000000000011</v>
      </c>
      <c r="B34" s="5">
        <f t="shared" si="3"/>
        <v>17.187872468123686</v>
      </c>
      <c r="C34" s="12">
        <f t="shared" si="3"/>
        <v>2.4829538139241691</v>
      </c>
      <c r="D34" s="7">
        <f t="shared" si="4"/>
        <v>46.795930454100059</v>
      </c>
      <c r="E34" s="7">
        <f t="shared" si="5"/>
        <v>62.363895087600461</v>
      </c>
      <c r="F34" s="32">
        <f t="shared" si="0"/>
        <v>-0.10941553307612452</v>
      </c>
      <c r="G34" s="31">
        <f t="shared" si="1"/>
        <v>-9.8122833475340876</v>
      </c>
    </row>
    <row r="35" spans="1:7">
      <c r="A35" s="28">
        <f t="shared" si="2"/>
        <v>2.8000000000000012</v>
      </c>
      <c r="B35" s="5">
        <f t="shared" si="3"/>
        <v>17.176930914816069</v>
      </c>
      <c r="C35" s="12">
        <f t="shared" si="3"/>
        <v>1.5017254791707302</v>
      </c>
      <c r="D35" s="7">
        <f t="shared" si="4"/>
        <v>48.513623545581666</v>
      </c>
      <c r="E35" s="7">
        <f t="shared" si="5"/>
        <v>62.514067635517534</v>
      </c>
      <c r="F35" s="32">
        <f t="shared" si="0"/>
        <v>-0.10927627269499868</v>
      </c>
      <c r="G35" s="31">
        <f t="shared" si="1"/>
        <v>-9.8108352487493455</v>
      </c>
    </row>
    <row r="36" spans="1:7">
      <c r="A36" s="28">
        <f t="shared" si="2"/>
        <v>2.9000000000000012</v>
      </c>
      <c r="B36" s="5">
        <f t="shared" si="3"/>
        <v>17.166003287546587</v>
      </c>
      <c r="C36" s="12">
        <f t="shared" si="3"/>
        <v>0.5206419542957974</v>
      </c>
      <c r="D36" s="7">
        <f t="shared" si="4"/>
        <v>50.230223874336325</v>
      </c>
      <c r="E36" s="7">
        <f t="shared" si="5"/>
        <v>62.566131830947114</v>
      </c>
      <c r="F36" s="32">
        <f t="shared" si="0"/>
        <v>-0.10913727806992372</v>
      </c>
      <c r="G36" s="31">
        <f t="shared" si="1"/>
        <v>-9.8101003952252022</v>
      </c>
    </row>
    <row r="37" spans="1:7">
      <c r="A37" s="28">
        <f t="shared" si="2"/>
        <v>3.0000000000000013</v>
      </c>
      <c r="B37" s="5">
        <f t="shared" si="3"/>
        <v>17.155089559739594</v>
      </c>
      <c r="C37" s="12">
        <f t="shared" si="3"/>
        <v>-0.4603680852267189</v>
      </c>
      <c r="D37" s="7">
        <f t="shared" si="4"/>
        <v>51.945732830310284</v>
      </c>
      <c r="E37" s="7">
        <f t="shared" si="5"/>
        <v>62.520095022424442</v>
      </c>
      <c r="F37" s="32">
        <f t="shared" si="0"/>
        <v>-0.10899854852501807</v>
      </c>
      <c r="G37" s="31">
        <f t="shared" si="1"/>
        <v>-9.8099215044290169</v>
      </c>
    </row>
    <row r="38" spans="1:7">
      <c r="A38" s="28">
        <f t="shared" si="2"/>
        <v>3.1000000000000014</v>
      </c>
      <c r="B38" s="5">
        <f t="shared" si="3"/>
        <v>17.144189704887083</v>
      </c>
      <c r="C38" s="12">
        <f t="shared" si="3"/>
        <v>-1.4413759347838351</v>
      </c>
      <c r="D38" s="7">
        <f t="shared" si="4"/>
        <v>53.660151800798992</v>
      </c>
      <c r="E38" s="7">
        <f t="shared" si="5"/>
        <v>62.375957428946059</v>
      </c>
      <c r="F38" s="32">
        <f t="shared" si="0"/>
        <v>-0.10886008338654844</v>
      </c>
      <c r="G38" s="31">
        <f t="shared" si="1"/>
        <v>-9.8092305342935315</v>
      </c>
    </row>
    <row r="39" spans="1:7">
      <c r="A39" s="28">
        <f t="shared" si="2"/>
        <v>3.2000000000000015</v>
      </c>
      <c r="B39" s="5">
        <f t="shared" si="3"/>
        <v>17.13330369654841</v>
      </c>
      <c r="C39" s="12">
        <f t="shared" si="3"/>
        <v>-2.4224528813545021</v>
      </c>
      <c r="D39" s="7">
        <f t="shared" si="4"/>
        <v>55.373482170453833</v>
      </c>
      <c r="E39" s="7">
        <f t="shared" si="5"/>
        <v>62.133712140810609</v>
      </c>
      <c r="F39" s="32">
        <f t="shared" si="0"/>
        <v>-0.10872188198292067</v>
      </c>
      <c r="G39" s="31">
        <f t="shared" si="1"/>
        <v>-9.8078265712267747</v>
      </c>
    </row>
    <row r="40" spans="1:7">
      <c r="A40" s="28">
        <f t="shared" si="2"/>
        <v>3.3000000000000016</v>
      </c>
      <c r="B40" s="5">
        <f t="shared" ref="B40:C71" si="6">(D40-D39)/$J$3</f>
        <v>17.122431508350147</v>
      </c>
      <c r="C40" s="12">
        <f t="shared" si="6"/>
        <v>-3.4036702242318739</v>
      </c>
      <c r="D40" s="7">
        <f t="shared" si="4"/>
        <v>57.085725321288848</v>
      </c>
      <c r="E40" s="7">
        <f t="shared" si="5"/>
        <v>61.793345118387421</v>
      </c>
      <c r="F40" s="32">
        <f t="shared" si="0"/>
        <v>-0.10858394364467266</v>
      </c>
      <c r="G40" s="31">
        <f t="shared" si="1"/>
        <v>-9.8057092848260403</v>
      </c>
    </row>
    <row r="41" spans="1:7">
      <c r="A41" s="28">
        <f t="shared" si="2"/>
        <v>3.4000000000000017</v>
      </c>
      <c r="B41" s="5">
        <f t="shared" si="6"/>
        <v>17.111573113985656</v>
      </c>
      <c r="C41" s="12">
        <f t="shared" si="6"/>
        <v>-4.3850992957492707</v>
      </c>
      <c r="D41" s="7">
        <f t="shared" si="4"/>
        <v>58.796882632687414</v>
      </c>
      <c r="E41" s="7">
        <f t="shared" si="5"/>
        <v>61.354835188812494</v>
      </c>
      <c r="F41" s="32">
        <f t="shared" si="0"/>
        <v>-0.1084462677044634</v>
      </c>
      <c r="G41" s="31">
        <f t="shared" si="1"/>
        <v>-9.8028781372600768</v>
      </c>
    </row>
    <row r="42" spans="1:7">
      <c r="A42" s="28">
        <f t="shared" si="2"/>
        <v>3.5000000000000018</v>
      </c>
      <c r="B42" s="5">
        <f t="shared" si="6"/>
        <v>17.100728487215235</v>
      </c>
      <c r="C42" s="12">
        <f t="shared" si="6"/>
        <v>-5.366811482023266</v>
      </c>
      <c r="D42" s="7">
        <f t="shared" si="4"/>
        <v>60.506955481408937</v>
      </c>
      <c r="E42" s="7">
        <f t="shared" si="5"/>
        <v>60.818154040610167</v>
      </c>
      <c r="F42" s="32">
        <f t="shared" si="0"/>
        <v>-0.10830885349706949</v>
      </c>
      <c r="G42" s="31">
        <f t="shared" si="1"/>
        <v>-9.7993323829735282</v>
      </c>
    </row>
    <row r="43" spans="1:7">
      <c r="A43" s="28">
        <f t="shared" si="2"/>
        <v>3.6000000000000019</v>
      </c>
      <c r="B43" s="5">
        <f t="shared" si="6"/>
        <v>17.089897601865545</v>
      </c>
      <c r="C43" s="12">
        <f t="shared" si="6"/>
        <v>-6.3488782437259061</v>
      </c>
      <c r="D43" s="7">
        <f t="shared" si="4"/>
        <v>62.215945241595492</v>
      </c>
      <c r="E43" s="7">
        <f t="shared" si="5"/>
        <v>60.183266216237577</v>
      </c>
      <c r="F43" s="32">
        <f t="shared" si="0"/>
        <v>-0.10817170035937256</v>
      </c>
      <c r="G43" s="31">
        <f t="shared" si="1"/>
        <v>-9.7950710682628941</v>
      </c>
    </row>
    <row r="44" spans="1:7">
      <c r="A44" s="28">
        <f t="shared" si="2"/>
        <v>3.700000000000002</v>
      </c>
      <c r="B44" s="5">
        <f t="shared" si="6"/>
        <v>17.07908043182961</v>
      </c>
      <c r="C44" s="12">
        <f t="shared" si="6"/>
        <v>-7.3313711368996337</v>
      </c>
      <c r="D44" s="7">
        <f t="shared" si="4"/>
        <v>63.923853284778453</v>
      </c>
      <c r="E44" s="7">
        <f t="shared" si="5"/>
        <v>59.450129102547614</v>
      </c>
      <c r="F44" s="32">
        <f t="shared" si="0"/>
        <v>-0.10803480763035382</v>
      </c>
      <c r="G44" s="31">
        <f t="shared" si="1"/>
        <v>-9.790093030723618</v>
      </c>
    </row>
    <row r="45" spans="1:7">
      <c r="A45" s="28">
        <f t="shared" si="2"/>
        <v>3.800000000000002</v>
      </c>
      <c r="B45" s="5">
        <f t="shared" si="6"/>
        <v>17.068276951066608</v>
      </c>
      <c r="C45" s="12">
        <f t="shared" si="6"/>
        <v>-8.3143618338272773</v>
      </c>
      <c r="D45" s="7">
        <f t="shared" si="4"/>
        <v>65.630680979885113</v>
      </c>
      <c r="E45" s="7">
        <f t="shared" si="5"/>
        <v>58.618692919164886</v>
      </c>
      <c r="F45" s="32">
        <f t="shared" si="0"/>
        <v>-0.10789817465108621</v>
      </c>
      <c r="G45" s="31">
        <f t="shared" si="1"/>
        <v>-9.7843968985677385</v>
      </c>
    </row>
    <row r="46" spans="1:7">
      <c r="A46" s="28">
        <f t="shared" si="2"/>
        <v>3.9000000000000021</v>
      </c>
      <c r="B46" s="5">
        <f t="shared" si="6"/>
        <v>17.05748713360137</v>
      </c>
      <c r="C46" s="12">
        <f t="shared" si="6"/>
        <v>-9.2979221439705384</v>
      </c>
      <c r="D46" s="7">
        <f t="shared" si="4"/>
        <v>67.33642969324525</v>
      </c>
      <c r="E46" s="7">
        <f t="shared" si="5"/>
        <v>57.688900704767832</v>
      </c>
      <c r="F46" s="32">
        <f t="shared" si="0"/>
        <v>-0.10776180076472276</v>
      </c>
      <c r="G46" s="31">
        <f t="shared" si="1"/>
        <v>-9.7779810898113961</v>
      </c>
    </row>
    <row r="47" spans="1:7">
      <c r="A47" s="28">
        <f t="shared" si="2"/>
        <v>4.0000000000000018</v>
      </c>
      <c r="B47" s="5">
        <f t="shared" si="6"/>
        <v>17.046710953524951</v>
      </c>
      <c r="C47" s="12">
        <f t="shared" si="6"/>
        <v>-10.282124034989408</v>
      </c>
      <c r="D47" s="7">
        <f t="shared" si="4"/>
        <v>69.041100788597745</v>
      </c>
      <c r="E47" s="7">
        <f t="shared" si="5"/>
        <v>56.660688301268891</v>
      </c>
      <c r="F47" s="32">
        <f t="shared" si="0"/>
        <v>-0.10762568531649847</v>
      </c>
      <c r="G47" s="31">
        <f t="shared" si="1"/>
        <v>-9.7708438113314031</v>
      </c>
    </row>
    <row r="48" spans="1:7">
      <c r="A48" s="28">
        <f t="shared" si="2"/>
        <v>4.1000000000000014</v>
      </c>
      <c r="B48" s="5">
        <f t="shared" si="6"/>
        <v>17.035948384993276</v>
      </c>
      <c r="C48" s="12">
        <f t="shared" si="6"/>
        <v>-11.267039653856301</v>
      </c>
      <c r="D48" s="7">
        <f t="shared" si="4"/>
        <v>70.744695627097073</v>
      </c>
      <c r="E48" s="7">
        <f t="shared" si="5"/>
        <v>55.533984335883261</v>
      </c>
      <c r="F48" s="32">
        <f t="shared" si="0"/>
        <v>-0.10748982765370807</v>
      </c>
      <c r="G48" s="31">
        <f t="shared" si="1"/>
        <v>-9.7629830577898531</v>
      </c>
    </row>
    <row r="49" spans="1:7">
      <c r="A49" s="28">
        <f t="shared" si="2"/>
        <v>4.2000000000000011</v>
      </c>
      <c r="B49" s="5">
        <f t="shared" si="6"/>
        <v>17.025199402227855</v>
      </c>
      <c r="C49" s="12">
        <f t="shared" si="6"/>
        <v>-12.252741348077336</v>
      </c>
      <c r="D49" s="7">
        <f t="shared" si="4"/>
        <v>72.447215567319859</v>
      </c>
      <c r="E49" s="7">
        <f t="shared" si="5"/>
        <v>54.308710201075527</v>
      </c>
      <c r="F49" s="32">
        <f t="shared" si="0"/>
        <v>-0.10735422712570976</v>
      </c>
      <c r="G49" s="31">
        <f t="shared" si="1"/>
        <v>-9.7543966104256832</v>
      </c>
    </row>
    <row r="50" spans="1:7">
      <c r="A50" s="28">
        <f t="shared" si="2"/>
        <v>4.3000000000000007</v>
      </c>
      <c r="B50" s="5">
        <f t="shared" si="6"/>
        <v>17.014463979515284</v>
      </c>
      <c r="C50" s="12">
        <f t="shared" si="6"/>
        <v>-13.239301687034768</v>
      </c>
      <c r="D50" s="7">
        <f t="shared" si="4"/>
        <v>74.148661965271387</v>
      </c>
      <c r="E50" s="7">
        <f t="shared" si="5"/>
        <v>52.984780032372051</v>
      </c>
      <c r="F50" s="32">
        <f t="shared" si="0"/>
        <v>-0.10721888308391364</v>
      </c>
      <c r="G50" s="31">
        <f t="shared" si="1"/>
        <v>-9.7450820357119454</v>
      </c>
    </row>
    <row r="51" spans="1:7">
      <c r="A51" s="28">
        <f t="shared" si="2"/>
        <v>4.4000000000000004</v>
      </c>
      <c r="B51" s="5">
        <f t="shared" si="6"/>
        <v>17.003742091206959</v>
      </c>
      <c r="C51" s="12">
        <f t="shared" si="6"/>
        <v>-14.226793483463567</v>
      </c>
      <c r="D51" s="7">
        <f t="shared" si="4"/>
        <v>75.849036174392083</v>
      </c>
      <c r="E51" s="7">
        <f t="shared" si="5"/>
        <v>51.562100684025694</v>
      </c>
      <c r="F51" s="32">
        <f t="shared" si="0"/>
        <v>-0.10708379488177318</v>
      </c>
      <c r="G51" s="31">
        <f t="shared" si="1"/>
        <v>-9.7350366838773308</v>
      </c>
    </row>
    <row r="52" spans="1:7">
      <c r="A52" s="28">
        <f t="shared" si="2"/>
        <v>4.5</v>
      </c>
      <c r="B52" s="5">
        <f t="shared" si="6"/>
        <v>16.993033711718795</v>
      </c>
      <c r="C52" s="12">
        <f t="shared" si="6"/>
        <v>-15.215289815075863</v>
      </c>
      <c r="D52" s="7">
        <f t="shared" si="4"/>
        <v>77.548339545563962</v>
      </c>
      <c r="E52" s="7">
        <f t="shared" si="5"/>
        <v>50.040571702518108</v>
      </c>
      <c r="F52" s="32">
        <f t="shared" si="0"/>
        <v>-0.10694896187477625</v>
      </c>
      <c r="G52" s="31">
        <f t="shared" si="1"/>
        <v>-9.7242576872904678</v>
      </c>
    </row>
    <row r="53" spans="1:7">
      <c r="A53" s="28">
        <f t="shared" si="2"/>
        <v>4.5999999999999996</v>
      </c>
      <c r="B53" s="5">
        <f t="shared" si="6"/>
        <v>16.982338815531364</v>
      </c>
      <c r="C53" s="12">
        <f t="shared" si="6"/>
        <v>-16.204864046346827</v>
      </c>
      <c r="D53" s="7">
        <f t="shared" si="4"/>
        <v>79.246573427117099</v>
      </c>
      <c r="E53" s="7">
        <f t="shared" si="5"/>
        <v>48.420085297883425</v>
      </c>
      <c r="F53" s="32">
        <f t="shared" si="0"/>
        <v>-0.10681438342044186</v>
      </c>
      <c r="G53" s="31">
        <f t="shared" si="1"/>
        <v>-9.7127419587052124</v>
      </c>
    </row>
    <row r="54" spans="1:7">
      <c r="A54" s="28">
        <f t="shared" si="2"/>
        <v>4.6999999999999993</v>
      </c>
      <c r="B54" s="5">
        <f t="shared" si="6"/>
        <v>16.971657377189331</v>
      </c>
      <c r="C54" s="12">
        <f t="shared" si="6"/>
        <v>-17.195589850476338</v>
      </c>
      <c r="D54" s="7">
        <f t="shared" si="4"/>
        <v>80.943739164836032</v>
      </c>
      <c r="E54" s="7">
        <f t="shared" si="5"/>
        <v>46.700526312835791</v>
      </c>
      <c r="F54" s="32">
        <f t="shared" si="0"/>
        <v>-0.10668005887830805</v>
      </c>
      <c r="G54" s="31">
        <f t="shared" si="1"/>
        <v>-9.7004861893651562</v>
      </c>
    </row>
    <row r="55" spans="1:7">
      <c r="A55" s="28">
        <f t="shared" si="2"/>
        <v>4.7999999999999989</v>
      </c>
      <c r="B55" s="5">
        <f t="shared" si="6"/>
        <v>16.960989371301451</v>
      </c>
      <c r="C55" s="12">
        <f t="shared" si="6"/>
        <v>-18.187541231539868</v>
      </c>
      <c r="D55" s="7">
        <f t="shared" si="4"/>
        <v>82.639838101966177</v>
      </c>
      <c r="E55" s="7">
        <f t="shared" si="5"/>
        <v>44.881772189681804</v>
      </c>
      <c r="F55" s="32">
        <f t="shared" si="0"/>
        <v>-0.10654598760992656</v>
      </c>
      <c r="G55" s="31">
        <f t="shared" si="1"/>
        <v>-9.6874868469652569</v>
      </c>
    </row>
    <row r="56" spans="1:7">
      <c r="A56" s="28">
        <f t="shared" si="2"/>
        <v>4.8999999999999986</v>
      </c>
      <c r="B56" s="5">
        <f t="shared" si="6"/>
        <v>16.95033477254043</v>
      </c>
      <c r="C56" s="12">
        <f t="shared" si="6"/>
        <v>-19.180792546843364</v>
      </c>
      <c r="D56" s="7">
        <f t="shared" si="4"/>
        <v>84.33487157922022</v>
      </c>
      <c r="E56" s="7">
        <f t="shared" si="5"/>
        <v>42.963692934997468</v>
      </c>
      <c r="F56" s="32">
        <f t="shared" si="0"/>
        <v>-0.10641216897885616</v>
      </c>
      <c r="G56" s="31">
        <f t="shared" si="1"/>
        <v>-9.6737401734685076</v>
      </c>
    </row>
    <row r="57" spans="1:7">
      <c r="A57" s="28">
        <f t="shared" si="2"/>
        <v>4.9999999999999982</v>
      </c>
      <c r="B57" s="5">
        <f t="shared" si="6"/>
        <v>16.939693555642492</v>
      </c>
      <c r="C57" s="12">
        <f t="shared" si="6"/>
        <v>-20.175418529496554</v>
      </c>
      <c r="D57" s="7">
        <f t="shared" si="4"/>
        <v>86.028840934784469</v>
      </c>
      <c r="E57" s="7">
        <f t="shared" si="5"/>
        <v>40.946151082047813</v>
      </c>
      <c r="F57" s="32">
        <f t="shared" si="0"/>
        <v>-0.10627860235065217</v>
      </c>
      <c r="G57" s="31">
        <f t="shared" si="1"/>
        <v>-9.6592421827752322</v>
      </c>
    </row>
    <row r="58" spans="1:7">
      <c r="A58" s="28">
        <f t="shared" si="2"/>
        <v>5.0999999999999979</v>
      </c>
      <c r="B58" s="5">
        <f t="shared" si="6"/>
        <v>16.929065695407388</v>
      </c>
      <c r="C58" s="12">
        <f t="shared" si="6"/>
        <v>-21.171494311219021</v>
      </c>
      <c r="D58" s="7">
        <f t="shared" si="4"/>
        <v>87.721747504325208</v>
      </c>
      <c r="E58" s="7">
        <f t="shared" si="5"/>
        <v>38.82900165092591</v>
      </c>
      <c r="F58" s="32">
        <f t="shared" si="0"/>
        <v>-0.10614528709286154</v>
      </c>
      <c r="G58" s="31">
        <f t="shared" si="1"/>
        <v>-9.6439886582425594</v>
      </c>
    </row>
    <row r="59" spans="1:7">
      <c r="A59" s="28">
        <f t="shared" si="2"/>
        <v>5.1999999999999975</v>
      </c>
      <c r="B59" s="5">
        <f t="shared" si="6"/>
        <v>16.918451166698105</v>
      </c>
      <c r="C59" s="12">
        <f t="shared" si="6"/>
        <v>-22.16909544539476</v>
      </c>
      <c r="D59" s="7">
        <f t="shared" si="4"/>
        <v>89.413592620995018</v>
      </c>
      <c r="E59" s="7">
        <f t="shared" si="5"/>
        <v>36.612092106386434</v>
      </c>
      <c r="F59" s="32">
        <f t="shared" si="0"/>
        <v>-0.10601222257501415</v>
      </c>
      <c r="G59" s="31">
        <f t="shared" si="1"/>
        <v>-9.6279751500513804</v>
      </c>
    </row>
    <row r="60" spans="1:7">
      <c r="A60" s="28">
        <f t="shared" si="2"/>
        <v>5.2999999999999972</v>
      </c>
      <c r="B60" s="5">
        <f t="shared" si="6"/>
        <v>16.907849944440585</v>
      </c>
      <c r="C60" s="12">
        <f t="shared" si="6"/>
        <v>-23.168297930389627</v>
      </c>
      <c r="D60" s="7">
        <f t="shared" si="4"/>
        <v>91.104377615439077</v>
      </c>
      <c r="E60" s="7">
        <f t="shared" si="5"/>
        <v>34.295262313347472</v>
      </c>
      <c r="F60" s="32">
        <f t="shared" si="0"/>
        <v>-0.10587940816861441</v>
      </c>
      <c r="G60" s="31">
        <f t="shared" si="1"/>
        <v>-9.6111969724179556</v>
      </c>
    </row>
    <row r="61" spans="1:7">
      <c r="A61" s="28">
        <f t="shared" si="2"/>
        <v>5.3999999999999968</v>
      </c>
      <c r="B61" s="5">
        <f t="shared" si="6"/>
        <v>16.897262003623723</v>
      </c>
      <c r="C61" s="12">
        <f t="shared" si="6"/>
        <v>-24.169178233147832</v>
      </c>
      <c r="D61" s="7">
        <f t="shared" si="4"/>
        <v>92.794103815801449</v>
      </c>
      <c r="E61" s="7">
        <f t="shared" si="5"/>
        <v>31.878344490032688</v>
      </c>
      <c r="F61" s="32">
        <f t="shared" si="0"/>
        <v>-0.10574684324713621</v>
      </c>
      <c r="G61" s="31">
        <f t="shared" si="1"/>
        <v>-9.5936492006471266</v>
      </c>
    </row>
    <row r="62" spans="1:7">
      <c r="A62" s="28">
        <f t="shared" si="2"/>
        <v>5.4999999999999964</v>
      </c>
      <c r="B62" s="5">
        <f t="shared" si="6"/>
        <v>16.886687319298943</v>
      </c>
      <c r="C62" s="12">
        <f t="shared" si="6"/>
        <v>-25.171813313083113</v>
      </c>
      <c r="D62" s="7">
        <f t="shared" si="4"/>
        <v>94.482772547731344</v>
      </c>
      <c r="E62" s="7">
        <f t="shared" si="5"/>
        <v>29.361163158724377</v>
      </c>
      <c r="F62" s="32">
        <f t="shared" si="0"/>
        <v>-0.10561452718601272</v>
      </c>
      <c r="G62" s="31">
        <f t="shared" si="1"/>
        <v>-9.5753266680239371</v>
      </c>
    </row>
    <row r="63" spans="1:7">
      <c r="A63" s="28">
        <f t="shared" si="2"/>
        <v>5.5999999999999961</v>
      </c>
      <c r="B63" s="5">
        <f t="shared" si="6"/>
        <v>16.876125866580338</v>
      </c>
      <c r="C63" s="12">
        <f t="shared" si="6"/>
        <v>-26.176280646280716</v>
      </c>
      <c r="D63" s="7">
        <f t="shared" si="4"/>
        <v>96.170385134389377</v>
      </c>
      <c r="E63" s="7">
        <f t="shared" si="5"/>
        <v>26.743535094096305</v>
      </c>
      <c r="F63" s="32">
        <f t="shared" si="0"/>
        <v>-0.10548245936263326</v>
      </c>
      <c r="G63" s="31">
        <f t="shared" si="1"/>
        <v>-9.5562239625402601</v>
      </c>
    </row>
    <row r="64" spans="1:7">
      <c r="A64" s="28">
        <f t="shared" si="2"/>
        <v>5.6999999999999957</v>
      </c>
      <c r="B64" s="5">
        <f t="shared" si="6"/>
        <v>16.865577620644103</v>
      </c>
      <c r="C64" s="12">
        <f t="shared" si="6"/>
        <v>-27.182658250026677</v>
      </c>
      <c r="D64" s="7">
        <f t="shared" si="4"/>
        <v>97.856942896453788</v>
      </c>
      <c r="E64" s="7">
        <f t="shared" si="5"/>
        <v>24.025269269093638</v>
      </c>
      <c r="F64" s="32">
        <f t="shared" si="0"/>
        <v>-0.10535063915633126</v>
      </c>
      <c r="G64" s="31">
        <f t="shared" si="1"/>
        <v>-9.5363354234528224</v>
      </c>
    </row>
    <row r="65" spans="1:7">
      <c r="A65" s="28">
        <f t="shared" si="2"/>
        <v>5.7999999999999954</v>
      </c>
      <c r="B65" s="5">
        <f t="shared" si="6"/>
        <v>16.855042556728534</v>
      </c>
      <c r="C65" s="12">
        <f t="shared" si="6"/>
        <v>-28.191024707681365</v>
      </c>
      <c r="D65" s="7">
        <f t="shared" si="4"/>
        <v>99.542447152126641</v>
      </c>
      <c r="E65" s="7">
        <f t="shared" si="5"/>
        <v>21.206166798325501</v>
      </c>
      <c r="F65" s="32">
        <f t="shared" si="0"/>
        <v>-0.1052190659483794</v>
      </c>
      <c r="G65" s="31">
        <f t="shared" si="1"/>
        <v>-9.5156551376688245</v>
      </c>
    </row>
    <row r="66" spans="1:7">
      <c r="A66" s="28">
        <f t="shared" si="2"/>
        <v>5.899999999999995</v>
      </c>
      <c r="B66" s="5">
        <f t="shared" si="6"/>
        <v>16.844520650133745</v>
      </c>
      <c r="C66" s="12">
        <f t="shared" si="6"/>
        <v>-29.201459193914481</v>
      </c>
      <c r="D66" s="7">
        <f t="shared" si="4"/>
        <v>101.22689921714002</v>
      </c>
      <c r="E66" s="7">
        <f t="shared" si="5"/>
        <v>18.286020878934053</v>
      </c>
      <c r="F66" s="32">
        <f t="shared" si="0"/>
        <v>-0.10508773912198129</v>
      </c>
      <c r="G66" s="31">
        <f t="shared" si="1"/>
        <v>-9.4941769359551618</v>
      </c>
    </row>
    <row r="67" spans="1:7">
      <c r="A67" s="28">
        <f t="shared" si="2"/>
        <v>5.9999999999999947</v>
      </c>
      <c r="B67" s="5">
        <f t="shared" si="6"/>
        <v>16.834011876221524</v>
      </c>
      <c r="C67" s="12">
        <f t="shared" si="6"/>
        <v>-30.214041500318967</v>
      </c>
      <c r="D67" s="7">
        <f t="shared" si="4"/>
        <v>102.91030040476217</v>
      </c>
      <c r="E67" s="7">
        <f t="shared" si="5"/>
        <v>15.264616728902157</v>
      </c>
      <c r="F67" s="32">
        <f t="shared" si="0"/>
        <v>-0.10495665806226476</v>
      </c>
      <c r="G67" s="31">
        <f t="shared" si="1"/>
        <v>-9.4718943889670122</v>
      </c>
    </row>
    <row r="68" spans="1:7">
      <c r="A68" s="28">
        <f t="shared" si="2"/>
        <v>6.0999999999999943</v>
      </c>
      <c r="B68" s="5">
        <f t="shared" si="6"/>
        <v>16.823516210415335</v>
      </c>
      <c r="C68" s="12">
        <f t="shared" si="6"/>
        <v>-31.22885206142227</v>
      </c>
      <c r="D68" s="7">
        <f t="shared" si="4"/>
        <v>104.5926520258037</v>
      </c>
      <c r="E68" s="7">
        <f t="shared" si="5"/>
        <v>12.14173152275993</v>
      </c>
      <c r="F68" s="32">
        <f t="shared" si="0"/>
        <v>-0.1048258221562772</v>
      </c>
      <c r="G68" s="31">
        <f t="shared" si="1"/>
        <v>-9.4488008030913289</v>
      </c>
    </row>
    <row r="69" spans="1:7">
      <c r="A69" s="28">
        <f t="shared" si="2"/>
        <v>6.199999999999994</v>
      </c>
      <c r="B69" s="5">
        <f t="shared" si="6"/>
        <v>16.813033628199747</v>
      </c>
      <c r="C69" s="12">
        <f t="shared" si="6"/>
        <v>-32.245971981113151</v>
      </c>
      <c r="D69" s="7">
        <f t="shared" si="4"/>
        <v>106.27395538862368</v>
      </c>
      <c r="E69" s="7">
        <f t="shared" si="5"/>
        <v>8.9171343246486146</v>
      </c>
      <c r="F69" s="32">
        <f t="shared" si="0"/>
        <v>-0.10469523079297356</v>
      </c>
      <c r="G69" s="31">
        <f t="shared" si="1"/>
        <v>-9.4248892161005848</v>
      </c>
    </row>
    <row r="70" spans="1:7">
      <c r="A70" s="28">
        <f t="shared" si="2"/>
        <v>6.2999999999999936</v>
      </c>
      <c r="B70" s="5">
        <f t="shared" si="6"/>
        <v>16.802564105120439</v>
      </c>
      <c r="C70" s="12">
        <f t="shared" si="6"/>
        <v>-33.265483059503083</v>
      </c>
      <c r="D70" s="7">
        <f t="shared" si="4"/>
        <v>107.95421179913572</v>
      </c>
      <c r="E70" s="7">
        <f t="shared" si="5"/>
        <v>5.5905860186983061</v>
      </c>
      <c r="F70" s="32">
        <f t="shared" si="0"/>
        <v>-0.10456488336321167</v>
      </c>
      <c r="G70" s="31">
        <f t="shared" si="1"/>
        <v>-9.4001523926118171</v>
      </c>
    </row>
    <row r="71" spans="1:7">
      <c r="A71" s="28">
        <f t="shared" si="2"/>
        <v>6.3999999999999932</v>
      </c>
      <c r="B71" s="5">
        <f t="shared" si="6"/>
        <v>16.792107616784051</v>
      </c>
      <c r="C71" s="12">
        <f t="shared" si="6"/>
        <v>-34.287467820241901</v>
      </c>
      <c r="D71" s="7">
        <f t="shared" si="4"/>
        <v>109.63342256081413</v>
      </c>
      <c r="E71" s="7">
        <f t="shared" si="5"/>
        <v>2.1618392366741155</v>
      </c>
      <c r="F71" s="32">
        <f t="shared" ref="F71:F91" si="7">-ABS(B71)/B71*$L$7/$H$3*B71^2</f>
        <v>-0.10443477925974572</v>
      </c>
      <c r="G71" s="31">
        <f t="shared" ref="G71:G91" si="8">-$I$7-ABS(C71)/C71*$L$7/$H$3*C71^2</f>
        <v>-9.3745828193458518</v>
      </c>
    </row>
    <row r="72" spans="1:7">
      <c r="A72" s="28">
        <f t="shared" ref="A72:A91" si="9">A71+$J$3</f>
        <v>6.4999999999999929</v>
      </c>
      <c r="B72" s="5">
        <f t="shared" ref="B72:C91" si="10">(D72-D71)/$J$3</f>
        <v>16.781664138858048</v>
      </c>
      <c r="C72" s="12">
        <f t="shared" si="10"/>
        <v>-35.312009538307315</v>
      </c>
      <c r="D72" s="7">
        <f t="shared" ref="D72:D91" si="11">(2*D71-D70)-(((D71-D70)/$J$3)^2)*($L$7/$H$3)*$J$3^2</f>
        <v>111.31158897469993</v>
      </c>
      <c r="E72" s="7">
        <f t="shared" ref="E72:E91" si="12">(2*E71-E70)-(((E71-E70)/$J$3)^2)*($L$7/$H$3)*$J$3^2-$I$7*$J$3^2</f>
        <v>-1.3693617171566166</v>
      </c>
      <c r="F72" s="32">
        <f t="shared" si="7"/>
        <v>-0.10430491787721975</v>
      </c>
      <c r="G72" s="31">
        <f t="shared" si="8"/>
        <v>-9.3481727001812285</v>
      </c>
    </row>
    <row r="73" spans="1:7">
      <c r="A73" s="28">
        <f t="shared" si="9"/>
        <v>6.5999999999999925</v>
      </c>
      <c r="B73" s="5">
        <f t="shared" si="10"/>
        <v>16.771233647070289</v>
      </c>
      <c r="C73" s="12">
        <f t="shared" si="10"/>
        <v>-36.339192268289189</v>
      </c>
      <c r="D73" s="7">
        <f t="shared" si="11"/>
        <v>112.98871233940696</v>
      </c>
      <c r="E73" s="7">
        <f t="shared" si="12"/>
        <v>-5.0032809439855352</v>
      </c>
      <c r="F73" s="32">
        <f t="shared" si="7"/>
        <v>-0.10417529861215766</v>
      </c>
      <c r="G73" s="31">
        <f t="shared" si="8"/>
        <v>-9.320913950997193</v>
      </c>
    </row>
    <row r="74" spans="1:7">
      <c r="A74" s="28">
        <f t="shared" si="9"/>
        <v>6.6999999999999922</v>
      </c>
      <c r="B74" s="5">
        <f t="shared" si="10"/>
        <v>16.760816117209032</v>
      </c>
      <c r="C74" s="12">
        <f t="shared" si="10"/>
        <v>-37.369100873189467</v>
      </c>
      <c r="D74" s="7">
        <f t="shared" si="11"/>
        <v>114.66479395112786</v>
      </c>
      <c r="E74" s="7">
        <f t="shared" si="12"/>
        <v>-8.7401910313044819</v>
      </c>
      <c r="F74" s="32">
        <f t="shared" si="7"/>
        <v>-0.10404592086295858</v>
      </c>
      <c r="G74" s="31">
        <f t="shared" si="8"/>
        <v>-9.2927981942997473</v>
      </c>
    </row>
    <row r="75" spans="1:7">
      <c r="A75" s="28">
        <f t="shared" si="9"/>
        <v>6.7999999999999918</v>
      </c>
      <c r="B75" s="5">
        <f t="shared" si="10"/>
        <v>16.750411525122786</v>
      </c>
      <c r="C75" s="12">
        <f t="shared" si="10"/>
        <v>-38.401821053759498</v>
      </c>
      <c r="D75" s="7">
        <f t="shared" si="11"/>
        <v>116.33983510364014</v>
      </c>
      <c r="E75" s="7">
        <f t="shared" si="12"/>
        <v>-12.580373136680432</v>
      </c>
      <c r="F75" s="32">
        <f t="shared" si="7"/>
        <v>-0.10391678402989039</v>
      </c>
      <c r="G75" s="31">
        <f t="shared" si="8"/>
        <v>-9.2638167536245373</v>
      </c>
    </row>
    <row r="76" spans="1:7">
      <c r="A76" s="28">
        <f t="shared" si="9"/>
        <v>6.8999999999999915</v>
      </c>
      <c r="B76" s="5">
        <f t="shared" si="10"/>
        <v>16.740019846719747</v>
      </c>
      <c r="C76" s="12">
        <f t="shared" si="10"/>
        <v>-39.437439378397023</v>
      </c>
      <c r="D76" s="7">
        <f t="shared" si="11"/>
        <v>118.01383708831212</v>
      </c>
      <c r="E76" s="7">
        <f t="shared" si="12"/>
        <v>-16.524117074520134</v>
      </c>
      <c r="F76" s="32">
        <f t="shared" si="7"/>
        <v>-0.10378788751507804</v>
      </c>
      <c r="G76" s="31">
        <f t="shared" si="8"/>
        <v>-9.2339606477100062</v>
      </c>
    </row>
    <row r="77" spans="1:7">
      <c r="A77" s="28">
        <f t="shared" si="9"/>
        <v>6.9999999999999911</v>
      </c>
      <c r="B77" s="5">
        <f t="shared" si="10"/>
        <v>16.729641057968223</v>
      </c>
      <c r="C77" s="12">
        <f t="shared" si="10"/>
        <v>-40.476043313625993</v>
      </c>
      <c r="D77" s="7">
        <f t="shared" si="11"/>
        <v>119.68680119410894</v>
      </c>
      <c r="E77" s="7">
        <f t="shared" si="12"/>
        <v>-20.571721405882734</v>
      </c>
      <c r="F77" s="32">
        <f t="shared" si="7"/>
        <v>-0.10365923072250424</v>
      </c>
      <c r="G77" s="31">
        <f t="shared" si="8"/>
        <v>-9.2032205844339661</v>
      </c>
    </row>
    <row r="78" spans="1:7">
      <c r="A78" s="28">
        <f t="shared" si="9"/>
        <v>7.0999999999999908</v>
      </c>
      <c r="B78" s="5">
        <f t="shared" si="10"/>
        <v>16.719275134895923</v>
      </c>
      <c r="C78" s="12">
        <f t="shared" si="10"/>
        <v>-41.5177212551826</v>
      </c>
      <c r="D78" s="7">
        <f t="shared" si="11"/>
        <v>121.35872870759853</v>
      </c>
      <c r="E78" s="7">
        <f t="shared" si="12"/>
        <v>-24.723493531400994</v>
      </c>
      <c r="F78" s="32">
        <f t="shared" si="7"/>
        <v>-0.10353081305799608</v>
      </c>
      <c r="G78" s="31">
        <f t="shared" si="8"/>
        <v>-9.1715869545063846</v>
      </c>
    </row>
    <row r="79" spans="1:7">
      <c r="A79" s="28">
        <f t="shared" si="9"/>
        <v>7.1999999999999904</v>
      </c>
      <c r="B79" s="5">
        <f t="shared" si="10"/>
        <v>16.708922053590101</v>
      </c>
      <c r="C79" s="12">
        <f t="shared" si="10"/>
        <v>-42.562562559731951</v>
      </c>
      <c r="D79" s="7">
        <f t="shared" si="11"/>
        <v>123.02962091295754</v>
      </c>
      <c r="E79" s="7">
        <f t="shared" si="12"/>
        <v>-28.979749787374189</v>
      </c>
      <c r="F79" s="32">
        <f t="shared" si="7"/>
        <v>-0.10340263392922212</v>
      </c>
      <c r="G79" s="31">
        <f t="shared" si="8"/>
        <v>-9.1390498249109129</v>
      </c>
    </row>
    <row r="80" spans="1:7">
      <c r="A80" s="28">
        <f t="shared" si="9"/>
        <v>7.2999999999999901</v>
      </c>
      <c r="B80" s="5">
        <f t="shared" si="10"/>
        <v>16.698581790197125</v>
      </c>
      <c r="C80" s="12">
        <f t="shared" si="10"/>
        <v>-43.610657577240914</v>
      </c>
      <c r="D80" s="7">
        <f t="shared" si="11"/>
        <v>124.69947909197725</v>
      </c>
      <c r="E80" s="7">
        <f t="shared" si="12"/>
        <v>-33.34081554509828</v>
      </c>
      <c r="F80" s="32">
        <f t="shared" si="7"/>
        <v>-0.10327469274568271</v>
      </c>
      <c r="G80" s="31">
        <f t="shared" si="8"/>
        <v>-9.1055989320872044</v>
      </c>
    </row>
    <row r="81" spans="1:7">
      <c r="A81" s="28">
        <f t="shared" si="9"/>
        <v>7.3999999999999897</v>
      </c>
      <c r="B81" s="5">
        <f t="shared" si="10"/>
        <v>16.688254320922624</v>
      </c>
      <c r="C81" s="12">
        <f t="shared" si="10"/>
        <v>-44.662097684032247</v>
      </c>
      <c r="D81" s="7">
        <f t="shared" si="11"/>
        <v>126.36830452406952</v>
      </c>
      <c r="E81" s="7">
        <f t="shared" si="12"/>
        <v>-37.807025313501505</v>
      </c>
      <c r="F81" s="32">
        <f t="shared" si="7"/>
        <v>-0.10314698891870701</v>
      </c>
      <c r="G81" s="31">
        <f t="shared" si="8"/>
        <v>-9.0712236748458857</v>
      </c>
    </row>
    <row r="82" spans="1:7">
      <c r="A82" s="28">
        <f t="shared" si="9"/>
        <v>7.4999999999999893</v>
      </c>
      <c r="B82" s="5">
        <f t="shared" si="10"/>
        <v>16.677939622030635</v>
      </c>
      <c r="C82" s="12">
        <f t="shared" si="10"/>
        <v>-45.716975316547703</v>
      </c>
      <c r="D82" s="7">
        <f t="shared" si="11"/>
        <v>128.03609848627258</v>
      </c>
      <c r="E82" s="7">
        <f t="shared" si="12"/>
        <v>-42.378722845156275</v>
      </c>
      <c r="F82" s="32">
        <f t="shared" si="7"/>
        <v>-0.10301952186143812</v>
      </c>
      <c r="G82" s="31">
        <f t="shared" si="8"/>
        <v>-9.035913107007481</v>
      </c>
    </row>
    <row r="83" spans="1:7">
      <c r="A83" s="28">
        <f t="shared" si="9"/>
        <v>7.599999999999989</v>
      </c>
      <c r="B83" s="5">
        <f t="shared" si="10"/>
        <v>16.667637669844453</v>
      </c>
      <c r="C83" s="12">
        <f t="shared" si="10"/>
        <v>-46.775384005846945</v>
      </c>
      <c r="D83" s="7">
        <f t="shared" si="11"/>
        <v>129.70286225325702</v>
      </c>
      <c r="E83" s="7">
        <f t="shared" si="12"/>
        <v>-47.05626124574097</v>
      </c>
      <c r="F83" s="32">
        <f t="shared" si="7"/>
        <v>-0.10289229098883905</v>
      </c>
      <c r="G83" s="31">
        <f t="shared" si="8"/>
        <v>-8.9996559297563206</v>
      </c>
    </row>
    <row r="84" spans="1:7">
      <c r="A84" s="28">
        <f t="shared" si="9"/>
        <v>7.6999999999999886</v>
      </c>
      <c r="B84" s="5">
        <f t="shared" si="10"/>
        <v>16.657348440745636</v>
      </c>
      <c r="C84" s="12">
        <f t="shared" si="10"/>
        <v>-47.837418412871315</v>
      </c>
      <c r="D84" s="7">
        <f t="shared" si="11"/>
        <v>131.36859709733159</v>
      </c>
      <c r="E84" s="7">
        <f t="shared" si="12"/>
        <v>-51.840003087028101</v>
      </c>
      <c r="F84" s="32">
        <f t="shared" si="7"/>
        <v>-0.10276529571767593</v>
      </c>
      <c r="G84" s="31">
        <f t="shared" si="8"/>
        <v>-8.9624404837000018</v>
      </c>
    </row>
    <row r="85" spans="1:7">
      <c r="A85" s="28">
        <f t="shared" si="9"/>
        <v>7.7999999999999883</v>
      </c>
      <c r="B85" s="5">
        <f t="shared" si="10"/>
        <v>16.64707191117401</v>
      </c>
      <c r="C85" s="12">
        <f t="shared" si="10"/>
        <v>-48.903174364501325</v>
      </c>
      <c r="D85" s="7">
        <f t="shared" si="11"/>
        <v>133.03330428844899</v>
      </c>
      <c r="E85" s="7">
        <f t="shared" si="12"/>
        <v>-56.730320523478234</v>
      </c>
      <c r="F85" s="32">
        <f t="shared" si="7"/>
        <v>-0.10263853546651353</v>
      </c>
      <c r="G85" s="31">
        <f t="shared" si="8"/>
        <v>-8.9242547406245443</v>
      </c>
    </row>
    <row r="86" spans="1:7">
      <c r="A86" s="28">
        <f t="shared" si="9"/>
        <v>7.8999999999999879</v>
      </c>
      <c r="B86" s="5">
        <f t="shared" si="10"/>
        <v>16.636808057627377</v>
      </c>
      <c r="C86" s="12">
        <f t="shared" si="10"/>
        <v>-49.972748890438865</v>
      </c>
      <c r="D86" s="7">
        <f t="shared" si="11"/>
        <v>134.69698509421173</v>
      </c>
      <c r="E86" s="7">
        <f t="shared" si="12"/>
        <v>-61.72759541252212</v>
      </c>
      <c r="F86" s="32">
        <f t="shared" si="7"/>
        <v>-0.10251200965570739</v>
      </c>
      <c r="G86" s="31">
        <f t="shared" si="8"/>
        <v>-8.8850862949349114</v>
      </c>
    </row>
    <row r="87" spans="1:7">
      <c r="A87" s="28">
        <f t="shared" si="9"/>
        <v>7.9999999999999876</v>
      </c>
      <c r="B87" s="5">
        <f t="shared" si="10"/>
        <v>16.626556856661807</v>
      </c>
      <c r="C87" s="12">
        <f t="shared" si="10"/>
        <v>-51.046240260945268</v>
      </c>
      <c r="D87" s="7">
        <f t="shared" si="11"/>
        <v>136.35964077987791</v>
      </c>
      <c r="E87" s="7">
        <f t="shared" si="12"/>
        <v>-66.832219438616647</v>
      </c>
      <c r="F87" s="32">
        <f t="shared" si="7"/>
        <v>-0.10238571770740292</v>
      </c>
      <c r="G87" s="31">
        <f t="shared" si="8"/>
        <v>-8.8449223547701497</v>
      </c>
    </row>
    <row r="88" spans="1:7">
      <c r="A88" s="28">
        <f t="shared" si="9"/>
        <v>8.0999999999999872</v>
      </c>
      <c r="B88" s="5">
        <f t="shared" si="10"/>
        <v>16.616318284891065</v>
      </c>
      <c r="C88" s="12">
        <f t="shared" si="10"/>
        <v>-52.123748025468331</v>
      </c>
      <c r="D88" s="7">
        <f t="shared" si="11"/>
        <v>138.02127260836701</v>
      </c>
      <c r="E88" s="7">
        <f t="shared" si="12"/>
        <v>-72.04459424116348</v>
      </c>
      <c r="F88" s="32">
        <f t="shared" si="7"/>
        <v>-0.10225965904552387</v>
      </c>
      <c r="G88" s="31">
        <f t="shared" si="8"/>
        <v>-8.8037497327818119</v>
      </c>
    </row>
    <row r="89" spans="1:7">
      <c r="A89" s="28">
        <f t="shared" si="9"/>
        <v>8.1999999999999869</v>
      </c>
      <c r="B89" s="5">
        <f t="shared" si="10"/>
        <v>16.606092318986612</v>
      </c>
      <c r="C89" s="12">
        <f t="shared" si="10"/>
        <v>-53.205373052190197</v>
      </c>
      <c r="D89" s="7">
        <f t="shared" si="11"/>
        <v>139.68188184026567</v>
      </c>
      <c r="E89" s="7">
        <f t="shared" si="12"/>
        <v>-77.3651315463825</v>
      </c>
      <c r="F89" s="32">
        <f t="shared" si="7"/>
        <v>-0.10213383309576808</v>
      </c>
      <c r="G89" s="31">
        <f t="shared" si="8"/>
        <v>-8.7615548365639775</v>
      </c>
    </row>
    <row r="90" spans="1:7">
      <c r="A90" s="28">
        <f t="shared" si="9"/>
        <v>8.2999999999999865</v>
      </c>
      <c r="B90" s="5">
        <f t="shared" si="10"/>
        <v>16.595878935677035</v>
      </c>
      <c r="C90" s="12">
        <f t="shared" si="10"/>
        <v>-54.291217568533767</v>
      </c>
      <c r="D90" s="7">
        <f t="shared" si="11"/>
        <v>141.34146973383338</v>
      </c>
      <c r="E90" s="7">
        <f t="shared" si="12"/>
        <v>-82.794253303235877</v>
      </c>
      <c r="F90" s="32">
        <f t="shared" si="7"/>
        <v>-0.10200823928559602</v>
      </c>
      <c r="G90" s="31">
        <f t="shared" si="8"/>
        <v>-8.7183236587224204</v>
      </c>
    </row>
    <row r="91" spans="1:7">
      <c r="A91" s="28">
        <f t="shared" si="9"/>
        <v>8.3999999999999861</v>
      </c>
      <c r="B91" s="5">
        <f t="shared" si="10"/>
        <v>16.585678111748337</v>
      </c>
      <c r="C91" s="12">
        <f t="shared" si="10"/>
        <v>-55.38138520266159</v>
      </c>
      <c r="D91" s="7">
        <f t="shared" si="11"/>
        <v>143.00003754500821</v>
      </c>
      <c r="E91" s="7">
        <f t="shared" si="12"/>
        <v>-88.332391823502036</v>
      </c>
      <c r="F91" s="32">
        <f t="shared" si="7"/>
        <v>-0.10188287704423001</v>
      </c>
      <c r="G91" s="31">
        <f t="shared" si="8"/>
        <v>-8.6740417665701024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88A4-7855-A746-9336-65D6F4A05047}">
  <dimension ref="A2:M91"/>
  <sheetViews>
    <sheetView workbookViewId="0">
      <selection activeCell="C4" sqref="C4"/>
    </sheetView>
  </sheetViews>
  <sheetFormatPr baseColWidth="10" defaultColWidth="11.44140625" defaultRowHeight="14.4"/>
  <cols>
    <col min="1" max="5" width="30.109375" customWidth="1"/>
    <col min="6" max="6" width="35" customWidth="1"/>
    <col min="7" max="13" width="30.109375" customWidth="1"/>
  </cols>
  <sheetData>
    <row r="2" spans="1:13">
      <c r="A2" s="3" t="s">
        <v>35</v>
      </c>
      <c r="B2" s="3" t="s">
        <v>36</v>
      </c>
      <c r="C2" s="3" t="s">
        <v>37</v>
      </c>
      <c r="D2" s="3" t="s">
        <v>38</v>
      </c>
      <c r="E2" s="3" t="s">
        <v>39</v>
      </c>
      <c r="F2" s="3" t="s">
        <v>40</v>
      </c>
      <c r="G2" s="22" t="s">
        <v>41</v>
      </c>
      <c r="H2" s="22" t="s">
        <v>42</v>
      </c>
      <c r="I2" s="22" t="s">
        <v>43</v>
      </c>
      <c r="J2" s="22" t="s">
        <v>44</v>
      </c>
    </row>
    <row r="3" spans="1:13">
      <c r="A3" s="6">
        <v>0</v>
      </c>
      <c r="B3" s="6">
        <v>-9.81</v>
      </c>
      <c r="C3" s="6">
        <v>55</v>
      </c>
      <c r="D3" s="6">
        <v>60</v>
      </c>
      <c r="E3" s="11">
        <f>D3*PI()/180</f>
        <v>1.0471975511965976</v>
      </c>
      <c r="F3" s="11">
        <v>1.2</v>
      </c>
      <c r="G3" s="11">
        <v>100</v>
      </c>
      <c r="H3" s="11">
        <v>1</v>
      </c>
      <c r="I3" s="11">
        <v>32</v>
      </c>
      <c r="J3" s="11">
        <v>0.1</v>
      </c>
    </row>
    <row r="5" spans="1:13">
      <c r="A5" s="4" t="s">
        <v>45</v>
      </c>
      <c r="B5" s="4" t="s">
        <v>46</v>
      </c>
      <c r="C5" s="8" t="s">
        <v>47</v>
      </c>
      <c r="D5" s="9" t="s">
        <v>48</v>
      </c>
      <c r="E5" s="9" t="s">
        <v>49</v>
      </c>
      <c r="F5" s="9" t="s">
        <v>50</v>
      </c>
      <c r="G5" s="9" t="s">
        <v>51</v>
      </c>
      <c r="H5" s="24" t="s">
        <v>52</v>
      </c>
      <c r="I5" s="24" t="s">
        <v>53</v>
      </c>
      <c r="J5" s="24" t="s">
        <v>54</v>
      </c>
      <c r="K5" s="24" t="s">
        <v>55</v>
      </c>
      <c r="L5" s="24" t="s">
        <v>56</v>
      </c>
      <c r="M5" s="24" t="s">
        <v>57</v>
      </c>
    </row>
    <row r="6" spans="1:13">
      <c r="A6" s="4">
        <v>-0.1</v>
      </c>
      <c r="B6" s="4"/>
      <c r="C6" s="8"/>
      <c r="D6" s="9">
        <f>D7-B7*$J$3-(F7*$J$3^2)</f>
        <v>-2.7471990837511662</v>
      </c>
      <c r="E6" s="9">
        <f>E7-C7*J3-G7*$J$3^2</f>
        <v>27.343363027932092</v>
      </c>
      <c r="F6" s="9"/>
      <c r="G6" s="34"/>
      <c r="H6" s="24"/>
      <c r="I6" s="24"/>
      <c r="J6" s="24"/>
      <c r="K6" s="24"/>
      <c r="L6" s="24"/>
      <c r="M6" s="24"/>
    </row>
    <row r="7" spans="1:13">
      <c r="A7" s="5">
        <v>0</v>
      </c>
      <c r="B7" s="5">
        <f>$C$3*(COS($E$3))</f>
        <v>27.500000000000007</v>
      </c>
      <c r="C7" s="12">
        <f>$C$3*(SIN($E$3))</f>
        <v>47.631397208144122</v>
      </c>
      <c r="D7" s="7">
        <f>B7*A7</f>
        <v>0</v>
      </c>
      <c r="E7" s="30">
        <f>I3</f>
        <v>32</v>
      </c>
      <c r="F7" s="32">
        <f t="shared" ref="F7:F70" si="0">-ABS(B7)/B7*$L$7/$H$3*B7^2</f>
        <v>-0.28009162488347356</v>
      </c>
      <c r="G7" s="31">
        <f t="shared" ref="G7:G70" si="1">-$I$7-ABS(C7)/C7*$L$7/$H$3*C7^2</f>
        <v>-10.650274874650421</v>
      </c>
      <c r="H7" s="33">
        <f>(H3/G3)</f>
        <v>0.01</v>
      </c>
      <c r="I7" s="25">
        <v>9.81</v>
      </c>
      <c r="J7" s="25">
        <f>(3*H7/(4*PI()))^(1/3)</f>
        <v>0.13365046175719758</v>
      </c>
      <c r="K7" s="25">
        <v>1.0999999999999999E-2</v>
      </c>
      <c r="L7" s="25">
        <f>0.5*F3*K7*M7</f>
        <v>3.7036909075500616E-4</v>
      </c>
      <c r="M7" s="25">
        <f>PI()*J7^2</f>
        <v>5.6116528902273671E-2</v>
      </c>
    </row>
    <row r="8" spans="1:13">
      <c r="A8" s="28">
        <f t="shared" ref="A8:A71" si="2">A7+$J$3</f>
        <v>0.1</v>
      </c>
      <c r="B8" s="5">
        <f t="shared" ref="B8:C39" si="3">(D8-D7)/$J$3</f>
        <v>27.444038701471609</v>
      </c>
      <c r="C8" s="12">
        <f t="shared" si="3"/>
        <v>45.50505789485932</v>
      </c>
      <c r="D8" s="7">
        <f t="shared" ref="D8:D71" si="4">(2*D7-D6)-(((D7-D6)/$J$3)^2)*($L$7/$H$3)*$J$3^2</f>
        <v>2.7444038701471611</v>
      </c>
      <c r="E8" s="7">
        <f t="shared" ref="E8:E71" si="5">(2*E7-E6)-(((E7-E6)/$J$3)^2)*($L$7/$H$3)*$J$3^2-$I$7*$J$3^2</f>
        <v>36.550505789485932</v>
      </c>
      <c r="F8" s="32">
        <f t="shared" si="0"/>
        <v>-0.27895283631716933</v>
      </c>
      <c r="G8" s="31">
        <f t="shared" si="1"/>
        <v>-10.576927088811182</v>
      </c>
      <c r="H8" s="35">
        <f>(H3/G3)</f>
        <v>0.01</v>
      </c>
      <c r="I8" s="25">
        <v>9.81</v>
      </c>
      <c r="J8" s="25"/>
      <c r="K8" s="25"/>
      <c r="L8" s="25"/>
      <c r="M8" s="25">
        <f>4*PI()*J8*J8</f>
        <v>0</v>
      </c>
    </row>
    <row r="9" spans="1:13">
      <c r="A9" s="28">
        <f t="shared" si="2"/>
        <v>0.2</v>
      </c>
      <c r="B9" s="5">
        <f t="shared" si="3"/>
        <v>27.416143417839891</v>
      </c>
      <c r="C9" s="12">
        <f t="shared" si="3"/>
        <v>44.447365185978214</v>
      </c>
      <c r="D9" s="7">
        <f t="shared" si="4"/>
        <v>5.4860182119311505</v>
      </c>
      <c r="E9" s="7">
        <f t="shared" si="5"/>
        <v>40.995242308083753</v>
      </c>
      <c r="F9" s="32">
        <f t="shared" si="0"/>
        <v>-0.27838604555678448</v>
      </c>
      <c r="G9" s="31">
        <f t="shared" si="1"/>
        <v>-10.541689424616083</v>
      </c>
    </row>
    <row r="10" spans="1:13">
      <c r="A10" s="28">
        <f t="shared" si="2"/>
        <v>0.30000000000000004</v>
      </c>
      <c r="B10" s="5">
        <f t="shared" si="3"/>
        <v>27.388304813284215</v>
      </c>
      <c r="C10" s="12">
        <f t="shared" si="3"/>
        <v>43.393196243516599</v>
      </c>
      <c r="D10" s="7">
        <f t="shared" si="4"/>
        <v>8.2248486932595721</v>
      </c>
      <c r="E10" s="7">
        <f t="shared" si="5"/>
        <v>45.334561932435413</v>
      </c>
      <c r="F10" s="32">
        <f t="shared" si="0"/>
        <v>-0.27782098107862346</v>
      </c>
      <c r="G10" s="31">
        <f t="shared" si="1"/>
        <v>-10.507393694311599</v>
      </c>
    </row>
    <row r="11" spans="1:13">
      <c r="A11" s="28">
        <f t="shared" si="2"/>
        <v>0.4</v>
      </c>
      <c r="B11" s="5">
        <f t="shared" si="3"/>
        <v>27.360522715176359</v>
      </c>
      <c r="C11" s="12">
        <f t="shared" si="3"/>
        <v>42.342456874085386</v>
      </c>
      <c r="D11" s="7">
        <f t="shared" si="4"/>
        <v>10.960900964777208</v>
      </c>
      <c r="E11" s="7">
        <f t="shared" si="5"/>
        <v>49.568807619843952</v>
      </c>
      <c r="F11" s="32">
        <f t="shared" si="0"/>
        <v>-0.2772576358776751</v>
      </c>
      <c r="G11" s="31">
        <f t="shared" si="1"/>
        <v>-10.474028688811043</v>
      </c>
    </row>
    <row r="12" spans="1:13">
      <c r="A12" s="28">
        <f t="shared" si="2"/>
        <v>0.5</v>
      </c>
      <c r="B12" s="5">
        <f t="shared" si="3"/>
        <v>27.332796951588598</v>
      </c>
      <c r="C12" s="12">
        <f t="shared" si="3"/>
        <v>41.295054005204292</v>
      </c>
      <c r="D12" s="7">
        <f t="shared" si="4"/>
        <v>13.694180659936068</v>
      </c>
      <c r="E12" s="7">
        <f t="shared" si="5"/>
        <v>53.698313020364381</v>
      </c>
      <c r="F12" s="32">
        <f t="shared" si="0"/>
        <v>-0.27669600298443126</v>
      </c>
      <c r="G12" s="31">
        <f t="shared" si="1"/>
        <v>-10.441583553189218</v>
      </c>
    </row>
    <row r="13" spans="1:13">
      <c r="A13" s="28">
        <f t="shared" si="2"/>
        <v>0.6</v>
      </c>
      <c r="B13" s="5">
        <f t="shared" si="3"/>
        <v>27.305127351290164</v>
      </c>
      <c r="C13" s="12">
        <f t="shared" si="3"/>
        <v>40.250895649885337</v>
      </c>
      <c r="D13" s="7">
        <f t="shared" si="4"/>
        <v>16.424693395065084</v>
      </c>
      <c r="E13" s="7">
        <f t="shared" si="5"/>
        <v>57.723402585352915</v>
      </c>
      <c r="F13" s="32">
        <f t="shared" si="0"/>
        <v>-0.27613607546467084</v>
      </c>
      <c r="G13" s="31">
        <f t="shared" si="1"/>
        <v>-10.410047778931599</v>
      </c>
    </row>
    <row r="14" spans="1:13">
      <c r="A14" s="28">
        <f t="shared" si="2"/>
        <v>0.7</v>
      </c>
      <c r="B14" s="5">
        <f t="shared" si="3"/>
        <v>27.277513743743711</v>
      </c>
      <c r="C14" s="12">
        <f t="shared" si="3"/>
        <v>39.209890871992172</v>
      </c>
      <c r="D14" s="7">
        <f t="shared" si="4"/>
        <v>19.152444769439455</v>
      </c>
      <c r="E14" s="7">
        <f t="shared" si="5"/>
        <v>61.644391672552132</v>
      </c>
      <c r="F14" s="32">
        <f t="shared" si="0"/>
        <v>-0.27557784641924582</v>
      </c>
      <c r="G14" s="31">
        <f t="shared" si="1"/>
        <v>-10.379411196474836</v>
      </c>
    </row>
    <row r="15" spans="1:13">
      <c r="A15" s="28">
        <f t="shared" si="2"/>
        <v>0.79999999999999993</v>
      </c>
      <c r="B15" s="5">
        <f t="shared" si="3"/>
        <v>27.249955959101797</v>
      </c>
      <c r="C15" s="12">
        <f t="shared" si="3"/>
        <v>38.171949752344716</v>
      </c>
      <c r="D15" s="7">
        <f t="shared" si="4"/>
        <v>21.877440365349635</v>
      </c>
      <c r="E15" s="7">
        <f t="shared" si="5"/>
        <v>65.461586647786604</v>
      </c>
      <c r="F15" s="32">
        <f t="shared" si="0"/>
        <v>-0.27502130898386806</v>
      </c>
      <c r="G15" s="31">
        <f t="shared" si="1"/>
        <v>-10.349663968029235</v>
      </c>
    </row>
    <row r="16" spans="1:13">
      <c r="A16" s="28">
        <f t="shared" si="2"/>
        <v>0.89999999999999991</v>
      </c>
      <c r="B16" s="5">
        <f t="shared" si="3"/>
        <v>27.222453828203399</v>
      </c>
      <c r="C16" s="12">
        <f t="shared" si="3"/>
        <v>37.136983355541702</v>
      </c>
      <c r="D16" s="7">
        <f t="shared" si="4"/>
        <v>24.599685748169975</v>
      </c>
      <c r="E16" s="7">
        <f t="shared" si="5"/>
        <v>69.175284983340774</v>
      </c>
      <c r="F16" s="32">
        <f t="shared" si="0"/>
        <v>-0.27446645632889827</v>
      </c>
      <c r="G16" s="31">
        <f t="shared" si="1"/>
        <v>-10.320796580674273</v>
      </c>
    </row>
    <row r="17" spans="1:8">
      <c r="A17" s="28">
        <f t="shared" si="2"/>
        <v>0.99999999999999989</v>
      </c>
      <c r="B17" s="5">
        <f t="shared" si="3"/>
        <v>27.195007182570521</v>
      </c>
      <c r="C17" s="12">
        <f t="shared" si="3"/>
        <v>36.104903697474242</v>
      </c>
      <c r="D17" s="7">
        <f t="shared" si="4"/>
        <v>27.319186466427027</v>
      </c>
      <c r="E17" s="7">
        <f t="shared" si="5"/>
        <v>72.785775353088198</v>
      </c>
      <c r="F17" s="32">
        <f t="shared" si="0"/>
        <v>-0.2739132816591377</v>
      </c>
      <c r="G17" s="31">
        <f t="shared" si="1"/>
        <v>-10.292799839718604</v>
      </c>
    </row>
    <row r="18" spans="1:8">
      <c r="A18" s="28">
        <f t="shared" si="2"/>
        <v>1.0999999999999999</v>
      </c>
      <c r="B18" s="5">
        <f t="shared" si="3"/>
        <v>27.167615854404623</v>
      </c>
      <c r="C18" s="12">
        <f t="shared" si="3"/>
        <v>35.075623713502324</v>
      </c>
      <c r="D18" s="7">
        <f t="shared" si="4"/>
        <v>30.035948051867489</v>
      </c>
      <c r="E18" s="7">
        <f t="shared" si="5"/>
        <v>76.29333772443843</v>
      </c>
      <c r="F18" s="32">
        <f t="shared" si="0"/>
        <v>-0.27336177821361751</v>
      </c>
      <c r="G18" s="31">
        <f t="shared" si="1"/>
        <v>-10.265664862316385</v>
      </c>
    </row>
    <row r="19" spans="1:8">
      <c r="A19" s="28">
        <f t="shared" si="2"/>
        <v>1.2</v>
      </c>
      <c r="B19" s="5">
        <f t="shared" si="3"/>
        <v>27.140279676583283</v>
      </c>
      <c r="C19" s="12">
        <f t="shared" si="3"/>
        <v>34.049057227270652</v>
      </c>
      <c r="D19" s="7">
        <f t="shared" si="4"/>
        <v>32.749976019525818</v>
      </c>
      <c r="E19" s="7">
        <f t="shared" si="5"/>
        <v>79.698243447165495</v>
      </c>
      <c r="F19" s="32">
        <f t="shared" si="0"/>
        <v>-0.2728119392653936</v>
      </c>
      <c r="G19" s="31">
        <f t="shared" si="1"/>
        <v>-10.239383071332144</v>
      </c>
    </row>
    <row r="20" spans="1:8">
      <c r="A20" s="28">
        <f t="shared" si="2"/>
        <v>1.3</v>
      </c>
      <c r="B20" s="5">
        <f t="shared" si="3"/>
        <v>27.112998482656678</v>
      </c>
      <c r="C20" s="12">
        <f t="shared" si="3"/>
        <v>33.025118920137402</v>
      </c>
      <c r="D20" s="7">
        <f t="shared" si="4"/>
        <v>35.461275867791485</v>
      </c>
      <c r="E20" s="7">
        <f t="shared" si="5"/>
        <v>83.000755339179236</v>
      </c>
      <c r="F20" s="32">
        <f t="shared" si="0"/>
        <v>-0.27226375812133885</v>
      </c>
      <c r="G20" s="31">
        <f t="shared" si="1"/>
        <v>-10.213946189446734</v>
      </c>
    </row>
    <row r="21" spans="1:8">
      <c r="A21" s="28">
        <f t="shared" si="2"/>
        <v>1.4000000000000001</v>
      </c>
      <c r="B21" s="5">
        <f t="shared" si="3"/>
        <v>27.08577210684453</v>
      </c>
      <c r="C21" s="12">
        <f t="shared" si="3"/>
        <v>32.003724301192733</v>
      </c>
      <c r="D21" s="7">
        <f t="shared" si="4"/>
        <v>38.169853078475938</v>
      </c>
      <c r="E21" s="7">
        <f t="shared" si="5"/>
        <v>86.201127769298509</v>
      </c>
      <c r="F21" s="32">
        <f t="shared" si="0"/>
        <v>-0.27171722812194615</v>
      </c>
      <c r="G21" s="31">
        <f t="shared" si="1"/>
        <v>-10.189346233497274</v>
      </c>
    </row>
    <row r="22" spans="1:8">
      <c r="A22" s="28">
        <f t="shared" si="2"/>
        <v>1.5000000000000002</v>
      </c>
      <c r="B22" s="5">
        <f t="shared" si="3"/>
        <v>27.058600384032303</v>
      </c>
      <c r="C22" s="12">
        <f t="shared" si="3"/>
        <v>30.984789677843025</v>
      </c>
      <c r="D22" s="7">
        <f t="shared" si="4"/>
        <v>40.875713116879169</v>
      </c>
      <c r="E22" s="7">
        <f t="shared" si="5"/>
        <v>89.299606737082811</v>
      </c>
      <c r="F22" s="32">
        <f t="shared" si="0"/>
        <v>-0.27117234264111689</v>
      </c>
      <c r="G22" s="31">
        <f t="shared" si="1"/>
        <v>-10.165575509044277</v>
      </c>
    </row>
    <row r="23" spans="1:8">
      <c r="A23" s="28">
        <f t="shared" si="2"/>
        <v>1.6000000000000003</v>
      </c>
      <c r="B23" s="5">
        <f t="shared" si="3"/>
        <v>27.031483149768221</v>
      </c>
      <c r="C23" s="12">
        <f t="shared" si="3"/>
        <v>29.968232126938545</v>
      </c>
      <c r="D23" s="7">
        <f t="shared" si="4"/>
        <v>43.578861431855991</v>
      </c>
      <c r="E23" s="7">
        <f t="shared" si="5"/>
        <v>92.296429949776666</v>
      </c>
      <c r="F23" s="32">
        <f t="shared" si="0"/>
        <v>-0.27062909508596728</v>
      </c>
      <c r="G23" s="31">
        <f t="shared" si="1"/>
        <v>-10.142626605159503</v>
      </c>
    </row>
    <row r="24" spans="1:8">
      <c r="A24" s="28">
        <f t="shared" si="2"/>
        <v>1.7000000000000004</v>
      </c>
      <c r="B24" s="5">
        <f t="shared" si="3"/>
        <v>27.004420240259606</v>
      </c>
      <c r="C24" s="12">
        <f t="shared" si="3"/>
        <v>28.953969466422507</v>
      </c>
      <c r="D24" s="7">
        <f t="shared" si="4"/>
        <v>46.279303455881951</v>
      </c>
      <c r="E24" s="7">
        <f t="shared" si="5"/>
        <v>95.191826896418917</v>
      </c>
      <c r="F24" s="32">
        <f t="shared" si="0"/>
        <v>-0.27008747889662177</v>
      </c>
      <c r="G24" s="31">
        <f t="shared" si="1"/>
        <v>-10.120492389428355</v>
      </c>
    </row>
    <row r="25" spans="1:8">
      <c r="A25" s="28">
        <f t="shared" si="2"/>
        <v>1.8000000000000005</v>
      </c>
      <c r="B25" s="5">
        <f t="shared" si="3"/>
        <v>26.977411492369967</v>
      </c>
      <c r="C25" s="12">
        <f t="shared" si="3"/>
        <v>27.941920227479642</v>
      </c>
      <c r="D25" s="7">
        <f t="shared" si="4"/>
        <v>48.977044605118948</v>
      </c>
      <c r="E25" s="7">
        <f t="shared" si="5"/>
        <v>97.986018919166881</v>
      </c>
      <c r="F25" s="32">
        <f t="shared" si="0"/>
        <v>-0.26954748754602287</v>
      </c>
      <c r="G25" s="31">
        <f t="shared" si="1"/>
        <v>-10.099166003160937</v>
      </c>
    </row>
    <row r="26" spans="1:8">
      <c r="A26" s="28">
        <f t="shared" si="2"/>
        <v>1.9000000000000006</v>
      </c>
      <c r="B26" s="5">
        <f t="shared" si="3"/>
        <v>26.950456743615376</v>
      </c>
      <c r="C26" s="12">
        <f t="shared" si="3"/>
        <v>26.932003627163539</v>
      </c>
      <c r="D26" s="7">
        <f t="shared" si="4"/>
        <v>51.672090279480486</v>
      </c>
      <c r="E26" s="7">
        <f t="shared" si="5"/>
        <v>100.67921928188323</v>
      </c>
      <c r="F26" s="32">
        <f t="shared" si="0"/>
        <v>-0.26900911453972748</v>
      </c>
      <c r="G26" s="31">
        <f t="shared" si="1"/>
        <v>-10.078640856806148</v>
      </c>
      <c r="H26" t="s">
        <v>58</v>
      </c>
    </row>
    <row r="27" spans="1:8">
      <c r="A27" s="28">
        <f t="shared" si="2"/>
        <v>2.0000000000000004</v>
      </c>
      <c r="B27" s="5">
        <f t="shared" si="3"/>
        <v>26.923555832161412</v>
      </c>
      <c r="C27" s="12">
        <f t="shared" si="3"/>
        <v>25.924139541482845</v>
      </c>
      <c r="D27" s="7">
        <f t="shared" si="4"/>
        <v>54.364445862696627</v>
      </c>
      <c r="E27" s="7">
        <f t="shared" si="5"/>
        <v>103.27163323603152</v>
      </c>
      <c r="F27" s="32">
        <f t="shared" si="0"/>
        <v>-0.26847235341571518</v>
      </c>
      <c r="G27" s="31">
        <f t="shared" si="1"/>
        <v>-10.05891062556347</v>
      </c>
    </row>
    <row r="28" spans="1:8">
      <c r="A28" s="28">
        <f t="shared" si="2"/>
        <v>2.1000000000000005</v>
      </c>
      <c r="B28" s="5">
        <f t="shared" si="3"/>
        <v>26.896708596819821</v>
      </c>
      <c r="C28" s="12">
        <f t="shared" si="3"/>
        <v>24.918248478926444</v>
      </c>
      <c r="D28" s="7">
        <f t="shared" si="4"/>
        <v>57.054116722378609</v>
      </c>
      <c r="E28" s="7">
        <f t="shared" si="5"/>
        <v>105.76345808392416</v>
      </c>
      <c r="F28" s="32">
        <f t="shared" si="0"/>
        <v>-0.26793719774419283</v>
      </c>
      <c r="G28" s="31">
        <f t="shared" si="1"/>
        <v>-10.039969245187379</v>
      </c>
    </row>
    <row r="29" spans="1:8">
      <c r="A29" s="28">
        <f t="shared" si="2"/>
        <v>2.2000000000000006</v>
      </c>
      <c r="B29" s="5">
        <f t="shared" si="3"/>
        <v>26.869914877045389</v>
      </c>
      <c r="C29" s="12">
        <f t="shared" si="3"/>
        <v>23.914251554407713</v>
      </c>
      <c r="D29" s="7">
        <f t="shared" si="4"/>
        <v>59.741108210083148</v>
      </c>
      <c r="E29" s="7">
        <f t="shared" si="5"/>
        <v>108.15488323936493</v>
      </c>
      <c r="F29" s="32">
        <f t="shared" si="0"/>
        <v>-0.26740364112740339</v>
      </c>
      <c r="G29" s="31">
        <f t="shared" si="1"/>
        <v>-10.021810907979496</v>
      </c>
    </row>
    <row r="30" spans="1:8">
      <c r="A30" s="28">
        <f t="shared" si="2"/>
        <v>2.3000000000000007</v>
      </c>
      <c r="B30" s="5">
        <f t="shared" si="3"/>
        <v>26.843174512932677</v>
      </c>
      <c r="C30" s="12">
        <f t="shared" si="3"/>
        <v>22.912070463609808</v>
      </c>
      <c r="D30" s="7">
        <f t="shared" si="4"/>
        <v>62.425425661376416</v>
      </c>
      <c r="E30" s="7">
        <f t="shared" si="5"/>
        <v>110.44609028572592</v>
      </c>
      <c r="F30" s="32">
        <f t="shared" si="0"/>
        <v>-0.26687167719943328</v>
      </c>
      <c r="G30" s="31">
        <f t="shared" si="1"/>
        <v>-10.004430058963916</v>
      </c>
    </row>
    <row r="31" spans="1:8">
      <c r="A31" s="28">
        <f t="shared" si="2"/>
        <v>2.4000000000000008</v>
      </c>
      <c r="B31" s="5">
        <f t="shared" si="3"/>
        <v>26.816487345212821</v>
      </c>
      <c r="C31" s="12">
        <f t="shared" si="3"/>
        <v>21.911627457713365</v>
      </c>
      <c r="D31" s="7">
        <f t="shared" si="4"/>
        <v>65.107074395897698</v>
      </c>
      <c r="E31" s="7">
        <f t="shared" si="5"/>
        <v>112.63725303149725</v>
      </c>
      <c r="F31" s="32">
        <f t="shared" si="0"/>
        <v>-0.26634129962602221</v>
      </c>
      <c r="G31" s="31">
        <f t="shared" si="1"/>
        <v>-9.9878213922413046</v>
      </c>
    </row>
    <row r="32" spans="1:8">
      <c r="A32" s="28">
        <f t="shared" si="2"/>
        <v>2.5000000000000009</v>
      </c>
      <c r="B32" s="5">
        <f t="shared" si="3"/>
        <v>26.789853215250332</v>
      </c>
      <c r="C32" s="12">
        <f t="shared" si="3"/>
        <v>20.912845318489275</v>
      </c>
      <c r="D32" s="7">
        <f t="shared" si="4"/>
        <v>67.786059717422731</v>
      </c>
      <c r="E32" s="7">
        <f t="shared" si="5"/>
        <v>114.72853756334618</v>
      </c>
      <c r="F32" s="32">
        <f t="shared" si="0"/>
        <v>-0.26581250210437363</v>
      </c>
      <c r="G32" s="31">
        <f t="shared" si="1"/>
        <v>-9.9719798475176589</v>
      </c>
    </row>
    <row r="33" spans="1:7">
      <c r="A33" s="28">
        <f t="shared" si="2"/>
        <v>2.600000000000001</v>
      </c>
      <c r="B33" s="5">
        <f t="shared" si="3"/>
        <v>26.763271965039905</v>
      </c>
      <c r="C33" s="12">
        <f t="shared" si="3"/>
        <v>19.915647333737496</v>
      </c>
      <c r="D33" s="7">
        <f t="shared" si="4"/>
        <v>70.462386913926721</v>
      </c>
      <c r="E33" s="7">
        <f t="shared" si="5"/>
        <v>116.72010229671993</v>
      </c>
      <c r="F33" s="32">
        <f t="shared" si="0"/>
        <v>-0.26528527836296673</v>
      </c>
      <c r="G33" s="31">
        <f t="shared" si="1"/>
        <v>-9.9569006068037176</v>
      </c>
    </row>
    <row r="34" spans="1:7">
      <c r="A34" s="28">
        <f t="shared" si="2"/>
        <v>2.7000000000000011</v>
      </c>
      <c r="B34" s="5">
        <f t="shared" si="3"/>
        <v>26.736743437203643</v>
      </c>
      <c r="C34" s="12">
        <f t="shared" si="3"/>
        <v>18.919957273057122</v>
      </c>
      <c r="D34" s="7">
        <f t="shared" si="4"/>
        <v>73.136061257647086</v>
      </c>
      <c r="E34" s="7">
        <f t="shared" si="5"/>
        <v>118.61209802402564</v>
      </c>
      <c r="F34" s="32">
        <f t="shared" si="0"/>
        <v>-0.26475962216137677</v>
      </c>
      <c r="G34" s="31">
        <f t="shared" si="1"/>
        <v>-9.9425790912813969</v>
      </c>
    </row>
    <row r="35" spans="1:7">
      <c r="A35" s="28">
        <f t="shared" si="2"/>
        <v>2.8000000000000012</v>
      </c>
      <c r="B35" s="5">
        <f t="shared" si="3"/>
        <v>26.710267474987575</v>
      </c>
      <c r="C35" s="12">
        <f t="shared" si="3"/>
        <v>17.925699363928942</v>
      </c>
      <c r="D35" s="7">
        <f t="shared" si="4"/>
        <v>75.807088005145843</v>
      </c>
      <c r="E35" s="7">
        <f t="shared" si="5"/>
        <v>120.40466796041854</v>
      </c>
      <c r="F35" s="32">
        <f t="shared" si="0"/>
        <v>-0.26423552729008365</v>
      </c>
      <c r="G35" s="31">
        <f t="shared" si="1"/>
        <v>-9.9290109583336221</v>
      </c>
    </row>
    <row r="36" spans="1:7">
      <c r="A36" s="28">
        <f t="shared" si="2"/>
        <v>2.9000000000000012</v>
      </c>
      <c r="B36" s="5">
        <f t="shared" si="3"/>
        <v>26.683843922258603</v>
      </c>
      <c r="C36" s="12">
        <f t="shared" si="3"/>
        <v>16.932798268095581</v>
      </c>
      <c r="D36" s="7">
        <f t="shared" si="4"/>
        <v>78.475472397371703</v>
      </c>
      <c r="E36" s="7">
        <f t="shared" si="5"/>
        <v>122.09794778722809</v>
      </c>
      <c r="F36" s="32">
        <f t="shared" si="0"/>
        <v>-0.26371298757028827</v>
      </c>
      <c r="G36" s="31">
        <f t="shared" si="1"/>
        <v>-9.9161920987343155</v>
      </c>
    </row>
    <row r="37" spans="1:7">
      <c r="A37" s="28">
        <f t="shared" si="2"/>
        <v>3.0000000000000013</v>
      </c>
      <c r="B37" s="5">
        <f t="shared" si="3"/>
        <v>26.657472623501519</v>
      </c>
      <c r="C37" s="12">
        <f t="shared" si="3"/>
        <v>15.941179058222161</v>
      </c>
      <c r="D37" s="7">
        <f t="shared" si="4"/>
        <v>81.141219659721855</v>
      </c>
      <c r="E37" s="7">
        <f t="shared" si="5"/>
        <v>123.69206569305031</v>
      </c>
      <c r="F37" s="32">
        <f t="shared" si="0"/>
        <v>-0.26319199685373273</v>
      </c>
      <c r="G37" s="31">
        <f t="shared" si="1"/>
        <v>-9.904118633995326</v>
      </c>
    </row>
    <row r="38" spans="1:7">
      <c r="A38" s="28">
        <f t="shared" si="2"/>
        <v>3.1000000000000014</v>
      </c>
      <c r="B38" s="5">
        <f t="shared" si="3"/>
        <v>26.631153423816158</v>
      </c>
      <c r="C38" s="12">
        <f t="shared" si="3"/>
        <v>14.950767194822561</v>
      </c>
      <c r="D38" s="7">
        <f t="shared" si="4"/>
        <v>83.804335002103471</v>
      </c>
      <c r="E38" s="7">
        <f t="shared" si="5"/>
        <v>125.18714241253257</v>
      </c>
      <c r="F38" s="32">
        <f t="shared" si="0"/>
        <v>-0.26267254902252313</v>
      </c>
      <c r="G38" s="31">
        <f t="shared" si="1"/>
        <v>-9.8927869138674076</v>
      </c>
    </row>
    <row r="39" spans="1:7">
      <c r="A39" s="28">
        <f t="shared" si="2"/>
        <v>3.2000000000000015</v>
      </c>
      <c r="B39" s="5">
        <f t="shared" si="3"/>
        <v>26.60488616891385</v>
      </c>
      <c r="C39" s="12">
        <f t="shared" si="3"/>
        <v>13.961488503435788</v>
      </c>
      <c r="D39" s="7">
        <f t="shared" si="4"/>
        <v>86.464823618994856</v>
      </c>
      <c r="E39" s="7">
        <f t="shared" si="5"/>
        <v>126.58329126287614</v>
      </c>
      <c r="F39" s="32">
        <f t="shared" si="0"/>
        <v>-0.26215463798893951</v>
      </c>
      <c r="G39" s="31">
        <f t="shared" si="1"/>
        <v>-9.8821935139924282</v>
      </c>
    </row>
    <row r="40" spans="1:7">
      <c r="A40" s="28">
        <f t="shared" si="2"/>
        <v>3.3000000000000016</v>
      </c>
      <c r="B40" s="5">
        <f t="shared" ref="B40:C71" si="6">(D40-D39)/$J$3</f>
        <v>26.578670705115002</v>
      </c>
      <c r="C40" s="12">
        <f t="shared" si="6"/>
        <v>12.973269152036551</v>
      </c>
      <c r="D40" s="7">
        <f t="shared" si="4"/>
        <v>89.122690689506356</v>
      </c>
      <c r="E40" s="7">
        <f t="shared" si="5"/>
        <v>127.8806181780798</v>
      </c>
      <c r="F40" s="32">
        <f t="shared" si="0"/>
        <v>-0.26163825769526966</v>
      </c>
      <c r="G40" s="31">
        <f t="shared" si="1"/>
        <v>-9.8723352337042343</v>
      </c>
    </row>
    <row r="41" spans="1:7">
      <c r="A41" s="28">
        <f t="shared" si="2"/>
        <v>3.4000000000000017</v>
      </c>
      <c r="B41" s="5">
        <f t="shared" si="6"/>
        <v>26.552506879345543</v>
      </c>
      <c r="C41" s="12">
        <f t="shared" si="6"/>
        <v>11.98603562866623</v>
      </c>
      <c r="D41" s="7">
        <f t="shared" si="4"/>
        <v>91.777941377440911</v>
      </c>
      <c r="E41" s="7">
        <f t="shared" si="5"/>
        <v>129.07922174094642</v>
      </c>
      <c r="F41" s="32">
        <f t="shared" si="0"/>
        <v>-0.26112340211362051</v>
      </c>
      <c r="G41" s="31">
        <f t="shared" si="1"/>
        <v>-9.8632090939757191</v>
      </c>
    </row>
    <row r="42" spans="1:7">
      <c r="A42" s="28">
        <f t="shared" si="2"/>
        <v>3.5000000000000018</v>
      </c>
      <c r="B42" s="5">
        <f t="shared" si="6"/>
        <v>26.52639453913423</v>
      </c>
      <c r="C42" s="12">
        <f t="shared" si="6"/>
        <v>10.999714719268638</v>
      </c>
      <c r="D42" s="7">
        <f t="shared" si="4"/>
        <v>94.430580831354334</v>
      </c>
      <c r="E42" s="7">
        <f t="shared" si="5"/>
        <v>130.17919321287329</v>
      </c>
      <c r="F42" s="32">
        <f t="shared" si="0"/>
        <v>-0.26061006524574798</v>
      </c>
      <c r="G42" s="31">
        <f t="shared" si="1"/>
        <v>-9.8548123355098678</v>
      </c>
    </row>
    <row r="43" spans="1:7">
      <c r="A43" s="28">
        <f t="shared" si="2"/>
        <v>3.6000000000000019</v>
      </c>
      <c r="B43" s="5">
        <f t="shared" si="6"/>
        <v>26.500333532609659</v>
      </c>
      <c r="C43" s="12">
        <f t="shared" si="6"/>
        <v>10.014233485717909</v>
      </c>
      <c r="D43" s="7">
        <f t="shared" si="4"/>
        <v>97.0806141846153</v>
      </c>
      <c r="E43" s="7">
        <f t="shared" si="5"/>
        <v>131.18061656144508</v>
      </c>
      <c r="F43" s="32">
        <f t="shared" si="0"/>
        <v>-0.26009824112288138</v>
      </c>
      <c r="G43" s="31">
        <f t="shared" si="1"/>
        <v>-9.8471424169726305</v>
      </c>
    </row>
    <row r="44" spans="1:7">
      <c r="A44" s="28">
        <f t="shared" si="2"/>
        <v>3.700000000000002</v>
      </c>
      <c r="B44" s="5">
        <f t="shared" si="6"/>
        <v>26.474323708497423</v>
      </c>
      <c r="C44" s="12">
        <f t="shared" si="6"/>
        <v>9.0295192440208893</v>
      </c>
      <c r="D44" s="7">
        <f t="shared" si="4"/>
        <v>99.728046555465042</v>
      </c>
      <c r="E44" s="7">
        <f t="shared" si="5"/>
        <v>132.08356848584717</v>
      </c>
      <c r="F44" s="32">
        <f t="shared" si="0"/>
        <v>-0.25958792380555223</v>
      </c>
      <c r="G44" s="31">
        <f t="shared" si="1"/>
        <v>-9.8401970133657315</v>
      </c>
    </row>
    <row r="45" spans="1:7">
      <c r="A45" s="28">
        <f t="shared" si="2"/>
        <v>3.800000000000002</v>
      </c>
      <c r="B45" s="5">
        <f t="shared" si="6"/>
        <v>26.448364916116844</v>
      </c>
      <c r="C45" s="12">
        <f t="shared" si="6"/>
        <v>8.0454995426845244</v>
      </c>
      <c r="D45" s="7">
        <f t="shared" si="4"/>
        <v>102.37288304707673</v>
      </c>
      <c r="E45" s="7">
        <f t="shared" si="5"/>
        <v>132.88811844011562</v>
      </c>
      <c r="F45" s="32">
        <f t="shared" si="0"/>
        <v>-0.25907910738341483</v>
      </c>
      <c r="G45" s="31">
        <f t="shared" si="1"/>
        <v>-9.8339740145375796</v>
      </c>
    </row>
    <row r="46" spans="1:7">
      <c r="A46" s="28">
        <f t="shared" si="2"/>
        <v>3.9000000000000021</v>
      </c>
      <c r="B46" s="5">
        <f t="shared" si="6"/>
        <v>26.422457005378561</v>
      </c>
      <c r="C46" s="12">
        <f t="shared" si="6"/>
        <v>7.0621021412307527</v>
      </c>
      <c r="D46" s="7">
        <f t="shared" si="4"/>
        <v>105.01512874761458</v>
      </c>
      <c r="E46" s="7">
        <f t="shared" si="5"/>
        <v>133.59432865423869</v>
      </c>
      <c r="F46" s="32">
        <f t="shared" si="0"/>
        <v>-0.25857178597508507</v>
      </c>
      <c r="G46" s="31">
        <f t="shared" si="1"/>
        <v>-9.8284715238307019</v>
      </c>
    </row>
    <row r="47" spans="1:7">
      <c r="A47" s="28">
        <f t="shared" si="2"/>
        <v>4.0000000000000018</v>
      </c>
      <c r="B47" s="5">
        <f t="shared" si="6"/>
        <v>26.396599826781113</v>
      </c>
      <c r="C47" s="12">
        <f t="shared" si="6"/>
        <v>6.079254988847822</v>
      </c>
      <c r="D47" s="7">
        <f t="shared" si="4"/>
        <v>107.65478873029269</v>
      </c>
      <c r="E47" s="7">
        <f t="shared" si="5"/>
        <v>134.20225415312348</v>
      </c>
      <c r="F47" s="32">
        <f t="shared" si="0"/>
        <v>-0.25806595372795987</v>
      </c>
      <c r="G47" s="31">
        <f t="shared" si="1"/>
        <v>-9.8236878568641632</v>
      </c>
    </row>
    <row r="48" spans="1:7">
      <c r="A48" s="28">
        <f t="shared" si="2"/>
        <v>4.1000000000000014</v>
      </c>
      <c r="B48" s="5">
        <f t="shared" si="6"/>
        <v>26.370793231408385</v>
      </c>
      <c r="C48" s="12">
        <f t="shared" si="6"/>
        <v>5.0968862031615458</v>
      </c>
      <c r="D48" s="7">
        <f t="shared" si="4"/>
        <v>110.29186805343353</v>
      </c>
      <c r="E48" s="7">
        <f t="shared" si="5"/>
        <v>134.71194277343963</v>
      </c>
      <c r="F48" s="32">
        <f t="shared" si="0"/>
        <v>-0.25756160481805473</v>
      </c>
      <c r="G48" s="31">
        <f t="shared" si="1"/>
        <v>-9.8196215404496776</v>
      </c>
    </row>
    <row r="49" spans="1:7">
      <c r="A49" s="28">
        <f t="shared" si="2"/>
        <v>4.2000000000000011</v>
      </c>
      <c r="B49" s="5">
        <f t="shared" si="6"/>
        <v>26.345037070926622</v>
      </c>
      <c r="C49" s="12">
        <f t="shared" si="6"/>
        <v>4.1149240491168371</v>
      </c>
      <c r="D49" s="7">
        <f t="shared" si="4"/>
        <v>112.92637176052619</v>
      </c>
      <c r="E49" s="7">
        <f t="shared" si="5"/>
        <v>135.12343517835131</v>
      </c>
      <c r="F49" s="32">
        <f t="shared" si="0"/>
        <v>-0.25705873344983365</v>
      </c>
      <c r="G49" s="31">
        <f t="shared" si="1"/>
        <v>-9.8162713116401932</v>
      </c>
    </row>
    <row r="50" spans="1:7">
      <c r="A50" s="28">
        <f t="shared" si="2"/>
        <v>4.3000000000000007</v>
      </c>
      <c r="B50" s="5">
        <f t="shared" si="6"/>
        <v>26.31933119758159</v>
      </c>
      <c r="C50" s="12">
        <f t="shared" si="6"/>
        <v>3.1332969179530323</v>
      </c>
      <c r="D50" s="7">
        <f t="shared" si="4"/>
        <v>115.55830488028435</v>
      </c>
      <c r="E50" s="7">
        <f t="shared" si="5"/>
        <v>135.43676487014662</v>
      </c>
      <c r="F50" s="32">
        <f t="shared" si="0"/>
        <v>-0.25655733385604246</v>
      </c>
      <c r="G50" s="31">
        <f t="shared" si="1"/>
        <v>-9.813636116909926</v>
      </c>
    </row>
    <row r="51" spans="1:7">
      <c r="A51" s="28">
        <f t="shared" si="2"/>
        <v>4.4000000000000004</v>
      </c>
      <c r="B51" s="5">
        <f t="shared" si="6"/>
        <v>26.293675464196014</v>
      </c>
      <c r="C51" s="12">
        <f t="shared" si="6"/>
        <v>2.1519333062622081</v>
      </c>
      <c r="D51" s="7">
        <f t="shared" si="4"/>
        <v>118.18767242670395</v>
      </c>
      <c r="E51" s="7">
        <f t="shared" si="5"/>
        <v>135.65195820077284</v>
      </c>
      <c r="F51" s="32">
        <f t="shared" si="0"/>
        <v>-0.25605740029754848</v>
      </c>
      <c r="G51" s="31">
        <f t="shared" si="1"/>
        <v>-9.8117151114649293</v>
      </c>
    </row>
    <row r="52" spans="1:7">
      <c r="A52" s="28">
        <f t="shared" si="2"/>
        <v>4.5</v>
      </c>
      <c r="B52" s="5">
        <f t="shared" si="6"/>
        <v>26.26806972416631</v>
      </c>
      <c r="C52" s="12">
        <f t="shared" si="6"/>
        <v>1.170761795115709</v>
      </c>
      <c r="D52" s="7">
        <f t="shared" si="4"/>
        <v>120.81447939912059</v>
      </c>
      <c r="E52" s="7">
        <f t="shared" si="5"/>
        <v>135.76903438028441</v>
      </c>
      <c r="F52" s="32">
        <f t="shared" si="0"/>
        <v>-0.25555892706316735</v>
      </c>
      <c r="G52" s="31">
        <f t="shared" si="1"/>
        <v>-9.8105076586834237</v>
      </c>
    </row>
    <row r="53" spans="1:7">
      <c r="A53" s="28">
        <f t="shared" si="2"/>
        <v>4.5999999999999996</v>
      </c>
      <c r="B53" s="5">
        <f t="shared" si="6"/>
        <v>26.24251383146003</v>
      </c>
      <c r="C53" s="12">
        <f t="shared" si="6"/>
        <v>0.18971102924751904</v>
      </c>
      <c r="D53" s="7">
        <f t="shared" si="4"/>
        <v>123.43873078226659</v>
      </c>
      <c r="E53" s="7">
        <f t="shared" si="5"/>
        <v>135.78800548320916</v>
      </c>
      <c r="F53" s="32">
        <f t="shared" si="0"/>
        <v>-0.25506190846950461</v>
      </c>
      <c r="G53" s="31">
        <f t="shared" si="1"/>
        <v>-9.8100133296852867</v>
      </c>
    </row>
    <row r="54" spans="1:7">
      <c r="A54" s="28">
        <f t="shared" si="2"/>
        <v>4.6999999999999993</v>
      </c>
      <c r="B54" s="5">
        <f t="shared" si="6"/>
        <v>26.217007640613019</v>
      </c>
      <c r="C54" s="12">
        <f t="shared" si="6"/>
        <v>-0.79129030372087072</v>
      </c>
      <c r="D54" s="7">
        <f t="shared" si="4"/>
        <v>126.06043154632789</v>
      </c>
      <c r="E54" s="7">
        <f t="shared" si="5"/>
        <v>135.70887645283707</v>
      </c>
      <c r="F54" s="32">
        <f t="shared" si="0"/>
        <v>-0.25456633886079205</v>
      </c>
      <c r="G54" s="31">
        <f t="shared" si="1"/>
        <v>-9.809768096969826</v>
      </c>
    </row>
    <row r="55" spans="1:7">
      <c r="A55" s="28">
        <f t="shared" si="2"/>
        <v>4.7999999999999989</v>
      </c>
      <c r="B55" s="5">
        <f t="shared" si="6"/>
        <v>26.191551006726854</v>
      </c>
      <c r="C55" s="12">
        <f t="shared" si="6"/>
        <v>-1.7723134940237628</v>
      </c>
      <c r="D55" s="7">
        <f t="shared" si="4"/>
        <v>128.67958664700058</v>
      </c>
      <c r="E55" s="7">
        <f t="shared" si="5"/>
        <v>135.5316451034347</v>
      </c>
      <c r="F55" s="32">
        <f t="shared" si="0"/>
        <v>-0.25407221260873064</v>
      </c>
      <c r="G55" s="31">
        <f t="shared" si="1"/>
        <v>-9.808836635456025</v>
      </c>
    </row>
    <row r="56" spans="1:7">
      <c r="A56" s="28">
        <f t="shared" si="2"/>
        <v>4.8999999999999986</v>
      </c>
      <c r="B56" s="5">
        <f t="shared" si="6"/>
        <v>26.166143785465863</v>
      </c>
      <c r="C56" s="12">
        <f t="shared" si="6"/>
        <v>-2.7534298304780691</v>
      </c>
      <c r="D56" s="7">
        <f t="shared" si="4"/>
        <v>131.29620102554716</v>
      </c>
      <c r="E56" s="7">
        <f t="shared" si="5"/>
        <v>135.25630212038689</v>
      </c>
      <c r="F56" s="32">
        <f t="shared" si="0"/>
        <v>-0.25357952411232643</v>
      </c>
      <c r="G56" s="31">
        <f t="shared" si="1"/>
        <v>-9.807192092726666</v>
      </c>
    </row>
    <row r="57" spans="1:7">
      <c r="A57" s="28">
        <f t="shared" si="2"/>
        <v>4.9999999999999982</v>
      </c>
      <c r="B57" s="5">
        <f t="shared" si="6"/>
        <v>26.140785833054565</v>
      </c>
      <c r="C57" s="12">
        <f t="shared" si="6"/>
        <v>-3.734710621205295</v>
      </c>
      <c r="D57" s="7">
        <f t="shared" si="4"/>
        <v>133.91027960885262</v>
      </c>
      <c r="E57" s="7">
        <f t="shared" si="5"/>
        <v>134.88283105826636</v>
      </c>
      <c r="F57" s="32">
        <f t="shared" si="0"/>
        <v>-0.25308826779773452</v>
      </c>
      <c r="G57" s="31">
        <f t="shared" si="1"/>
        <v>-9.8048340684318074</v>
      </c>
    </row>
    <row r="58" spans="1:7">
      <c r="A58" s="28">
        <f t="shared" si="2"/>
        <v>5.0999999999999979</v>
      </c>
      <c r="B58" s="5">
        <f t="shared" si="6"/>
        <v>26.11547700627483</v>
      </c>
      <c r="C58" s="12">
        <f t="shared" si="6"/>
        <v>-4.7162272143620498</v>
      </c>
      <c r="D58" s="7">
        <f t="shared" si="4"/>
        <v>136.5218273094801</v>
      </c>
      <c r="E58" s="7">
        <f t="shared" si="5"/>
        <v>134.41120833683016</v>
      </c>
      <c r="F58" s="32">
        <f t="shared" si="0"/>
        <v>-0.25259843811809901</v>
      </c>
      <c r="G58" s="31">
        <f t="shared" si="1"/>
        <v>-9.8017619547076027</v>
      </c>
    </row>
    <row r="59" spans="1:7">
      <c r="A59" s="28">
        <f t="shared" si="2"/>
        <v>5.1999999999999975</v>
      </c>
      <c r="B59" s="5">
        <f t="shared" si="6"/>
        <v>26.090217162463034</v>
      </c>
      <c r="C59" s="12">
        <f t="shared" si="6"/>
        <v>-5.6980510188913058</v>
      </c>
      <c r="D59" s="7">
        <f t="shared" si="4"/>
        <v>139.13084902572641</v>
      </c>
      <c r="E59" s="7">
        <f t="shared" si="5"/>
        <v>133.84140323494103</v>
      </c>
      <c r="F59" s="32">
        <f t="shared" si="0"/>
        <v>-0.25211002955339362</v>
      </c>
      <c r="G59" s="31">
        <f t="shared" si="1"/>
        <v>-9.7979749358374306</v>
      </c>
    </row>
    <row r="60" spans="1:7">
      <c r="A60" s="28">
        <f t="shared" si="2"/>
        <v>5.2999999999999972</v>
      </c>
      <c r="B60" s="5">
        <f t="shared" si="6"/>
        <v>26.065006159507789</v>
      </c>
      <c r="C60" s="12">
        <f t="shared" si="6"/>
        <v>-6.680253525307478</v>
      </c>
      <c r="D60" s="7">
        <f t="shared" si="4"/>
        <v>141.73734964167718</v>
      </c>
      <c r="E60" s="7">
        <f t="shared" si="5"/>
        <v>133.17337788241028</v>
      </c>
      <c r="F60" s="32">
        <f t="shared" si="0"/>
        <v>-0.25162303661027402</v>
      </c>
      <c r="G60" s="31">
        <f t="shared" si="1"/>
        <v>-9.7934719877844429</v>
      </c>
    </row>
    <row r="61" spans="1:7">
      <c r="A61" s="28">
        <f t="shared" si="2"/>
        <v>5.3999999999999968</v>
      </c>
      <c r="B61" s="5">
        <f t="shared" si="6"/>
        <v>26.039843855846811</v>
      </c>
      <c r="C61" s="12">
        <f t="shared" si="6"/>
        <v>-7.6629063265289687</v>
      </c>
      <c r="D61" s="7">
        <f t="shared" si="4"/>
        <v>144.34133402726187</v>
      </c>
      <c r="E61" s="7">
        <f t="shared" si="5"/>
        <v>132.40708724975738</v>
      </c>
      <c r="F61" s="32">
        <f t="shared" si="0"/>
        <v>-0.25113745382191405</v>
      </c>
      <c r="G61" s="31">
        <f t="shared" si="1"/>
        <v>-9.7882518775950533</v>
      </c>
    </row>
    <row r="62" spans="1:7">
      <c r="A62" s="28">
        <f t="shared" si="2"/>
        <v>5.4999999999999964</v>
      </c>
      <c r="B62" s="5">
        <f t="shared" si="6"/>
        <v>26.014730110464654</v>
      </c>
      <c r="C62" s="12">
        <f t="shared" si="6"/>
        <v>-8.6460811387692615</v>
      </c>
      <c r="D62" s="7">
        <f t="shared" si="4"/>
        <v>146.94280703830833</v>
      </c>
      <c r="E62" s="7">
        <f t="shared" si="5"/>
        <v>131.54247913588046</v>
      </c>
      <c r="F62" s="32">
        <f t="shared" si="0"/>
        <v>-0.25065327574785995</v>
      </c>
      <c r="G62" s="31">
        <f t="shared" si="1"/>
        <v>-9.7823131626727751</v>
      </c>
    </row>
    <row r="63" spans="1:7">
      <c r="A63" s="28">
        <f t="shared" si="2"/>
        <v>5.5999999999999961</v>
      </c>
      <c r="B63" s="5">
        <f t="shared" si="6"/>
        <v>25.989664782889861</v>
      </c>
      <c r="C63" s="12">
        <f t="shared" si="6"/>
        <v>-9.6298498225019102</v>
      </c>
      <c r="D63" s="7">
        <f t="shared" si="4"/>
        <v>149.54177351659732</v>
      </c>
      <c r="E63" s="7">
        <f t="shared" si="5"/>
        <v>130.57949415363026</v>
      </c>
      <c r="F63" s="32">
        <f t="shared" si="0"/>
        <v>-0.25017049697387334</v>
      </c>
      <c r="G63" s="31">
        <f t="shared" si="1"/>
        <v>-9.7756541899216618</v>
      </c>
    </row>
    <row r="64" spans="1:7">
      <c r="A64" s="28">
        <f t="shared" si="2"/>
        <v>5.6999999999999957</v>
      </c>
      <c r="B64" s="5">
        <f t="shared" si="6"/>
        <v>25.964647733192407</v>
      </c>
      <c r="C64" s="12">
        <f t="shared" si="6"/>
        <v>-10.614284403509657</v>
      </c>
      <c r="D64" s="7">
        <f t="shared" si="4"/>
        <v>152.13823828991656</v>
      </c>
      <c r="E64" s="7">
        <f t="shared" si="5"/>
        <v>129.5180657132793</v>
      </c>
      <c r="F64" s="32">
        <f t="shared" si="0"/>
        <v>-0.24968911211178163</v>
      </c>
      <c r="G64" s="31">
        <f t="shared" si="1"/>
        <v>-9.7682730947584648</v>
      </c>
    </row>
    <row r="65" spans="1:7">
      <c r="A65" s="28">
        <f t="shared" si="2"/>
        <v>5.7999999999999954</v>
      </c>
      <c r="B65" s="5">
        <f t="shared" si="6"/>
        <v>25.939678821981147</v>
      </c>
      <c r="C65" s="12">
        <f t="shared" si="6"/>
        <v>-11.599457094033596</v>
      </c>
      <c r="D65" s="7">
        <f t="shared" si="4"/>
        <v>154.73220617211467</v>
      </c>
      <c r="E65" s="7">
        <f t="shared" si="5"/>
        <v>128.35812000387594</v>
      </c>
      <c r="F65" s="32">
        <f t="shared" si="0"/>
        <v>-0.24920911579932781</v>
      </c>
      <c r="G65" s="31">
        <f t="shared" si="1"/>
        <v>-9.7601677999925105</v>
      </c>
    </row>
    <row r="66" spans="1:7">
      <c r="A66" s="28">
        <f t="shared" si="2"/>
        <v>5.899999999999995</v>
      </c>
      <c r="B66" s="5">
        <f t="shared" si="6"/>
        <v>25.914757910401249</v>
      </c>
      <c r="C66" s="12">
        <f t="shared" si="6"/>
        <v>-12.585440314034315</v>
      </c>
      <c r="D66" s="7">
        <f t="shared" si="4"/>
        <v>157.3236819631548</v>
      </c>
      <c r="E66" s="7">
        <f t="shared" si="5"/>
        <v>127.09957597247251</v>
      </c>
      <c r="F66" s="32">
        <f t="shared" si="0"/>
        <v>-0.24873050270002223</v>
      </c>
      <c r="G66" s="31">
        <f t="shared" si="1"/>
        <v>-9.7513360145720966</v>
      </c>
    </row>
    <row r="67" spans="1:7">
      <c r="A67" s="28">
        <f t="shared" si="2"/>
        <v>5.9999999999999947</v>
      </c>
      <c r="B67" s="5">
        <f t="shared" si="6"/>
        <v>25.88988486013136</v>
      </c>
      <c r="C67" s="12">
        <f t="shared" si="6"/>
        <v>-13.572306712577102</v>
      </c>
      <c r="D67" s="7">
        <f t="shared" si="4"/>
        <v>159.91267044916793</v>
      </c>
      <c r="E67" s="7">
        <f t="shared" si="5"/>
        <v>125.7423453012148</v>
      </c>
      <c r="F67" s="32">
        <f t="shared" si="0"/>
        <v>-0.24825326750298857</v>
      </c>
      <c r="G67" s="31">
        <f t="shared" si="1"/>
        <v>-9.7417752321961437</v>
      </c>
    </row>
    <row r="68" spans="1:7">
      <c r="A68" s="28">
        <f t="shared" si="2"/>
        <v>6.0999999999999943</v>
      </c>
      <c r="B68" s="5">
        <f t="shared" si="6"/>
        <v>25.865059533381043</v>
      </c>
      <c r="C68" s="12">
        <f t="shared" si="6"/>
        <v>-14.560129189357554</v>
      </c>
      <c r="D68" s="7">
        <f t="shared" si="4"/>
        <v>162.49917640250604</v>
      </c>
      <c r="E68" s="7">
        <f t="shared" si="5"/>
        <v>124.28633238227904</v>
      </c>
      <c r="F68" s="32">
        <f t="shared" si="0"/>
        <v>-0.24777740492281691</v>
      </c>
      <c r="G68" s="31">
        <f t="shared" si="1"/>
        <v>-9.731482729789608</v>
      </c>
    </row>
    <row r="69" spans="1:7">
      <c r="A69" s="28">
        <f t="shared" si="2"/>
        <v>6.199999999999994</v>
      </c>
      <c r="B69" s="5">
        <f t="shared" si="6"/>
        <v>25.840281792888788</v>
      </c>
      <c r="C69" s="12">
        <f t="shared" si="6"/>
        <v>-15.548980916378667</v>
      </c>
      <c r="D69" s="7">
        <f t="shared" si="4"/>
        <v>165.08320458179492</v>
      </c>
      <c r="E69" s="7">
        <f t="shared" si="5"/>
        <v>122.73143429064118</v>
      </c>
      <c r="F69" s="32">
        <f t="shared" si="0"/>
        <v>-0.24730290969942761</v>
      </c>
      <c r="G69" s="31">
        <f t="shared" si="1"/>
        <v>-9.7204555658410818</v>
      </c>
    </row>
    <row r="70" spans="1:7">
      <c r="A70" s="28">
        <f t="shared" si="2"/>
        <v>6.2999999999999936</v>
      </c>
      <c r="B70" s="5">
        <f t="shared" si="6"/>
        <v>25.81555150191889</v>
      </c>
      <c r="C70" s="12">
        <f t="shared" si="6"/>
        <v>-16.538935359794635</v>
      </c>
      <c r="D70" s="7">
        <f t="shared" si="4"/>
        <v>167.66475973198681</v>
      </c>
      <c r="E70" s="7">
        <f t="shared" si="5"/>
        <v>121.07754075466171</v>
      </c>
      <c r="F70" s="32">
        <f t="shared" si="0"/>
        <v>-0.24682977659791464</v>
      </c>
      <c r="G70" s="31">
        <f t="shared" si="1"/>
        <v>-9.708690578600816</v>
      </c>
    </row>
    <row r="71" spans="1:7">
      <c r="A71" s="28">
        <f t="shared" si="2"/>
        <v>6.3999999999999932</v>
      </c>
      <c r="B71" s="5">
        <f t="shared" si="6"/>
        <v>25.790868524259167</v>
      </c>
      <c r="C71" s="12">
        <f t="shared" si="6"/>
        <v>-17.530066301934539</v>
      </c>
      <c r="D71" s="7">
        <f t="shared" si="4"/>
        <v>170.24384658441272</v>
      </c>
      <c r="E71" s="7">
        <f t="shared" si="5"/>
        <v>119.32453412446826</v>
      </c>
      <c r="F71" s="32">
        <f t="shared" ref="F71:F91" si="7">-ABS(B71)/B71*$L$7/$H$3*B71^2</f>
        <v>-0.24635800040840572</v>
      </c>
      <c r="G71" s="31">
        <f t="shared" ref="G71:G91" si="8">-$I$7-ABS(C71)/C71*$L$7/$H$3*C71^2</f>
        <v>-9.6961843841372541</v>
      </c>
    </row>
    <row r="72" spans="1:7">
      <c r="A72" s="28">
        <f t="shared" ref="A72:A91" si="9">A71+$J$3</f>
        <v>6.4999999999999929</v>
      </c>
      <c r="B72" s="5">
        <f t="shared" ref="B72:C91" si="10">(D72-D71)/$J$3</f>
        <v>25.766232724218412</v>
      </c>
      <c r="C72" s="12">
        <f t="shared" si="10"/>
        <v>-18.522447863520881</v>
      </c>
      <c r="D72" s="7">
        <f t="shared" ref="D72:D91" si="11">(2*D71-D70)-(((D71-D70)/$J$3)^2)*($L$7/$H$3)*$J$3^2</f>
        <v>172.82046985683456</v>
      </c>
      <c r="E72" s="7">
        <f t="shared" ref="E72:E91" si="12">(2*E71-E70)-(((E71-E70)/$J$3)^2)*($L$7/$H$3)*$J$3^2-$I$7*$J$3^2</f>
        <v>117.47228933811617</v>
      </c>
      <c r="F72" s="32">
        <f t="shared" si="7"/>
        <v>-0.24588757594591767</v>
      </c>
      <c r="G72" s="31">
        <f t="shared" si="8"/>
        <v>-9.6829333742500197</v>
      </c>
    </row>
    <row r="73" spans="1:7">
      <c r="A73" s="28">
        <f t="shared" si="9"/>
        <v>6.5999999999999925</v>
      </c>
      <c r="B73" s="5">
        <f t="shared" si="10"/>
        <v>25.741643966623826</v>
      </c>
      <c r="C73" s="12">
        <f t="shared" si="10"/>
        <v>-19.516154526095875</v>
      </c>
      <c r="D73" s="7">
        <f t="shared" si="11"/>
        <v>175.39463425349695</v>
      </c>
      <c r="E73" s="7">
        <f t="shared" si="12"/>
        <v>115.52067388550658</v>
      </c>
      <c r="F73" s="32">
        <f t="shared" si="7"/>
        <v>-0.24541849805021274</v>
      </c>
      <c r="G73" s="31">
        <f t="shared" si="8"/>
        <v>-9.6689337142371379</v>
      </c>
    </row>
    <row r="74" spans="1:7">
      <c r="A74" s="28">
        <f t="shared" si="9"/>
        <v>6.6999999999999922</v>
      </c>
      <c r="B74" s="5">
        <f t="shared" si="10"/>
        <v>25.717102116818751</v>
      </c>
      <c r="C74" s="12">
        <f t="shared" si="10"/>
        <v>-20.511261154672127</v>
      </c>
      <c r="D74" s="7">
        <f t="shared" si="11"/>
        <v>177.96634446517882</v>
      </c>
      <c r="E74" s="7">
        <f t="shared" si="12"/>
        <v>113.46954777003937</v>
      </c>
      <c r="F74" s="32">
        <f t="shared" si="7"/>
        <v>-0.2449507615856604</v>
      </c>
      <c r="G74" s="31">
        <f t="shared" si="8"/>
        <v>-9.6541813405140822</v>
      </c>
    </row>
    <row r="75" spans="1:7">
      <c r="A75" s="28">
        <f t="shared" si="9"/>
        <v>6.7999999999999918</v>
      </c>
      <c r="B75" s="5">
        <f t="shared" si="10"/>
        <v>25.692607040660107</v>
      </c>
      <c r="C75" s="12">
        <f t="shared" si="10"/>
        <v>-21.507843020620783</v>
      </c>
      <c r="D75" s="7">
        <f t="shared" si="11"/>
        <v>180.53560516924483</v>
      </c>
      <c r="E75" s="7">
        <f t="shared" si="12"/>
        <v>111.31876346797729</v>
      </c>
      <c r="F75" s="32">
        <f t="shared" si="7"/>
        <v>-0.24448436144109525</v>
      </c>
      <c r="G75" s="31">
        <f t="shared" si="8"/>
        <v>-9.638671958082103</v>
      </c>
    </row>
    <row r="76" spans="1:7">
      <c r="A76" s="28">
        <f t="shared" si="9"/>
        <v>6.8999999999999915</v>
      </c>
      <c r="B76" s="5">
        <f t="shared" si="10"/>
        <v>25.668158604516123</v>
      </c>
      <c r="C76" s="12">
        <f t="shared" si="10"/>
        <v>-22.505975824812623</v>
      </c>
      <c r="D76" s="7">
        <f t="shared" si="11"/>
        <v>183.10242102969644</v>
      </c>
      <c r="E76" s="7">
        <f t="shared" si="12"/>
        <v>109.06816588549603</v>
      </c>
      <c r="F76" s="32">
        <f t="shared" si="7"/>
        <v>-0.24401929252968035</v>
      </c>
      <c r="G76" s="31">
        <f t="shared" si="8"/>
        <v>-9.6224010378431135</v>
      </c>
    </row>
    <row r="77" spans="1:7">
      <c r="A77" s="28">
        <f t="shared" si="9"/>
        <v>6.9999999999999911</v>
      </c>
      <c r="B77" s="5">
        <f t="shared" si="10"/>
        <v>25.643756675263205</v>
      </c>
      <c r="C77" s="12">
        <f t="shared" si="10"/>
        <v>-23.505735721028316</v>
      </c>
      <c r="D77" s="7">
        <f t="shared" si="11"/>
        <v>185.66679669722276</v>
      </c>
      <c r="E77" s="7">
        <f t="shared" si="12"/>
        <v>106.7175923133932</v>
      </c>
      <c r="F77" s="32">
        <f t="shared" si="7"/>
        <v>-0.24355554978875515</v>
      </c>
      <c r="G77" s="31">
        <f t="shared" si="8"/>
        <v>-9.6053638137582045</v>
      </c>
    </row>
    <row r="78" spans="1:7">
      <c r="A78" s="28">
        <f t="shared" si="9"/>
        <v>7.0999999999999908</v>
      </c>
      <c r="B78" s="5">
        <f t="shared" si="10"/>
        <v>25.619401120284238</v>
      </c>
      <c r="C78" s="12">
        <f t="shared" si="10"/>
        <v>-24.507199339652459</v>
      </c>
      <c r="D78" s="7">
        <f t="shared" si="11"/>
        <v>188.22873680925119</v>
      </c>
      <c r="E78" s="7">
        <f t="shared" si="12"/>
        <v>104.26687237942795</v>
      </c>
      <c r="F78" s="32">
        <f t="shared" si="7"/>
        <v>-0.24309312817971138</v>
      </c>
      <c r="G78" s="31">
        <f t="shared" si="8"/>
        <v>-9.5875552798467218</v>
      </c>
    </row>
    <row r="79" spans="1:7">
      <c r="A79" s="28">
        <f t="shared" si="9"/>
        <v>7.1999999999999904</v>
      </c>
      <c r="B79" s="5">
        <f t="shared" si="10"/>
        <v>25.595091807466304</v>
      </c>
      <c r="C79" s="12">
        <f t="shared" si="10"/>
        <v>-25.510443811667756</v>
      </c>
      <c r="D79" s="7">
        <f t="shared" si="11"/>
        <v>190.78824598999782</v>
      </c>
      <c r="E79" s="7">
        <f t="shared" si="12"/>
        <v>101.71582799826118</v>
      </c>
      <c r="F79" s="32">
        <f t="shared" si="7"/>
        <v>-0.24263202268785838</v>
      </c>
      <c r="G79" s="31">
        <f t="shared" si="8"/>
        <v>-9.5689701870226127</v>
      </c>
    </row>
    <row r="80" spans="1:7">
      <c r="A80" s="28">
        <f t="shared" si="9"/>
        <v>7.2999999999999901</v>
      </c>
      <c r="B80" s="5">
        <f t="shared" si="10"/>
        <v>25.570828605197562</v>
      </c>
      <c r="C80" s="12">
        <f t="shared" si="10"/>
        <v>-26.515546792965523</v>
      </c>
      <c r="D80" s="7">
        <f t="shared" si="11"/>
        <v>193.34532885051757</v>
      </c>
      <c r="E80" s="7">
        <f t="shared" si="12"/>
        <v>99.064273318964624</v>
      </c>
      <c r="F80" s="32">
        <f t="shared" si="7"/>
        <v>-0.2421722283222732</v>
      </c>
      <c r="G80" s="31">
        <f t="shared" si="8"/>
        <v>-9.5496030397645981</v>
      </c>
    </row>
    <row r="81" spans="1:7">
      <c r="A81" s="28">
        <f t="shared" si="9"/>
        <v>7.3999999999999897</v>
      </c>
      <c r="B81" s="5">
        <f t="shared" si="10"/>
        <v>25.546611382365256</v>
      </c>
      <c r="C81" s="12">
        <f t="shared" si="10"/>
        <v>-27.52258648898902</v>
      </c>
      <c r="D81" s="7">
        <f t="shared" si="11"/>
        <v>195.8999899887541</v>
      </c>
      <c r="E81" s="7">
        <f t="shared" si="12"/>
        <v>96.312014670065722</v>
      </c>
      <c r="F81" s="32">
        <f t="shared" si="7"/>
        <v>-0.24171374011567262</v>
      </c>
      <c r="G81" s="31">
        <f t="shared" si="8"/>
        <v>-9.5294480926164642</v>
      </c>
    </row>
    <row r="82" spans="1:7">
      <c r="A82" s="28">
        <f t="shared" si="9"/>
        <v>7.4999999999999893</v>
      </c>
      <c r="B82" s="5">
        <f t="shared" si="10"/>
        <v>25.522440008353726</v>
      </c>
      <c r="C82" s="12">
        <f t="shared" si="10"/>
        <v>-28.531641679727358</v>
      </c>
      <c r="D82" s="7">
        <f t="shared" si="11"/>
        <v>198.45223398958947</v>
      </c>
      <c r="E82" s="7">
        <f t="shared" si="12"/>
        <v>93.458850502092986</v>
      </c>
      <c r="F82" s="32">
        <f t="shared" si="7"/>
        <v>-0.24125655312428634</v>
      </c>
      <c r="G82" s="31">
        <f t="shared" si="8"/>
        <v>-9.5084993465136503</v>
      </c>
    </row>
    <row r="83" spans="1:7">
      <c r="A83" s="28">
        <f t="shared" si="9"/>
        <v>7.599999999999989</v>
      </c>
      <c r="B83" s="5">
        <f t="shared" si="10"/>
        <v>25.49831435304128</v>
      </c>
      <c r="C83" s="12">
        <f t="shared" si="10"/>
        <v>-29.542791745076045</v>
      </c>
      <c r="D83" s="7">
        <f t="shared" si="11"/>
        <v>201.0020654248936</v>
      </c>
      <c r="E83" s="7">
        <f t="shared" si="12"/>
        <v>90.504571327585381</v>
      </c>
      <c r="F83" s="32">
        <f t="shared" si="7"/>
        <v>-0.2408006624277084</v>
      </c>
      <c r="G83" s="31">
        <f t="shared" si="8"/>
        <v>-9.4867505449320042</v>
      </c>
    </row>
    <row r="84" spans="1:7">
      <c r="A84" s="28">
        <f t="shared" si="9"/>
        <v>7.6999999999999886</v>
      </c>
      <c r="B84" s="5">
        <f t="shared" si="10"/>
        <v>25.474234286798492</v>
      </c>
      <c r="C84" s="12">
        <f t="shared" si="10"/>
        <v>-30.556116690582797</v>
      </c>
      <c r="D84" s="7">
        <f t="shared" si="11"/>
        <v>203.54948885357345</v>
      </c>
      <c r="E84" s="7">
        <f t="shared" si="12"/>
        <v>87.448959658527102</v>
      </c>
      <c r="F84" s="32">
        <f t="shared" si="7"/>
        <v>-0.24034606312877724</v>
      </c>
      <c r="G84" s="31">
        <f t="shared" si="8"/>
        <v>-9.464195169854456</v>
      </c>
    </row>
    <row r="85" spans="1:7">
      <c r="A85" s="28">
        <f t="shared" si="9"/>
        <v>7.7999999999999883</v>
      </c>
      <c r="B85" s="5">
        <f t="shared" si="10"/>
        <v>25.450199680485639</v>
      </c>
      <c r="C85" s="12">
        <f t="shared" si="10"/>
        <v>-31.571697173597357</v>
      </c>
      <c r="D85" s="7">
        <f t="shared" si="11"/>
        <v>206.09450882162201</v>
      </c>
      <c r="E85" s="7">
        <f t="shared" si="12"/>
        <v>84.291789941167366</v>
      </c>
      <c r="F85" s="32">
        <f t="shared" si="7"/>
        <v>-0.23989275035343913</v>
      </c>
      <c r="G85" s="31">
        <f t="shared" si="8"/>
        <v>-9.4408264375510189</v>
      </c>
    </row>
    <row r="86" spans="1:7">
      <c r="A86" s="28">
        <f t="shared" si="9"/>
        <v>7.8999999999999879</v>
      </c>
      <c r="B86" s="5">
        <f t="shared" si="10"/>
        <v>25.426210405450433</v>
      </c>
      <c r="C86" s="12">
        <f t="shared" si="10"/>
        <v>-32.589614529842237</v>
      </c>
      <c r="D86" s="7">
        <f t="shared" si="11"/>
        <v>208.63712986216706</v>
      </c>
      <c r="E86" s="7">
        <f t="shared" si="12"/>
        <v>81.032828488183142</v>
      </c>
      <c r="F86" s="32">
        <f t="shared" si="7"/>
        <v>-0.23944071925061849</v>
      </c>
      <c r="G86" s="31">
        <f t="shared" si="8"/>
        <v>-9.4166372941674332</v>
      </c>
    </row>
    <row r="87" spans="1:7">
      <c r="A87" s="28">
        <f t="shared" si="9"/>
        <v>7.9999999999999876</v>
      </c>
      <c r="B87" s="5">
        <f t="shared" si="10"/>
        <v>25.402266333525461</v>
      </c>
      <c r="C87" s="12">
        <f t="shared" si="10"/>
        <v>-33.609950800425565</v>
      </c>
      <c r="D87" s="7">
        <f t="shared" si="11"/>
        <v>211.1773564955196</v>
      </c>
      <c r="E87" s="7">
        <f t="shared" si="12"/>
        <v>77.671833408140586</v>
      </c>
      <c r="F87" s="32">
        <f t="shared" si="7"/>
        <v>-0.23898996499208291</v>
      </c>
      <c r="G87" s="31">
        <f t="shared" si="8"/>
        <v>-9.3916204111173869</v>
      </c>
    </row>
    <row r="88" spans="1:7">
      <c r="A88" s="28">
        <f t="shared" si="9"/>
        <v>8.0999999999999872</v>
      </c>
      <c r="B88" s="5">
        <f t="shared" si="10"/>
        <v>25.378367337026191</v>
      </c>
      <c r="C88" s="12">
        <f t="shared" si="10"/>
        <v>-34.632788759313797</v>
      </c>
      <c r="D88" s="7">
        <f t="shared" si="11"/>
        <v>213.71519322922222</v>
      </c>
      <c r="E88" s="7">
        <f t="shared" si="12"/>
        <v>74.208554532209206</v>
      </c>
      <c r="F88" s="32">
        <f t="shared" si="7"/>
        <v>-0.23854048277231976</v>
      </c>
      <c r="G88" s="31">
        <f t="shared" si="8"/>
        <v>-9.3657681802731112</v>
      </c>
    </row>
    <row r="89" spans="1:7">
      <c r="A89" s="28">
        <f t="shared" si="9"/>
        <v>8.1999999999999869</v>
      </c>
      <c r="B89" s="5">
        <f t="shared" si="10"/>
        <v>25.35451328874899</v>
      </c>
      <c r="C89" s="12">
        <f t="shared" si="10"/>
        <v>-35.658211941286453</v>
      </c>
      <c r="D89" s="7">
        <f t="shared" si="11"/>
        <v>216.25064455809712</v>
      </c>
      <c r="E89" s="7">
        <f t="shared" si="12"/>
        <v>70.642733338080561</v>
      </c>
      <c r="F89" s="32">
        <f t="shared" si="7"/>
        <v>-0.23809226780841322</v>
      </c>
      <c r="G89" s="31">
        <f t="shared" si="8"/>
        <v>-9.339072708948791</v>
      </c>
    </row>
    <row r="90" spans="1:7">
      <c r="A90" s="28">
        <f t="shared" si="9"/>
        <v>8.2999999999999865</v>
      </c>
      <c r="B90" s="5">
        <f t="shared" si="10"/>
        <v>25.330704061968277</v>
      </c>
      <c r="C90" s="12">
        <f t="shared" si="10"/>
        <v>-36.68630467039165</v>
      </c>
      <c r="D90" s="7">
        <f t="shared" si="11"/>
        <v>218.78371496429395</v>
      </c>
      <c r="E90" s="7">
        <f t="shared" si="12"/>
        <v>66.974102871041396</v>
      </c>
      <c r="F90" s="32">
        <f t="shared" si="7"/>
        <v>-0.23764531533990618</v>
      </c>
      <c r="G90" s="31">
        <f t="shared" si="8"/>
        <v>-9.3115258146710609</v>
      </c>
    </row>
    <row r="91" spans="1:7">
      <c r="A91" s="28">
        <f t="shared" si="9"/>
        <v>8.3999999999999861</v>
      </c>
      <c r="B91" s="5">
        <f t="shared" si="10"/>
        <v>25.306939530434249</v>
      </c>
      <c r="C91" s="12">
        <f t="shared" si="10"/>
        <v>-37.717152088924593</v>
      </c>
      <c r="D91" s="7">
        <f t="shared" si="11"/>
        <v>221.31440891733737</v>
      </c>
      <c r="E91" s="7">
        <f t="shared" si="12"/>
        <v>63.202387662148936</v>
      </c>
      <c r="F91" s="32">
        <f t="shared" si="7"/>
        <v>-0.23719962062867309</v>
      </c>
      <c r="G91" s="31">
        <f t="shared" si="8"/>
        <v>-9.2831190197304991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1A69-3BF7-420B-BC21-83DD96A51A96}">
  <dimension ref="A1:N100"/>
  <sheetViews>
    <sheetView workbookViewId="0">
      <selection activeCell="A92" sqref="A92"/>
    </sheetView>
  </sheetViews>
  <sheetFormatPr baseColWidth="10" defaultColWidth="8.88671875" defaultRowHeight="14.4"/>
  <cols>
    <col min="1" max="5" width="30.109375" customWidth="1"/>
    <col min="6" max="6" width="20.44140625" customWidth="1"/>
  </cols>
  <sheetData>
    <row r="1" spans="1:14" ht="18">
      <c r="A1" s="10" t="s">
        <v>59</v>
      </c>
    </row>
    <row r="3" spans="1:14">
      <c r="A3" s="3" t="s">
        <v>35</v>
      </c>
      <c r="B3" s="3" t="s">
        <v>36</v>
      </c>
      <c r="C3" s="3" t="s">
        <v>37</v>
      </c>
      <c r="D3" s="3" t="s">
        <v>38</v>
      </c>
      <c r="E3" s="3" t="s">
        <v>39</v>
      </c>
      <c r="G3" s="15" t="s">
        <v>60</v>
      </c>
      <c r="H3" s="15"/>
      <c r="I3" s="15"/>
      <c r="J3" s="15"/>
      <c r="K3" s="15"/>
      <c r="L3" s="15"/>
    </row>
    <row r="4" spans="1:14">
      <c r="A4" s="6">
        <v>0</v>
      </c>
      <c r="B4" s="6">
        <v>-9.81</v>
      </c>
      <c r="C4" s="6">
        <v>50</v>
      </c>
      <c r="D4" s="6">
        <v>60</v>
      </c>
      <c r="E4" s="11">
        <f>D4*PI()/180</f>
        <v>1.0471975511965976</v>
      </c>
      <c r="G4" s="16" t="s">
        <v>61</v>
      </c>
      <c r="H4" s="16"/>
      <c r="I4" s="16"/>
      <c r="J4" s="16"/>
      <c r="K4" s="16"/>
      <c r="L4" s="16"/>
    </row>
    <row r="5" spans="1:14">
      <c r="A5" s="39"/>
      <c r="B5" s="39"/>
      <c r="C5" s="39"/>
      <c r="D5" s="39"/>
      <c r="E5" s="39"/>
    </row>
    <row r="6" spans="1:14">
      <c r="A6" s="39"/>
      <c r="B6" s="39"/>
      <c r="C6" s="39"/>
      <c r="D6" s="39"/>
      <c r="E6" s="39"/>
    </row>
    <row r="7" spans="1:14">
      <c r="A7" s="4" t="s">
        <v>45</v>
      </c>
      <c r="B7" s="4" t="s">
        <v>46</v>
      </c>
      <c r="C7" s="8" t="s">
        <v>47</v>
      </c>
      <c r="D7" s="9" t="s">
        <v>48</v>
      </c>
      <c r="E7" s="9" t="s">
        <v>49</v>
      </c>
      <c r="F7" s="13"/>
    </row>
    <row r="8" spans="1:14">
      <c r="A8" s="5">
        <v>0</v>
      </c>
      <c r="B8" s="5">
        <f t="shared" ref="B8:B39" si="0">$C$4*(COS($E$4))</f>
        <v>25.000000000000007</v>
      </c>
      <c r="C8" s="12">
        <f>$C$4*(SIN($E$4))</f>
        <v>43.301270189221931</v>
      </c>
      <c r="D8" s="7">
        <f>B8*A8</f>
        <v>0</v>
      </c>
      <c r="E8" s="7">
        <f>$A$4+(C8*A8)+(0.5*$B$4*A8*A8)</f>
        <v>0</v>
      </c>
      <c r="F8" s="14"/>
      <c r="G8" s="7" cm="1">
        <f t="array" ref="G8">IFERROR(_xlfn.IFS(G7=0,0,(-0.5*$B$4*(C8*C8)+E8+C4)&lt;0,0,1=1,-0.5*$B$4*(C8*C8)+E8+C4),0)</f>
        <v>0</v>
      </c>
      <c r="N8" s="17"/>
    </row>
    <row r="9" spans="1:14">
      <c r="A9" s="5">
        <f>A8+0.1</f>
        <v>0.1</v>
      </c>
      <c r="B9" s="5">
        <f t="shared" si="0"/>
        <v>25.000000000000007</v>
      </c>
      <c r="C9" s="12">
        <f t="shared" ref="C9:C39" si="1">$C$4*(SIN($E$4))</f>
        <v>43.301270189221931</v>
      </c>
      <c r="D9" s="7">
        <f t="shared" ref="D9:D48" si="2">B9*A9</f>
        <v>2.5000000000000009</v>
      </c>
      <c r="E9" s="7">
        <f>$A$4+(C9*A9)+(0.5*$B$4*A9*A9)</f>
        <v>4.2810770189221934</v>
      </c>
      <c r="F9" s="14"/>
      <c r="G9" s="2"/>
      <c r="N9" s="18"/>
    </row>
    <row r="10" spans="1:14">
      <c r="A10" s="5">
        <f t="shared" ref="A10:A73" si="3">A9+0.1</f>
        <v>0.2</v>
      </c>
      <c r="B10" s="5">
        <f t="shared" si="0"/>
        <v>25.000000000000007</v>
      </c>
      <c r="C10" s="12">
        <f t="shared" si="1"/>
        <v>43.301270189221931</v>
      </c>
      <c r="D10" s="7">
        <f t="shared" si="2"/>
        <v>5.0000000000000018</v>
      </c>
      <c r="E10" s="7">
        <f t="shared" ref="E10:E73" si="4">$A$4+(C10*A10)+(0.5*$B$4*A10*A10)</f>
        <v>8.464054037844388</v>
      </c>
      <c r="F10" s="14"/>
      <c r="G10" s="2"/>
      <c r="N10" s="18"/>
    </row>
    <row r="11" spans="1:14">
      <c r="A11" s="5">
        <f t="shared" si="3"/>
        <v>0.30000000000000004</v>
      </c>
      <c r="B11" s="5">
        <f t="shared" si="0"/>
        <v>25.000000000000007</v>
      </c>
      <c r="C11" s="12">
        <f t="shared" si="1"/>
        <v>43.301270189221931</v>
      </c>
      <c r="D11" s="7">
        <f t="shared" si="2"/>
        <v>7.5000000000000036</v>
      </c>
      <c r="E11" s="7">
        <f t="shared" si="4"/>
        <v>12.548931056766582</v>
      </c>
      <c r="F11" s="14"/>
      <c r="G11" s="2"/>
      <c r="N11" s="18"/>
    </row>
    <row r="12" spans="1:14">
      <c r="A12" s="5">
        <f t="shared" si="3"/>
        <v>0.4</v>
      </c>
      <c r="B12" s="5">
        <f t="shared" si="0"/>
        <v>25.000000000000007</v>
      </c>
      <c r="C12" s="12">
        <f t="shared" si="1"/>
        <v>43.301270189221931</v>
      </c>
      <c r="D12" s="7">
        <f t="shared" si="2"/>
        <v>10.000000000000004</v>
      </c>
      <c r="E12" s="7">
        <f t="shared" si="4"/>
        <v>16.535708075688774</v>
      </c>
      <c r="F12" s="14"/>
      <c r="G12" s="2"/>
      <c r="N12" s="18"/>
    </row>
    <row r="13" spans="1:14">
      <c r="A13" s="5">
        <f t="shared" si="3"/>
        <v>0.5</v>
      </c>
      <c r="B13" s="5">
        <f t="shared" si="0"/>
        <v>25.000000000000007</v>
      </c>
      <c r="C13" s="12">
        <f t="shared" si="1"/>
        <v>43.301270189221931</v>
      </c>
      <c r="D13" s="7">
        <f t="shared" si="2"/>
        <v>12.500000000000004</v>
      </c>
      <c r="E13" s="7">
        <f t="shared" si="4"/>
        <v>20.424385094610965</v>
      </c>
      <c r="F13" s="14"/>
      <c r="G13" s="2"/>
      <c r="N13" s="18"/>
    </row>
    <row r="14" spans="1:14">
      <c r="A14" s="5">
        <f t="shared" si="3"/>
        <v>0.6</v>
      </c>
      <c r="B14" s="5">
        <f t="shared" si="0"/>
        <v>25.000000000000007</v>
      </c>
      <c r="C14" s="12">
        <f t="shared" si="1"/>
        <v>43.301270189221931</v>
      </c>
      <c r="D14" s="7">
        <f t="shared" si="2"/>
        <v>15.000000000000004</v>
      </c>
      <c r="E14" s="7">
        <f t="shared" si="4"/>
        <v>24.214962113533158</v>
      </c>
      <c r="F14" s="14"/>
      <c r="G14" s="2"/>
      <c r="N14" s="18"/>
    </row>
    <row r="15" spans="1:14">
      <c r="A15" s="5">
        <f t="shared" si="3"/>
        <v>0.7</v>
      </c>
      <c r="B15" s="5">
        <f t="shared" si="0"/>
        <v>25.000000000000007</v>
      </c>
      <c r="C15" s="12">
        <f t="shared" si="1"/>
        <v>43.301270189221931</v>
      </c>
      <c r="D15" s="7">
        <f t="shared" si="2"/>
        <v>17.500000000000004</v>
      </c>
      <c r="E15" s="7">
        <f t="shared" si="4"/>
        <v>27.907439132455352</v>
      </c>
      <c r="F15" s="14"/>
      <c r="G15" s="2"/>
      <c r="N15" s="18"/>
    </row>
    <row r="16" spans="1:14">
      <c r="A16" s="5">
        <f t="shared" si="3"/>
        <v>0.79999999999999993</v>
      </c>
      <c r="B16" s="5">
        <f t="shared" si="0"/>
        <v>25.000000000000007</v>
      </c>
      <c r="C16" s="12">
        <f t="shared" si="1"/>
        <v>43.301270189221931</v>
      </c>
      <c r="D16" s="7">
        <f t="shared" si="2"/>
        <v>20.000000000000004</v>
      </c>
      <c r="E16" s="7">
        <f t="shared" si="4"/>
        <v>31.501816151377543</v>
      </c>
      <c r="F16" s="14"/>
      <c r="G16" s="2"/>
      <c r="N16" s="18"/>
    </row>
    <row r="17" spans="1:14">
      <c r="A17" s="5">
        <f t="shared" si="3"/>
        <v>0.89999999999999991</v>
      </c>
      <c r="B17" s="5">
        <f t="shared" si="0"/>
        <v>25.000000000000007</v>
      </c>
      <c r="C17" s="12">
        <f t="shared" si="1"/>
        <v>43.301270189221931</v>
      </c>
      <c r="D17" s="7">
        <f t="shared" si="2"/>
        <v>22.500000000000004</v>
      </c>
      <c r="E17" s="7">
        <f t="shared" si="4"/>
        <v>34.998093170299732</v>
      </c>
      <c r="F17" s="14"/>
      <c r="G17" s="2"/>
      <c r="N17" s="18"/>
    </row>
    <row r="18" spans="1:14">
      <c r="A18" s="5">
        <f t="shared" si="3"/>
        <v>0.99999999999999989</v>
      </c>
      <c r="B18" s="5">
        <f t="shared" si="0"/>
        <v>25.000000000000007</v>
      </c>
      <c r="C18" s="12">
        <f t="shared" si="1"/>
        <v>43.301270189221931</v>
      </c>
      <c r="D18" s="7">
        <f t="shared" si="2"/>
        <v>25.000000000000004</v>
      </c>
      <c r="E18" s="7">
        <f t="shared" si="4"/>
        <v>38.396270189221923</v>
      </c>
      <c r="F18" s="14"/>
      <c r="G18" s="2"/>
      <c r="N18" s="18"/>
    </row>
    <row r="19" spans="1:14">
      <c r="A19" s="5">
        <f t="shared" si="3"/>
        <v>1.0999999999999999</v>
      </c>
      <c r="B19" s="5">
        <f t="shared" si="0"/>
        <v>25.000000000000007</v>
      </c>
      <c r="C19" s="12">
        <f t="shared" si="1"/>
        <v>43.301270189221931</v>
      </c>
      <c r="D19" s="7">
        <f t="shared" si="2"/>
        <v>27.500000000000004</v>
      </c>
      <c r="E19" s="7">
        <f t="shared" si="4"/>
        <v>41.696347208144118</v>
      </c>
      <c r="F19" s="14"/>
      <c r="G19" s="2"/>
      <c r="N19" s="18"/>
    </row>
    <row r="20" spans="1:14">
      <c r="A20" s="5">
        <f t="shared" si="3"/>
        <v>1.2</v>
      </c>
      <c r="B20" s="5">
        <f t="shared" si="0"/>
        <v>25.000000000000007</v>
      </c>
      <c r="C20" s="12">
        <f t="shared" si="1"/>
        <v>43.301270189221931</v>
      </c>
      <c r="D20" s="7">
        <f t="shared" si="2"/>
        <v>30.000000000000007</v>
      </c>
      <c r="E20" s="7">
        <f t="shared" si="4"/>
        <v>44.898324227066311</v>
      </c>
      <c r="F20" s="14"/>
      <c r="G20" s="2"/>
      <c r="N20" s="18"/>
    </row>
    <row r="21" spans="1:14">
      <c r="A21" s="5">
        <f t="shared" si="3"/>
        <v>1.3</v>
      </c>
      <c r="B21" s="5">
        <f t="shared" si="0"/>
        <v>25.000000000000007</v>
      </c>
      <c r="C21" s="12">
        <f t="shared" si="1"/>
        <v>43.301270189221931</v>
      </c>
      <c r="D21" s="7">
        <f t="shared" si="2"/>
        <v>32.500000000000007</v>
      </c>
      <c r="E21" s="7">
        <f t="shared" si="4"/>
        <v>48.002201245988509</v>
      </c>
      <c r="F21" s="14"/>
      <c r="G21" s="2"/>
      <c r="N21" s="18"/>
    </row>
    <row r="22" spans="1:14">
      <c r="A22" s="5">
        <f t="shared" si="3"/>
        <v>1.4000000000000001</v>
      </c>
      <c r="B22" s="5">
        <f t="shared" si="0"/>
        <v>25.000000000000007</v>
      </c>
      <c r="C22" s="12">
        <f t="shared" si="1"/>
        <v>43.301270189221931</v>
      </c>
      <c r="D22" s="7">
        <f t="shared" si="2"/>
        <v>35.000000000000014</v>
      </c>
      <c r="E22" s="7">
        <f t="shared" si="4"/>
        <v>51.007978264910705</v>
      </c>
      <c r="F22" s="14"/>
      <c r="G22" s="2"/>
      <c r="J22" t="s">
        <v>62</v>
      </c>
      <c r="K22" t="s">
        <v>63</v>
      </c>
      <c r="L22" t="s">
        <v>64</v>
      </c>
      <c r="N22" s="18"/>
    </row>
    <row r="23" spans="1:14" ht="15.6">
      <c r="A23" s="5">
        <f t="shared" si="3"/>
        <v>1.5000000000000002</v>
      </c>
      <c r="B23" s="5">
        <f t="shared" si="0"/>
        <v>25.000000000000007</v>
      </c>
      <c r="C23" s="12">
        <f t="shared" si="1"/>
        <v>43.301270189221931</v>
      </c>
      <c r="D23" s="7">
        <f t="shared" si="2"/>
        <v>37.500000000000014</v>
      </c>
      <c r="E23" s="7">
        <f t="shared" si="4"/>
        <v>53.915655283832898</v>
      </c>
      <c r="F23" s="14"/>
      <c r="G23" s="19" t="s">
        <v>65</v>
      </c>
      <c r="J23" s="26">
        <v>93.72</v>
      </c>
      <c r="K23">
        <v>81.64</v>
      </c>
      <c r="L23">
        <v>44.93</v>
      </c>
      <c r="M23" t="s">
        <v>66</v>
      </c>
      <c r="N23" s="18"/>
    </row>
    <row r="24" spans="1:14" ht="15.6">
      <c r="A24" s="5">
        <f t="shared" si="3"/>
        <v>1.6000000000000003</v>
      </c>
      <c r="B24" s="5">
        <f t="shared" si="0"/>
        <v>25.000000000000007</v>
      </c>
      <c r="C24" s="12">
        <f t="shared" si="1"/>
        <v>43.301270189221931</v>
      </c>
      <c r="D24" s="7">
        <f t="shared" si="2"/>
        <v>40.000000000000021</v>
      </c>
      <c r="E24" s="7">
        <f t="shared" si="4"/>
        <v>56.725232302755096</v>
      </c>
      <c r="F24" s="14"/>
      <c r="G24" s="19" t="s">
        <v>67</v>
      </c>
      <c r="J24" s="27">
        <v>26.41</v>
      </c>
      <c r="K24">
        <v>61.92</v>
      </c>
      <c r="N24" s="18"/>
    </row>
    <row r="25" spans="1:14" ht="15.6">
      <c r="A25" s="5">
        <f t="shared" si="3"/>
        <v>1.7000000000000004</v>
      </c>
      <c r="B25" s="5">
        <f t="shared" si="0"/>
        <v>25.000000000000007</v>
      </c>
      <c r="C25" s="12">
        <f t="shared" si="1"/>
        <v>43.301270189221931</v>
      </c>
      <c r="D25" s="7">
        <f t="shared" si="2"/>
        <v>42.500000000000021</v>
      </c>
      <c r="E25" s="7">
        <f t="shared" si="4"/>
        <v>59.436709321677291</v>
      </c>
      <c r="F25" s="14"/>
      <c r="G25" s="19" t="s">
        <v>68</v>
      </c>
      <c r="J25" s="27" t="s">
        <v>69</v>
      </c>
      <c r="K25" t="s">
        <v>70</v>
      </c>
      <c r="L25" t="s">
        <v>71</v>
      </c>
      <c r="N25" s="18"/>
    </row>
    <row r="26" spans="1:14">
      <c r="A26" s="5">
        <f t="shared" si="3"/>
        <v>1.8000000000000005</v>
      </c>
      <c r="B26" s="5">
        <f t="shared" si="0"/>
        <v>25.000000000000007</v>
      </c>
      <c r="C26" s="12">
        <f t="shared" si="1"/>
        <v>43.301270189221931</v>
      </c>
      <c r="D26" s="7">
        <f t="shared" si="2"/>
        <v>45.000000000000028</v>
      </c>
      <c r="E26" s="7">
        <f t="shared" si="4"/>
        <v>62.050086340599485</v>
      </c>
      <c r="F26" s="14"/>
      <c r="N26" s="18"/>
    </row>
    <row r="27" spans="1:14">
      <c r="A27" s="5">
        <f t="shared" si="3"/>
        <v>1.9000000000000006</v>
      </c>
      <c r="B27" s="5">
        <f t="shared" si="0"/>
        <v>25.000000000000007</v>
      </c>
      <c r="C27" s="12">
        <f t="shared" si="1"/>
        <v>43.301270189221931</v>
      </c>
      <c r="D27" s="7">
        <f t="shared" si="2"/>
        <v>47.500000000000028</v>
      </c>
      <c r="E27" s="7">
        <f t="shared" si="4"/>
        <v>64.565363359521683</v>
      </c>
      <c r="F27" s="14"/>
      <c r="G27" t="s">
        <v>72</v>
      </c>
      <c r="N27" s="18"/>
    </row>
    <row r="28" spans="1:14">
      <c r="A28" s="5">
        <f t="shared" si="3"/>
        <v>2.0000000000000004</v>
      </c>
      <c r="B28" s="5">
        <f t="shared" si="0"/>
        <v>25.000000000000007</v>
      </c>
      <c r="C28" s="12">
        <f t="shared" si="1"/>
        <v>43.301270189221931</v>
      </c>
      <c r="D28" s="7">
        <f t="shared" si="2"/>
        <v>50.000000000000028</v>
      </c>
      <c r="E28" s="7">
        <f t="shared" si="4"/>
        <v>66.982540378443872</v>
      </c>
      <c r="F28" s="14"/>
      <c r="G28">
        <f>A51*(E51+B8)</f>
        <v>518.15865079871367</v>
      </c>
      <c r="N28" s="18"/>
    </row>
    <row r="29" spans="1:14">
      <c r="A29" s="5">
        <f t="shared" si="3"/>
        <v>2.1000000000000005</v>
      </c>
      <c r="B29" s="5">
        <f t="shared" si="0"/>
        <v>25.000000000000007</v>
      </c>
      <c r="C29" s="12">
        <f t="shared" si="1"/>
        <v>43.301270189221931</v>
      </c>
      <c r="D29" s="7">
        <f t="shared" si="2"/>
        <v>52.500000000000028</v>
      </c>
      <c r="E29" s="7">
        <f t="shared" si="4"/>
        <v>69.301617397366059</v>
      </c>
      <c r="F29" s="14"/>
      <c r="N29" s="18"/>
    </row>
    <row r="30" spans="1:14">
      <c r="A30" s="5">
        <f t="shared" si="3"/>
        <v>2.2000000000000006</v>
      </c>
      <c r="B30" s="5">
        <f t="shared" si="0"/>
        <v>25.000000000000007</v>
      </c>
      <c r="C30" s="12">
        <f t="shared" si="1"/>
        <v>43.301270189221931</v>
      </c>
      <c r="D30" s="7">
        <f t="shared" si="2"/>
        <v>55.000000000000028</v>
      </c>
      <c r="E30" s="7">
        <f t="shared" si="4"/>
        <v>71.522594416288257</v>
      </c>
      <c r="F30" s="14"/>
      <c r="N30" s="18"/>
    </row>
    <row r="31" spans="1:14">
      <c r="A31" s="5">
        <f t="shared" si="3"/>
        <v>2.3000000000000007</v>
      </c>
      <c r="B31" s="5">
        <f t="shared" si="0"/>
        <v>25.000000000000007</v>
      </c>
      <c r="C31" s="12">
        <f t="shared" si="1"/>
        <v>43.301270189221931</v>
      </c>
      <c r="D31" s="7">
        <f t="shared" si="2"/>
        <v>57.500000000000036</v>
      </c>
      <c r="E31" s="7">
        <f t="shared" si="4"/>
        <v>73.645471435210453</v>
      </c>
      <c r="F31" s="14"/>
      <c r="N31" s="18"/>
    </row>
    <row r="32" spans="1:14">
      <c r="A32" s="5">
        <f t="shared" si="3"/>
        <v>2.4000000000000008</v>
      </c>
      <c r="B32" s="5">
        <f t="shared" si="0"/>
        <v>25.000000000000007</v>
      </c>
      <c r="C32" s="12">
        <f t="shared" si="1"/>
        <v>43.301270189221931</v>
      </c>
      <c r="D32" s="7">
        <f t="shared" si="2"/>
        <v>60.000000000000036</v>
      </c>
      <c r="E32" s="7">
        <f t="shared" si="4"/>
        <v>75.670248454132647</v>
      </c>
      <c r="F32" s="14"/>
      <c r="N32" s="18"/>
    </row>
    <row r="33" spans="1:14">
      <c r="A33" s="5">
        <f t="shared" si="3"/>
        <v>2.5000000000000009</v>
      </c>
      <c r="B33" s="5">
        <f t="shared" si="0"/>
        <v>25.000000000000007</v>
      </c>
      <c r="C33" s="12">
        <f t="shared" si="1"/>
        <v>43.301270189221931</v>
      </c>
      <c r="D33" s="7">
        <f t="shared" si="2"/>
        <v>62.500000000000043</v>
      </c>
      <c r="E33" s="7">
        <f t="shared" si="4"/>
        <v>77.596925473054853</v>
      </c>
      <c r="F33" s="14"/>
      <c r="N33" s="18"/>
    </row>
    <row r="34" spans="1:14">
      <c r="A34" s="5">
        <f t="shared" si="3"/>
        <v>2.600000000000001</v>
      </c>
      <c r="B34" s="5">
        <f t="shared" si="0"/>
        <v>25.000000000000007</v>
      </c>
      <c r="C34" s="12">
        <f t="shared" si="1"/>
        <v>43.301270189221931</v>
      </c>
      <c r="D34" s="7">
        <f t="shared" si="2"/>
        <v>65.000000000000043</v>
      </c>
      <c r="E34" s="7">
        <f t="shared" si="4"/>
        <v>79.425502491977028</v>
      </c>
      <c r="F34" s="14"/>
      <c r="N34" s="18"/>
    </row>
    <row r="35" spans="1:14">
      <c r="A35" s="5">
        <f t="shared" si="3"/>
        <v>2.7000000000000011</v>
      </c>
      <c r="B35" s="5">
        <f t="shared" si="0"/>
        <v>25.000000000000007</v>
      </c>
      <c r="C35" s="12">
        <f t="shared" si="1"/>
        <v>43.301270189221931</v>
      </c>
      <c r="D35" s="7">
        <f t="shared" si="2"/>
        <v>67.500000000000043</v>
      </c>
      <c r="E35" s="7">
        <f t="shared" si="4"/>
        <v>81.155979510899229</v>
      </c>
      <c r="F35" s="14"/>
      <c r="N35" s="18"/>
    </row>
    <row r="36" spans="1:14">
      <c r="A36" s="5">
        <f t="shared" si="3"/>
        <v>2.8000000000000012</v>
      </c>
      <c r="B36" s="5">
        <f t="shared" si="0"/>
        <v>25.000000000000007</v>
      </c>
      <c r="C36" s="12">
        <f t="shared" si="1"/>
        <v>43.301270189221931</v>
      </c>
      <c r="D36" s="7">
        <f t="shared" si="2"/>
        <v>70.000000000000043</v>
      </c>
      <c r="E36" s="7">
        <f t="shared" si="4"/>
        <v>82.788356529821428</v>
      </c>
      <c r="F36" s="14"/>
      <c r="N36" s="18"/>
    </row>
    <row r="37" spans="1:14">
      <c r="A37" s="5">
        <f t="shared" si="3"/>
        <v>2.9000000000000012</v>
      </c>
      <c r="B37" s="5">
        <f t="shared" si="0"/>
        <v>25.000000000000007</v>
      </c>
      <c r="C37" s="12">
        <f t="shared" si="1"/>
        <v>43.301270189221931</v>
      </c>
      <c r="D37" s="7">
        <f t="shared" si="2"/>
        <v>72.500000000000057</v>
      </c>
      <c r="E37" s="7">
        <f t="shared" si="4"/>
        <v>84.322633548743624</v>
      </c>
      <c r="F37" s="14"/>
      <c r="N37" s="18"/>
    </row>
    <row r="38" spans="1:14">
      <c r="A38" s="5">
        <f t="shared" si="3"/>
        <v>3.0000000000000013</v>
      </c>
      <c r="B38" s="5">
        <f t="shared" si="0"/>
        <v>25.000000000000007</v>
      </c>
      <c r="C38" s="12">
        <f t="shared" si="1"/>
        <v>43.301270189221931</v>
      </c>
      <c r="D38" s="7">
        <f t="shared" si="2"/>
        <v>75.000000000000057</v>
      </c>
      <c r="E38" s="7">
        <f t="shared" si="4"/>
        <v>85.758810567665819</v>
      </c>
      <c r="F38" s="14"/>
      <c r="N38" s="18"/>
    </row>
    <row r="39" spans="1:14">
      <c r="A39" s="5">
        <f t="shared" si="3"/>
        <v>3.1000000000000014</v>
      </c>
      <c r="B39" s="5">
        <f t="shared" si="0"/>
        <v>25.000000000000007</v>
      </c>
      <c r="C39" s="12">
        <f t="shared" si="1"/>
        <v>43.301270189221931</v>
      </c>
      <c r="D39" s="7">
        <f t="shared" si="2"/>
        <v>77.500000000000057</v>
      </c>
      <c r="E39" s="7">
        <f t="shared" si="4"/>
        <v>87.096887586587997</v>
      </c>
      <c r="F39" s="14"/>
      <c r="N39" s="18"/>
    </row>
    <row r="40" spans="1:14">
      <c r="A40" s="5">
        <f t="shared" si="3"/>
        <v>3.2000000000000015</v>
      </c>
      <c r="B40" s="5">
        <f t="shared" ref="B40:B71" si="5">$C$4*(COS($E$4))</f>
        <v>25.000000000000007</v>
      </c>
      <c r="C40" s="12">
        <f t="shared" ref="C40:C71" si="6">$C$4*(SIN($E$4))</f>
        <v>43.301270189221931</v>
      </c>
      <c r="D40" s="7">
        <f t="shared" si="2"/>
        <v>80.000000000000057</v>
      </c>
      <c r="E40" s="7">
        <f t="shared" si="4"/>
        <v>88.3368646055102</v>
      </c>
      <c r="F40" s="14"/>
      <c r="N40" s="18"/>
    </row>
    <row r="41" spans="1:14">
      <c r="A41" s="5">
        <f t="shared" si="3"/>
        <v>3.3000000000000016</v>
      </c>
      <c r="B41" s="5">
        <f t="shared" si="5"/>
        <v>25.000000000000007</v>
      </c>
      <c r="C41" s="12">
        <f t="shared" si="6"/>
        <v>43.301270189221931</v>
      </c>
      <c r="D41" s="7">
        <f t="shared" si="2"/>
        <v>82.500000000000057</v>
      </c>
      <c r="E41" s="7">
        <f t="shared" si="4"/>
        <v>89.478741624432388</v>
      </c>
      <c r="F41" s="14"/>
      <c r="N41" s="18"/>
    </row>
    <row r="42" spans="1:14">
      <c r="A42" s="5">
        <f t="shared" si="3"/>
        <v>3.4000000000000017</v>
      </c>
      <c r="B42" s="5">
        <f t="shared" si="5"/>
        <v>25.000000000000007</v>
      </c>
      <c r="C42" s="12">
        <f t="shared" si="6"/>
        <v>43.301270189221931</v>
      </c>
      <c r="D42" s="7">
        <f t="shared" si="2"/>
        <v>85.000000000000071</v>
      </c>
      <c r="E42" s="7">
        <f t="shared" si="4"/>
        <v>90.522518643354587</v>
      </c>
      <c r="F42" s="14"/>
      <c r="N42" s="18"/>
    </row>
    <row r="43" spans="1:14">
      <c r="A43" s="5">
        <f t="shared" si="3"/>
        <v>3.5000000000000018</v>
      </c>
      <c r="B43" s="5">
        <f t="shared" si="5"/>
        <v>25.000000000000007</v>
      </c>
      <c r="C43" s="12">
        <f t="shared" si="6"/>
        <v>43.301270189221931</v>
      </c>
      <c r="D43" s="7">
        <f t="shared" si="2"/>
        <v>87.500000000000071</v>
      </c>
      <c r="E43" s="7">
        <f t="shared" si="4"/>
        <v>91.46819566227677</v>
      </c>
      <c r="F43" s="14"/>
      <c r="N43" s="18"/>
    </row>
    <row r="44" spans="1:14">
      <c r="A44" s="5">
        <f t="shared" si="3"/>
        <v>3.6000000000000019</v>
      </c>
      <c r="B44" s="5">
        <f t="shared" si="5"/>
        <v>25.000000000000007</v>
      </c>
      <c r="C44" s="12">
        <f t="shared" si="6"/>
        <v>43.301270189221931</v>
      </c>
      <c r="D44" s="7">
        <f t="shared" si="2"/>
        <v>90.000000000000071</v>
      </c>
      <c r="E44" s="7">
        <f t="shared" si="4"/>
        <v>92.315772681198979</v>
      </c>
      <c r="F44" s="14"/>
      <c r="N44" s="18"/>
    </row>
    <row r="45" spans="1:14">
      <c r="A45" s="5">
        <f t="shared" si="3"/>
        <v>3.700000000000002</v>
      </c>
      <c r="B45" s="5">
        <f t="shared" si="5"/>
        <v>25.000000000000007</v>
      </c>
      <c r="C45" s="12">
        <f t="shared" si="6"/>
        <v>43.301270189221931</v>
      </c>
      <c r="D45" s="7">
        <f t="shared" si="2"/>
        <v>92.500000000000071</v>
      </c>
      <c r="E45" s="7">
        <f t="shared" si="4"/>
        <v>93.065249700121157</v>
      </c>
      <c r="F45" s="14"/>
      <c r="N45" s="18"/>
    </row>
    <row r="46" spans="1:14">
      <c r="A46" s="5">
        <f t="shared" si="3"/>
        <v>3.800000000000002</v>
      </c>
      <c r="B46" s="5">
        <f t="shared" si="5"/>
        <v>25.000000000000007</v>
      </c>
      <c r="C46" s="12">
        <f t="shared" si="6"/>
        <v>43.301270189221931</v>
      </c>
      <c r="D46" s="7">
        <f t="shared" si="2"/>
        <v>95.000000000000071</v>
      </c>
      <c r="E46" s="7">
        <f t="shared" si="4"/>
        <v>93.716626719043333</v>
      </c>
      <c r="F46" s="14"/>
      <c r="N46" s="18"/>
    </row>
    <row r="47" spans="1:14">
      <c r="A47" s="5">
        <f t="shared" si="3"/>
        <v>3.9000000000000021</v>
      </c>
      <c r="B47" s="5">
        <f t="shared" si="5"/>
        <v>25.000000000000007</v>
      </c>
      <c r="C47" s="12">
        <f t="shared" si="6"/>
        <v>43.301270189221931</v>
      </c>
      <c r="D47" s="7">
        <f t="shared" si="2"/>
        <v>97.500000000000085</v>
      </c>
      <c r="E47" s="7">
        <f t="shared" si="4"/>
        <v>94.269903737965549</v>
      </c>
      <c r="F47" s="14"/>
      <c r="N47" s="18"/>
    </row>
    <row r="48" spans="1:14">
      <c r="A48" s="5">
        <f t="shared" si="3"/>
        <v>4.0000000000000018</v>
      </c>
      <c r="B48" s="5">
        <f t="shared" si="5"/>
        <v>25.000000000000007</v>
      </c>
      <c r="C48" s="12">
        <f t="shared" si="6"/>
        <v>43.301270189221931</v>
      </c>
      <c r="D48" s="7">
        <f t="shared" si="2"/>
        <v>100.00000000000007</v>
      </c>
      <c r="E48" s="7">
        <f t="shared" si="4"/>
        <v>94.725080756887749</v>
      </c>
      <c r="F48" s="14"/>
      <c r="N48" s="18"/>
    </row>
    <row r="49" spans="1:14">
      <c r="A49" s="5">
        <f t="shared" si="3"/>
        <v>4.1000000000000014</v>
      </c>
      <c r="B49" s="5">
        <f t="shared" si="5"/>
        <v>25.000000000000007</v>
      </c>
      <c r="C49" s="12">
        <f t="shared" si="6"/>
        <v>43.301270189221931</v>
      </c>
      <c r="D49" s="7">
        <f t="shared" ref="D49:D62" si="7">B49*A49</f>
        <v>102.50000000000007</v>
      </c>
      <c r="E49" s="7">
        <f t="shared" ref="E49:E57" si="8">$A$4+(C49*A49)+(0.5*$B$4*A49*A49)</f>
        <v>95.082157775809904</v>
      </c>
      <c r="N49" s="18"/>
    </row>
    <row r="50" spans="1:14">
      <c r="A50" s="5">
        <f t="shared" si="3"/>
        <v>4.2000000000000011</v>
      </c>
      <c r="B50" s="5">
        <f t="shared" si="5"/>
        <v>25.000000000000007</v>
      </c>
      <c r="C50" s="12">
        <f t="shared" si="6"/>
        <v>43.301270189221931</v>
      </c>
      <c r="D50" s="7">
        <f t="shared" si="7"/>
        <v>105.00000000000006</v>
      </c>
      <c r="E50" s="7">
        <f t="shared" si="8"/>
        <v>95.341134794732099</v>
      </c>
    </row>
    <row r="51" spans="1:14">
      <c r="A51" s="5">
        <f t="shared" si="3"/>
        <v>4.3000000000000007</v>
      </c>
      <c r="B51" s="5">
        <f t="shared" si="5"/>
        <v>25.000000000000007</v>
      </c>
      <c r="C51" s="12">
        <f t="shared" si="6"/>
        <v>43.301270189221931</v>
      </c>
      <c r="D51" s="7">
        <f t="shared" si="7"/>
        <v>107.50000000000004</v>
      </c>
      <c r="E51" s="7">
        <f t="shared" si="8"/>
        <v>95.502011813654306</v>
      </c>
    </row>
    <row r="52" spans="1:14">
      <c r="A52" s="5">
        <f t="shared" si="3"/>
        <v>4.4000000000000004</v>
      </c>
      <c r="B52" s="5">
        <f t="shared" si="5"/>
        <v>25.000000000000007</v>
      </c>
      <c r="C52" s="12">
        <f t="shared" si="6"/>
        <v>43.301270189221931</v>
      </c>
      <c r="D52" s="7">
        <f t="shared" si="7"/>
        <v>110.00000000000004</v>
      </c>
      <c r="E52" s="7">
        <f t="shared" si="8"/>
        <v>95.564788832576497</v>
      </c>
    </row>
    <row r="53" spans="1:14">
      <c r="A53" s="5">
        <f t="shared" si="3"/>
        <v>4.5</v>
      </c>
      <c r="B53" s="5">
        <f t="shared" si="5"/>
        <v>25.000000000000007</v>
      </c>
      <c r="C53" s="12">
        <f t="shared" si="6"/>
        <v>43.301270189221931</v>
      </c>
      <c r="D53" s="7">
        <f t="shared" si="7"/>
        <v>112.50000000000003</v>
      </c>
      <c r="E53" s="7">
        <f t="shared" si="8"/>
        <v>95.529465851498699</v>
      </c>
    </row>
    <row r="54" spans="1:14">
      <c r="A54" s="5">
        <f t="shared" si="3"/>
        <v>4.5999999999999996</v>
      </c>
      <c r="B54" s="5">
        <f t="shared" si="5"/>
        <v>25.000000000000007</v>
      </c>
      <c r="C54" s="12">
        <f t="shared" si="6"/>
        <v>43.301270189221931</v>
      </c>
      <c r="D54" s="7">
        <f t="shared" si="7"/>
        <v>115.00000000000003</v>
      </c>
      <c r="E54" s="7">
        <f t="shared" si="8"/>
        <v>95.396042870420871</v>
      </c>
    </row>
    <row r="55" spans="1:14">
      <c r="A55" s="5">
        <f t="shared" si="3"/>
        <v>4.6999999999999993</v>
      </c>
      <c r="B55" s="5">
        <f t="shared" si="5"/>
        <v>25.000000000000007</v>
      </c>
      <c r="C55" s="12">
        <f t="shared" si="6"/>
        <v>43.301270189221931</v>
      </c>
      <c r="D55" s="7">
        <f t="shared" si="7"/>
        <v>117.50000000000001</v>
      </c>
      <c r="E55" s="7">
        <f t="shared" si="8"/>
        <v>95.164519889343069</v>
      </c>
    </row>
    <row r="56" spans="1:14">
      <c r="A56" s="5">
        <f t="shared" si="3"/>
        <v>4.7999999999999989</v>
      </c>
      <c r="B56" s="5">
        <f t="shared" si="5"/>
        <v>25.000000000000007</v>
      </c>
      <c r="C56" s="12">
        <f t="shared" si="6"/>
        <v>43.301270189221931</v>
      </c>
      <c r="D56" s="7">
        <f t="shared" si="7"/>
        <v>120.00000000000001</v>
      </c>
      <c r="E56" s="7">
        <f t="shared" si="8"/>
        <v>94.834896908265264</v>
      </c>
    </row>
    <row r="57" spans="1:14">
      <c r="A57" s="5">
        <f t="shared" si="3"/>
        <v>4.8999999999999986</v>
      </c>
      <c r="B57" s="5">
        <f t="shared" si="5"/>
        <v>25.000000000000007</v>
      </c>
      <c r="C57" s="12">
        <f t="shared" si="6"/>
        <v>43.301270189221931</v>
      </c>
      <c r="D57" s="7">
        <f t="shared" si="7"/>
        <v>122.5</v>
      </c>
      <c r="E57" s="7">
        <f t="shared" si="8"/>
        <v>94.407173927187472</v>
      </c>
    </row>
    <row r="58" spans="1:14">
      <c r="A58" s="5">
        <f t="shared" si="3"/>
        <v>4.9999999999999982</v>
      </c>
      <c r="B58" s="5">
        <f t="shared" si="5"/>
        <v>25.000000000000007</v>
      </c>
      <c r="C58" s="12">
        <f t="shared" si="6"/>
        <v>43.301270189221931</v>
      </c>
      <c r="D58" s="7">
        <f t="shared" si="7"/>
        <v>124.99999999999999</v>
      </c>
      <c r="E58" s="7">
        <f t="shared" si="4"/>
        <v>93.881350946109677</v>
      </c>
    </row>
    <row r="59" spans="1:14">
      <c r="A59" s="5">
        <f t="shared" si="3"/>
        <v>5.0999999999999979</v>
      </c>
      <c r="B59" s="5">
        <f t="shared" si="5"/>
        <v>25.000000000000007</v>
      </c>
      <c r="C59" s="12">
        <f t="shared" si="6"/>
        <v>43.301270189221931</v>
      </c>
      <c r="D59" s="7">
        <f t="shared" si="7"/>
        <v>127.49999999999999</v>
      </c>
      <c r="E59" s="7">
        <f t="shared" si="4"/>
        <v>93.257427965031837</v>
      </c>
    </row>
    <row r="60" spans="1:14">
      <c r="A60" s="5">
        <f t="shared" si="3"/>
        <v>5.1999999999999975</v>
      </c>
      <c r="B60" s="5">
        <f t="shared" si="5"/>
        <v>25.000000000000007</v>
      </c>
      <c r="C60" s="12">
        <f t="shared" si="6"/>
        <v>43.301270189221931</v>
      </c>
      <c r="D60" s="7">
        <f t="shared" si="7"/>
        <v>129.99999999999997</v>
      </c>
      <c r="E60" s="7">
        <f t="shared" si="4"/>
        <v>92.535404983954038</v>
      </c>
    </row>
    <row r="61" spans="1:14">
      <c r="A61" s="5">
        <f t="shared" si="3"/>
        <v>5.2999999999999972</v>
      </c>
      <c r="B61" s="5">
        <f t="shared" si="5"/>
        <v>25.000000000000007</v>
      </c>
      <c r="C61" s="12">
        <f t="shared" si="6"/>
        <v>43.301270189221931</v>
      </c>
      <c r="D61" s="7">
        <f t="shared" si="7"/>
        <v>132.49999999999997</v>
      </c>
      <c r="E61" s="7">
        <f t="shared" si="4"/>
        <v>91.715282002876251</v>
      </c>
    </row>
    <row r="62" spans="1:14">
      <c r="A62" s="5">
        <f t="shared" si="3"/>
        <v>5.3999999999999968</v>
      </c>
      <c r="B62" s="5">
        <f t="shared" si="5"/>
        <v>25.000000000000007</v>
      </c>
      <c r="C62" s="12">
        <f t="shared" si="6"/>
        <v>43.301270189221931</v>
      </c>
      <c r="D62" s="7">
        <f t="shared" si="7"/>
        <v>134.99999999999997</v>
      </c>
      <c r="E62" s="7">
        <f t="shared" si="4"/>
        <v>90.797059021798475</v>
      </c>
    </row>
    <row r="63" spans="1:14">
      <c r="A63" s="5">
        <f t="shared" si="3"/>
        <v>5.4999999999999964</v>
      </c>
      <c r="B63" s="5">
        <f t="shared" si="5"/>
        <v>25.000000000000007</v>
      </c>
      <c r="C63" s="12">
        <f t="shared" si="6"/>
        <v>43.301270189221931</v>
      </c>
      <c r="D63" s="7">
        <f t="shared" ref="D63:D72" si="9">IFERROR(B63*A63+0,"")</f>
        <v>137.49999999999994</v>
      </c>
      <c r="E63" s="7">
        <f t="shared" si="4"/>
        <v>89.780736040720626</v>
      </c>
    </row>
    <row r="64" spans="1:14">
      <c r="A64" s="5">
        <f t="shared" si="3"/>
        <v>5.5999999999999961</v>
      </c>
      <c r="B64" s="5">
        <f t="shared" si="5"/>
        <v>25.000000000000007</v>
      </c>
      <c r="C64" s="12">
        <f t="shared" si="6"/>
        <v>43.301270189221931</v>
      </c>
      <c r="D64" s="7">
        <f t="shared" si="9"/>
        <v>139.99999999999994</v>
      </c>
      <c r="E64" s="7">
        <f t="shared" si="4"/>
        <v>88.666313059642846</v>
      </c>
    </row>
    <row r="65" spans="1:5">
      <c r="A65" s="5">
        <f t="shared" si="3"/>
        <v>5.6999999999999957</v>
      </c>
      <c r="B65" s="5">
        <f t="shared" si="5"/>
        <v>25.000000000000007</v>
      </c>
      <c r="C65" s="12">
        <f t="shared" si="6"/>
        <v>43.301270189221931</v>
      </c>
      <c r="D65" s="7">
        <f t="shared" si="9"/>
        <v>142.49999999999994</v>
      </c>
      <c r="E65" s="7">
        <f t="shared" si="4"/>
        <v>87.453790078565049</v>
      </c>
    </row>
    <row r="66" spans="1:5">
      <c r="A66" s="5">
        <f t="shared" si="3"/>
        <v>5.7999999999999954</v>
      </c>
      <c r="B66" s="5">
        <f t="shared" si="5"/>
        <v>25.000000000000007</v>
      </c>
      <c r="C66" s="12">
        <f t="shared" si="6"/>
        <v>43.301270189221931</v>
      </c>
      <c r="D66" s="7">
        <f t="shared" si="9"/>
        <v>144.99999999999991</v>
      </c>
      <c r="E66" s="7">
        <f t="shared" si="4"/>
        <v>86.143167097487265</v>
      </c>
    </row>
    <row r="67" spans="1:5">
      <c r="A67" s="5">
        <f t="shared" si="3"/>
        <v>5.899999999999995</v>
      </c>
      <c r="B67" s="5">
        <f t="shared" si="5"/>
        <v>25.000000000000007</v>
      </c>
      <c r="C67" s="12">
        <f t="shared" si="6"/>
        <v>43.301270189221931</v>
      </c>
      <c r="D67" s="7">
        <f t="shared" si="9"/>
        <v>147.49999999999991</v>
      </c>
      <c r="E67" s="7">
        <f t="shared" si="4"/>
        <v>84.734444116409463</v>
      </c>
    </row>
    <row r="68" spans="1:5">
      <c r="A68" s="5">
        <f t="shared" si="3"/>
        <v>5.9999999999999947</v>
      </c>
      <c r="B68" s="5">
        <f t="shared" si="5"/>
        <v>25.000000000000007</v>
      </c>
      <c r="C68" s="12">
        <f t="shared" si="6"/>
        <v>43.301270189221931</v>
      </c>
      <c r="D68" s="7">
        <f t="shared" si="9"/>
        <v>149.99999999999991</v>
      </c>
      <c r="E68" s="7">
        <f t="shared" si="4"/>
        <v>83.227621135331674</v>
      </c>
    </row>
    <row r="69" spans="1:5">
      <c r="A69" s="5">
        <f t="shared" si="3"/>
        <v>6.0999999999999943</v>
      </c>
      <c r="B69" s="5">
        <f t="shared" si="5"/>
        <v>25.000000000000007</v>
      </c>
      <c r="C69" s="12">
        <f t="shared" si="6"/>
        <v>43.301270189221931</v>
      </c>
      <c r="D69" s="7">
        <f t="shared" si="9"/>
        <v>152.49999999999991</v>
      </c>
      <c r="E69" s="7">
        <f t="shared" si="4"/>
        <v>81.622698154253868</v>
      </c>
    </row>
    <row r="70" spans="1:5">
      <c r="A70" s="5">
        <f t="shared" si="3"/>
        <v>6.199999999999994</v>
      </c>
      <c r="B70" s="5">
        <f t="shared" si="5"/>
        <v>25.000000000000007</v>
      </c>
      <c r="C70" s="12">
        <f t="shared" si="6"/>
        <v>43.301270189221931</v>
      </c>
      <c r="D70" s="7">
        <f t="shared" si="9"/>
        <v>154.99999999999989</v>
      </c>
      <c r="E70" s="7">
        <f t="shared" si="4"/>
        <v>79.919675173176046</v>
      </c>
    </row>
    <row r="71" spans="1:5">
      <c r="A71" s="5">
        <f t="shared" si="3"/>
        <v>6.2999999999999936</v>
      </c>
      <c r="B71" s="5">
        <f t="shared" si="5"/>
        <v>25.000000000000007</v>
      </c>
      <c r="C71" s="12">
        <f t="shared" si="6"/>
        <v>43.301270189221931</v>
      </c>
      <c r="D71" s="7">
        <f t="shared" si="9"/>
        <v>157.49999999999989</v>
      </c>
      <c r="E71" s="7">
        <f t="shared" si="4"/>
        <v>78.118552192098292</v>
      </c>
    </row>
    <row r="72" spans="1:5">
      <c r="A72" s="5">
        <f t="shared" si="3"/>
        <v>6.3999999999999932</v>
      </c>
      <c r="B72" s="5">
        <f t="shared" ref="B72:B100" si="10">$C$4*(COS($E$4))</f>
        <v>25.000000000000007</v>
      </c>
      <c r="C72" s="12">
        <f t="shared" ref="C72:C100" si="11">$C$4*(SIN($E$4))</f>
        <v>43.301270189221931</v>
      </c>
      <c r="D72" s="7">
        <f t="shared" si="9"/>
        <v>159.99999999999989</v>
      </c>
      <c r="E72" s="7">
        <f t="shared" si="4"/>
        <v>76.219329211020465</v>
      </c>
    </row>
    <row r="73" spans="1:5">
      <c r="A73" s="5">
        <f t="shared" si="3"/>
        <v>6.4999999999999929</v>
      </c>
      <c r="B73" s="5">
        <f t="shared" si="10"/>
        <v>25.000000000000007</v>
      </c>
      <c r="C73" s="12">
        <f t="shared" si="11"/>
        <v>43.301270189221931</v>
      </c>
      <c r="D73" s="7">
        <f t="shared" ref="D73:D100" si="12">IFERROR(B73*A73+0,"")</f>
        <v>162.49999999999986</v>
      </c>
      <c r="E73" s="7">
        <f t="shared" si="4"/>
        <v>74.222006229942707</v>
      </c>
    </row>
    <row r="74" spans="1:5">
      <c r="A74" s="5">
        <f t="shared" ref="A74:A86" si="13">A73+0.1</f>
        <v>6.5999999999999925</v>
      </c>
      <c r="B74" s="5">
        <f t="shared" si="10"/>
        <v>25.000000000000007</v>
      </c>
      <c r="C74" s="12">
        <f t="shared" si="11"/>
        <v>43.301270189221931</v>
      </c>
      <c r="D74" s="7">
        <f t="shared" si="12"/>
        <v>164.99999999999986</v>
      </c>
      <c r="E74" s="7">
        <f t="shared" ref="E74:E100" si="14">$A$4+(C74*A74)+(0.5*$B$4*A74*A74)</f>
        <v>72.126583248864904</v>
      </c>
    </row>
    <row r="75" spans="1:5">
      <c r="A75" s="5">
        <f t="shared" si="13"/>
        <v>6.6999999999999922</v>
      </c>
      <c r="B75" s="5">
        <f t="shared" si="10"/>
        <v>25.000000000000007</v>
      </c>
      <c r="C75" s="12">
        <f t="shared" si="11"/>
        <v>43.301270189221931</v>
      </c>
      <c r="D75" s="7">
        <f t="shared" si="12"/>
        <v>167.49999999999986</v>
      </c>
      <c r="E75" s="7">
        <f t="shared" si="14"/>
        <v>69.933060267787056</v>
      </c>
    </row>
    <row r="76" spans="1:5">
      <c r="A76" s="5">
        <f t="shared" si="13"/>
        <v>6.7999999999999918</v>
      </c>
      <c r="B76" s="5">
        <f t="shared" si="10"/>
        <v>25.000000000000007</v>
      </c>
      <c r="C76" s="12">
        <f t="shared" si="11"/>
        <v>43.301270189221931</v>
      </c>
      <c r="D76" s="7">
        <f t="shared" si="12"/>
        <v>169.99999999999986</v>
      </c>
      <c r="E76" s="7">
        <f t="shared" si="14"/>
        <v>67.641437286709305</v>
      </c>
    </row>
    <row r="77" spans="1:5">
      <c r="A77" s="5">
        <f t="shared" si="13"/>
        <v>6.8999999999999915</v>
      </c>
      <c r="B77" s="5">
        <f t="shared" si="10"/>
        <v>25.000000000000007</v>
      </c>
      <c r="C77" s="12">
        <f t="shared" si="11"/>
        <v>43.301270189221931</v>
      </c>
      <c r="D77" s="7">
        <f t="shared" si="12"/>
        <v>172.49999999999983</v>
      </c>
      <c r="E77" s="7">
        <f t="shared" si="14"/>
        <v>65.251714305631509</v>
      </c>
    </row>
    <row r="78" spans="1:5">
      <c r="A78" s="5">
        <f t="shared" si="13"/>
        <v>6.9999999999999911</v>
      </c>
      <c r="B78" s="5">
        <f t="shared" si="10"/>
        <v>25.000000000000007</v>
      </c>
      <c r="C78" s="12">
        <f t="shared" si="11"/>
        <v>43.301270189221931</v>
      </c>
      <c r="D78" s="7">
        <f t="shared" si="12"/>
        <v>174.99999999999983</v>
      </c>
      <c r="E78" s="7">
        <f t="shared" si="14"/>
        <v>62.763891324553754</v>
      </c>
    </row>
    <row r="79" spans="1:5">
      <c r="A79" s="5">
        <f t="shared" si="13"/>
        <v>7.0999999999999908</v>
      </c>
      <c r="B79" s="5">
        <f t="shared" si="10"/>
        <v>25.000000000000007</v>
      </c>
      <c r="C79" s="12">
        <f t="shared" si="11"/>
        <v>43.301270189221931</v>
      </c>
      <c r="D79" s="7">
        <f t="shared" si="12"/>
        <v>177.49999999999983</v>
      </c>
      <c r="E79" s="7">
        <f t="shared" si="14"/>
        <v>60.177968343475953</v>
      </c>
    </row>
    <row r="80" spans="1:5">
      <c r="A80" s="5">
        <f t="shared" si="13"/>
        <v>7.1999999999999904</v>
      </c>
      <c r="B80" s="5">
        <f t="shared" si="10"/>
        <v>25.000000000000007</v>
      </c>
      <c r="C80" s="12">
        <f t="shared" si="11"/>
        <v>43.301270189221931</v>
      </c>
      <c r="D80" s="7">
        <f t="shared" si="12"/>
        <v>179.9999999999998</v>
      </c>
      <c r="E80" s="7">
        <f t="shared" si="14"/>
        <v>57.493945362398136</v>
      </c>
    </row>
    <row r="81" spans="1:5">
      <c r="A81" s="5">
        <f t="shared" si="13"/>
        <v>7.2999999999999901</v>
      </c>
      <c r="B81" s="5">
        <f t="shared" si="10"/>
        <v>25.000000000000007</v>
      </c>
      <c r="C81" s="12">
        <f t="shared" si="11"/>
        <v>43.301270189221931</v>
      </c>
      <c r="D81" s="7">
        <f t="shared" si="12"/>
        <v>182.4999999999998</v>
      </c>
      <c r="E81" s="7">
        <f t="shared" si="14"/>
        <v>54.711822381320417</v>
      </c>
    </row>
    <row r="82" spans="1:5">
      <c r="A82" s="5">
        <f t="shared" si="13"/>
        <v>7.3999999999999897</v>
      </c>
      <c r="B82" s="5">
        <f t="shared" si="10"/>
        <v>25.000000000000007</v>
      </c>
      <c r="C82" s="12">
        <f t="shared" si="11"/>
        <v>43.301270189221931</v>
      </c>
      <c r="D82" s="7">
        <f t="shared" si="12"/>
        <v>184.9999999999998</v>
      </c>
      <c r="E82" s="7">
        <f t="shared" si="14"/>
        <v>51.831599400242567</v>
      </c>
    </row>
    <row r="83" spans="1:5">
      <c r="A83" s="5">
        <f t="shared" si="13"/>
        <v>7.4999999999999893</v>
      </c>
      <c r="B83" s="5">
        <f t="shared" si="10"/>
        <v>25.000000000000007</v>
      </c>
      <c r="C83" s="12">
        <f t="shared" si="11"/>
        <v>43.301270189221931</v>
      </c>
      <c r="D83" s="7">
        <f t="shared" si="12"/>
        <v>187.49999999999977</v>
      </c>
      <c r="E83" s="7">
        <f t="shared" si="14"/>
        <v>48.853276419164786</v>
      </c>
    </row>
    <row r="84" spans="1:5">
      <c r="A84" s="5">
        <f t="shared" si="13"/>
        <v>7.599999999999989</v>
      </c>
      <c r="B84" s="5">
        <f t="shared" si="10"/>
        <v>25.000000000000007</v>
      </c>
      <c r="C84" s="12">
        <f t="shared" si="11"/>
        <v>43.301270189221931</v>
      </c>
      <c r="D84" s="7">
        <f t="shared" si="12"/>
        <v>189.99999999999977</v>
      </c>
      <c r="E84" s="7">
        <f t="shared" si="14"/>
        <v>45.776853438087016</v>
      </c>
    </row>
    <row r="85" spans="1:5">
      <c r="A85" s="5">
        <f t="shared" si="13"/>
        <v>7.6999999999999886</v>
      </c>
      <c r="B85" s="5">
        <f t="shared" si="10"/>
        <v>25.000000000000007</v>
      </c>
      <c r="C85" s="12">
        <f t="shared" si="11"/>
        <v>43.301270189221931</v>
      </c>
      <c r="D85" s="7">
        <f t="shared" si="12"/>
        <v>192.49999999999977</v>
      </c>
      <c r="E85" s="7">
        <f t="shared" si="14"/>
        <v>42.602330457009202</v>
      </c>
    </row>
    <row r="86" spans="1:5">
      <c r="A86" s="5">
        <f t="shared" si="13"/>
        <v>7.7999999999999883</v>
      </c>
      <c r="B86" s="5">
        <f t="shared" si="10"/>
        <v>25.000000000000007</v>
      </c>
      <c r="C86" s="12">
        <f t="shared" si="11"/>
        <v>43.301270189221931</v>
      </c>
      <c r="D86" s="7">
        <f t="shared" si="12"/>
        <v>194.99999999999977</v>
      </c>
      <c r="E86" s="7">
        <f t="shared" si="14"/>
        <v>39.329707475931457</v>
      </c>
    </row>
    <row r="87" spans="1:5">
      <c r="A87" s="5">
        <f>A86+0.1</f>
        <v>7.8999999999999879</v>
      </c>
      <c r="B87" s="5">
        <f t="shared" si="10"/>
        <v>25.000000000000007</v>
      </c>
      <c r="C87" s="12">
        <f t="shared" si="11"/>
        <v>43.301270189221931</v>
      </c>
      <c r="D87" s="7">
        <f t="shared" si="12"/>
        <v>197.49999999999974</v>
      </c>
      <c r="E87" s="7">
        <f t="shared" si="14"/>
        <v>35.958984494853667</v>
      </c>
    </row>
    <row r="88" spans="1:5">
      <c r="A88" s="5">
        <f t="shared" ref="A88:A100" si="15">A87+0.1</f>
        <v>7.9999999999999876</v>
      </c>
      <c r="B88" s="5">
        <f t="shared" si="10"/>
        <v>25.000000000000007</v>
      </c>
      <c r="C88" s="12">
        <f t="shared" si="11"/>
        <v>43.301270189221931</v>
      </c>
      <c r="D88" s="7">
        <f t="shared" si="12"/>
        <v>199.99999999999974</v>
      </c>
      <c r="E88" s="7">
        <f t="shared" si="14"/>
        <v>32.490161513775945</v>
      </c>
    </row>
    <row r="89" spans="1:5">
      <c r="A89" s="5">
        <f t="shared" si="15"/>
        <v>8.0999999999999872</v>
      </c>
      <c r="B89" s="5">
        <f t="shared" si="10"/>
        <v>25.000000000000007</v>
      </c>
      <c r="C89" s="12">
        <f t="shared" si="11"/>
        <v>43.301270189221931</v>
      </c>
      <c r="D89" s="7">
        <f t="shared" si="12"/>
        <v>202.49999999999974</v>
      </c>
      <c r="E89" s="7">
        <f t="shared" si="14"/>
        <v>28.923238532698065</v>
      </c>
    </row>
    <row r="90" spans="1:5">
      <c r="A90" s="5">
        <f t="shared" si="15"/>
        <v>8.1999999999999869</v>
      </c>
      <c r="B90" s="5">
        <f t="shared" si="10"/>
        <v>25.000000000000007</v>
      </c>
      <c r="C90" s="12">
        <f t="shared" si="11"/>
        <v>43.301270189221931</v>
      </c>
      <c r="D90" s="7">
        <f t="shared" si="12"/>
        <v>204.99999999999972</v>
      </c>
      <c r="E90" s="7">
        <f t="shared" si="14"/>
        <v>25.258215551620253</v>
      </c>
    </row>
    <row r="91" spans="1:5">
      <c r="A91" s="5">
        <f t="shared" si="15"/>
        <v>8.2999999999999865</v>
      </c>
      <c r="B91" s="5">
        <f t="shared" si="10"/>
        <v>25.000000000000007</v>
      </c>
      <c r="C91" s="12">
        <f t="shared" si="11"/>
        <v>43.301270189221931</v>
      </c>
      <c r="D91" s="7">
        <f t="shared" si="12"/>
        <v>207.49999999999972</v>
      </c>
      <c r="E91" s="7">
        <f t="shared" si="14"/>
        <v>21.495092570542511</v>
      </c>
    </row>
    <row r="92" spans="1:5">
      <c r="A92" s="5">
        <f t="shared" si="15"/>
        <v>8.3999999999999861</v>
      </c>
      <c r="B92" s="5">
        <f t="shared" si="10"/>
        <v>25.000000000000007</v>
      </c>
      <c r="C92" s="12">
        <f t="shared" si="11"/>
        <v>43.301270189221931</v>
      </c>
      <c r="D92" s="7">
        <f t="shared" si="12"/>
        <v>209.99999999999972</v>
      </c>
      <c r="E92" s="7">
        <f t="shared" si="14"/>
        <v>17.633869589464723</v>
      </c>
    </row>
    <row r="93" spans="1:5">
      <c r="A93" s="5">
        <f t="shared" si="15"/>
        <v>8.4999999999999858</v>
      </c>
      <c r="B93" s="5">
        <f t="shared" si="10"/>
        <v>25.000000000000007</v>
      </c>
      <c r="C93" s="12">
        <f t="shared" si="11"/>
        <v>43.301270189221931</v>
      </c>
      <c r="D93" s="7">
        <f t="shared" si="12"/>
        <v>212.49999999999972</v>
      </c>
      <c r="E93" s="7">
        <f t="shared" si="14"/>
        <v>13.674546608386947</v>
      </c>
    </row>
    <row r="94" spans="1:5">
      <c r="A94" s="5">
        <f t="shared" si="15"/>
        <v>8.5999999999999854</v>
      </c>
      <c r="B94" s="5">
        <f t="shared" si="10"/>
        <v>25.000000000000007</v>
      </c>
      <c r="C94" s="12">
        <f t="shared" si="11"/>
        <v>43.301270189221931</v>
      </c>
      <c r="D94" s="7">
        <f t="shared" si="12"/>
        <v>214.99999999999969</v>
      </c>
      <c r="E94" s="7">
        <f t="shared" si="14"/>
        <v>9.6171236273091836</v>
      </c>
    </row>
    <row r="95" spans="1:5">
      <c r="A95" s="5">
        <f t="shared" si="15"/>
        <v>8.6999999999999851</v>
      </c>
      <c r="B95" s="5">
        <f t="shared" si="10"/>
        <v>25.000000000000007</v>
      </c>
      <c r="C95" s="12">
        <f t="shared" si="11"/>
        <v>43.301270189221931</v>
      </c>
      <c r="D95" s="7">
        <f t="shared" si="12"/>
        <v>217.49999999999969</v>
      </c>
      <c r="E95" s="7">
        <f t="shared" si="14"/>
        <v>5.4616006462314317</v>
      </c>
    </row>
    <row r="96" spans="1:5">
      <c r="A96" s="5">
        <f t="shared" si="15"/>
        <v>8.7999999999999847</v>
      </c>
      <c r="B96" s="5">
        <f t="shared" si="10"/>
        <v>25.000000000000007</v>
      </c>
      <c r="C96" s="12">
        <f t="shared" si="11"/>
        <v>43.301270189221931</v>
      </c>
      <c r="D96" s="7">
        <f t="shared" si="12"/>
        <v>219.99999999999969</v>
      </c>
      <c r="E96" s="7">
        <f t="shared" si="14"/>
        <v>1.2079776651536349</v>
      </c>
    </row>
    <row r="97" spans="1:5">
      <c r="A97" s="5">
        <f t="shared" si="15"/>
        <v>8.8999999999999844</v>
      </c>
      <c r="B97" s="5">
        <f t="shared" si="10"/>
        <v>25.000000000000007</v>
      </c>
      <c r="C97" s="12">
        <f t="shared" si="11"/>
        <v>43.301270189221931</v>
      </c>
      <c r="D97" s="7">
        <f t="shared" si="12"/>
        <v>222.49999999999966</v>
      </c>
      <c r="E97" s="7">
        <f t="shared" si="14"/>
        <v>-3.14374531592415</v>
      </c>
    </row>
    <row r="98" spans="1:5">
      <c r="A98" s="5">
        <f t="shared" si="15"/>
        <v>8.999999999999984</v>
      </c>
      <c r="B98" s="5">
        <f t="shared" si="10"/>
        <v>25.000000000000007</v>
      </c>
      <c r="C98" s="12">
        <f t="shared" si="11"/>
        <v>43.301270189221931</v>
      </c>
      <c r="D98" s="7">
        <f t="shared" si="12"/>
        <v>224.99999999999966</v>
      </c>
      <c r="E98" s="7">
        <f t="shared" si="14"/>
        <v>-7.5935682970019798</v>
      </c>
    </row>
    <row r="99" spans="1:5">
      <c r="A99" s="5">
        <f t="shared" si="15"/>
        <v>9.0999999999999837</v>
      </c>
      <c r="B99" s="5">
        <f t="shared" si="10"/>
        <v>25.000000000000007</v>
      </c>
      <c r="C99" s="12">
        <f t="shared" si="11"/>
        <v>43.301270189221931</v>
      </c>
      <c r="D99" s="7">
        <f t="shared" si="12"/>
        <v>227.49999999999966</v>
      </c>
      <c r="E99" s="7">
        <f t="shared" si="14"/>
        <v>-12.141491278079684</v>
      </c>
    </row>
    <row r="100" spans="1:5">
      <c r="A100" s="5">
        <f t="shared" si="15"/>
        <v>9.1999999999999833</v>
      </c>
      <c r="B100" s="5">
        <f t="shared" si="10"/>
        <v>25.000000000000007</v>
      </c>
      <c r="C100" s="12">
        <f t="shared" si="11"/>
        <v>43.301270189221931</v>
      </c>
      <c r="D100" s="7">
        <f t="shared" si="12"/>
        <v>229.99999999999966</v>
      </c>
      <c r="E100" s="7">
        <f t="shared" si="14"/>
        <v>-16.78751425915749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2D29-679D-477E-B8FC-F9F3C93D6A50}">
  <dimension ref="A1:E100"/>
  <sheetViews>
    <sheetView zoomScaleNormal="100" workbookViewId="0">
      <selection activeCell="D5" sqref="D5"/>
    </sheetView>
  </sheetViews>
  <sheetFormatPr baseColWidth="10" defaultColWidth="11.44140625" defaultRowHeight="14.4"/>
  <cols>
    <col min="1" max="1" width="25.109375" customWidth="1"/>
    <col min="2" max="2" width="15.6640625" customWidth="1"/>
    <col min="3" max="3" width="20.33203125" customWidth="1"/>
    <col min="4" max="4" width="23.6640625" customWidth="1"/>
    <col min="5" max="5" width="30.44140625" customWidth="1"/>
  </cols>
  <sheetData>
    <row r="1" spans="1:5" ht="18">
      <c r="A1" s="10" t="s">
        <v>59</v>
      </c>
    </row>
    <row r="3" spans="1:5">
      <c r="A3" s="3" t="s">
        <v>35</v>
      </c>
      <c r="B3" s="3" t="s">
        <v>36</v>
      </c>
      <c r="C3" s="3" t="s">
        <v>37</v>
      </c>
      <c r="D3" s="3" t="s">
        <v>38</v>
      </c>
      <c r="E3" s="3" t="s">
        <v>39</v>
      </c>
    </row>
    <row r="4" spans="1:5">
      <c r="A4" s="6">
        <v>30</v>
      </c>
      <c r="B4" s="6">
        <v>-10</v>
      </c>
      <c r="C4" s="6">
        <v>50</v>
      </c>
      <c r="D4" s="6">
        <v>40</v>
      </c>
      <c r="E4" s="11">
        <f>D4*PI()/180</f>
        <v>0.69813170079773179</v>
      </c>
    </row>
    <row r="5" spans="1:5">
      <c r="A5" s="39"/>
      <c r="B5" s="39"/>
      <c r="C5" s="39"/>
      <c r="D5" s="39"/>
      <c r="E5" s="39"/>
    </row>
    <row r="6" spans="1:5">
      <c r="A6" s="39"/>
      <c r="B6" s="39"/>
      <c r="C6" s="39"/>
      <c r="D6" s="39"/>
      <c r="E6" s="39"/>
    </row>
    <row r="7" spans="1:5">
      <c r="A7" s="4" t="s">
        <v>45</v>
      </c>
      <c r="B7" s="4" t="s">
        <v>46</v>
      </c>
      <c r="C7" s="8" t="s">
        <v>47</v>
      </c>
      <c r="D7" s="9" t="s">
        <v>48</v>
      </c>
      <c r="E7" s="9" t="s">
        <v>49</v>
      </c>
    </row>
    <row r="8" spans="1:5">
      <c r="A8" s="5">
        <v>0</v>
      </c>
      <c r="B8" s="5">
        <f t="shared" ref="B8:B71" si="0">$C$4*(COS($E$4))</f>
        <v>38.302222155948904</v>
      </c>
      <c r="C8" s="12">
        <f>$C$4*(SIN($E$4))</f>
        <v>32.139380484326963</v>
      </c>
      <c r="D8" s="7">
        <f>B8*A8</f>
        <v>0</v>
      </c>
      <c r="E8" s="7">
        <f>$A$4+(C8*A8)+(0.5*$B$4*A8*A8)</f>
        <v>30</v>
      </c>
    </row>
    <row r="9" spans="1:5">
      <c r="A9" s="5">
        <v>0.2</v>
      </c>
      <c r="B9" s="5">
        <f t="shared" si="0"/>
        <v>38.302222155948904</v>
      </c>
      <c r="C9" s="12">
        <f t="shared" ref="C9:C72" si="1">$C$4*(SIN($E$4))</f>
        <v>32.139380484326963</v>
      </c>
      <c r="D9" s="7">
        <f t="shared" ref="D9:D48" si="2">B9*A9</f>
        <v>7.6604444311897808</v>
      </c>
      <c r="E9" s="7">
        <f>$A$4+(C9*A9)+(0.5*$B$4*A9*A9)</f>
        <v>36.227876096865387</v>
      </c>
    </row>
    <row r="10" spans="1:5">
      <c r="A10" s="5">
        <v>0.4</v>
      </c>
      <c r="B10" s="5">
        <f t="shared" si="0"/>
        <v>38.302222155948904</v>
      </c>
      <c r="C10" s="12">
        <f t="shared" si="1"/>
        <v>32.139380484326963</v>
      </c>
      <c r="D10" s="7">
        <f t="shared" si="2"/>
        <v>15.320888862379562</v>
      </c>
      <c r="E10" s="7">
        <f t="shared" ref="E10:E73" si="3">$A$4+(C10*A10)+(0.5*$B$4*A10*A10)</f>
        <v>42.05575219373079</v>
      </c>
    </row>
    <row r="11" spans="1:5">
      <c r="A11" s="5">
        <v>0.6</v>
      </c>
      <c r="B11" s="5">
        <f t="shared" si="0"/>
        <v>38.302222155948904</v>
      </c>
      <c r="C11" s="12">
        <f t="shared" si="1"/>
        <v>32.139380484326963</v>
      </c>
      <c r="D11" s="7">
        <f t="shared" si="2"/>
        <v>22.981333293569342</v>
      </c>
      <c r="E11" s="7">
        <f t="shared" si="3"/>
        <v>47.48362829059618</v>
      </c>
    </row>
    <row r="12" spans="1:5">
      <c r="A12" s="5">
        <v>0.8</v>
      </c>
      <c r="B12" s="5">
        <f t="shared" si="0"/>
        <v>38.302222155948904</v>
      </c>
      <c r="C12" s="12">
        <f t="shared" si="1"/>
        <v>32.139380484326963</v>
      </c>
      <c r="D12" s="7">
        <f t="shared" si="2"/>
        <v>30.641777724759123</v>
      </c>
      <c r="E12" s="7">
        <f t="shared" si="3"/>
        <v>52.511504387461571</v>
      </c>
    </row>
    <row r="13" spans="1:5">
      <c r="A13" s="5">
        <v>1</v>
      </c>
      <c r="B13" s="5">
        <f t="shared" si="0"/>
        <v>38.302222155948904</v>
      </c>
      <c r="C13" s="12">
        <f t="shared" si="1"/>
        <v>32.139380484326963</v>
      </c>
      <c r="D13" s="7">
        <f t="shared" si="2"/>
        <v>38.302222155948904</v>
      </c>
      <c r="E13" s="7">
        <f t="shared" si="3"/>
        <v>57.139380484326963</v>
      </c>
    </row>
    <row r="14" spans="1:5">
      <c r="A14" s="5">
        <v>1.2</v>
      </c>
      <c r="B14" s="5">
        <f t="shared" si="0"/>
        <v>38.302222155948904</v>
      </c>
      <c r="C14" s="12">
        <f t="shared" si="1"/>
        <v>32.139380484326963</v>
      </c>
      <c r="D14" s="7">
        <f t="shared" si="2"/>
        <v>45.962666587138685</v>
      </c>
      <c r="E14" s="7">
        <f t="shared" si="3"/>
        <v>61.36725658119235</v>
      </c>
    </row>
    <row r="15" spans="1:5">
      <c r="A15" s="5">
        <v>1.4</v>
      </c>
      <c r="B15" s="5">
        <f t="shared" si="0"/>
        <v>38.302222155948904</v>
      </c>
      <c r="C15" s="12">
        <f t="shared" si="1"/>
        <v>32.139380484326963</v>
      </c>
      <c r="D15" s="7">
        <f t="shared" si="2"/>
        <v>53.623111018328466</v>
      </c>
      <c r="E15" s="7">
        <f t="shared" si="3"/>
        <v>65.195132678057746</v>
      </c>
    </row>
    <row r="16" spans="1:5">
      <c r="A16" s="5">
        <v>1.5999999999999901</v>
      </c>
      <c r="B16" s="5">
        <f t="shared" si="0"/>
        <v>38.302222155948904</v>
      </c>
      <c r="C16" s="12">
        <f t="shared" si="1"/>
        <v>32.139380484326963</v>
      </c>
      <c r="D16" s="7">
        <f t="shared" si="2"/>
        <v>61.28355544951787</v>
      </c>
      <c r="E16" s="7">
        <f t="shared" si="3"/>
        <v>68.62300877492298</v>
      </c>
    </row>
    <row r="17" spans="1:5">
      <c r="A17" s="5">
        <v>1.7999999999999901</v>
      </c>
      <c r="B17" s="5">
        <f t="shared" si="0"/>
        <v>38.302222155948904</v>
      </c>
      <c r="C17" s="12">
        <f t="shared" si="1"/>
        <v>32.139380484326963</v>
      </c>
      <c r="D17" s="7">
        <f t="shared" si="2"/>
        <v>68.943999880707651</v>
      </c>
      <c r="E17" s="7">
        <f t="shared" si="3"/>
        <v>71.650884871788406</v>
      </c>
    </row>
    <row r="18" spans="1:5">
      <c r="A18" s="5">
        <v>1.99999999999999</v>
      </c>
      <c r="B18" s="5">
        <f t="shared" si="0"/>
        <v>38.302222155948904</v>
      </c>
      <c r="C18" s="12">
        <f t="shared" si="1"/>
        <v>32.139380484326963</v>
      </c>
      <c r="D18" s="7">
        <f t="shared" si="2"/>
        <v>76.604444311897424</v>
      </c>
      <c r="E18" s="7">
        <f t="shared" si="3"/>
        <v>74.278760968653799</v>
      </c>
    </row>
    <row r="19" spans="1:5">
      <c r="A19" s="5">
        <v>2.19999999999999</v>
      </c>
      <c r="B19" s="5">
        <f t="shared" si="0"/>
        <v>38.302222155948904</v>
      </c>
      <c r="C19" s="12">
        <f t="shared" si="1"/>
        <v>32.139380484326963</v>
      </c>
      <c r="D19" s="7">
        <f t="shared" si="2"/>
        <v>84.264888743087198</v>
      </c>
      <c r="E19" s="7">
        <f t="shared" si="3"/>
        <v>76.506637065519229</v>
      </c>
    </row>
    <row r="20" spans="1:5">
      <c r="A20" s="5">
        <v>2.4</v>
      </c>
      <c r="B20" s="5">
        <f t="shared" si="0"/>
        <v>38.302222155948904</v>
      </c>
      <c r="C20" s="12">
        <f t="shared" si="1"/>
        <v>32.139380484326963</v>
      </c>
      <c r="D20" s="7">
        <f t="shared" si="2"/>
        <v>91.92533317427737</v>
      </c>
      <c r="E20" s="7">
        <f t="shared" si="3"/>
        <v>78.33451316238471</v>
      </c>
    </row>
    <row r="21" spans="1:5">
      <c r="A21" s="5">
        <v>2.6</v>
      </c>
      <c r="B21" s="5">
        <f t="shared" si="0"/>
        <v>38.302222155948904</v>
      </c>
      <c r="C21" s="12">
        <f t="shared" si="1"/>
        <v>32.139380484326963</v>
      </c>
      <c r="D21" s="7">
        <f t="shared" si="2"/>
        <v>99.585777605467158</v>
      </c>
      <c r="E21" s="7">
        <f t="shared" si="3"/>
        <v>79.762389259250114</v>
      </c>
    </row>
    <row r="22" spans="1:5">
      <c r="A22" s="5">
        <v>2.8</v>
      </c>
      <c r="B22" s="5">
        <f t="shared" si="0"/>
        <v>38.302222155948904</v>
      </c>
      <c r="C22" s="12">
        <f t="shared" si="1"/>
        <v>32.139380484326963</v>
      </c>
      <c r="D22" s="7">
        <f t="shared" si="2"/>
        <v>107.24622203665693</v>
      </c>
      <c r="E22" s="7">
        <f t="shared" si="3"/>
        <v>80.790265356115498</v>
      </c>
    </row>
    <row r="23" spans="1:5">
      <c r="A23" s="5">
        <v>3</v>
      </c>
      <c r="B23" s="5">
        <f t="shared" si="0"/>
        <v>38.302222155948904</v>
      </c>
      <c r="C23" s="12">
        <f t="shared" si="1"/>
        <v>32.139380484326963</v>
      </c>
      <c r="D23" s="7">
        <f t="shared" si="2"/>
        <v>114.90666646784672</v>
      </c>
      <c r="E23" s="7">
        <f t="shared" si="3"/>
        <v>81.41814145298089</v>
      </c>
    </row>
    <row r="24" spans="1:5">
      <c r="A24" s="5">
        <v>3.2</v>
      </c>
      <c r="B24" s="5">
        <f t="shared" si="0"/>
        <v>38.302222155948904</v>
      </c>
      <c r="C24" s="12">
        <f t="shared" si="1"/>
        <v>32.139380484326963</v>
      </c>
      <c r="D24" s="7">
        <f t="shared" si="2"/>
        <v>122.56711089903649</v>
      </c>
      <c r="E24" s="7">
        <f t="shared" si="3"/>
        <v>81.646017549846292</v>
      </c>
    </row>
    <row r="25" spans="1:5">
      <c r="A25" s="5">
        <v>3.4</v>
      </c>
      <c r="B25" s="5">
        <f t="shared" si="0"/>
        <v>38.302222155948904</v>
      </c>
      <c r="C25" s="12">
        <f t="shared" si="1"/>
        <v>32.139380484326963</v>
      </c>
      <c r="D25" s="7">
        <f t="shared" si="2"/>
        <v>130.22755533022627</v>
      </c>
      <c r="E25" s="7">
        <f t="shared" si="3"/>
        <v>81.473893646711659</v>
      </c>
    </row>
    <row r="26" spans="1:5">
      <c r="A26" s="5">
        <v>3.6</v>
      </c>
      <c r="B26" s="5">
        <f t="shared" si="0"/>
        <v>38.302222155948904</v>
      </c>
      <c r="C26" s="12">
        <f t="shared" si="1"/>
        <v>32.139380484326963</v>
      </c>
      <c r="D26" s="7">
        <f t="shared" si="2"/>
        <v>137.88799976141607</v>
      </c>
      <c r="E26" s="7">
        <f t="shared" si="3"/>
        <v>80.901769743577077</v>
      </c>
    </row>
    <row r="27" spans="1:5">
      <c r="A27" s="5">
        <v>3.8</v>
      </c>
      <c r="B27" s="5">
        <f t="shared" si="0"/>
        <v>38.302222155948904</v>
      </c>
      <c r="C27" s="12">
        <f t="shared" si="1"/>
        <v>32.139380484326963</v>
      </c>
      <c r="D27" s="7">
        <f t="shared" si="2"/>
        <v>145.54844419260584</v>
      </c>
      <c r="E27" s="7">
        <f t="shared" si="3"/>
        <v>79.929645840442433</v>
      </c>
    </row>
    <row r="28" spans="1:5">
      <c r="A28" s="5">
        <v>4</v>
      </c>
      <c r="B28" s="5">
        <f t="shared" si="0"/>
        <v>38.302222155948904</v>
      </c>
      <c r="C28" s="12">
        <f t="shared" si="1"/>
        <v>32.139380484326963</v>
      </c>
      <c r="D28" s="7">
        <f t="shared" si="2"/>
        <v>153.20888862379562</v>
      </c>
      <c r="E28" s="7">
        <f t="shared" si="3"/>
        <v>78.557521937307854</v>
      </c>
    </row>
    <row r="29" spans="1:5">
      <c r="A29" s="5">
        <v>4.2</v>
      </c>
      <c r="B29" s="5">
        <f t="shared" si="0"/>
        <v>38.302222155948904</v>
      </c>
      <c r="C29" s="12">
        <f t="shared" si="1"/>
        <v>32.139380484326963</v>
      </c>
      <c r="D29" s="7">
        <f t="shared" si="2"/>
        <v>160.86933305498539</v>
      </c>
      <c r="E29" s="7">
        <f t="shared" si="3"/>
        <v>76.785398034173241</v>
      </c>
    </row>
    <row r="30" spans="1:5">
      <c r="A30" s="5">
        <v>4.4000000000000004</v>
      </c>
      <c r="B30" s="5">
        <f t="shared" si="0"/>
        <v>38.302222155948904</v>
      </c>
      <c r="C30" s="12">
        <f t="shared" si="1"/>
        <v>32.139380484326963</v>
      </c>
      <c r="D30" s="7">
        <f t="shared" si="2"/>
        <v>168.52977748617519</v>
      </c>
      <c r="E30" s="7">
        <f t="shared" si="3"/>
        <v>74.613274131038651</v>
      </c>
    </row>
    <row r="31" spans="1:5">
      <c r="A31" s="5">
        <v>4.5999999999999996</v>
      </c>
      <c r="B31" s="5">
        <f t="shared" si="0"/>
        <v>38.302222155948904</v>
      </c>
      <c r="C31" s="12">
        <f t="shared" si="1"/>
        <v>32.139380484326963</v>
      </c>
      <c r="D31" s="7">
        <f t="shared" si="2"/>
        <v>176.19022191736494</v>
      </c>
      <c r="E31" s="7">
        <f t="shared" si="3"/>
        <v>72.041150227904026</v>
      </c>
    </row>
    <row r="32" spans="1:5">
      <c r="A32" s="5">
        <v>4.8</v>
      </c>
      <c r="B32" s="5">
        <f t="shared" si="0"/>
        <v>38.302222155948904</v>
      </c>
      <c r="C32" s="12">
        <f t="shared" si="1"/>
        <v>32.139380484326963</v>
      </c>
      <c r="D32" s="7">
        <f t="shared" si="2"/>
        <v>183.85066634855474</v>
      </c>
      <c r="E32" s="7">
        <f t="shared" si="3"/>
        <v>69.069026324769425</v>
      </c>
    </row>
    <row r="33" spans="1:5">
      <c r="A33" s="5">
        <v>5</v>
      </c>
      <c r="B33" s="5">
        <f t="shared" si="0"/>
        <v>38.302222155948904</v>
      </c>
      <c r="C33" s="12">
        <f t="shared" si="1"/>
        <v>32.139380484326963</v>
      </c>
      <c r="D33" s="7">
        <f t="shared" si="2"/>
        <v>191.51111077974451</v>
      </c>
      <c r="E33" s="7">
        <f t="shared" si="3"/>
        <v>65.696902421634832</v>
      </c>
    </row>
    <row r="34" spans="1:5">
      <c r="A34" s="5">
        <v>5.2</v>
      </c>
      <c r="B34" s="5">
        <f t="shared" si="0"/>
        <v>38.302222155948904</v>
      </c>
      <c r="C34" s="12">
        <f t="shared" si="1"/>
        <v>32.139380484326963</v>
      </c>
      <c r="D34" s="7">
        <f t="shared" si="2"/>
        <v>199.17155521093432</v>
      </c>
      <c r="E34" s="7">
        <f t="shared" si="3"/>
        <v>61.924778518500204</v>
      </c>
    </row>
    <row r="35" spans="1:5">
      <c r="A35" s="5">
        <v>5.4</v>
      </c>
      <c r="B35" s="5">
        <f t="shared" si="0"/>
        <v>38.302222155948904</v>
      </c>
      <c r="C35" s="12">
        <f t="shared" si="1"/>
        <v>32.139380484326963</v>
      </c>
      <c r="D35" s="7">
        <f t="shared" si="2"/>
        <v>206.83199964212409</v>
      </c>
      <c r="E35" s="7">
        <f t="shared" si="3"/>
        <v>57.7526546153656</v>
      </c>
    </row>
    <row r="36" spans="1:5">
      <c r="A36" s="5">
        <v>5.6</v>
      </c>
      <c r="B36" s="5">
        <f t="shared" si="0"/>
        <v>38.302222155948904</v>
      </c>
      <c r="C36" s="12">
        <f t="shared" si="1"/>
        <v>32.139380484326963</v>
      </c>
      <c r="D36" s="7">
        <f t="shared" si="2"/>
        <v>214.49244407331386</v>
      </c>
      <c r="E36" s="7">
        <f t="shared" si="3"/>
        <v>53.18053071223099</v>
      </c>
    </row>
    <row r="37" spans="1:5">
      <c r="A37" s="5">
        <v>5.8</v>
      </c>
      <c r="B37" s="5">
        <f t="shared" si="0"/>
        <v>38.302222155948904</v>
      </c>
      <c r="C37" s="12">
        <f t="shared" si="1"/>
        <v>32.139380484326963</v>
      </c>
      <c r="D37" s="7">
        <f t="shared" si="2"/>
        <v>222.15288850450364</v>
      </c>
      <c r="E37" s="7">
        <f t="shared" si="3"/>
        <v>48.208406809096402</v>
      </c>
    </row>
    <row r="38" spans="1:5">
      <c r="A38" s="5">
        <v>6</v>
      </c>
      <c r="B38" s="5">
        <f t="shared" si="0"/>
        <v>38.302222155948904</v>
      </c>
      <c r="C38" s="12">
        <f t="shared" si="1"/>
        <v>32.139380484326963</v>
      </c>
      <c r="D38" s="7">
        <f t="shared" si="2"/>
        <v>229.81333293569344</v>
      </c>
      <c r="E38" s="7">
        <f t="shared" si="3"/>
        <v>42.836282905961781</v>
      </c>
    </row>
    <row r="39" spans="1:5">
      <c r="A39" s="5">
        <v>6.2</v>
      </c>
      <c r="B39" s="5">
        <f t="shared" si="0"/>
        <v>38.302222155948904</v>
      </c>
      <c r="C39" s="12">
        <f t="shared" si="1"/>
        <v>32.139380484326963</v>
      </c>
      <c r="D39" s="7">
        <f t="shared" si="2"/>
        <v>237.47377736688321</v>
      </c>
      <c r="E39" s="7">
        <f t="shared" si="3"/>
        <v>37.064159002827154</v>
      </c>
    </row>
    <row r="40" spans="1:5">
      <c r="A40" s="5">
        <v>6.4</v>
      </c>
      <c r="B40" s="5">
        <f t="shared" si="0"/>
        <v>38.302222155948904</v>
      </c>
      <c r="C40" s="12">
        <f t="shared" si="1"/>
        <v>32.139380484326963</v>
      </c>
      <c r="D40" s="7">
        <f t="shared" si="2"/>
        <v>245.13422179807299</v>
      </c>
      <c r="E40" s="7">
        <f t="shared" si="3"/>
        <v>30.892035099692578</v>
      </c>
    </row>
    <row r="41" spans="1:5">
      <c r="A41" s="5">
        <v>6.6</v>
      </c>
      <c r="B41" s="5">
        <f t="shared" si="0"/>
        <v>38.302222155948904</v>
      </c>
      <c r="C41" s="12">
        <f t="shared" si="1"/>
        <v>32.139380484326963</v>
      </c>
      <c r="D41" s="7">
        <f t="shared" si="2"/>
        <v>252.79466622926276</v>
      </c>
      <c r="E41" s="7">
        <f t="shared" si="3"/>
        <v>24.319911196557968</v>
      </c>
    </row>
    <row r="42" spans="1:5">
      <c r="A42" s="5">
        <v>6.8</v>
      </c>
      <c r="B42" s="5">
        <f t="shared" si="0"/>
        <v>38.302222155948904</v>
      </c>
      <c r="C42" s="12">
        <f t="shared" si="1"/>
        <v>32.139380484326963</v>
      </c>
      <c r="D42" s="7">
        <f t="shared" si="2"/>
        <v>260.45511066045253</v>
      </c>
      <c r="E42" s="7">
        <f t="shared" si="3"/>
        <v>17.347787293423352</v>
      </c>
    </row>
    <row r="43" spans="1:5">
      <c r="A43" s="5">
        <v>7</v>
      </c>
      <c r="B43" s="5">
        <f t="shared" si="0"/>
        <v>38.302222155948904</v>
      </c>
      <c r="C43" s="12">
        <f t="shared" si="1"/>
        <v>32.139380484326963</v>
      </c>
      <c r="D43" s="7">
        <f t="shared" si="2"/>
        <v>268.11555509164231</v>
      </c>
      <c r="E43" s="7">
        <f t="shared" si="3"/>
        <v>9.9756633902887302</v>
      </c>
    </row>
    <row r="44" spans="1:5">
      <c r="A44" s="5">
        <v>7.2</v>
      </c>
      <c r="B44" s="5">
        <f t="shared" si="0"/>
        <v>38.302222155948904</v>
      </c>
      <c r="C44" s="12">
        <f t="shared" si="1"/>
        <v>32.139380484326963</v>
      </c>
      <c r="D44" s="7">
        <f t="shared" si="2"/>
        <v>275.77599952283214</v>
      </c>
      <c r="E44" s="7">
        <f t="shared" si="3"/>
        <v>2.2035394871541598</v>
      </c>
    </row>
    <row r="45" spans="1:5">
      <c r="A45" s="5">
        <v>7.4</v>
      </c>
      <c r="B45" s="5">
        <f t="shared" si="0"/>
        <v>38.302222155948904</v>
      </c>
      <c r="C45" s="12">
        <f t="shared" si="1"/>
        <v>32.139380484326963</v>
      </c>
      <c r="D45" s="7">
        <f t="shared" si="2"/>
        <v>283.43644395402191</v>
      </c>
      <c r="E45" s="7">
        <f t="shared" si="3"/>
        <v>-5.9685844159805015</v>
      </c>
    </row>
    <row r="46" spans="1:5">
      <c r="A46" s="5">
        <v>7.6</v>
      </c>
      <c r="B46" s="5">
        <f t="shared" si="0"/>
        <v>38.302222155948904</v>
      </c>
      <c r="C46" s="12">
        <f t="shared" si="1"/>
        <v>32.139380484326963</v>
      </c>
      <c r="D46" s="7">
        <f t="shared" si="2"/>
        <v>291.09688838521168</v>
      </c>
      <c r="E46" s="7">
        <f t="shared" si="3"/>
        <v>-14.54070831911514</v>
      </c>
    </row>
    <row r="47" spans="1:5">
      <c r="A47" s="5">
        <v>7.8</v>
      </c>
      <c r="B47" s="5">
        <f t="shared" si="0"/>
        <v>38.302222155948904</v>
      </c>
      <c r="C47" s="12">
        <f t="shared" si="1"/>
        <v>32.139380484326963</v>
      </c>
      <c r="D47" s="7">
        <f t="shared" si="2"/>
        <v>298.75733281640146</v>
      </c>
      <c r="E47" s="7">
        <f t="shared" si="3"/>
        <v>-23.512832222249642</v>
      </c>
    </row>
    <row r="48" spans="1:5">
      <c r="A48" s="5">
        <v>8</v>
      </c>
      <c r="B48" s="5">
        <f t="shared" si="0"/>
        <v>38.302222155948904</v>
      </c>
      <c r="C48" s="12">
        <f t="shared" si="1"/>
        <v>32.139380484326963</v>
      </c>
      <c r="D48" s="7">
        <f t="shared" si="2"/>
        <v>306.41777724759123</v>
      </c>
      <c r="E48" s="7">
        <f t="shared" si="3"/>
        <v>-32.884956125384292</v>
      </c>
    </row>
    <row r="49" spans="1:5">
      <c r="A49" s="5">
        <v>0</v>
      </c>
      <c r="B49" s="5">
        <f t="shared" si="0"/>
        <v>38.302222155948904</v>
      </c>
      <c r="C49" s="12">
        <f t="shared" si="1"/>
        <v>32.139380484326963</v>
      </c>
      <c r="D49" s="7">
        <f t="shared" ref="D49:D100" si="4">IFERROR(B49*A49+0,"")</f>
        <v>0</v>
      </c>
      <c r="E49" s="7">
        <f t="shared" si="3"/>
        <v>30</v>
      </c>
    </row>
    <row r="50" spans="1:5">
      <c r="A50" s="5">
        <v>0</v>
      </c>
      <c r="B50" s="5">
        <f t="shared" si="0"/>
        <v>38.302222155948904</v>
      </c>
      <c r="C50" s="12">
        <f t="shared" si="1"/>
        <v>32.139380484326963</v>
      </c>
      <c r="D50" s="7">
        <f t="shared" si="4"/>
        <v>0</v>
      </c>
      <c r="E50" s="7">
        <f t="shared" si="3"/>
        <v>30</v>
      </c>
    </row>
    <row r="51" spans="1:5">
      <c r="A51" s="5">
        <v>0</v>
      </c>
      <c r="B51" s="5">
        <f t="shared" si="0"/>
        <v>38.302222155948904</v>
      </c>
      <c r="C51" s="12">
        <f t="shared" si="1"/>
        <v>32.139380484326963</v>
      </c>
      <c r="D51" s="7">
        <f t="shared" si="4"/>
        <v>0</v>
      </c>
      <c r="E51" s="7">
        <f t="shared" si="3"/>
        <v>30</v>
      </c>
    </row>
    <row r="52" spans="1:5">
      <c r="A52" s="5">
        <v>0</v>
      </c>
      <c r="B52" s="5">
        <f t="shared" si="0"/>
        <v>38.302222155948904</v>
      </c>
      <c r="C52" s="12">
        <f t="shared" si="1"/>
        <v>32.139380484326963</v>
      </c>
      <c r="D52" s="7">
        <f t="shared" si="4"/>
        <v>0</v>
      </c>
      <c r="E52" s="7">
        <f t="shared" si="3"/>
        <v>30</v>
      </c>
    </row>
    <row r="53" spans="1:5">
      <c r="A53" s="5">
        <v>0</v>
      </c>
      <c r="B53" s="5">
        <f t="shared" si="0"/>
        <v>38.302222155948904</v>
      </c>
      <c r="C53" s="12">
        <f t="shared" si="1"/>
        <v>32.139380484326963</v>
      </c>
      <c r="D53" s="7">
        <f t="shared" si="4"/>
        <v>0</v>
      </c>
      <c r="E53" s="7">
        <f t="shared" si="3"/>
        <v>30</v>
      </c>
    </row>
    <row r="54" spans="1:5">
      <c r="A54" s="5">
        <v>0</v>
      </c>
      <c r="B54" s="5">
        <f t="shared" si="0"/>
        <v>38.302222155948904</v>
      </c>
      <c r="C54" s="12">
        <f t="shared" si="1"/>
        <v>32.139380484326963</v>
      </c>
      <c r="D54" s="7">
        <f t="shared" si="4"/>
        <v>0</v>
      </c>
      <c r="E54" s="7">
        <f t="shared" si="3"/>
        <v>30</v>
      </c>
    </row>
    <row r="55" spans="1:5">
      <c r="A55" s="5">
        <v>0</v>
      </c>
      <c r="B55" s="5">
        <f t="shared" si="0"/>
        <v>38.302222155948904</v>
      </c>
      <c r="C55" s="12">
        <f t="shared" si="1"/>
        <v>32.139380484326963</v>
      </c>
      <c r="D55" s="7">
        <f t="shared" si="4"/>
        <v>0</v>
      </c>
      <c r="E55" s="7">
        <f t="shared" si="3"/>
        <v>30</v>
      </c>
    </row>
    <row r="56" spans="1:5">
      <c r="A56" s="5">
        <v>0</v>
      </c>
      <c r="B56" s="5">
        <f t="shared" si="0"/>
        <v>38.302222155948904</v>
      </c>
      <c r="C56" s="12">
        <f t="shared" si="1"/>
        <v>32.139380484326963</v>
      </c>
      <c r="D56" s="7">
        <f t="shared" si="4"/>
        <v>0</v>
      </c>
      <c r="E56" s="7">
        <f t="shared" si="3"/>
        <v>30</v>
      </c>
    </row>
    <row r="57" spans="1:5">
      <c r="A57" s="5">
        <v>0</v>
      </c>
      <c r="B57" s="5">
        <f t="shared" si="0"/>
        <v>38.302222155948904</v>
      </c>
      <c r="C57" s="12">
        <f t="shared" si="1"/>
        <v>32.139380484326963</v>
      </c>
      <c r="D57" s="7">
        <f t="shared" si="4"/>
        <v>0</v>
      </c>
      <c r="E57" s="7">
        <f t="shared" si="3"/>
        <v>30</v>
      </c>
    </row>
    <row r="58" spans="1:5">
      <c r="A58" s="5">
        <v>0</v>
      </c>
      <c r="B58" s="5">
        <f t="shared" si="0"/>
        <v>38.302222155948904</v>
      </c>
      <c r="C58" s="12">
        <f t="shared" si="1"/>
        <v>32.139380484326963</v>
      </c>
      <c r="D58" s="7">
        <f t="shared" si="4"/>
        <v>0</v>
      </c>
      <c r="E58" s="7">
        <f t="shared" si="3"/>
        <v>30</v>
      </c>
    </row>
    <row r="59" spans="1:5">
      <c r="A59" s="5">
        <v>0</v>
      </c>
      <c r="B59" s="5">
        <f t="shared" si="0"/>
        <v>38.302222155948904</v>
      </c>
      <c r="C59" s="12">
        <f t="shared" si="1"/>
        <v>32.139380484326963</v>
      </c>
      <c r="D59" s="7">
        <f t="shared" si="4"/>
        <v>0</v>
      </c>
      <c r="E59" s="7">
        <f t="shared" si="3"/>
        <v>30</v>
      </c>
    </row>
    <row r="60" spans="1:5">
      <c r="A60" s="5">
        <v>0</v>
      </c>
      <c r="B60" s="5">
        <f t="shared" si="0"/>
        <v>38.302222155948904</v>
      </c>
      <c r="C60" s="12">
        <f t="shared" si="1"/>
        <v>32.139380484326963</v>
      </c>
      <c r="D60" s="7">
        <f t="shared" si="4"/>
        <v>0</v>
      </c>
      <c r="E60" s="7">
        <f t="shared" si="3"/>
        <v>30</v>
      </c>
    </row>
    <row r="61" spans="1:5">
      <c r="A61" s="5">
        <v>0</v>
      </c>
      <c r="B61" s="5">
        <f t="shared" si="0"/>
        <v>38.302222155948904</v>
      </c>
      <c r="C61" s="12">
        <f t="shared" si="1"/>
        <v>32.139380484326963</v>
      </c>
      <c r="D61" s="7">
        <f t="shared" si="4"/>
        <v>0</v>
      </c>
      <c r="E61" s="7">
        <f t="shared" si="3"/>
        <v>30</v>
      </c>
    </row>
    <row r="62" spans="1:5">
      <c r="A62" s="5">
        <v>0</v>
      </c>
      <c r="B62" s="5">
        <f t="shared" si="0"/>
        <v>38.302222155948904</v>
      </c>
      <c r="C62" s="12">
        <f t="shared" si="1"/>
        <v>32.139380484326963</v>
      </c>
      <c r="D62" s="7">
        <f t="shared" si="4"/>
        <v>0</v>
      </c>
      <c r="E62" s="7">
        <f t="shared" si="3"/>
        <v>30</v>
      </c>
    </row>
    <row r="63" spans="1:5">
      <c r="A63" s="5">
        <v>0</v>
      </c>
      <c r="B63" s="5">
        <f t="shared" si="0"/>
        <v>38.302222155948904</v>
      </c>
      <c r="C63" s="12">
        <f t="shared" si="1"/>
        <v>32.139380484326963</v>
      </c>
      <c r="D63" s="7">
        <f t="shared" si="4"/>
        <v>0</v>
      </c>
      <c r="E63" s="7">
        <f t="shared" si="3"/>
        <v>30</v>
      </c>
    </row>
    <row r="64" spans="1:5">
      <c r="A64" s="5">
        <v>0</v>
      </c>
      <c r="B64" s="5">
        <f t="shared" si="0"/>
        <v>38.302222155948904</v>
      </c>
      <c r="C64" s="12">
        <f t="shared" si="1"/>
        <v>32.139380484326963</v>
      </c>
      <c r="D64" s="7">
        <f t="shared" si="4"/>
        <v>0</v>
      </c>
      <c r="E64" s="7">
        <f t="shared" si="3"/>
        <v>30</v>
      </c>
    </row>
    <row r="65" spans="1:5">
      <c r="A65" s="5">
        <v>0</v>
      </c>
      <c r="B65" s="5">
        <f t="shared" si="0"/>
        <v>38.302222155948904</v>
      </c>
      <c r="C65" s="12">
        <f t="shared" si="1"/>
        <v>32.139380484326963</v>
      </c>
      <c r="D65" s="7">
        <f t="shared" si="4"/>
        <v>0</v>
      </c>
      <c r="E65" s="7">
        <f t="shared" si="3"/>
        <v>30</v>
      </c>
    </row>
    <row r="66" spans="1:5">
      <c r="A66" s="5">
        <v>0</v>
      </c>
      <c r="B66" s="5">
        <f t="shared" si="0"/>
        <v>38.302222155948904</v>
      </c>
      <c r="C66" s="12">
        <f t="shared" si="1"/>
        <v>32.139380484326963</v>
      </c>
      <c r="D66" s="7">
        <f t="shared" si="4"/>
        <v>0</v>
      </c>
      <c r="E66" s="7">
        <f t="shared" si="3"/>
        <v>30</v>
      </c>
    </row>
    <row r="67" spans="1:5">
      <c r="A67" s="5">
        <v>0</v>
      </c>
      <c r="B67" s="5">
        <f t="shared" si="0"/>
        <v>38.302222155948904</v>
      </c>
      <c r="C67" s="12">
        <f t="shared" si="1"/>
        <v>32.139380484326963</v>
      </c>
      <c r="D67" s="7">
        <f t="shared" si="4"/>
        <v>0</v>
      </c>
      <c r="E67" s="7">
        <f t="shared" si="3"/>
        <v>30</v>
      </c>
    </row>
    <row r="68" spans="1:5">
      <c r="A68" s="5">
        <v>0</v>
      </c>
      <c r="B68" s="5">
        <f t="shared" si="0"/>
        <v>38.302222155948904</v>
      </c>
      <c r="C68" s="12">
        <f t="shared" si="1"/>
        <v>32.139380484326963</v>
      </c>
      <c r="D68" s="7">
        <f t="shared" si="4"/>
        <v>0</v>
      </c>
      <c r="E68" s="7">
        <f t="shared" si="3"/>
        <v>30</v>
      </c>
    </row>
    <row r="69" spans="1:5">
      <c r="A69" s="5">
        <v>0</v>
      </c>
      <c r="B69" s="5">
        <f t="shared" si="0"/>
        <v>38.302222155948904</v>
      </c>
      <c r="C69" s="12">
        <f t="shared" si="1"/>
        <v>32.139380484326963</v>
      </c>
      <c r="D69" s="7">
        <f t="shared" si="4"/>
        <v>0</v>
      </c>
      <c r="E69" s="7">
        <f t="shared" si="3"/>
        <v>30</v>
      </c>
    </row>
    <row r="70" spans="1:5">
      <c r="A70" s="5">
        <v>0</v>
      </c>
      <c r="B70" s="5">
        <f t="shared" si="0"/>
        <v>38.302222155948904</v>
      </c>
      <c r="C70" s="12">
        <f t="shared" si="1"/>
        <v>32.139380484326963</v>
      </c>
      <c r="D70" s="7">
        <f t="shared" si="4"/>
        <v>0</v>
      </c>
      <c r="E70" s="7">
        <f t="shared" si="3"/>
        <v>30</v>
      </c>
    </row>
    <row r="71" spans="1:5">
      <c r="A71" s="5">
        <v>0</v>
      </c>
      <c r="B71" s="5">
        <f t="shared" si="0"/>
        <v>38.302222155948904</v>
      </c>
      <c r="C71" s="12">
        <f t="shared" si="1"/>
        <v>32.139380484326963</v>
      </c>
      <c r="D71" s="7">
        <f t="shared" si="4"/>
        <v>0</v>
      </c>
      <c r="E71" s="7">
        <f t="shared" si="3"/>
        <v>30</v>
      </c>
    </row>
    <row r="72" spans="1:5">
      <c r="A72" s="5">
        <v>0</v>
      </c>
      <c r="B72" s="5">
        <f t="shared" ref="B72:B100" si="5">$C$4*(COS($E$4))</f>
        <v>38.302222155948904</v>
      </c>
      <c r="C72" s="12">
        <f t="shared" si="1"/>
        <v>32.139380484326963</v>
      </c>
      <c r="D72" s="7">
        <f t="shared" si="4"/>
        <v>0</v>
      </c>
      <c r="E72" s="7">
        <f t="shared" si="3"/>
        <v>30</v>
      </c>
    </row>
    <row r="73" spans="1:5">
      <c r="A73" s="5">
        <v>0</v>
      </c>
      <c r="B73" s="5">
        <f t="shared" si="5"/>
        <v>38.302222155948904</v>
      </c>
      <c r="C73" s="12">
        <f t="shared" ref="C73:C100" si="6">$C$4*(SIN($E$4))</f>
        <v>32.139380484326963</v>
      </c>
      <c r="D73" s="7">
        <f t="shared" si="4"/>
        <v>0</v>
      </c>
      <c r="E73" s="7">
        <f t="shared" si="3"/>
        <v>30</v>
      </c>
    </row>
    <row r="74" spans="1:5">
      <c r="A74" s="5">
        <v>0</v>
      </c>
      <c r="B74" s="5">
        <f t="shared" si="5"/>
        <v>38.302222155948904</v>
      </c>
      <c r="C74" s="12">
        <f t="shared" si="6"/>
        <v>32.139380484326963</v>
      </c>
      <c r="D74" s="7">
        <f t="shared" si="4"/>
        <v>0</v>
      </c>
      <c r="E74" s="7">
        <f t="shared" ref="E74:E100" si="7">$A$4+(C74*A74)+(0.5*$B$4*A74*A74)</f>
        <v>30</v>
      </c>
    </row>
    <row r="75" spans="1:5">
      <c r="A75" s="5">
        <v>0</v>
      </c>
      <c r="B75" s="5">
        <f t="shared" si="5"/>
        <v>38.302222155948904</v>
      </c>
      <c r="C75" s="12">
        <f t="shared" si="6"/>
        <v>32.139380484326963</v>
      </c>
      <c r="D75" s="7">
        <f t="shared" si="4"/>
        <v>0</v>
      </c>
      <c r="E75" s="7">
        <f t="shared" si="7"/>
        <v>30</v>
      </c>
    </row>
    <row r="76" spans="1:5">
      <c r="A76" s="5">
        <v>0</v>
      </c>
      <c r="B76" s="5">
        <f t="shared" si="5"/>
        <v>38.302222155948904</v>
      </c>
      <c r="C76" s="12">
        <f t="shared" si="6"/>
        <v>32.139380484326963</v>
      </c>
      <c r="D76" s="7">
        <f t="shared" si="4"/>
        <v>0</v>
      </c>
      <c r="E76" s="7">
        <f t="shared" si="7"/>
        <v>30</v>
      </c>
    </row>
    <row r="77" spans="1:5">
      <c r="A77" s="5">
        <v>0</v>
      </c>
      <c r="B77" s="5">
        <f t="shared" si="5"/>
        <v>38.302222155948904</v>
      </c>
      <c r="C77" s="12">
        <f t="shared" si="6"/>
        <v>32.139380484326963</v>
      </c>
      <c r="D77" s="7">
        <f t="shared" si="4"/>
        <v>0</v>
      </c>
      <c r="E77" s="7">
        <f t="shared" si="7"/>
        <v>30</v>
      </c>
    </row>
    <row r="78" spans="1:5">
      <c r="A78" s="5">
        <v>0</v>
      </c>
      <c r="B78" s="5">
        <f t="shared" si="5"/>
        <v>38.302222155948904</v>
      </c>
      <c r="C78" s="12">
        <f t="shared" si="6"/>
        <v>32.139380484326963</v>
      </c>
      <c r="D78" s="7">
        <f t="shared" si="4"/>
        <v>0</v>
      </c>
      <c r="E78" s="7">
        <f t="shared" si="7"/>
        <v>30</v>
      </c>
    </row>
    <row r="79" spans="1:5">
      <c r="A79" s="5">
        <v>0</v>
      </c>
      <c r="B79" s="5">
        <f t="shared" si="5"/>
        <v>38.302222155948904</v>
      </c>
      <c r="C79" s="12">
        <f t="shared" si="6"/>
        <v>32.139380484326963</v>
      </c>
      <c r="D79" s="7">
        <f t="shared" si="4"/>
        <v>0</v>
      </c>
      <c r="E79" s="7">
        <f t="shared" si="7"/>
        <v>30</v>
      </c>
    </row>
    <row r="80" spans="1:5">
      <c r="A80" s="5">
        <v>0</v>
      </c>
      <c r="B80" s="5">
        <f t="shared" si="5"/>
        <v>38.302222155948904</v>
      </c>
      <c r="C80" s="12">
        <f t="shared" si="6"/>
        <v>32.139380484326963</v>
      </c>
      <c r="D80" s="7">
        <f t="shared" si="4"/>
        <v>0</v>
      </c>
      <c r="E80" s="7">
        <f t="shared" si="7"/>
        <v>30</v>
      </c>
    </row>
    <row r="81" spans="1:5">
      <c r="A81" s="5">
        <v>0</v>
      </c>
      <c r="B81" s="5">
        <f t="shared" si="5"/>
        <v>38.302222155948904</v>
      </c>
      <c r="C81" s="12">
        <f t="shared" si="6"/>
        <v>32.139380484326963</v>
      </c>
      <c r="D81" s="7">
        <f t="shared" si="4"/>
        <v>0</v>
      </c>
      <c r="E81" s="7">
        <f t="shared" si="7"/>
        <v>30</v>
      </c>
    </row>
    <row r="82" spans="1:5">
      <c r="A82" s="5">
        <v>0</v>
      </c>
      <c r="B82" s="5">
        <f t="shared" si="5"/>
        <v>38.302222155948904</v>
      </c>
      <c r="C82" s="12">
        <f t="shared" si="6"/>
        <v>32.139380484326963</v>
      </c>
      <c r="D82" s="7">
        <f t="shared" si="4"/>
        <v>0</v>
      </c>
      <c r="E82" s="7">
        <f t="shared" si="7"/>
        <v>30</v>
      </c>
    </row>
    <row r="83" spans="1:5">
      <c r="A83" s="5">
        <v>0</v>
      </c>
      <c r="B83" s="5">
        <f t="shared" si="5"/>
        <v>38.302222155948904</v>
      </c>
      <c r="C83" s="12">
        <f t="shared" si="6"/>
        <v>32.139380484326963</v>
      </c>
      <c r="D83" s="7">
        <f t="shared" si="4"/>
        <v>0</v>
      </c>
      <c r="E83" s="7">
        <f t="shared" si="7"/>
        <v>30</v>
      </c>
    </row>
    <row r="84" spans="1:5">
      <c r="A84" s="5">
        <v>0</v>
      </c>
      <c r="B84" s="5">
        <f t="shared" si="5"/>
        <v>38.302222155948904</v>
      </c>
      <c r="C84" s="12">
        <f t="shared" si="6"/>
        <v>32.139380484326963</v>
      </c>
      <c r="D84" s="7">
        <f t="shared" si="4"/>
        <v>0</v>
      </c>
      <c r="E84" s="7">
        <f t="shared" si="7"/>
        <v>30</v>
      </c>
    </row>
    <row r="85" spans="1:5">
      <c r="A85" s="5">
        <v>0</v>
      </c>
      <c r="B85" s="5">
        <f t="shared" si="5"/>
        <v>38.302222155948904</v>
      </c>
      <c r="C85" s="12">
        <f t="shared" si="6"/>
        <v>32.139380484326963</v>
      </c>
      <c r="D85" s="7">
        <f t="shared" si="4"/>
        <v>0</v>
      </c>
      <c r="E85" s="7">
        <f t="shared" si="7"/>
        <v>30</v>
      </c>
    </row>
    <row r="86" spans="1:5">
      <c r="A86" s="5">
        <v>0</v>
      </c>
      <c r="B86" s="5">
        <f t="shared" si="5"/>
        <v>38.302222155948904</v>
      </c>
      <c r="C86" s="12">
        <f t="shared" si="6"/>
        <v>32.139380484326963</v>
      </c>
      <c r="D86" s="7">
        <f t="shared" si="4"/>
        <v>0</v>
      </c>
      <c r="E86" s="7">
        <f t="shared" si="7"/>
        <v>30</v>
      </c>
    </row>
    <row r="87" spans="1:5">
      <c r="A87" s="5">
        <v>0</v>
      </c>
      <c r="B87" s="5">
        <f t="shared" si="5"/>
        <v>38.302222155948904</v>
      </c>
      <c r="C87" s="12">
        <f t="shared" si="6"/>
        <v>32.139380484326963</v>
      </c>
      <c r="D87" s="7">
        <f t="shared" si="4"/>
        <v>0</v>
      </c>
      <c r="E87" s="7">
        <f t="shared" si="7"/>
        <v>30</v>
      </c>
    </row>
    <row r="88" spans="1:5">
      <c r="A88" s="5">
        <v>0</v>
      </c>
      <c r="B88" s="5">
        <f t="shared" si="5"/>
        <v>38.302222155948904</v>
      </c>
      <c r="C88" s="12">
        <f t="shared" si="6"/>
        <v>32.139380484326963</v>
      </c>
      <c r="D88" s="7">
        <f t="shared" si="4"/>
        <v>0</v>
      </c>
      <c r="E88" s="7">
        <f t="shared" si="7"/>
        <v>30</v>
      </c>
    </row>
    <row r="89" spans="1:5">
      <c r="A89" s="5">
        <v>0</v>
      </c>
      <c r="B89" s="5">
        <f t="shared" si="5"/>
        <v>38.302222155948904</v>
      </c>
      <c r="C89" s="12">
        <f t="shared" si="6"/>
        <v>32.139380484326963</v>
      </c>
      <c r="D89" s="7">
        <f t="shared" si="4"/>
        <v>0</v>
      </c>
      <c r="E89" s="7">
        <f t="shared" si="7"/>
        <v>30</v>
      </c>
    </row>
    <row r="90" spans="1:5">
      <c r="A90" s="5">
        <v>0</v>
      </c>
      <c r="B90" s="5">
        <f t="shared" si="5"/>
        <v>38.302222155948904</v>
      </c>
      <c r="C90" s="12">
        <f t="shared" si="6"/>
        <v>32.139380484326963</v>
      </c>
      <c r="D90" s="7">
        <f t="shared" si="4"/>
        <v>0</v>
      </c>
      <c r="E90" s="7">
        <f t="shared" si="7"/>
        <v>30</v>
      </c>
    </row>
    <row r="91" spans="1:5">
      <c r="A91" s="5">
        <v>0</v>
      </c>
      <c r="B91" s="5">
        <f t="shared" si="5"/>
        <v>38.302222155948904</v>
      </c>
      <c r="C91" s="12">
        <f t="shared" si="6"/>
        <v>32.139380484326963</v>
      </c>
      <c r="D91" s="7">
        <f t="shared" si="4"/>
        <v>0</v>
      </c>
      <c r="E91" s="7">
        <f t="shared" si="7"/>
        <v>30</v>
      </c>
    </row>
    <row r="92" spans="1:5">
      <c r="A92" s="5">
        <v>0</v>
      </c>
      <c r="B92" s="5">
        <f t="shared" si="5"/>
        <v>38.302222155948904</v>
      </c>
      <c r="C92" s="12">
        <f t="shared" si="6"/>
        <v>32.139380484326963</v>
      </c>
      <c r="D92" s="7">
        <f t="shared" si="4"/>
        <v>0</v>
      </c>
      <c r="E92" s="7">
        <f t="shared" si="7"/>
        <v>30</v>
      </c>
    </row>
    <row r="93" spans="1:5">
      <c r="A93" s="5">
        <v>0</v>
      </c>
      <c r="B93" s="5">
        <f t="shared" si="5"/>
        <v>38.302222155948904</v>
      </c>
      <c r="C93" s="12">
        <f t="shared" si="6"/>
        <v>32.139380484326963</v>
      </c>
      <c r="D93" s="7">
        <f t="shared" si="4"/>
        <v>0</v>
      </c>
      <c r="E93" s="7">
        <f t="shared" si="7"/>
        <v>30</v>
      </c>
    </row>
    <row r="94" spans="1:5">
      <c r="A94" s="5">
        <v>0</v>
      </c>
      <c r="B94" s="5">
        <f t="shared" si="5"/>
        <v>38.302222155948904</v>
      </c>
      <c r="C94" s="12">
        <f t="shared" si="6"/>
        <v>32.139380484326963</v>
      </c>
      <c r="D94" s="7">
        <f t="shared" si="4"/>
        <v>0</v>
      </c>
      <c r="E94" s="7">
        <f t="shared" si="7"/>
        <v>30</v>
      </c>
    </row>
    <row r="95" spans="1:5">
      <c r="A95" s="5">
        <v>0</v>
      </c>
      <c r="B95" s="5">
        <f t="shared" si="5"/>
        <v>38.302222155948904</v>
      </c>
      <c r="C95" s="12">
        <f t="shared" si="6"/>
        <v>32.139380484326963</v>
      </c>
      <c r="D95" s="7">
        <f t="shared" si="4"/>
        <v>0</v>
      </c>
      <c r="E95" s="7">
        <f t="shared" si="7"/>
        <v>30</v>
      </c>
    </row>
    <row r="96" spans="1:5">
      <c r="A96" s="5">
        <v>0</v>
      </c>
      <c r="B96" s="5">
        <f t="shared" si="5"/>
        <v>38.302222155948904</v>
      </c>
      <c r="C96" s="12">
        <f t="shared" si="6"/>
        <v>32.139380484326963</v>
      </c>
      <c r="D96" s="7">
        <f t="shared" si="4"/>
        <v>0</v>
      </c>
      <c r="E96" s="7">
        <f t="shared" si="7"/>
        <v>30</v>
      </c>
    </row>
    <row r="97" spans="1:5">
      <c r="A97" s="5">
        <v>0</v>
      </c>
      <c r="B97" s="5">
        <f t="shared" si="5"/>
        <v>38.302222155948904</v>
      </c>
      <c r="C97" s="12">
        <f t="shared" si="6"/>
        <v>32.139380484326963</v>
      </c>
      <c r="D97" s="7">
        <f t="shared" si="4"/>
        <v>0</v>
      </c>
      <c r="E97" s="7">
        <f t="shared" si="7"/>
        <v>30</v>
      </c>
    </row>
    <row r="98" spans="1:5">
      <c r="A98" s="5">
        <v>0</v>
      </c>
      <c r="B98" s="5">
        <f t="shared" si="5"/>
        <v>38.302222155948904</v>
      </c>
      <c r="C98" s="12">
        <f t="shared" si="6"/>
        <v>32.139380484326963</v>
      </c>
      <c r="D98" s="7">
        <f t="shared" si="4"/>
        <v>0</v>
      </c>
      <c r="E98" s="7">
        <f t="shared" si="7"/>
        <v>30</v>
      </c>
    </row>
    <row r="99" spans="1:5">
      <c r="A99" s="5">
        <v>0</v>
      </c>
      <c r="B99" s="5">
        <f t="shared" si="5"/>
        <v>38.302222155948904</v>
      </c>
      <c r="C99" s="12">
        <f t="shared" si="6"/>
        <v>32.139380484326963</v>
      </c>
      <c r="D99" s="7">
        <f t="shared" si="4"/>
        <v>0</v>
      </c>
      <c r="E99" s="7">
        <f t="shared" si="7"/>
        <v>30</v>
      </c>
    </row>
    <row r="100" spans="1:5">
      <c r="A100" s="5">
        <v>0</v>
      </c>
      <c r="B100" s="5">
        <f t="shared" si="5"/>
        <v>38.302222155948904</v>
      </c>
      <c r="C100" s="12">
        <f t="shared" si="6"/>
        <v>32.139380484326963</v>
      </c>
      <c r="D100" s="7">
        <f t="shared" si="4"/>
        <v>0</v>
      </c>
      <c r="E100" s="7">
        <f t="shared" si="7"/>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7A3E9-02AD-4199-A71E-4F98616BD6AF}">
  <dimension ref="A1:E100"/>
  <sheetViews>
    <sheetView workbookViewId="0">
      <selection activeCell="B16" sqref="B16"/>
    </sheetView>
  </sheetViews>
  <sheetFormatPr baseColWidth="10" defaultColWidth="11.44140625" defaultRowHeight="14.4"/>
  <cols>
    <col min="1" max="1" width="21.33203125" customWidth="1"/>
    <col min="2" max="2" width="22.33203125" customWidth="1"/>
    <col min="3" max="3" width="19.44140625" customWidth="1"/>
    <col min="4" max="4" width="28.33203125" customWidth="1"/>
    <col min="5" max="5" width="32.44140625" customWidth="1"/>
  </cols>
  <sheetData>
    <row r="1" spans="1:5" ht="18">
      <c r="A1" s="10" t="s">
        <v>59</v>
      </c>
    </row>
    <row r="3" spans="1:5">
      <c r="A3" s="3" t="s">
        <v>35</v>
      </c>
      <c r="B3" s="3" t="s">
        <v>36</v>
      </c>
      <c r="C3" s="3" t="s">
        <v>37</v>
      </c>
      <c r="D3" s="3" t="s">
        <v>38</v>
      </c>
      <c r="E3" s="3" t="s">
        <v>39</v>
      </c>
    </row>
    <row r="4" spans="1:5">
      <c r="A4" s="6">
        <v>0</v>
      </c>
      <c r="B4" s="6">
        <v>-20</v>
      </c>
      <c r="C4" s="6">
        <v>60</v>
      </c>
      <c r="D4" s="6">
        <v>45</v>
      </c>
      <c r="E4" s="11">
        <f>D4*PI()/180</f>
        <v>0.78539816339744828</v>
      </c>
    </row>
    <row r="5" spans="1:5">
      <c r="A5" s="39"/>
      <c r="B5" s="39"/>
      <c r="C5" s="39"/>
      <c r="D5" s="39"/>
      <c r="E5" s="39"/>
    </row>
    <row r="6" spans="1:5">
      <c r="A6" s="39"/>
      <c r="B6" s="39"/>
      <c r="C6" s="39"/>
      <c r="D6" s="39"/>
      <c r="E6" s="39"/>
    </row>
    <row r="7" spans="1:5">
      <c r="A7" s="4" t="s">
        <v>45</v>
      </c>
      <c r="B7" s="4" t="s">
        <v>46</v>
      </c>
      <c r="C7" s="8" t="s">
        <v>47</v>
      </c>
      <c r="D7" s="9" t="s">
        <v>48</v>
      </c>
      <c r="E7" s="9" t="s">
        <v>49</v>
      </c>
    </row>
    <row r="8" spans="1:5">
      <c r="A8" s="5">
        <v>0</v>
      </c>
      <c r="B8" s="5">
        <f t="shared" ref="B8:B71" si="0">$C$4*(COS($E$4))</f>
        <v>42.426406871192853</v>
      </c>
      <c r="C8" s="12">
        <f>$C$4*(SIN($E$4))</f>
        <v>42.426406871192846</v>
      </c>
      <c r="D8" s="7">
        <f>B8*A8</f>
        <v>0</v>
      </c>
      <c r="E8" s="7">
        <f>$A$4+(C8*A8)+(0.5*$B$4*A8*A8)</f>
        <v>0</v>
      </c>
    </row>
    <row r="9" spans="1:5">
      <c r="A9" s="5">
        <v>0.2</v>
      </c>
      <c r="B9" s="5">
        <f t="shared" si="0"/>
        <v>42.426406871192853</v>
      </c>
      <c r="C9" s="12">
        <f t="shared" ref="C9:C72" si="1">$C$4*(SIN($E$4))</f>
        <v>42.426406871192846</v>
      </c>
      <c r="D9" s="7">
        <f t="shared" ref="D9:D48" si="2">B9*A9</f>
        <v>8.4852813742385713</v>
      </c>
      <c r="E9" s="7">
        <f>$A$4+(C9*A9)+(0.5*$B$4*A9*A9)</f>
        <v>8.0852813742385692</v>
      </c>
    </row>
    <row r="10" spans="1:5">
      <c r="A10" s="5">
        <v>0.4</v>
      </c>
      <c r="B10" s="5">
        <f t="shared" si="0"/>
        <v>42.426406871192853</v>
      </c>
      <c r="C10" s="12">
        <f t="shared" si="1"/>
        <v>42.426406871192846</v>
      </c>
      <c r="D10" s="7">
        <f t="shared" si="2"/>
        <v>16.970562748477143</v>
      </c>
      <c r="E10" s="7">
        <f t="shared" ref="E10:E73" si="3">$A$4+(C10*A10)+(0.5*$B$4*A10*A10)</f>
        <v>15.370562748477139</v>
      </c>
    </row>
    <row r="11" spans="1:5">
      <c r="A11" s="5">
        <v>0.6</v>
      </c>
      <c r="B11" s="5">
        <f t="shared" si="0"/>
        <v>42.426406871192853</v>
      </c>
      <c r="C11" s="12">
        <f t="shared" si="1"/>
        <v>42.426406871192846</v>
      </c>
      <c r="D11" s="7">
        <f t="shared" si="2"/>
        <v>25.45584412271571</v>
      </c>
      <c r="E11" s="7">
        <f t="shared" si="3"/>
        <v>21.855844122715709</v>
      </c>
    </row>
    <row r="12" spans="1:5">
      <c r="A12" s="5">
        <v>0.8</v>
      </c>
      <c r="B12" s="5">
        <f t="shared" si="0"/>
        <v>42.426406871192853</v>
      </c>
      <c r="C12" s="12">
        <f t="shared" si="1"/>
        <v>42.426406871192846</v>
      </c>
      <c r="D12" s="7">
        <f t="shared" si="2"/>
        <v>33.941125496954285</v>
      </c>
      <c r="E12" s="7">
        <f t="shared" si="3"/>
        <v>27.54112549695428</v>
      </c>
    </row>
    <row r="13" spans="1:5">
      <c r="A13" s="5">
        <v>1</v>
      </c>
      <c r="B13" s="5">
        <f t="shared" si="0"/>
        <v>42.426406871192853</v>
      </c>
      <c r="C13" s="12">
        <f t="shared" si="1"/>
        <v>42.426406871192846</v>
      </c>
      <c r="D13" s="7">
        <f t="shared" si="2"/>
        <v>42.426406871192853</v>
      </c>
      <c r="E13" s="7">
        <f t="shared" si="3"/>
        <v>32.426406871192846</v>
      </c>
    </row>
    <row r="14" spans="1:5">
      <c r="A14" s="5">
        <v>1.2</v>
      </c>
      <c r="B14" s="5">
        <f t="shared" si="0"/>
        <v>42.426406871192853</v>
      </c>
      <c r="C14" s="12">
        <f t="shared" si="1"/>
        <v>42.426406871192846</v>
      </c>
      <c r="D14" s="7">
        <f t="shared" si="2"/>
        <v>50.911688245431421</v>
      </c>
      <c r="E14" s="7">
        <f t="shared" si="3"/>
        <v>36.511688245431415</v>
      </c>
    </row>
    <row r="15" spans="1:5">
      <c r="A15" s="5">
        <v>1.4</v>
      </c>
      <c r="B15" s="5">
        <f t="shared" si="0"/>
        <v>42.426406871192853</v>
      </c>
      <c r="C15" s="12">
        <f t="shared" si="1"/>
        <v>42.426406871192846</v>
      </c>
      <c r="D15" s="7">
        <f t="shared" si="2"/>
        <v>59.396969619669989</v>
      </c>
      <c r="E15" s="7">
        <f t="shared" si="3"/>
        <v>39.79696961966998</v>
      </c>
    </row>
    <row r="16" spans="1:5">
      <c r="A16" s="5">
        <v>1.5999999999999901</v>
      </c>
      <c r="B16" s="5">
        <f t="shared" si="0"/>
        <v>42.426406871192853</v>
      </c>
      <c r="C16" s="12">
        <f t="shared" si="1"/>
        <v>42.426406871192846</v>
      </c>
      <c r="D16" s="7">
        <f t="shared" si="2"/>
        <v>67.882250993908144</v>
      </c>
      <c r="E16" s="7">
        <f t="shared" si="3"/>
        <v>42.282250993908448</v>
      </c>
    </row>
    <row r="17" spans="1:5">
      <c r="A17" s="5">
        <v>1.7999999999999901</v>
      </c>
      <c r="B17" s="5">
        <f t="shared" si="0"/>
        <v>42.426406871192853</v>
      </c>
      <c r="C17" s="12">
        <f t="shared" si="1"/>
        <v>42.426406871192846</v>
      </c>
      <c r="D17" s="7">
        <f t="shared" si="2"/>
        <v>76.367532368146712</v>
      </c>
      <c r="E17" s="7">
        <f t="shared" si="3"/>
        <v>43.967532368147054</v>
      </c>
    </row>
    <row r="18" spans="1:5">
      <c r="A18" s="5">
        <v>1.99999999999999</v>
      </c>
      <c r="B18" s="5">
        <f t="shared" si="0"/>
        <v>42.426406871192853</v>
      </c>
      <c r="C18" s="12">
        <f t="shared" si="1"/>
        <v>42.426406871192846</v>
      </c>
      <c r="D18" s="7">
        <f t="shared" si="2"/>
        <v>84.85281374238528</v>
      </c>
      <c r="E18" s="7">
        <f t="shared" si="3"/>
        <v>44.852813742385663</v>
      </c>
    </row>
    <row r="19" spans="1:5">
      <c r="A19" s="5">
        <v>2.19999999999999</v>
      </c>
      <c r="B19" s="5">
        <f t="shared" si="0"/>
        <v>42.426406871192853</v>
      </c>
      <c r="C19" s="12">
        <f t="shared" si="1"/>
        <v>42.426406871192846</v>
      </c>
      <c r="D19" s="7">
        <f t="shared" si="2"/>
        <v>93.338095116623848</v>
      </c>
      <c r="E19" s="7">
        <f t="shared" si="3"/>
        <v>44.938095116624275</v>
      </c>
    </row>
    <row r="20" spans="1:5">
      <c r="A20" s="5">
        <v>2.4</v>
      </c>
      <c r="B20" s="5">
        <f t="shared" si="0"/>
        <v>42.426406871192853</v>
      </c>
      <c r="C20" s="12">
        <f t="shared" si="1"/>
        <v>42.426406871192846</v>
      </c>
      <c r="D20" s="7">
        <f t="shared" si="2"/>
        <v>101.82337649086284</v>
      </c>
      <c r="E20" s="7">
        <f t="shared" si="3"/>
        <v>44.223376490862833</v>
      </c>
    </row>
    <row r="21" spans="1:5">
      <c r="A21" s="5">
        <v>2.6</v>
      </c>
      <c r="B21" s="5">
        <f t="shared" si="0"/>
        <v>42.426406871192853</v>
      </c>
      <c r="C21" s="12">
        <f t="shared" si="1"/>
        <v>42.426406871192846</v>
      </c>
      <c r="D21" s="7">
        <f t="shared" si="2"/>
        <v>110.30865786510142</v>
      </c>
      <c r="E21" s="7">
        <f t="shared" si="3"/>
        <v>42.708657865101401</v>
      </c>
    </row>
    <row r="22" spans="1:5">
      <c r="A22" s="5">
        <v>2.8</v>
      </c>
      <c r="B22" s="5">
        <f t="shared" si="0"/>
        <v>42.426406871192853</v>
      </c>
      <c r="C22" s="12">
        <f t="shared" si="1"/>
        <v>42.426406871192846</v>
      </c>
      <c r="D22" s="7">
        <f t="shared" si="2"/>
        <v>118.79393923933998</v>
      </c>
      <c r="E22" s="7">
        <f t="shared" si="3"/>
        <v>40.393939239339971</v>
      </c>
    </row>
    <row r="23" spans="1:5">
      <c r="A23" s="5">
        <v>3</v>
      </c>
      <c r="B23" s="5">
        <f t="shared" si="0"/>
        <v>42.426406871192853</v>
      </c>
      <c r="C23" s="12">
        <f t="shared" si="1"/>
        <v>42.426406871192846</v>
      </c>
      <c r="D23" s="7">
        <f t="shared" si="2"/>
        <v>127.27922061357856</v>
      </c>
      <c r="E23" s="7">
        <f t="shared" si="3"/>
        <v>37.279220613578531</v>
      </c>
    </row>
    <row r="24" spans="1:5">
      <c r="A24" s="5">
        <v>3.2</v>
      </c>
      <c r="B24" s="5">
        <f t="shared" si="0"/>
        <v>42.426406871192853</v>
      </c>
      <c r="C24" s="12">
        <f t="shared" si="1"/>
        <v>42.426406871192846</v>
      </c>
      <c r="D24" s="7">
        <f t="shared" si="2"/>
        <v>135.76450198781714</v>
      </c>
      <c r="E24" s="7">
        <f t="shared" si="3"/>
        <v>33.364501987817107</v>
      </c>
    </row>
    <row r="25" spans="1:5">
      <c r="A25" s="5">
        <v>3.4</v>
      </c>
      <c r="B25" s="5">
        <f t="shared" si="0"/>
        <v>42.426406871192853</v>
      </c>
      <c r="C25" s="12">
        <f t="shared" si="1"/>
        <v>42.426406871192846</v>
      </c>
      <c r="D25" s="7">
        <f t="shared" si="2"/>
        <v>144.24978336205569</v>
      </c>
      <c r="E25" s="7">
        <f t="shared" si="3"/>
        <v>28.649783362055672</v>
      </c>
    </row>
    <row r="26" spans="1:5">
      <c r="A26" s="5">
        <v>3.6</v>
      </c>
      <c r="B26" s="5">
        <f t="shared" si="0"/>
        <v>42.426406871192853</v>
      </c>
      <c r="C26" s="12">
        <f t="shared" si="1"/>
        <v>42.426406871192846</v>
      </c>
      <c r="D26" s="7">
        <f t="shared" si="2"/>
        <v>152.73506473629428</v>
      </c>
      <c r="E26" s="7">
        <f t="shared" si="3"/>
        <v>23.135064736294254</v>
      </c>
    </row>
    <row r="27" spans="1:5">
      <c r="A27" s="5">
        <v>3.8</v>
      </c>
      <c r="B27" s="5">
        <f t="shared" si="0"/>
        <v>42.426406871192853</v>
      </c>
      <c r="C27" s="12">
        <f t="shared" si="1"/>
        <v>42.426406871192846</v>
      </c>
      <c r="D27" s="7">
        <f t="shared" si="2"/>
        <v>161.22034611053283</v>
      </c>
      <c r="E27" s="7">
        <f t="shared" si="3"/>
        <v>16.820346110532796</v>
      </c>
    </row>
    <row r="28" spans="1:5">
      <c r="A28" s="5">
        <v>4</v>
      </c>
      <c r="B28" s="5">
        <f t="shared" si="0"/>
        <v>42.426406871192853</v>
      </c>
      <c r="C28" s="12">
        <f t="shared" si="1"/>
        <v>42.426406871192846</v>
      </c>
      <c r="D28" s="7">
        <f t="shared" si="2"/>
        <v>169.70562748477141</v>
      </c>
      <c r="E28" s="7">
        <f t="shared" si="3"/>
        <v>9.7056274847713837</v>
      </c>
    </row>
    <row r="29" spans="1:5">
      <c r="A29" s="5">
        <v>4.2</v>
      </c>
      <c r="B29" s="5">
        <f t="shared" si="0"/>
        <v>42.426406871192853</v>
      </c>
      <c r="C29" s="12">
        <f t="shared" si="1"/>
        <v>42.426406871192846</v>
      </c>
      <c r="D29" s="7">
        <f t="shared" si="2"/>
        <v>178.19090885900999</v>
      </c>
      <c r="E29" s="7">
        <f t="shared" si="3"/>
        <v>1.79090885900996</v>
      </c>
    </row>
    <row r="30" spans="1:5">
      <c r="A30" s="5">
        <v>4.4000000000000004</v>
      </c>
      <c r="B30" s="5">
        <f t="shared" si="0"/>
        <v>42.426406871192853</v>
      </c>
      <c r="C30" s="12">
        <f t="shared" si="1"/>
        <v>42.426406871192846</v>
      </c>
      <c r="D30" s="7">
        <f t="shared" si="2"/>
        <v>186.67619023324858</v>
      </c>
      <c r="E30" s="7">
        <f t="shared" si="3"/>
        <v>-6.9238097667514751</v>
      </c>
    </row>
    <row r="31" spans="1:5">
      <c r="A31" s="5">
        <v>4.5999999999999996</v>
      </c>
      <c r="B31" s="5">
        <f t="shared" si="0"/>
        <v>42.426406871192853</v>
      </c>
      <c r="C31" s="12">
        <f t="shared" si="1"/>
        <v>42.426406871192846</v>
      </c>
      <c r="D31" s="7">
        <f t="shared" si="2"/>
        <v>195.1614716074871</v>
      </c>
      <c r="E31" s="7">
        <f t="shared" si="3"/>
        <v>-16.438528392512922</v>
      </c>
    </row>
    <row r="32" spans="1:5">
      <c r="A32" s="5">
        <v>4.8</v>
      </c>
      <c r="B32" s="5">
        <f t="shared" si="0"/>
        <v>42.426406871192853</v>
      </c>
      <c r="C32" s="12">
        <f t="shared" si="1"/>
        <v>42.426406871192846</v>
      </c>
      <c r="D32" s="7">
        <f t="shared" si="2"/>
        <v>203.64675298172568</v>
      </c>
      <c r="E32" s="7">
        <f t="shared" si="3"/>
        <v>-26.753247018274322</v>
      </c>
    </row>
    <row r="33" spans="1:5">
      <c r="A33" s="5">
        <v>5</v>
      </c>
      <c r="B33" s="5">
        <f t="shared" si="0"/>
        <v>42.426406871192853</v>
      </c>
      <c r="C33" s="12">
        <f t="shared" si="1"/>
        <v>42.426406871192846</v>
      </c>
      <c r="D33" s="7">
        <f t="shared" si="2"/>
        <v>212.13203435596427</v>
      </c>
      <c r="E33" s="7">
        <f t="shared" si="3"/>
        <v>-37.867965644035763</v>
      </c>
    </row>
    <row r="34" spans="1:5">
      <c r="A34" s="5">
        <v>5.2</v>
      </c>
      <c r="B34" s="5">
        <f t="shared" si="0"/>
        <v>42.426406871192853</v>
      </c>
      <c r="C34" s="12">
        <f t="shared" si="1"/>
        <v>42.426406871192846</v>
      </c>
      <c r="D34" s="7">
        <f t="shared" si="2"/>
        <v>220.61731573020285</v>
      </c>
      <c r="E34" s="7">
        <f t="shared" si="3"/>
        <v>-49.782684269797215</v>
      </c>
    </row>
    <row r="35" spans="1:5">
      <c r="A35" s="5">
        <v>5.4</v>
      </c>
      <c r="B35" s="5">
        <f t="shared" si="0"/>
        <v>42.426406871192853</v>
      </c>
      <c r="C35" s="12">
        <f t="shared" si="1"/>
        <v>42.426406871192846</v>
      </c>
      <c r="D35" s="7">
        <f t="shared" si="2"/>
        <v>229.10259710444143</v>
      </c>
      <c r="E35" s="7">
        <f t="shared" si="3"/>
        <v>-62.49740289555865</v>
      </c>
    </row>
    <row r="36" spans="1:5">
      <c r="A36" s="5">
        <v>5.6</v>
      </c>
      <c r="B36" s="5">
        <f t="shared" si="0"/>
        <v>42.426406871192853</v>
      </c>
      <c r="C36" s="12">
        <f t="shared" si="1"/>
        <v>42.426406871192846</v>
      </c>
      <c r="D36" s="7">
        <f t="shared" si="2"/>
        <v>237.58787847867995</v>
      </c>
      <c r="E36" s="7">
        <f t="shared" si="3"/>
        <v>-76.01212152132004</v>
      </c>
    </row>
    <row r="37" spans="1:5">
      <c r="A37" s="5">
        <v>5.8</v>
      </c>
      <c r="B37" s="5">
        <f t="shared" si="0"/>
        <v>42.426406871192853</v>
      </c>
      <c r="C37" s="12">
        <f t="shared" si="1"/>
        <v>42.426406871192846</v>
      </c>
      <c r="D37" s="7">
        <f t="shared" si="2"/>
        <v>246.07315985291854</v>
      </c>
      <c r="E37" s="7">
        <f t="shared" si="3"/>
        <v>-90.326840147081469</v>
      </c>
    </row>
    <row r="38" spans="1:5">
      <c r="A38" s="5">
        <v>6</v>
      </c>
      <c r="B38" s="5">
        <f t="shared" si="0"/>
        <v>42.426406871192853</v>
      </c>
      <c r="C38" s="12">
        <f t="shared" si="1"/>
        <v>42.426406871192846</v>
      </c>
      <c r="D38" s="7">
        <f t="shared" si="2"/>
        <v>254.55844122715712</v>
      </c>
      <c r="E38" s="7">
        <f t="shared" si="3"/>
        <v>-105.44155877284294</v>
      </c>
    </row>
    <row r="39" spans="1:5">
      <c r="A39" s="5">
        <v>6.2</v>
      </c>
      <c r="B39" s="5">
        <f t="shared" si="0"/>
        <v>42.426406871192853</v>
      </c>
      <c r="C39" s="12">
        <f t="shared" si="1"/>
        <v>42.426406871192846</v>
      </c>
      <c r="D39" s="7">
        <f t="shared" si="2"/>
        <v>263.0437226013957</v>
      </c>
      <c r="E39" s="7">
        <f t="shared" si="3"/>
        <v>-121.35627739860439</v>
      </c>
    </row>
    <row r="40" spans="1:5">
      <c r="A40" s="5">
        <v>6.4</v>
      </c>
      <c r="B40" s="5">
        <f t="shared" si="0"/>
        <v>42.426406871192853</v>
      </c>
      <c r="C40" s="12">
        <f t="shared" si="1"/>
        <v>42.426406871192846</v>
      </c>
      <c r="D40" s="7">
        <f t="shared" si="2"/>
        <v>271.52900397563428</v>
      </c>
      <c r="E40" s="7">
        <f t="shared" si="3"/>
        <v>-138.0709960243658</v>
      </c>
    </row>
    <row r="41" spans="1:5">
      <c r="A41" s="5">
        <v>6.6</v>
      </c>
      <c r="B41" s="5">
        <f t="shared" si="0"/>
        <v>42.426406871192853</v>
      </c>
      <c r="C41" s="12">
        <f t="shared" si="1"/>
        <v>42.426406871192846</v>
      </c>
      <c r="D41" s="7">
        <f t="shared" si="2"/>
        <v>280.01428534987281</v>
      </c>
      <c r="E41" s="7">
        <f t="shared" si="3"/>
        <v>-155.58571465012722</v>
      </c>
    </row>
    <row r="42" spans="1:5">
      <c r="A42" s="5">
        <v>6.8</v>
      </c>
      <c r="B42" s="5">
        <f t="shared" si="0"/>
        <v>42.426406871192853</v>
      </c>
      <c r="C42" s="12">
        <f t="shared" si="1"/>
        <v>42.426406871192846</v>
      </c>
      <c r="D42" s="7">
        <f t="shared" si="2"/>
        <v>288.49956672411139</v>
      </c>
      <c r="E42" s="7">
        <f t="shared" si="3"/>
        <v>-173.90043327588864</v>
      </c>
    </row>
    <row r="43" spans="1:5">
      <c r="A43" s="5">
        <v>7</v>
      </c>
      <c r="B43" s="5">
        <f t="shared" si="0"/>
        <v>42.426406871192853</v>
      </c>
      <c r="C43" s="12">
        <f t="shared" si="1"/>
        <v>42.426406871192846</v>
      </c>
      <c r="D43" s="7">
        <f t="shared" si="2"/>
        <v>296.98484809834997</v>
      </c>
      <c r="E43" s="7">
        <f t="shared" si="3"/>
        <v>-193.01515190165009</v>
      </c>
    </row>
    <row r="44" spans="1:5">
      <c r="A44" s="5">
        <v>7.2</v>
      </c>
      <c r="B44" s="5">
        <f t="shared" si="0"/>
        <v>42.426406871192853</v>
      </c>
      <c r="C44" s="12">
        <f t="shared" si="1"/>
        <v>42.426406871192846</v>
      </c>
      <c r="D44" s="7">
        <f t="shared" si="2"/>
        <v>305.47012947258855</v>
      </c>
      <c r="E44" s="7">
        <f t="shared" si="3"/>
        <v>-212.92987052741148</v>
      </c>
    </row>
    <row r="45" spans="1:5">
      <c r="A45" s="5">
        <v>7.4</v>
      </c>
      <c r="B45" s="5">
        <f t="shared" si="0"/>
        <v>42.426406871192853</v>
      </c>
      <c r="C45" s="12">
        <f t="shared" si="1"/>
        <v>42.426406871192846</v>
      </c>
      <c r="D45" s="7">
        <f t="shared" si="2"/>
        <v>313.95541084682714</v>
      </c>
      <c r="E45" s="7">
        <f t="shared" si="3"/>
        <v>-233.64458915317294</v>
      </c>
    </row>
    <row r="46" spans="1:5">
      <c r="A46" s="5">
        <v>7.6</v>
      </c>
      <c r="B46" s="5">
        <f t="shared" si="0"/>
        <v>42.426406871192853</v>
      </c>
      <c r="C46" s="12">
        <f t="shared" si="1"/>
        <v>42.426406871192846</v>
      </c>
      <c r="D46" s="7">
        <f t="shared" si="2"/>
        <v>322.44069222106566</v>
      </c>
      <c r="E46" s="7">
        <f t="shared" si="3"/>
        <v>-255.15930777893442</v>
      </c>
    </row>
    <row r="47" spans="1:5">
      <c r="A47" s="5">
        <v>7.8</v>
      </c>
      <c r="B47" s="5">
        <f t="shared" si="0"/>
        <v>42.426406871192853</v>
      </c>
      <c r="C47" s="12">
        <f t="shared" si="1"/>
        <v>42.426406871192846</v>
      </c>
      <c r="D47" s="7">
        <f t="shared" si="2"/>
        <v>330.92597359530424</v>
      </c>
      <c r="E47" s="7">
        <f t="shared" si="3"/>
        <v>-277.47402640469579</v>
      </c>
    </row>
    <row r="48" spans="1:5">
      <c r="A48" s="5">
        <v>8</v>
      </c>
      <c r="B48" s="5">
        <f t="shared" si="0"/>
        <v>42.426406871192853</v>
      </c>
      <c r="C48" s="12">
        <f t="shared" si="1"/>
        <v>42.426406871192846</v>
      </c>
      <c r="D48" s="7">
        <f t="shared" si="2"/>
        <v>339.41125496954282</v>
      </c>
      <c r="E48" s="7">
        <f t="shared" si="3"/>
        <v>-300.58874503045723</v>
      </c>
    </row>
    <row r="49" spans="1:5">
      <c r="A49" s="5">
        <v>0</v>
      </c>
      <c r="B49" s="5">
        <f t="shared" si="0"/>
        <v>42.426406871192853</v>
      </c>
      <c r="C49" s="12">
        <f t="shared" si="1"/>
        <v>42.426406871192846</v>
      </c>
      <c r="D49" s="7">
        <f t="shared" ref="D49:D100" si="4">IFERROR(B49*A49+0,"")</f>
        <v>0</v>
      </c>
      <c r="E49" s="7">
        <f t="shared" si="3"/>
        <v>0</v>
      </c>
    </row>
    <row r="50" spans="1:5">
      <c r="A50" s="5">
        <v>0</v>
      </c>
      <c r="B50" s="5">
        <f t="shared" si="0"/>
        <v>42.426406871192853</v>
      </c>
      <c r="C50" s="12">
        <f t="shared" si="1"/>
        <v>42.426406871192846</v>
      </c>
      <c r="D50" s="7">
        <f t="shared" si="4"/>
        <v>0</v>
      </c>
      <c r="E50" s="7">
        <f t="shared" si="3"/>
        <v>0</v>
      </c>
    </row>
    <row r="51" spans="1:5">
      <c r="A51" s="5">
        <v>0</v>
      </c>
      <c r="B51" s="5">
        <f t="shared" si="0"/>
        <v>42.426406871192853</v>
      </c>
      <c r="C51" s="12">
        <f t="shared" si="1"/>
        <v>42.426406871192846</v>
      </c>
      <c r="D51" s="7">
        <f t="shared" si="4"/>
        <v>0</v>
      </c>
      <c r="E51" s="7">
        <f t="shared" si="3"/>
        <v>0</v>
      </c>
    </row>
    <row r="52" spans="1:5">
      <c r="A52" s="5">
        <v>0</v>
      </c>
      <c r="B52" s="5">
        <f t="shared" si="0"/>
        <v>42.426406871192853</v>
      </c>
      <c r="C52" s="12">
        <f t="shared" si="1"/>
        <v>42.426406871192846</v>
      </c>
      <c r="D52" s="7">
        <f t="shared" si="4"/>
        <v>0</v>
      </c>
      <c r="E52" s="7">
        <f t="shared" si="3"/>
        <v>0</v>
      </c>
    </row>
    <row r="53" spans="1:5">
      <c r="A53" s="5">
        <v>0</v>
      </c>
      <c r="B53" s="5">
        <f t="shared" si="0"/>
        <v>42.426406871192853</v>
      </c>
      <c r="C53" s="12">
        <f t="shared" si="1"/>
        <v>42.426406871192846</v>
      </c>
      <c r="D53" s="7">
        <f t="shared" si="4"/>
        <v>0</v>
      </c>
      <c r="E53" s="7">
        <f t="shared" si="3"/>
        <v>0</v>
      </c>
    </row>
    <row r="54" spans="1:5">
      <c r="A54" s="5">
        <v>0</v>
      </c>
      <c r="B54" s="5">
        <f t="shared" si="0"/>
        <v>42.426406871192853</v>
      </c>
      <c r="C54" s="12">
        <f t="shared" si="1"/>
        <v>42.426406871192846</v>
      </c>
      <c r="D54" s="7">
        <f t="shared" si="4"/>
        <v>0</v>
      </c>
      <c r="E54" s="7">
        <f t="shared" si="3"/>
        <v>0</v>
      </c>
    </row>
    <row r="55" spans="1:5">
      <c r="A55" s="5">
        <v>0</v>
      </c>
      <c r="B55" s="5">
        <f t="shared" si="0"/>
        <v>42.426406871192853</v>
      </c>
      <c r="C55" s="12">
        <f t="shared" si="1"/>
        <v>42.426406871192846</v>
      </c>
      <c r="D55" s="7">
        <f t="shared" si="4"/>
        <v>0</v>
      </c>
      <c r="E55" s="7">
        <f t="shared" si="3"/>
        <v>0</v>
      </c>
    </row>
    <row r="56" spans="1:5">
      <c r="A56" s="5">
        <v>0</v>
      </c>
      <c r="B56" s="5">
        <f t="shared" si="0"/>
        <v>42.426406871192853</v>
      </c>
      <c r="C56" s="12">
        <f t="shared" si="1"/>
        <v>42.426406871192846</v>
      </c>
      <c r="D56" s="7">
        <f t="shared" si="4"/>
        <v>0</v>
      </c>
      <c r="E56" s="7">
        <f t="shared" si="3"/>
        <v>0</v>
      </c>
    </row>
    <row r="57" spans="1:5">
      <c r="A57" s="5">
        <v>0</v>
      </c>
      <c r="B57" s="5">
        <f t="shared" si="0"/>
        <v>42.426406871192853</v>
      </c>
      <c r="C57" s="12">
        <f t="shared" si="1"/>
        <v>42.426406871192846</v>
      </c>
      <c r="D57" s="7">
        <f t="shared" si="4"/>
        <v>0</v>
      </c>
      <c r="E57" s="7">
        <f t="shared" si="3"/>
        <v>0</v>
      </c>
    </row>
    <row r="58" spans="1:5">
      <c r="A58" s="5">
        <v>0</v>
      </c>
      <c r="B58" s="5">
        <f t="shared" si="0"/>
        <v>42.426406871192853</v>
      </c>
      <c r="C58" s="12">
        <f t="shared" si="1"/>
        <v>42.426406871192846</v>
      </c>
      <c r="D58" s="7">
        <f t="shared" si="4"/>
        <v>0</v>
      </c>
      <c r="E58" s="7">
        <f t="shared" si="3"/>
        <v>0</v>
      </c>
    </row>
    <row r="59" spans="1:5">
      <c r="A59" s="5">
        <v>0</v>
      </c>
      <c r="B59" s="5">
        <f t="shared" si="0"/>
        <v>42.426406871192853</v>
      </c>
      <c r="C59" s="12">
        <f t="shared" si="1"/>
        <v>42.426406871192846</v>
      </c>
      <c r="D59" s="7">
        <f t="shared" si="4"/>
        <v>0</v>
      </c>
      <c r="E59" s="7">
        <f t="shared" si="3"/>
        <v>0</v>
      </c>
    </row>
    <row r="60" spans="1:5">
      <c r="A60" s="5">
        <v>0</v>
      </c>
      <c r="B60" s="5">
        <f t="shared" si="0"/>
        <v>42.426406871192853</v>
      </c>
      <c r="C60" s="12">
        <f t="shared" si="1"/>
        <v>42.426406871192846</v>
      </c>
      <c r="D60" s="7">
        <f t="shared" si="4"/>
        <v>0</v>
      </c>
      <c r="E60" s="7">
        <f t="shared" si="3"/>
        <v>0</v>
      </c>
    </row>
    <row r="61" spans="1:5">
      <c r="A61" s="5">
        <v>0</v>
      </c>
      <c r="B61" s="5">
        <f t="shared" si="0"/>
        <v>42.426406871192853</v>
      </c>
      <c r="C61" s="12">
        <f t="shared" si="1"/>
        <v>42.426406871192846</v>
      </c>
      <c r="D61" s="7">
        <f t="shared" si="4"/>
        <v>0</v>
      </c>
      <c r="E61" s="7">
        <f t="shared" si="3"/>
        <v>0</v>
      </c>
    </row>
    <row r="62" spans="1:5">
      <c r="A62" s="5">
        <v>0</v>
      </c>
      <c r="B62" s="5">
        <f t="shared" si="0"/>
        <v>42.426406871192853</v>
      </c>
      <c r="C62" s="12">
        <f t="shared" si="1"/>
        <v>42.426406871192846</v>
      </c>
      <c r="D62" s="7">
        <f t="shared" si="4"/>
        <v>0</v>
      </c>
      <c r="E62" s="7">
        <f t="shared" si="3"/>
        <v>0</v>
      </c>
    </row>
    <row r="63" spans="1:5">
      <c r="A63" s="5">
        <v>0</v>
      </c>
      <c r="B63" s="5">
        <f t="shared" si="0"/>
        <v>42.426406871192853</v>
      </c>
      <c r="C63" s="12">
        <f t="shared" si="1"/>
        <v>42.426406871192846</v>
      </c>
      <c r="D63" s="7">
        <f t="shared" si="4"/>
        <v>0</v>
      </c>
      <c r="E63" s="7">
        <f t="shared" si="3"/>
        <v>0</v>
      </c>
    </row>
    <row r="64" spans="1:5">
      <c r="A64" s="5">
        <v>0</v>
      </c>
      <c r="B64" s="5">
        <f t="shared" si="0"/>
        <v>42.426406871192853</v>
      </c>
      <c r="C64" s="12">
        <f t="shared" si="1"/>
        <v>42.426406871192846</v>
      </c>
      <c r="D64" s="7">
        <f t="shared" si="4"/>
        <v>0</v>
      </c>
      <c r="E64" s="7">
        <f t="shared" si="3"/>
        <v>0</v>
      </c>
    </row>
    <row r="65" spans="1:5">
      <c r="A65" s="5">
        <v>0</v>
      </c>
      <c r="B65" s="5">
        <f t="shared" si="0"/>
        <v>42.426406871192853</v>
      </c>
      <c r="C65" s="12">
        <f t="shared" si="1"/>
        <v>42.426406871192846</v>
      </c>
      <c r="D65" s="7">
        <f t="shared" si="4"/>
        <v>0</v>
      </c>
      <c r="E65" s="7">
        <f t="shared" si="3"/>
        <v>0</v>
      </c>
    </row>
    <row r="66" spans="1:5">
      <c r="A66" s="5">
        <v>0</v>
      </c>
      <c r="B66" s="5">
        <f t="shared" si="0"/>
        <v>42.426406871192853</v>
      </c>
      <c r="C66" s="12">
        <f t="shared" si="1"/>
        <v>42.426406871192846</v>
      </c>
      <c r="D66" s="7">
        <f t="shared" si="4"/>
        <v>0</v>
      </c>
      <c r="E66" s="7">
        <f t="shared" si="3"/>
        <v>0</v>
      </c>
    </row>
    <row r="67" spans="1:5">
      <c r="A67" s="5">
        <v>0</v>
      </c>
      <c r="B67" s="5">
        <f t="shared" si="0"/>
        <v>42.426406871192853</v>
      </c>
      <c r="C67" s="12">
        <f t="shared" si="1"/>
        <v>42.426406871192846</v>
      </c>
      <c r="D67" s="7">
        <f t="shared" si="4"/>
        <v>0</v>
      </c>
      <c r="E67" s="7">
        <f t="shared" si="3"/>
        <v>0</v>
      </c>
    </row>
    <row r="68" spans="1:5">
      <c r="A68" s="5">
        <v>0</v>
      </c>
      <c r="B68" s="5">
        <f t="shared" si="0"/>
        <v>42.426406871192853</v>
      </c>
      <c r="C68" s="12">
        <f t="shared" si="1"/>
        <v>42.426406871192846</v>
      </c>
      <c r="D68" s="7">
        <f t="shared" si="4"/>
        <v>0</v>
      </c>
      <c r="E68" s="7">
        <f t="shared" si="3"/>
        <v>0</v>
      </c>
    </row>
    <row r="69" spans="1:5">
      <c r="A69" s="5">
        <v>0</v>
      </c>
      <c r="B69" s="5">
        <f t="shared" si="0"/>
        <v>42.426406871192853</v>
      </c>
      <c r="C69" s="12">
        <f t="shared" si="1"/>
        <v>42.426406871192846</v>
      </c>
      <c r="D69" s="7">
        <f t="shared" si="4"/>
        <v>0</v>
      </c>
      <c r="E69" s="7">
        <f t="shared" si="3"/>
        <v>0</v>
      </c>
    </row>
    <row r="70" spans="1:5">
      <c r="A70" s="5">
        <v>0</v>
      </c>
      <c r="B70" s="5">
        <f t="shared" si="0"/>
        <v>42.426406871192853</v>
      </c>
      <c r="C70" s="12">
        <f t="shared" si="1"/>
        <v>42.426406871192846</v>
      </c>
      <c r="D70" s="7">
        <f t="shared" si="4"/>
        <v>0</v>
      </c>
      <c r="E70" s="7">
        <f t="shared" si="3"/>
        <v>0</v>
      </c>
    </row>
    <row r="71" spans="1:5">
      <c r="A71" s="5">
        <v>0</v>
      </c>
      <c r="B71" s="5">
        <f t="shared" si="0"/>
        <v>42.426406871192853</v>
      </c>
      <c r="C71" s="12">
        <f t="shared" si="1"/>
        <v>42.426406871192846</v>
      </c>
      <c r="D71" s="7">
        <f t="shared" si="4"/>
        <v>0</v>
      </c>
      <c r="E71" s="7">
        <f t="shared" si="3"/>
        <v>0</v>
      </c>
    </row>
    <row r="72" spans="1:5">
      <c r="A72" s="5">
        <v>0</v>
      </c>
      <c r="B72" s="5">
        <f t="shared" ref="B72:B100" si="5">$C$4*(COS($E$4))</f>
        <v>42.426406871192853</v>
      </c>
      <c r="C72" s="12">
        <f t="shared" si="1"/>
        <v>42.426406871192846</v>
      </c>
      <c r="D72" s="7">
        <f t="shared" si="4"/>
        <v>0</v>
      </c>
      <c r="E72" s="7">
        <f t="shared" si="3"/>
        <v>0</v>
      </c>
    </row>
    <row r="73" spans="1:5">
      <c r="A73" s="5">
        <v>0</v>
      </c>
      <c r="B73" s="5">
        <f t="shared" si="5"/>
        <v>42.426406871192853</v>
      </c>
      <c r="C73" s="12">
        <f t="shared" ref="C73:C100" si="6">$C$4*(SIN($E$4))</f>
        <v>42.426406871192846</v>
      </c>
      <c r="D73" s="7">
        <f t="shared" si="4"/>
        <v>0</v>
      </c>
      <c r="E73" s="7">
        <f t="shared" si="3"/>
        <v>0</v>
      </c>
    </row>
    <row r="74" spans="1:5">
      <c r="A74" s="5">
        <v>0</v>
      </c>
      <c r="B74" s="5">
        <f t="shared" si="5"/>
        <v>42.426406871192853</v>
      </c>
      <c r="C74" s="12">
        <f t="shared" si="6"/>
        <v>42.426406871192846</v>
      </c>
      <c r="D74" s="7">
        <f t="shared" si="4"/>
        <v>0</v>
      </c>
      <c r="E74" s="7">
        <f t="shared" ref="E74:E100" si="7">$A$4+(C74*A74)+(0.5*$B$4*A74*A74)</f>
        <v>0</v>
      </c>
    </row>
    <row r="75" spans="1:5">
      <c r="A75" s="5">
        <v>0</v>
      </c>
      <c r="B75" s="5">
        <f t="shared" si="5"/>
        <v>42.426406871192853</v>
      </c>
      <c r="C75" s="12">
        <f t="shared" si="6"/>
        <v>42.426406871192846</v>
      </c>
      <c r="D75" s="7">
        <f t="shared" si="4"/>
        <v>0</v>
      </c>
      <c r="E75" s="7">
        <f t="shared" si="7"/>
        <v>0</v>
      </c>
    </row>
    <row r="76" spans="1:5">
      <c r="A76" s="5">
        <v>0</v>
      </c>
      <c r="B76" s="5">
        <f t="shared" si="5"/>
        <v>42.426406871192853</v>
      </c>
      <c r="C76" s="12">
        <f t="shared" si="6"/>
        <v>42.426406871192846</v>
      </c>
      <c r="D76" s="7">
        <f t="shared" si="4"/>
        <v>0</v>
      </c>
      <c r="E76" s="7">
        <f t="shared" si="7"/>
        <v>0</v>
      </c>
    </row>
    <row r="77" spans="1:5">
      <c r="A77" s="5">
        <v>0</v>
      </c>
      <c r="B77" s="5">
        <f t="shared" si="5"/>
        <v>42.426406871192853</v>
      </c>
      <c r="C77" s="12">
        <f t="shared" si="6"/>
        <v>42.426406871192846</v>
      </c>
      <c r="D77" s="7">
        <f t="shared" si="4"/>
        <v>0</v>
      </c>
      <c r="E77" s="7">
        <f t="shared" si="7"/>
        <v>0</v>
      </c>
    </row>
    <row r="78" spans="1:5">
      <c r="A78" s="5">
        <v>0</v>
      </c>
      <c r="B78" s="5">
        <f t="shared" si="5"/>
        <v>42.426406871192853</v>
      </c>
      <c r="C78" s="12">
        <f t="shared" si="6"/>
        <v>42.426406871192846</v>
      </c>
      <c r="D78" s="7">
        <f t="shared" si="4"/>
        <v>0</v>
      </c>
      <c r="E78" s="7">
        <f t="shared" si="7"/>
        <v>0</v>
      </c>
    </row>
    <row r="79" spans="1:5">
      <c r="A79" s="5">
        <v>0</v>
      </c>
      <c r="B79" s="5">
        <f t="shared" si="5"/>
        <v>42.426406871192853</v>
      </c>
      <c r="C79" s="12">
        <f t="shared" si="6"/>
        <v>42.426406871192846</v>
      </c>
      <c r="D79" s="7">
        <f t="shared" si="4"/>
        <v>0</v>
      </c>
      <c r="E79" s="7">
        <f t="shared" si="7"/>
        <v>0</v>
      </c>
    </row>
    <row r="80" spans="1:5">
      <c r="A80" s="5">
        <v>0</v>
      </c>
      <c r="B80" s="5">
        <f t="shared" si="5"/>
        <v>42.426406871192853</v>
      </c>
      <c r="C80" s="12">
        <f t="shared" si="6"/>
        <v>42.426406871192846</v>
      </c>
      <c r="D80" s="7">
        <f t="shared" si="4"/>
        <v>0</v>
      </c>
      <c r="E80" s="7">
        <f t="shared" si="7"/>
        <v>0</v>
      </c>
    </row>
    <row r="81" spans="1:5">
      <c r="A81" s="5">
        <v>0</v>
      </c>
      <c r="B81" s="5">
        <f t="shared" si="5"/>
        <v>42.426406871192853</v>
      </c>
      <c r="C81" s="12">
        <f t="shared" si="6"/>
        <v>42.426406871192846</v>
      </c>
      <c r="D81" s="7">
        <f t="shared" si="4"/>
        <v>0</v>
      </c>
      <c r="E81" s="7">
        <f t="shared" si="7"/>
        <v>0</v>
      </c>
    </row>
    <row r="82" spans="1:5">
      <c r="A82" s="5">
        <v>0</v>
      </c>
      <c r="B82" s="5">
        <f t="shared" si="5"/>
        <v>42.426406871192853</v>
      </c>
      <c r="C82" s="12">
        <f t="shared" si="6"/>
        <v>42.426406871192846</v>
      </c>
      <c r="D82" s="7">
        <f t="shared" si="4"/>
        <v>0</v>
      </c>
      <c r="E82" s="7">
        <f t="shared" si="7"/>
        <v>0</v>
      </c>
    </row>
    <row r="83" spans="1:5">
      <c r="A83" s="5">
        <v>0</v>
      </c>
      <c r="B83" s="5">
        <f t="shared" si="5"/>
        <v>42.426406871192853</v>
      </c>
      <c r="C83" s="12">
        <f t="shared" si="6"/>
        <v>42.426406871192846</v>
      </c>
      <c r="D83" s="7">
        <f t="shared" si="4"/>
        <v>0</v>
      </c>
      <c r="E83" s="7">
        <f t="shared" si="7"/>
        <v>0</v>
      </c>
    </row>
    <row r="84" spans="1:5">
      <c r="A84" s="5">
        <v>0</v>
      </c>
      <c r="B84" s="5">
        <f t="shared" si="5"/>
        <v>42.426406871192853</v>
      </c>
      <c r="C84" s="12">
        <f t="shared" si="6"/>
        <v>42.426406871192846</v>
      </c>
      <c r="D84" s="7">
        <f t="shared" si="4"/>
        <v>0</v>
      </c>
      <c r="E84" s="7">
        <f t="shared" si="7"/>
        <v>0</v>
      </c>
    </row>
    <row r="85" spans="1:5">
      <c r="A85" s="5">
        <v>0</v>
      </c>
      <c r="B85" s="5">
        <f t="shared" si="5"/>
        <v>42.426406871192853</v>
      </c>
      <c r="C85" s="12">
        <f t="shared" si="6"/>
        <v>42.426406871192846</v>
      </c>
      <c r="D85" s="7">
        <f t="shared" si="4"/>
        <v>0</v>
      </c>
      <c r="E85" s="7">
        <f t="shared" si="7"/>
        <v>0</v>
      </c>
    </row>
    <row r="86" spans="1:5">
      <c r="A86" s="5">
        <v>0</v>
      </c>
      <c r="B86" s="5">
        <f t="shared" si="5"/>
        <v>42.426406871192853</v>
      </c>
      <c r="C86" s="12">
        <f t="shared" si="6"/>
        <v>42.426406871192846</v>
      </c>
      <c r="D86" s="7">
        <f t="shared" si="4"/>
        <v>0</v>
      </c>
      <c r="E86" s="7">
        <f t="shared" si="7"/>
        <v>0</v>
      </c>
    </row>
    <row r="87" spans="1:5">
      <c r="A87" s="5">
        <v>0</v>
      </c>
      <c r="B87" s="5">
        <f t="shared" si="5"/>
        <v>42.426406871192853</v>
      </c>
      <c r="C87" s="12">
        <f t="shared" si="6"/>
        <v>42.426406871192846</v>
      </c>
      <c r="D87" s="7">
        <f t="shared" si="4"/>
        <v>0</v>
      </c>
      <c r="E87" s="7">
        <f t="shared" si="7"/>
        <v>0</v>
      </c>
    </row>
    <row r="88" spans="1:5">
      <c r="A88" s="5">
        <v>0</v>
      </c>
      <c r="B88" s="5">
        <f t="shared" si="5"/>
        <v>42.426406871192853</v>
      </c>
      <c r="C88" s="12">
        <f t="shared" si="6"/>
        <v>42.426406871192846</v>
      </c>
      <c r="D88" s="7">
        <f t="shared" si="4"/>
        <v>0</v>
      </c>
      <c r="E88" s="7">
        <f t="shared" si="7"/>
        <v>0</v>
      </c>
    </row>
    <row r="89" spans="1:5">
      <c r="A89" s="5">
        <v>0</v>
      </c>
      <c r="B89" s="5">
        <f t="shared" si="5"/>
        <v>42.426406871192853</v>
      </c>
      <c r="C89" s="12">
        <f t="shared" si="6"/>
        <v>42.426406871192846</v>
      </c>
      <c r="D89" s="7">
        <f t="shared" si="4"/>
        <v>0</v>
      </c>
      <c r="E89" s="7">
        <f t="shared" si="7"/>
        <v>0</v>
      </c>
    </row>
    <row r="90" spans="1:5">
      <c r="A90" s="5">
        <v>0</v>
      </c>
      <c r="B90" s="5">
        <f t="shared" si="5"/>
        <v>42.426406871192853</v>
      </c>
      <c r="C90" s="12">
        <f t="shared" si="6"/>
        <v>42.426406871192846</v>
      </c>
      <c r="D90" s="7">
        <f t="shared" si="4"/>
        <v>0</v>
      </c>
      <c r="E90" s="7">
        <f t="shared" si="7"/>
        <v>0</v>
      </c>
    </row>
    <row r="91" spans="1:5">
      <c r="A91" s="5">
        <v>0</v>
      </c>
      <c r="B91" s="5">
        <f t="shared" si="5"/>
        <v>42.426406871192853</v>
      </c>
      <c r="C91" s="12">
        <f t="shared" si="6"/>
        <v>42.426406871192846</v>
      </c>
      <c r="D91" s="7">
        <f t="shared" si="4"/>
        <v>0</v>
      </c>
      <c r="E91" s="7">
        <f t="shared" si="7"/>
        <v>0</v>
      </c>
    </row>
    <row r="92" spans="1:5">
      <c r="A92" s="5">
        <v>0</v>
      </c>
      <c r="B92" s="5">
        <f t="shared" si="5"/>
        <v>42.426406871192853</v>
      </c>
      <c r="C92" s="12">
        <f t="shared" si="6"/>
        <v>42.426406871192846</v>
      </c>
      <c r="D92" s="7">
        <f t="shared" si="4"/>
        <v>0</v>
      </c>
      <c r="E92" s="7">
        <f t="shared" si="7"/>
        <v>0</v>
      </c>
    </row>
    <row r="93" spans="1:5">
      <c r="A93" s="5">
        <v>0</v>
      </c>
      <c r="B93" s="5">
        <f t="shared" si="5"/>
        <v>42.426406871192853</v>
      </c>
      <c r="C93" s="12">
        <f t="shared" si="6"/>
        <v>42.426406871192846</v>
      </c>
      <c r="D93" s="7">
        <f t="shared" si="4"/>
        <v>0</v>
      </c>
      <c r="E93" s="7">
        <f t="shared" si="7"/>
        <v>0</v>
      </c>
    </row>
    <row r="94" spans="1:5">
      <c r="A94" s="5">
        <v>0</v>
      </c>
      <c r="B94" s="5">
        <f t="shared" si="5"/>
        <v>42.426406871192853</v>
      </c>
      <c r="C94" s="12">
        <f t="shared" si="6"/>
        <v>42.426406871192846</v>
      </c>
      <c r="D94" s="7">
        <f t="shared" si="4"/>
        <v>0</v>
      </c>
      <c r="E94" s="7">
        <f t="shared" si="7"/>
        <v>0</v>
      </c>
    </row>
    <row r="95" spans="1:5">
      <c r="A95" s="5">
        <v>0</v>
      </c>
      <c r="B95" s="5">
        <f t="shared" si="5"/>
        <v>42.426406871192853</v>
      </c>
      <c r="C95" s="12">
        <f t="shared" si="6"/>
        <v>42.426406871192846</v>
      </c>
      <c r="D95" s="7">
        <f t="shared" si="4"/>
        <v>0</v>
      </c>
      <c r="E95" s="7">
        <f t="shared" si="7"/>
        <v>0</v>
      </c>
    </row>
    <row r="96" spans="1:5">
      <c r="A96" s="5">
        <v>0</v>
      </c>
      <c r="B96" s="5">
        <f t="shared" si="5"/>
        <v>42.426406871192853</v>
      </c>
      <c r="C96" s="12">
        <f t="shared" si="6"/>
        <v>42.426406871192846</v>
      </c>
      <c r="D96" s="7">
        <f t="shared" si="4"/>
        <v>0</v>
      </c>
      <c r="E96" s="7">
        <f t="shared" si="7"/>
        <v>0</v>
      </c>
    </row>
    <row r="97" spans="1:5">
      <c r="A97" s="5">
        <v>0</v>
      </c>
      <c r="B97" s="5">
        <f t="shared" si="5"/>
        <v>42.426406871192853</v>
      </c>
      <c r="C97" s="12">
        <f t="shared" si="6"/>
        <v>42.426406871192846</v>
      </c>
      <c r="D97" s="7">
        <f t="shared" si="4"/>
        <v>0</v>
      </c>
      <c r="E97" s="7">
        <f t="shared" si="7"/>
        <v>0</v>
      </c>
    </row>
    <row r="98" spans="1:5">
      <c r="A98" s="5">
        <v>0</v>
      </c>
      <c r="B98" s="5">
        <f t="shared" si="5"/>
        <v>42.426406871192853</v>
      </c>
      <c r="C98" s="12">
        <f t="shared" si="6"/>
        <v>42.426406871192846</v>
      </c>
      <c r="D98" s="7">
        <f t="shared" si="4"/>
        <v>0</v>
      </c>
      <c r="E98" s="7">
        <f t="shared" si="7"/>
        <v>0</v>
      </c>
    </row>
    <row r="99" spans="1:5">
      <c r="A99" s="5">
        <v>0</v>
      </c>
      <c r="B99" s="5">
        <f t="shared" si="5"/>
        <v>42.426406871192853</v>
      </c>
      <c r="C99" s="12">
        <f t="shared" si="6"/>
        <v>42.426406871192846</v>
      </c>
      <c r="D99" s="7">
        <f t="shared" si="4"/>
        <v>0</v>
      </c>
      <c r="E99" s="7">
        <f t="shared" si="7"/>
        <v>0</v>
      </c>
    </row>
    <row r="100" spans="1:5">
      <c r="A100" s="5">
        <v>0</v>
      </c>
      <c r="B100" s="5">
        <f t="shared" si="5"/>
        <v>42.426406871192853</v>
      </c>
      <c r="C100" s="12">
        <f t="shared" si="6"/>
        <v>42.426406871192846</v>
      </c>
      <c r="D100" s="7">
        <f t="shared" si="4"/>
        <v>0</v>
      </c>
      <c r="E100" s="7">
        <f t="shared" si="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Portada</vt:lpstr>
      <vt:lpstr>Verlet</vt:lpstr>
      <vt:lpstr>Verlet tiro 2</vt:lpstr>
      <vt:lpstr>Verlet tiro 3</vt:lpstr>
      <vt:lpstr>Verlet tiro 1 sin resistencia</vt:lpstr>
      <vt:lpstr>Verlet tiro 2 sin resistencia</vt:lpstr>
      <vt:lpstr>Verlet tiro 3 sin resistencia</vt:lpstr>
      <vt:lpstr>Gráfica de tiro parabólico</vt:lpstr>
      <vt:lpstr>Tiro parabólico 2</vt:lpstr>
      <vt:lpstr>Tiro parabólico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2020-09-23T13:17:27Z</dcterms:created>
  <dcterms:modified xsi:type="dcterms:W3CDTF">2020-10-21T20:05:29Z</dcterms:modified>
  <cp:category/>
  <cp:contentStatus/>
</cp:coreProperties>
</file>