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h365-my.sharepoint.com/personal/03081220038_student_uph_edu/Documents/"/>
    </mc:Choice>
  </mc:AlternateContent>
  <xr:revisionPtr revIDLastSave="265" documentId="8_{FD60F4B4-FB5D-FC46-A920-10F25F45AB43}" xr6:coauthVersionLast="47" xr6:coauthVersionMax="47" xr10:uidLastSave="{F48534D5-F2AF-B84A-B396-D56F296F6E49}"/>
  <bookViews>
    <workbookView xWindow="1100" yWindow="1100" windowWidth="28040" windowHeight="16300" activeTab="1" xr2:uid="{89186219-7895-9543-A6DA-ABF62DA84E8C}"/>
  </bookViews>
  <sheets>
    <sheet name="Soal 1" sheetId="1" r:id="rId1"/>
    <sheet name="Soal 2" sheetId="2" r:id="rId2"/>
    <sheet name="Soal 3" sheetId="3" r:id="rId3"/>
    <sheet name="Soal 4" sheetId="5" r:id="rId4"/>
    <sheet name="Soal 5" sheetId="4" r:id="rId5"/>
    <sheet name="Soal 6" sheetId="6" r:id="rId6"/>
    <sheet name="Soal 7" sheetId="7" r:id="rId7"/>
    <sheet name="Soal 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2" l="1"/>
  <c r="M16" i="2"/>
  <c r="O16" i="2" s="1"/>
  <c r="M15" i="2"/>
  <c r="O15" i="2" s="1"/>
  <c r="O14" i="2"/>
  <c r="M14" i="2"/>
  <c r="N14" i="2" s="1"/>
  <c r="M13" i="2"/>
  <c r="N13" i="2" s="1"/>
  <c r="M12" i="2"/>
  <c r="N12" i="2" s="1"/>
  <c r="M11" i="2"/>
  <c r="O11" i="2" s="1"/>
  <c r="L14" i="8"/>
  <c r="L13" i="8"/>
  <c r="L12" i="8"/>
  <c r="L11" i="8"/>
  <c r="L10" i="8"/>
  <c r="L6" i="8"/>
  <c r="L7" i="8" s="1"/>
  <c r="L5" i="8"/>
  <c r="L3" i="8"/>
  <c r="L2" i="8"/>
  <c r="L1" i="8"/>
  <c r="I14" i="7"/>
  <c r="I13" i="7"/>
  <c r="I12" i="7"/>
  <c r="I11" i="7"/>
  <c r="I10" i="7"/>
  <c r="I4" i="7" s="1"/>
  <c r="I6" i="7"/>
  <c r="I7" i="7" s="1"/>
  <c r="I5" i="7"/>
  <c r="I3" i="7"/>
  <c r="I2" i="7"/>
  <c r="I1" i="7"/>
  <c r="O13" i="2" l="1"/>
  <c r="N16" i="2"/>
  <c r="O12" i="2"/>
  <c r="O17" i="2" s="1"/>
  <c r="N15" i="2"/>
  <c r="N11" i="2"/>
  <c r="N17" i="2" l="1"/>
  <c r="D4" i="6" l="1"/>
  <c r="D6" i="6"/>
  <c r="D7" i="6"/>
  <c r="D8" i="6" s="1"/>
  <c r="G6" i="6"/>
  <c r="G5" i="6"/>
  <c r="D5" i="6"/>
  <c r="G4" i="6"/>
  <c r="G3" i="6"/>
  <c r="D3" i="6"/>
  <c r="G2" i="6"/>
  <c r="D2" i="6"/>
  <c r="D1" i="6"/>
  <c r="D7" i="4"/>
  <c r="D6" i="4"/>
  <c r="D5" i="4"/>
  <c r="D4" i="4"/>
  <c r="D3" i="4"/>
  <c r="H6" i="5"/>
  <c r="E9" i="5"/>
  <c r="E8" i="5"/>
  <c r="F8" i="5" s="1"/>
  <c r="E7" i="5"/>
  <c r="E6" i="5"/>
  <c r="E5" i="5"/>
  <c r="E4" i="5"/>
  <c r="F4" i="5" s="1"/>
  <c r="E3" i="5"/>
  <c r="N2" i="5"/>
  <c r="E2" i="5"/>
  <c r="E6" i="3"/>
  <c r="E5" i="3"/>
  <c r="E4" i="3"/>
  <c r="F4" i="3" s="1"/>
  <c r="E3" i="3"/>
  <c r="N2" i="3"/>
  <c r="E2" i="3"/>
  <c r="E7" i="3" s="1"/>
  <c r="F7" i="5" l="1"/>
  <c r="F6" i="5"/>
  <c r="F3" i="5"/>
  <c r="F9" i="5"/>
  <c r="E10" i="5"/>
  <c r="F5" i="5"/>
  <c r="F2" i="5"/>
  <c r="N3" i="3"/>
  <c r="G3" i="3" s="1"/>
  <c r="F3" i="3"/>
  <c r="F2" i="3"/>
  <c r="F7" i="3" s="1"/>
  <c r="G2" i="3"/>
  <c r="F6" i="3"/>
  <c r="F5" i="3"/>
  <c r="F10" i="5" l="1"/>
  <c r="N3" i="5" s="1"/>
  <c r="I3" i="3"/>
  <c r="J3" i="3" s="1"/>
  <c r="H3" i="3"/>
  <c r="H2" i="3"/>
  <c r="I2" i="3"/>
  <c r="G4" i="3"/>
  <c r="G5" i="3"/>
  <c r="G6" i="3"/>
  <c r="L12" i="2"/>
  <c r="L13" i="2"/>
  <c r="L14" i="2"/>
  <c r="L15" i="2"/>
  <c r="L16" i="2"/>
  <c r="L11" i="2"/>
  <c r="K12" i="2"/>
  <c r="K13" i="2"/>
  <c r="K14" i="2"/>
  <c r="K15" i="2"/>
  <c r="K16" i="2"/>
  <c r="K11" i="2"/>
  <c r="J12" i="2"/>
  <c r="J13" i="2"/>
  <c r="J14" i="2"/>
  <c r="J15" i="2"/>
  <c r="J16" i="2"/>
  <c r="J11" i="2"/>
  <c r="R13" i="2"/>
  <c r="R12" i="2"/>
  <c r="R11" i="2"/>
  <c r="K4" i="1"/>
  <c r="J4" i="1"/>
  <c r="G8" i="5" l="1"/>
  <c r="G5" i="5"/>
  <c r="G9" i="5"/>
  <c r="G7" i="5"/>
  <c r="G4" i="5"/>
  <c r="G3" i="5"/>
  <c r="G6" i="5"/>
  <c r="G2" i="5"/>
  <c r="H6" i="3"/>
  <c r="I6" i="3"/>
  <c r="J6" i="3" s="1"/>
  <c r="I5" i="3"/>
  <c r="J5" i="3" s="1"/>
  <c r="H5" i="3"/>
  <c r="J2" i="3"/>
  <c r="I4" i="3"/>
  <c r="J4" i="3" s="1"/>
  <c r="H4" i="3"/>
  <c r="H7" i="3" s="1"/>
  <c r="N4" i="3" s="1"/>
  <c r="G7" i="3"/>
  <c r="H3" i="5" l="1"/>
  <c r="I3" i="5"/>
  <c r="J3" i="5" s="1"/>
  <c r="I4" i="5"/>
  <c r="J4" i="5" s="1"/>
  <c r="H4" i="5"/>
  <c r="H9" i="5"/>
  <c r="I9" i="5"/>
  <c r="J9" i="5" s="1"/>
  <c r="I6" i="5"/>
  <c r="J6" i="5" s="1"/>
  <c r="I5" i="5"/>
  <c r="J5" i="5" s="1"/>
  <c r="H5" i="5"/>
  <c r="G10" i="5"/>
  <c r="H2" i="5"/>
  <c r="I2" i="5"/>
  <c r="I7" i="5"/>
  <c r="J7" i="5" s="1"/>
  <c r="H7" i="5"/>
  <c r="I8" i="5"/>
  <c r="J8" i="5" s="1"/>
  <c r="H8" i="5"/>
  <c r="I7" i="3"/>
  <c r="J7" i="3"/>
  <c r="N5" i="3" s="1"/>
  <c r="N6" i="3" s="1"/>
  <c r="I10" i="5" l="1"/>
  <c r="J2" i="5"/>
  <c r="J10" i="5" s="1"/>
  <c r="N5" i="5" s="1"/>
  <c r="N6" i="5" s="1"/>
  <c r="H10" i="5"/>
  <c r="N4" i="5" s="1"/>
</calcChain>
</file>

<file path=xl/sharedStrings.xml><?xml version="1.0" encoding="utf-8"?>
<sst xmlns="http://schemas.openxmlformats.org/spreadsheetml/2006/main" count="108" uniqueCount="54">
  <si>
    <t>NILAI MODUS</t>
  </si>
  <si>
    <t>FREKUENSI</t>
  </si>
  <si>
    <t>MEAN</t>
  </si>
  <si>
    <t>MEDIAN</t>
  </si>
  <si>
    <t>NILAI</t>
  </si>
  <si>
    <t>nilai tengah</t>
  </si>
  <si>
    <t>Tepi Kelas
Bawah</t>
  </si>
  <si>
    <t>Tepi kelas</t>
  </si>
  <si>
    <t>Frekuensi Kumulatif</t>
  </si>
  <si>
    <t xml:space="preserve">Frekuensi </t>
  </si>
  <si>
    <t>fl.X1</t>
  </si>
  <si>
    <t>KRITERIA</t>
  </si>
  <si>
    <t>MODUS</t>
  </si>
  <si>
    <t>STANDAR DEVIASI</t>
  </si>
  <si>
    <t>fi</t>
  </si>
  <si>
    <t>xi</t>
  </si>
  <si>
    <t>fi.xi</t>
  </si>
  <si>
    <t>|x-X|</t>
  </si>
  <si>
    <t xml:space="preserve"> </t>
  </si>
  <si>
    <t>Menghitung Nilai kuartil</t>
  </si>
  <si>
    <t>Nilai Minimum</t>
  </si>
  <si>
    <t xml:space="preserve">Q1 </t>
  </si>
  <si>
    <t>Q2</t>
  </si>
  <si>
    <t>Q3</t>
  </si>
  <si>
    <t>Interval</t>
  </si>
  <si>
    <t>fi.|x-X|</t>
  </si>
  <si>
    <t>(xi-X)^2</t>
  </si>
  <si>
    <t>fi.(xi-X)^2</t>
  </si>
  <si>
    <t>Ukuran Statistika</t>
  </si>
  <si>
    <t>Nilai</t>
  </si>
  <si>
    <t>-</t>
  </si>
  <si>
    <t>Jangkauan/Range</t>
  </si>
  <si>
    <t>Rata-rata/Mean</t>
  </si>
  <si>
    <t>Simpangan Rata-rata</t>
  </si>
  <si>
    <t>Standar Deviasi/Simpangan Baku</t>
  </si>
  <si>
    <t>Varian/Ragam</t>
  </si>
  <si>
    <t>Jumlah</t>
  </si>
  <si>
    <t>Data</t>
  </si>
  <si>
    <t>Nilai Maximum</t>
  </si>
  <si>
    <t>Menghitung Nilai Kuartil</t>
  </si>
  <si>
    <t>Maksimum</t>
  </si>
  <si>
    <t>Minimum</t>
  </si>
  <si>
    <t>Q1</t>
  </si>
  <si>
    <t>Mean</t>
  </si>
  <si>
    <t>Median</t>
  </si>
  <si>
    <t>Modus</t>
  </si>
  <si>
    <t>Nilai Maksimum</t>
  </si>
  <si>
    <t>Standar Deviasi</t>
  </si>
  <si>
    <t>Varians</t>
  </si>
  <si>
    <t>Simpangan Rata-Rata</t>
  </si>
  <si>
    <t>Simpangan Baku</t>
  </si>
  <si>
    <t>Menghitung nilai Kuartil</t>
  </si>
  <si>
    <t>Variants</t>
  </si>
  <si>
    <t>Nilai Maksimal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</si>
</sst>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2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AFCB-C69B-E94B-A7EB-BB400A3FB824}">
  <dimension ref="A1:K11"/>
  <sheetViews>
    <sheetView workbookViewId="0">
      <selection activeCell="K5" sqref="K5"/>
    </sheetView>
  </sheetViews>
  <sheetFormatPr baseColWidth="10" defaultRowHeight="16" x14ac:dyDescent="0.2"/>
  <cols>
    <col min="10" max="10" width="13" customWidth="1"/>
  </cols>
  <sheetData>
    <row r="1" spans="1:11" x14ac:dyDescent="0.2">
      <c r="A1" s="1">
        <v>72</v>
      </c>
      <c r="B1" s="1">
        <v>71</v>
      </c>
      <c r="C1" s="1">
        <v>67</v>
      </c>
      <c r="D1" s="1">
        <v>73</v>
      </c>
      <c r="E1" s="1">
        <v>78</v>
      </c>
      <c r="F1" s="1">
        <v>65</v>
      </c>
      <c r="G1" s="1">
        <v>74</v>
      </c>
      <c r="H1" s="1">
        <v>76</v>
      </c>
    </row>
    <row r="2" spans="1:11" x14ac:dyDescent="0.2">
      <c r="A2" s="1">
        <v>82</v>
      </c>
      <c r="B2" s="1">
        <v>88</v>
      </c>
      <c r="C2" s="1">
        <v>90</v>
      </c>
      <c r="D2" s="1">
        <v>69</v>
      </c>
      <c r="E2" s="1">
        <v>77</v>
      </c>
      <c r="F2" s="1">
        <v>85</v>
      </c>
      <c r="G2" s="1">
        <v>75</v>
      </c>
      <c r="H2" s="1">
        <v>74</v>
      </c>
    </row>
    <row r="3" spans="1:11" x14ac:dyDescent="0.2">
      <c r="A3" s="1">
        <v>83</v>
      </c>
      <c r="B3" s="1">
        <v>87</v>
      </c>
      <c r="C3" s="1">
        <v>69</v>
      </c>
      <c r="D3" s="1">
        <v>83</v>
      </c>
      <c r="E3" s="1">
        <v>69</v>
      </c>
      <c r="F3" s="1">
        <v>87</v>
      </c>
      <c r="G3" s="1">
        <v>70</v>
      </c>
      <c r="H3" s="1">
        <v>70</v>
      </c>
      <c r="J3" t="s">
        <v>0</v>
      </c>
      <c r="K3" t="s">
        <v>1</v>
      </c>
    </row>
    <row r="4" spans="1:11" x14ac:dyDescent="0.2">
      <c r="A4" s="1">
        <v>68</v>
      </c>
      <c r="B4" s="1">
        <v>88</v>
      </c>
      <c r="C4" s="1">
        <v>70</v>
      </c>
      <c r="D4" s="1">
        <v>88</v>
      </c>
      <c r="E4" s="1">
        <v>87</v>
      </c>
      <c r="F4" s="1">
        <v>84</v>
      </c>
      <c r="G4" s="1">
        <v>85</v>
      </c>
      <c r="H4" s="1">
        <v>72</v>
      </c>
      <c r="J4">
        <f>_xlfn.MODE.SNGL(A1:H10)</f>
        <v>80</v>
      </c>
      <c r="K4">
        <f>COUNTIF(A1:H10,J4)</f>
        <v>6</v>
      </c>
    </row>
    <row r="5" spans="1:11" x14ac:dyDescent="0.2">
      <c r="A5" s="1">
        <v>85</v>
      </c>
      <c r="B5" s="1">
        <v>80</v>
      </c>
      <c r="C5" s="1">
        <v>81</v>
      </c>
      <c r="D5" s="1">
        <v>68</v>
      </c>
      <c r="E5" s="1">
        <v>80</v>
      </c>
      <c r="F5" s="1">
        <v>67</v>
      </c>
      <c r="G5" s="1">
        <v>89</v>
      </c>
      <c r="H5" s="1">
        <v>82</v>
      </c>
    </row>
    <row r="6" spans="1:11" x14ac:dyDescent="0.2">
      <c r="A6" s="1">
        <v>88</v>
      </c>
      <c r="B6" s="1">
        <v>90</v>
      </c>
      <c r="C6" s="1">
        <v>80</v>
      </c>
      <c r="D6" s="1">
        <v>68</v>
      </c>
      <c r="E6" s="1">
        <v>90</v>
      </c>
      <c r="F6" s="1">
        <v>65</v>
      </c>
      <c r="G6" s="1">
        <v>85</v>
      </c>
      <c r="H6" s="1">
        <v>78</v>
      </c>
    </row>
    <row r="7" spans="1:11" x14ac:dyDescent="0.2">
      <c r="A7" s="1">
        <v>76</v>
      </c>
      <c r="B7" s="1">
        <v>78</v>
      </c>
      <c r="C7" s="1">
        <v>74</v>
      </c>
      <c r="D7" s="1">
        <v>77</v>
      </c>
      <c r="E7" s="1">
        <v>84</v>
      </c>
      <c r="F7" s="1">
        <v>71</v>
      </c>
      <c r="G7" s="1">
        <v>90</v>
      </c>
      <c r="H7" s="1">
        <v>86</v>
      </c>
    </row>
    <row r="8" spans="1:11" x14ac:dyDescent="0.2">
      <c r="A8" s="1">
        <v>89</v>
      </c>
      <c r="B8" s="1">
        <v>79</v>
      </c>
      <c r="C8" s="1">
        <v>81</v>
      </c>
      <c r="D8" s="1">
        <v>67</v>
      </c>
      <c r="E8" s="1">
        <v>86</v>
      </c>
      <c r="F8" s="1">
        <v>69</v>
      </c>
      <c r="G8" s="1">
        <v>79</v>
      </c>
      <c r="H8" s="1">
        <v>80</v>
      </c>
    </row>
    <row r="9" spans="1:11" x14ac:dyDescent="0.2">
      <c r="A9" s="1">
        <v>73</v>
      </c>
      <c r="B9" s="1">
        <v>82</v>
      </c>
      <c r="C9" s="1">
        <v>80</v>
      </c>
      <c r="D9" s="1">
        <v>67</v>
      </c>
      <c r="E9" s="1">
        <v>85</v>
      </c>
      <c r="F9" s="1">
        <v>82</v>
      </c>
      <c r="G9" s="1">
        <v>73</v>
      </c>
      <c r="H9" s="1">
        <v>75</v>
      </c>
    </row>
    <row r="10" spans="1:11" x14ac:dyDescent="0.2">
      <c r="A10" s="1">
        <v>81</v>
      </c>
      <c r="B10" s="1">
        <v>73</v>
      </c>
      <c r="C10" s="1">
        <v>67</v>
      </c>
      <c r="D10" s="1">
        <v>77</v>
      </c>
      <c r="E10" s="1">
        <v>70</v>
      </c>
      <c r="F10" s="1">
        <v>84</v>
      </c>
      <c r="G10" s="1">
        <v>80</v>
      </c>
      <c r="H10" s="1">
        <v>70</v>
      </c>
    </row>
    <row r="11" spans="1:11" x14ac:dyDescent="0.2">
      <c r="A11" s="1"/>
      <c r="B11" s="1"/>
      <c r="C11" s="1"/>
      <c r="D11" s="1"/>
      <c r="E11" s="1"/>
      <c r="F11" s="1"/>
      <c r="G11" s="1"/>
      <c r="H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766C-421C-DA43-A204-B0B8EC55E28A}">
  <dimension ref="A1:R23"/>
  <sheetViews>
    <sheetView tabSelected="1" workbookViewId="0">
      <selection activeCell="R17" sqref="R17"/>
    </sheetView>
  </sheetViews>
  <sheetFormatPr baseColWidth="10" defaultRowHeight="16" x14ac:dyDescent="0.2"/>
  <cols>
    <col min="17" max="17" width="21" customWidth="1"/>
  </cols>
  <sheetData>
    <row r="1" spans="1:18" x14ac:dyDescent="0.2">
      <c r="A1">
        <v>83</v>
      </c>
      <c r="B1">
        <v>74</v>
      </c>
      <c r="C1">
        <v>86</v>
      </c>
      <c r="D1">
        <v>70</v>
      </c>
      <c r="E1">
        <v>75</v>
      </c>
    </row>
    <row r="2" spans="1:18" x14ac:dyDescent="0.2">
      <c r="A2">
        <v>62</v>
      </c>
      <c r="B2">
        <v>71</v>
      </c>
      <c r="C2">
        <v>55</v>
      </c>
      <c r="D2">
        <v>51</v>
      </c>
      <c r="E2">
        <v>64</v>
      </c>
    </row>
    <row r="3" spans="1:18" x14ac:dyDescent="0.2">
      <c r="A3">
        <v>97</v>
      </c>
      <c r="B3">
        <v>96</v>
      </c>
      <c r="C3">
        <v>67</v>
      </c>
      <c r="D3">
        <v>78</v>
      </c>
      <c r="E3">
        <v>69</v>
      </c>
    </row>
    <row r="4" spans="1:18" x14ac:dyDescent="0.2">
      <c r="A4">
        <v>57</v>
      </c>
      <c r="B4">
        <v>76</v>
      </c>
      <c r="C4">
        <v>65</v>
      </c>
      <c r="D4">
        <v>48</v>
      </c>
      <c r="E4">
        <v>78</v>
      </c>
    </row>
    <row r="5" spans="1:18" x14ac:dyDescent="0.2">
      <c r="A5">
        <v>82</v>
      </c>
      <c r="B5">
        <v>89</v>
      </c>
      <c r="C5">
        <v>92</v>
      </c>
      <c r="D5">
        <v>46</v>
      </c>
      <c r="E5">
        <v>77</v>
      </c>
    </row>
    <row r="6" spans="1:18" x14ac:dyDescent="0.2">
      <c r="A6">
        <v>53</v>
      </c>
      <c r="B6">
        <v>78</v>
      </c>
      <c r="C6">
        <v>72</v>
      </c>
      <c r="D6">
        <v>56</v>
      </c>
      <c r="E6">
        <v>97</v>
      </c>
    </row>
    <row r="7" spans="1:18" x14ac:dyDescent="0.2">
      <c r="A7">
        <v>68</v>
      </c>
      <c r="B7">
        <v>78</v>
      </c>
      <c r="C7">
        <v>66</v>
      </c>
      <c r="D7">
        <v>71</v>
      </c>
      <c r="E7">
        <v>82</v>
      </c>
    </row>
    <row r="8" spans="1:18" x14ac:dyDescent="0.2">
      <c r="A8">
        <v>52</v>
      </c>
      <c r="B8">
        <v>90</v>
      </c>
      <c r="C8">
        <v>51</v>
      </c>
      <c r="D8">
        <v>48</v>
      </c>
      <c r="E8">
        <v>46</v>
      </c>
    </row>
    <row r="9" spans="1:18" x14ac:dyDescent="0.2">
      <c r="A9">
        <v>48</v>
      </c>
      <c r="B9">
        <v>69</v>
      </c>
      <c r="C9">
        <v>63</v>
      </c>
      <c r="D9">
        <v>99</v>
      </c>
      <c r="E9">
        <v>75</v>
      </c>
      <c r="G9" s="2" t="s">
        <v>4</v>
      </c>
      <c r="H9" s="3"/>
      <c r="I9" s="4"/>
      <c r="J9" s="5" t="s">
        <v>5</v>
      </c>
      <c r="K9" s="6" t="s">
        <v>6</v>
      </c>
      <c r="L9" s="5" t="s">
        <v>7</v>
      </c>
      <c r="M9" s="5" t="s">
        <v>8</v>
      </c>
      <c r="N9" s="5" t="s">
        <v>9</v>
      </c>
      <c r="O9" s="5" t="s">
        <v>10</v>
      </c>
      <c r="P9" s="1"/>
      <c r="Q9" s="6" t="s">
        <v>11</v>
      </c>
      <c r="R9" s="5" t="s">
        <v>4</v>
      </c>
    </row>
    <row r="10" spans="1:18" x14ac:dyDescent="0.2">
      <c r="A10">
        <v>53</v>
      </c>
      <c r="B10">
        <v>99</v>
      </c>
      <c r="C10">
        <v>82</v>
      </c>
      <c r="D10">
        <v>50</v>
      </c>
      <c r="E10">
        <v>75</v>
      </c>
      <c r="G10" s="7"/>
      <c r="H10" s="8"/>
      <c r="I10" s="9"/>
      <c r="J10" s="5"/>
      <c r="K10" s="6"/>
      <c r="L10" s="5"/>
      <c r="M10" s="5"/>
      <c r="N10" s="5"/>
      <c r="O10" s="5"/>
      <c r="P10" s="1"/>
      <c r="Q10" s="6"/>
      <c r="R10" s="5"/>
    </row>
    <row r="11" spans="1:18" x14ac:dyDescent="0.2">
      <c r="A11">
        <v>54</v>
      </c>
      <c r="B11">
        <v>46</v>
      </c>
      <c r="C11">
        <v>85</v>
      </c>
      <c r="D11">
        <v>84</v>
      </c>
      <c r="E11">
        <v>46</v>
      </c>
      <c r="G11" s="10">
        <v>46</v>
      </c>
      <c r="H11" s="10"/>
      <c r="I11" s="10">
        <v>55</v>
      </c>
      <c r="J11" s="10">
        <f>AVERAGE(G11,I11)</f>
        <v>50.5</v>
      </c>
      <c r="K11" s="10">
        <f>G11-0.5</f>
        <v>45.5</v>
      </c>
      <c r="L11" s="10">
        <f>I11+0.5</f>
        <v>55.5</v>
      </c>
      <c r="M11" s="32">
        <f>FREQUENCY($A$2:$E$16,I$8:I11)</f>
        <v>18</v>
      </c>
      <c r="N11" s="32">
        <f>M11</f>
        <v>18</v>
      </c>
      <c r="O11" s="32">
        <f>M11*J11</f>
        <v>909</v>
      </c>
      <c r="P11" s="1"/>
      <c r="Q11" s="11" t="s">
        <v>2</v>
      </c>
      <c r="R11" s="11">
        <f>AVERAGE(A1:E15)</f>
        <v>70</v>
      </c>
    </row>
    <row r="12" spans="1:18" x14ac:dyDescent="0.2">
      <c r="A12">
        <v>59</v>
      </c>
      <c r="B12">
        <v>62</v>
      </c>
      <c r="C12">
        <v>97</v>
      </c>
      <c r="D12">
        <v>47</v>
      </c>
      <c r="E12">
        <v>76</v>
      </c>
      <c r="G12" s="10">
        <v>56</v>
      </c>
      <c r="H12" s="10"/>
      <c r="I12" s="10">
        <v>65</v>
      </c>
      <c r="J12" s="10">
        <f t="shared" ref="J12:J16" si="0">AVERAGE(G12,I12)</f>
        <v>60.5</v>
      </c>
      <c r="K12" s="10">
        <f t="shared" ref="K12:K16" si="1">G12-0.5</f>
        <v>55.5</v>
      </c>
      <c r="L12" s="10">
        <f t="shared" ref="L12:L16" si="2">I12+0.5</f>
        <v>65.5</v>
      </c>
      <c r="M12" s="32">
        <f>FREQUENCY($A$2:$E$16,I$8:I12)</f>
        <v>18</v>
      </c>
      <c r="N12" s="32">
        <f>M12-M11</f>
        <v>0</v>
      </c>
      <c r="O12" s="32">
        <f t="shared" ref="O12:O16" si="3">M12*J12</f>
        <v>1089</v>
      </c>
      <c r="P12" s="1"/>
      <c r="Q12" s="11" t="s">
        <v>3</v>
      </c>
      <c r="R12" s="11">
        <f>MEDIAN(A1:E15)</f>
        <v>70</v>
      </c>
    </row>
    <row r="13" spans="1:18" x14ac:dyDescent="0.2">
      <c r="A13">
        <v>85</v>
      </c>
      <c r="B13">
        <v>55</v>
      </c>
      <c r="C13">
        <v>67</v>
      </c>
      <c r="D13">
        <v>54</v>
      </c>
      <c r="E13">
        <v>85</v>
      </c>
      <c r="G13" s="10">
        <v>66</v>
      </c>
      <c r="H13" s="10"/>
      <c r="I13" s="10">
        <v>75</v>
      </c>
      <c r="J13" s="10">
        <f t="shared" si="0"/>
        <v>70.5</v>
      </c>
      <c r="K13" s="10">
        <f t="shared" si="1"/>
        <v>65.5</v>
      </c>
      <c r="L13" s="10">
        <f t="shared" si="2"/>
        <v>75.5</v>
      </c>
      <c r="M13" s="32">
        <f>FREQUENCY($A$2:$E$16,I$8:I13)</f>
        <v>18</v>
      </c>
      <c r="N13" s="32">
        <f t="shared" ref="N13:N16" si="4">M13-M12</f>
        <v>0</v>
      </c>
      <c r="O13" s="32">
        <f t="shared" si="3"/>
        <v>1269</v>
      </c>
      <c r="P13" s="1"/>
      <c r="Q13" s="11" t="s">
        <v>12</v>
      </c>
      <c r="R13" s="11">
        <f>_xlfn.MODE.SNGL(A1:E14)</f>
        <v>78</v>
      </c>
    </row>
    <row r="14" spans="1:18" x14ac:dyDescent="0.2">
      <c r="A14">
        <v>56</v>
      </c>
      <c r="B14">
        <v>68</v>
      </c>
      <c r="C14">
        <v>93</v>
      </c>
      <c r="D14">
        <v>81</v>
      </c>
      <c r="E14">
        <v>65</v>
      </c>
      <c r="G14" s="10">
        <v>76</v>
      </c>
      <c r="H14" s="10"/>
      <c r="I14" s="10">
        <v>85</v>
      </c>
      <c r="J14" s="10">
        <f t="shared" si="0"/>
        <v>80.5</v>
      </c>
      <c r="K14" s="10">
        <f t="shared" si="1"/>
        <v>75.5</v>
      </c>
      <c r="L14" s="10">
        <f t="shared" si="2"/>
        <v>85.5</v>
      </c>
      <c r="M14" s="32">
        <f>FREQUENCY($A$2:$E$16,I$8:I14)</f>
        <v>18</v>
      </c>
      <c r="N14" s="32">
        <f t="shared" si="4"/>
        <v>0</v>
      </c>
      <c r="O14" s="32">
        <f t="shared" si="3"/>
        <v>1449</v>
      </c>
      <c r="P14" s="1"/>
      <c r="Q14" s="11" t="s">
        <v>13</v>
      </c>
      <c r="R14" s="11">
        <f>STDEV(A10:E24)</f>
        <v>15.680722479250248</v>
      </c>
    </row>
    <row r="15" spans="1:18" x14ac:dyDescent="0.2">
      <c r="A15">
        <v>76</v>
      </c>
      <c r="B15">
        <v>68</v>
      </c>
      <c r="C15">
        <v>78</v>
      </c>
      <c r="D15">
        <v>57</v>
      </c>
      <c r="E15">
        <v>77</v>
      </c>
      <c r="G15" s="10">
        <v>86</v>
      </c>
      <c r="H15" s="10"/>
      <c r="I15" s="10">
        <v>95</v>
      </c>
      <c r="J15" s="10">
        <f t="shared" si="0"/>
        <v>90.5</v>
      </c>
      <c r="K15" s="10">
        <f t="shared" si="1"/>
        <v>85.5</v>
      </c>
      <c r="L15" s="10">
        <f t="shared" si="2"/>
        <v>95.5</v>
      </c>
      <c r="M15" s="32">
        <f>FREQUENCY($A$2:$E$16,I$8:I15)</f>
        <v>18</v>
      </c>
      <c r="N15" s="32">
        <f t="shared" si="4"/>
        <v>0</v>
      </c>
      <c r="O15" s="32">
        <f t="shared" si="3"/>
        <v>1629</v>
      </c>
      <c r="P15" s="1"/>
      <c r="Q15" s="1"/>
      <c r="R15" s="33"/>
    </row>
    <row r="16" spans="1:18" x14ac:dyDescent="0.2">
      <c r="G16" s="10">
        <v>96</v>
      </c>
      <c r="H16" s="10"/>
      <c r="I16" s="10">
        <v>105</v>
      </c>
      <c r="J16" s="10">
        <f t="shared" si="0"/>
        <v>100.5</v>
      </c>
      <c r="K16" s="10">
        <f t="shared" si="1"/>
        <v>95.5</v>
      </c>
      <c r="L16" s="10">
        <f t="shared" si="2"/>
        <v>105.5</v>
      </c>
      <c r="M16" s="32">
        <f>FREQUENCY($A$2:$E$16,I$8:I16)</f>
        <v>18</v>
      </c>
      <c r="N16" s="32">
        <f t="shared" si="4"/>
        <v>0</v>
      </c>
      <c r="O16" s="32">
        <f t="shared" si="3"/>
        <v>1809</v>
      </c>
      <c r="P16" s="1"/>
      <c r="Q16" s="1"/>
      <c r="R16" s="1"/>
    </row>
    <row r="17" spans="7:18" x14ac:dyDescent="0.2">
      <c r="G17" s="1"/>
      <c r="H17" s="1"/>
      <c r="I17" s="1"/>
      <c r="J17" s="1"/>
      <c r="K17" s="1"/>
      <c r="L17" s="1"/>
      <c r="M17" s="33"/>
      <c r="N17" s="32">
        <f>SUM(N11:N16)</f>
        <v>18</v>
      </c>
      <c r="O17" s="32">
        <f>SUM(O11:O16)</f>
        <v>8154</v>
      </c>
      <c r="P17" s="1"/>
      <c r="Q17" s="1"/>
      <c r="R17" s="1"/>
    </row>
    <row r="18" spans="7:18" x14ac:dyDescent="0.2">
      <c r="M18" s="33"/>
      <c r="N18" s="33"/>
      <c r="O18" s="33"/>
    </row>
    <row r="22" spans="7:18" x14ac:dyDescent="0.2">
      <c r="N22" t="s">
        <v>18</v>
      </c>
    </row>
    <row r="23" spans="7:18" ht="17" customHeight="1" x14ac:dyDescent="0.2"/>
  </sheetData>
  <mergeCells count="9">
    <mergeCell ref="O9:O10"/>
    <mergeCell ref="Q9:Q10"/>
    <mergeCell ref="R9:R10"/>
    <mergeCell ref="G9:I10"/>
    <mergeCell ref="J9:J10"/>
    <mergeCell ref="K9:K10"/>
    <mergeCell ref="L9:L10"/>
    <mergeCell ref="M9:M10"/>
    <mergeCell ref="N9:N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D56E-AF08-6E46-B9EA-B664374EF97E}">
  <dimension ref="A1:N9"/>
  <sheetViews>
    <sheetView workbookViewId="0">
      <selection activeCell="N4" sqref="N4"/>
    </sheetView>
  </sheetViews>
  <sheetFormatPr baseColWidth="10" defaultRowHeight="16" x14ac:dyDescent="0.2"/>
  <sheetData>
    <row r="1" spans="1:14" x14ac:dyDescent="0.2">
      <c r="A1" s="14" t="s">
        <v>24</v>
      </c>
      <c r="B1" s="14"/>
      <c r="C1" s="14"/>
      <c r="D1" s="15" t="s">
        <v>14</v>
      </c>
      <c r="E1" s="15" t="s">
        <v>15</v>
      </c>
      <c r="F1" s="15" t="s">
        <v>16</v>
      </c>
      <c r="G1" s="15" t="s">
        <v>17</v>
      </c>
      <c r="H1" s="15" t="s">
        <v>25</v>
      </c>
      <c r="I1" s="15" t="s">
        <v>26</v>
      </c>
      <c r="J1" s="15" t="s">
        <v>27</v>
      </c>
      <c r="K1" s="12"/>
      <c r="L1" s="14" t="s">
        <v>28</v>
      </c>
      <c r="M1" s="14"/>
      <c r="N1" s="15" t="s">
        <v>29</v>
      </c>
    </row>
    <row r="2" spans="1:14" x14ac:dyDescent="0.2">
      <c r="A2" s="16">
        <v>70</v>
      </c>
      <c r="B2" s="16" t="s">
        <v>30</v>
      </c>
      <c r="C2" s="16">
        <v>72</v>
      </c>
      <c r="D2" s="16">
        <v>20</v>
      </c>
      <c r="E2" s="16">
        <f>(C2+A2)/2</f>
        <v>71</v>
      </c>
      <c r="F2" s="16">
        <f>(D2*E2)</f>
        <v>1420</v>
      </c>
      <c r="G2" s="16">
        <f>ABS(E2-$N$3)</f>
        <v>6</v>
      </c>
      <c r="H2" s="16">
        <f>(D2*G2)</f>
        <v>120</v>
      </c>
      <c r="I2" s="16">
        <f>(G2^2)</f>
        <v>36</v>
      </c>
      <c r="J2" s="16">
        <f>D2*I2</f>
        <v>720</v>
      </c>
      <c r="K2" s="12"/>
      <c r="L2" s="17" t="s">
        <v>31</v>
      </c>
      <c r="M2" s="17"/>
      <c r="N2" s="16">
        <f>C6-A2</f>
        <v>14</v>
      </c>
    </row>
    <row r="3" spans="1:14" x14ac:dyDescent="0.2">
      <c r="A3" s="16">
        <v>73</v>
      </c>
      <c r="B3" s="16" t="s">
        <v>30</v>
      </c>
      <c r="C3" s="16">
        <v>75</v>
      </c>
      <c r="D3" s="16">
        <v>10</v>
      </c>
      <c r="E3" s="16">
        <f t="shared" ref="E3:E6" si="0">(C3+A3)/2</f>
        <v>74</v>
      </c>
      <c r="F3" s="16">
        <f t="shared" ref="F3:F6" si="1">(D3*E3)</f>
        <v>740</v>
      </c>
      <c r="G3" s="16">
        <f t="shared" ref="G3:G6" si="2">ABS(E3-$N$3)</f>
        <v>3</v>
      </c>
      <c r="H3" s="16">
        <f t="shared" ref="H3:H6" si="3">(D3*G3)</f>
        <v>30</v>
      </c>
      <c r="I3" s="16">
        <f t="shared" ref="I3:I6" si="4">(G3^2)</f>
        <v>9</v>
      </c>
      <c r="J3" s="16">
        <f t="shared" ref="J3:J6" si="5">D3*I3</f>
        <v>90</v>
      </c>
      <c r="K3" s="12"/>
      <c r="L3" s="17" t="s">
        <v>32</v>
      </c>
      <c r="M3" s="17"/>
      <c r="N3" s="16">
        <f>AVERAGE(E2:E6)</f>
        <v>77</v>
      </c>
    </row>
    <row r="4" spans="1:14" x14ac:dyDescent="0.2">
      <c r="A4" s="16">
        <v>76</v>
      </c>
      <c r="B4" s="16" t="s">
        <v>30</v>
      </c>
      <c r="C4" s="16">
        <v>78</v>
      </c>
      <c r="D4" s="16">
        <v>30</v>
      </c>
      <c r="E4" s="16">
        <f t="shared" si="0"/>
        <v>77</v>
      </c>
      <c r="F4" s="16">
        <f t="shared" si="1"/>
        <v>2310</v>
      </c>
      <c r="G4" s="16">
        <f t="shared" si="2"/>
        <v>0</v>
      </c>
      <c r="H4" s="16">
        <f t="shared" si="3"/>
        <v>0</v>
      </c>
      <c r="I4" s="16">
        <f t="shared" si="4"/>
        <v>0</v>
      </c>
      <c r="J4" s="16">
        <f t="shared" si="5"/>
        <v>0</v>
      </c>
      <c r="K4" s="12"/>
      <c r="L4" s="17" t="s">
        <v>33</v>
      </c>
      <c r="M4" s="17"/>
      <c r="N4" s="16">
        <f>H7/D7</f>
        <v>3</v>
      </c>
    </row>
    <row r="5" spans="1:14" x14ac:dyDescent="0.2">
      <c r="A5" s="16">
        <v>79</v>
      </c>
      <c r="B5" s="16" t="s">
        <v>30</v>
      </c>
      <c r="C5" s="16">
        <v>81</v>
      </c>
      <c r="D5" s="16">
        <v>30</v>
      </c>
      <c r="E5" s="16">
        <f t="shared" si="0"/>
        <v>80</v>
      </c>
      <c r="F5" s="16">
        <f t="shared" si="1"/>
        <v>2400</v>
      </c>
      <c r="G5" s="16">
        <f t="shared" si="2"/>
        <v>3</v>
      </c>
      <c r="H5" s="16">
        <f t="shared" si="3"/>
        <v>90</v>
      </c>
      <c r="I5" s="16">
        <f t="shared" si="4"/>
        <v>9</v>
      </c>
      <c r="J5" s="16">
        <f t="shared" si="5"/>
        <v>270</v>
      </c>
      <c r="K5" s="12"/>
      <c r="L5" s="17" t="s">
        <v>34</v>
      </c>
      <c r="M5" s="17"/>
      <c r="N5" s="16">
        <f>SQRT(J7/D7)</f>
        <v>3.7947331922020551</v>
      </c>
    </row>
    <row r="6" spans="1:14" x14ac:dyDescent="0.2">
      <c r="A6" s="16">
        <v>82</v>
      </c>
      <c r="B6" s="16" t="s">
        <v>30</v>
      </c>
      <c r="C6" s="16">
        <v>84</v>
      </c>
      <c r="D6" s="16">
        <v>10</v>
      </c>
      <c r="E6" s="16">
        <f t="shared" si="0"/>
        <v>83</v>
      </c>
      <c r="F6" s="16">
        <f t="shared" si="1"/>
        <v>830</v>
      </c>
      <c r="G6" s="16">
        <f t="shared" si="2"/>
        <v>6</v>
      </c>
      <c r="H6" s="16">
        <f t="shared" si="3"/>
        <v>60</v>
      </c>
      <c r="I6" s="16">
        <f t="shared" si="4"/>
        <v>36</v>
      </c>
      <c r="J6" s="16">
        <f t="shared" si="5"/>
        <v>360</v>
      </c>
      <c r="K6" s="12"/>
      <c r="L6" s="17" t="s">
        <v>35</v>
      </c>
      <c r="M6" s="17"/>
      <c r="N6" s="16">
        <f>N5^2</f>
        <v>14.399999999999999</v>
      </c>
    </row>
    <row r="7" spans="1:14" x14ac:dyDescent="0.2">
      <c r="A7" s="14" t="s">
        <v>36</v>
      </c>
      <c r="B7" s="14"/>
      <c r="C7" s="14"/>
      <c r="D7" s="15">
        <v>100</v>
      </c>
      <c r="E7" s="15">
        <f t="shared" ref="E7:J7" si="6">SUM(E2:E6)</f>
        <v>385</v>
      </c>
      <c r="F7" s="15">
        <f t="shared" si="6"/>
        <v>7700</v>
      </c>
      <c r="G7" s="15">
        <f t="shared" si="6"/>
        <v>18</v>
      </c>
      <c r="H7" s="15">
        <f t="shared" si="6"/>
        <v>300</v>
      </c>
      <c r="I7" s="15">
        <f t="shared" si="6"/>
        <v>90</v>
      </c>
      <c r="J7" s="15">
        <f t="shared" si="6"/>
        <v>1440</v>
      </c>
      <c r="K7" s="12"/>
      <c r="L7" s="18"/>
      <c r="M7" s="18"/>
      <c r="N7" s="12"/>
    </row>
    <row r="8" spans="1:14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</sheetData>
  <mergeCells count="8">
    <mergeCell ref="L5:M5"/>
    <mergeCell ref="L6:M6"/>
    <mergeCell ref="A7:C7"/>
    <mergeCell ref="A1:C1"/>
    <mergeCell ref="L1:M1"/>
    <mergeCell ref="L2:M2"/>
    <mergeCell ref="L3:M3"/>
    <mergeCell ref="L4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D5EF-D753-CC4A-A615-BC306B0B2E7A}">
  <dimension ref="A1:N10"/>
  <sheetViews>
    <sheetView topLeftCell="A6" workbookViewId="0">
      <selection activeCell="E21" sqref="E21"/>
    </sheetView>
  </sheetViews>
  <sheetFormatPr baseColWidth="10" defaultRowHeight="16" x14ac:dyDescent="0.2"/>
  <sheetData>
    <row r="1" spans="1:14" x14ac:dyDescent="0.2">
      <c r="A1" s="14" t="s">
        <v>24</v>
      </c>
      <c r="B1" s="14"/>
      <c r="C1" s="14"/>
      <c r="D1" s="15" t="s">
        <v>14</v>
      </c>
      <c r="E1" s="15" t="s">
        <v>15</v>
      </c>
      <c r="F1" s="15" t="s">
        <v>16</v>
      </c>
      <c r="G1" s="15" t="s">
        <v>17</v>
      </c>
      <c r="H1" s="15" t="s">
        <v>25</v>
      </c>
      <c r="I1" s="15" t="s">
        <v>26</v>
      </c>
      <c r="J1" s="15" t="s">
        <v>27</v>
      </c>
      <c r="K1" s="12"/>
      <c r="L1" s="14" t="s">
        <v>28</v>
      </c>
      <c r="M1" s="14"/>
      <c r="N1" s="15" t="s">
        <v>29</v>
      </c>
    </row>
    <row r="2" spans="1:14" x14ac:dyDescent="0.2">
      <c r="A2" s="16">
        <v>53</v>
      </c>
      <c r="B2" s="16" t="s">
        <v>30</v>
      </c>
      <c r="C2" s="16">
        <v>58</v>
      </c>
      <c r="D2" s="16">
        <v>2</v>
      </c>
      <c r="E2" s="16">
        <f>(C2+A2)/2</f>
        <v>55.5</v>
      </c>
      <c r="F2" s="16">
        <f>(D2*E2)</f>
        <v>111</v>
      </c>
      <c r="G2" s="16">
        <f>ABS(E2-$N$3)</f>
        <v>19.875</v>
      </c>
      <c r="H2" s="16">
        <f>D2*G2</f>
        <v>39.75</v>
      </c>
      <c r="I2" s="16">
        <f>ROUNDUP(G2^2,2)</f>
        <v>395.02</v>
      </c>
      <c r="J2" s="16">
        <f>(D2*I2)</f>
        <v>790.04</v>
      </c>
      <c r="K2" s="12"/>
      <c r="L2" s="17" t="s">
        <v>31</v>
      </c>
      <c r="M2" s="17"/>
      <c r="N2" s="16">
        <f>C9-A2</f>
        <v>47</v>
      </c>
    </row>
    <row r="3" spans="1:14" x14ac:dyDescent="0.2">
      <c r="A3" s="16">
        <v>59</v>
      </c>
      <c r="B3" s="16" t="s">
        <v>30</v>
      </c>
      <c r="C3" s="16">
        <v>64</v>
      </c>
      <c r="D3" s="16">
        <v>12</v>
      </c>
      <c r="E3" s="16">
        <f t="shared" ref="E3:E9" si="0">(C3+A3)/2</f>
        <v>61.5</v>
      </c>
      <c r="F3" s="16">
        <f t="shared" ref="F3:F9" si="1">(D3*E3)</f>
        <v>738</v>
      </c>
      <c r="G3" s="16">
        <f t="shared" ref="G3:G9" si="2">ABS(E3-$N$3)</f>
        <v>13.875</v>
      </c>
      <c r="H3" s="16">
        <f t="shared" ref="H3:H9" si="3">D3*G3</f>
        <v>166.5</v>
      </c>
      <c r="I3" s="16">
        <f t="shared" ref="I3:I9" si="4">ROUNDUP(G3^2,2)</f>
        <v>192.51999999999998</v>
      </c>
      <c r="J3" s="16">
        <f t="shared" ref="J3:J9" si="5">(D3*I3)</f>
        <v>2310.2399999999998</v>
      </c>
      <c r="K3" s="12"/>
      <c r="L3" s="17" t="s">
        <v>32</v>
      </c>
      <c r="M3" s="17"/>
      <c r="N3" s="16">
        <f>AVERAGE(F10/D10)</f>
        <v>75.375</v>
      </c>
    </row>
    <row r="4" spans="1:14" x14ac:dyDescent="0.2">
      <c r="A4" s="16">
        <v>65</v>
      </c>
      <c r="B4" s="16" t="s">
        <v>30</v>
      </c>
      <c r="C4" s="16">
        <v>70</v>
      </c>
      <c r="D4" s="16">
        <v>10</v>
      </c>
      <c r="E4" s="16">
        <f t="shared" si="0"/>
        <v>67.5</v>
      </c>
      <c r="F4" s="16">
        <f t="shared" si="1"/>
        <v>675</v>
      </c>
      <c r="G4" s="16">
        <f t="shared" si="2"/>
        <v>7.875</v>
      </c>
      <c r="H4" s="16">
        <f t="shared" si="3"/>
        <v>78.75</v>
      </c>
      <c r="I4" s="16">
        <f t="shared" si="4"/>
        <v>62.019999999999996</v>
      </c>
      <c r="J4" s="16">
        <f t="shared" si="5"/>
        <v>620.19999999999993</v>
      </c>
      <c r="K4" s="12"/>
      <c r="L4" s="17" t="s">
        <v>33</v>
      </c>
      <c r="M4" s="17"/>
      <c r="N4" s="16">
        <f>H10/D10</f>
        <v>8.203125</v>
      </c>
    </row>
    <row r="5" spans="1:14" x14ac:dyDescent="0.2">
      <c r="A5" s="16">
        <v>71</v>
      </c>
      <c r="B5" s="16" t="s">
        <v>30</v>
      </c>
      <c r="C5" s="16">
        <v>76</v>
      </c>
      <c r="D5" s="16">
        <v>23</v>
      </c>
      <c r="E5" s="16">
        <f t="shared" si="0"/>
        <v>73.5</v>
      </c>
      <c r="F5" s="16">
        <f t="shared" si="1"/>
        <v>1690.5</v>
      </c>
      <c r="G5" s="16">
        <f t="shared" si="2"/>
        <v>1.875</v>
      </c>
      <c r="H5" s="16">
        <f t="shared" si="3"/>
        <v>43.125</v>
      </c>
      <c r="I5" s="16">
        <f t="shared" si="4"/>
        <v>3.5199999999999996</v>
      </c>
      <c r="J5" s="16">
        <f t="shared" si="5"/>
        <v>80.959999999999994</v>
      </c>
      <c r="K5" s="12"/>
      <c r="L5" s="17" t="s">
        <v>34</v>
      </c>
      <c r="M5" s="17"/>
      <c r="N5" s="16">
        <f>SQRT(J10/D10)</f>
        <v>10.199938725306149</v>
      </c>
    </row>
    <row r="6" spans="1:14" x14ac:dyDescent="0.2">
      <c r="A6" s="16">
        <v>77</v>
      </c>
      <c r="B6" s="16" t="s">
        <v>30</v>
      </c>
      <c r="C6" s="16">
        <v>82</v>
      </c>
      <c r="D6" s="16">
        <v>14</v>
      </c>
      <c r="E6" s="16">
        <f t="shared" si="0"/>
        <v>79.5</v>
      </c>
      <c r="F6" s="16">
        <f t="shared" si="1"/>
        <v>1113</v>
      </c>
      <c r="G6" s="16">
        <f t="shared" si="2"/>
        <v>4.125</v>
      </c>
      <c r="H6" s="16">
        <f t="shared" si="3"/>
        <v>57.75</v>
      </c>
      <c r="I6" s="16">
        <f t="shared" si="4"/>
        <v>17.020000000000003</v>
      </c>
      <c r="J6" s="16">
        <f t="shared" si="5"/>
        <v>238.28000000000003</v>
      </c>
      <c r="K6" s="12"/>
      <c r="L6" s="17" t="s">
        <v>35</v>
      </c>
      <c r="M6" s="17"/>
      <c r="N6" s="16">
        <f>N5^2</f>
        <v>104.03875000000002</v>
      </c>
    </row>
    <row r="7" spans="1:14" x14ac:dyDescent="0.2">
      <c r="A7" s="19">
        <v>83</v>
      </c>
      <c r="B7" s="19" t="s">
        <v>30</v>
      </c>
      <c r="C7" s="19">
        <v>88</v>
      </c>
      <c r="D7" s="19">
        <v>10</v>
      </c>
      <c r="E7" s="16">
        <f t="shared" si="0"/>
        <v>85.5</v>
      </c>
      <c r="F7" s="16">
        <f t="shared" si="1"/>
        <v>855</v>
      </c>
      <c r="G7" s="16">
        <f t="shared" si="2"/>
        <v>10.125</v>
      </c>
      <c r="H7" s="16">
        <f t="shared" si="3"/>
        <v>101.25</v>
      </c>
      <c r="I7" s="16">
        <f t="shared" si="4"/>
        <v>102.52000000000001</v>
      </c>
      <c r="J7" s="16">
        <f t="shared" si="5"/>
        <v>1025.2</v>
      </c>
      <c r="K7" s="12"/>
      <c r="L7" s="18"/>
      <c r="M7" s="18"/>
      <c r="N7" s="12"/>
    </row>
    <row r="8" spans="1:14" x14ac:dyDescent="0.2">
      <c r="A8" s="16">
        <v>89</v>
      </c>
      <c r="B8" s="16" t="s">
        <v>30</v>
      </c>
      <c r="C8" s="16">
        <v>94</v>
      </c>
      <c r="D8" s="16">
        <v>5</v>
      </c>
      <c r="E8" s="16">
        <f t="shared" si="0"/>
        <v>91.5</v>
      </c>
      <c r="F8" s="16">
        <f t="shared" si="1"/>
        <v>457.5</v>
      </c>
      <c r="G8" s="16">
        <f t="shared" si="2"/>
        <v>16.125</v>
      </c>
      <c r="H8" s="16">
        <f t="shared" si="3"/>
        <v>80.625</v>
      </c>
      <c r="I8" s="16">
        <f t="shared" si="4"/>
        <v>260.02</v>
      </c>
      <c r="J8" s="16">
        <f t="shared" si="5"/>
        <v>1300.0999999999999</v>
      </c>
    </row>
    <row r="9" spans="1:14" x14ac:dyDescent="0.2">
      <c r="A9" s="16">
        <v>95</v>
      </c>
      <c r="B9" s="16" t="s">
        <v>30</v>
      </c>
      <c r="C9" s="16">
        <v>100</v>
      </c>
      <c r="D9" s="16">
        <v>4</v>
      </c>
      <c r="E9" s="16">
        <f t="shared" si="0"/>
        <v>97.5</v>
      </c>
      <c r="F9" s="16">
        <f t="shared" si="1"/>
        <v>390</v>
      </c>
      <c r="G9" s="16">
        <f t="shared" si="2"/>
        <v>22.125</v>
      </c>
      <c r="H9" s="16">
        <f t="shared" si="3"/>
        <v>88.5</v>
      </c>
      <c r="I9" s="16">
        <f t="shared" si="4"/>
        <v>489.52</v>
      </c>
      <c r="J9" s="16">
        <f t="shared" si="5"/>
        <v>1958.08</v>
      </c>
    </row>
    <row r="10" spans="1:14" x14ac:dyDescent="0.2">
      <c r="A10" s="29" t="s">
        <v>36</v>
      </c>
      <c r="B10" s="30"/>
      <c r="C10" s="31"/>
      <c r="D10" s="19">
        <v>80</v>
      </c>
      <c r="E10" s="19">
        <f t="shared" ref="E10:J10" si="6">SUM(E2:E9)</f>
        <v>612</v>
      </c>
      <c r="F10" s="19">
        <f t="shared" si="6"/>
        <v>6030</v>
      </c>
      <c r="G10" s="19">
        <f t="shared" si="6"/>
        <v>96</v>
      </c>
      <c r="H10" s="19">
        <f t="shared" si="6"/>
        <v>656.25</v>
      </c>
      <c r="I10" s="19">
        <f t="shared" si="6"/>
        <v>1522.1599999999999</v>
      </c>
      <c r="J10" s="19">
        <f t="shared" si="6"/>
        <v>8323.1</v>
      </c>
    </row>
  </sheetData>
  <mergeCells count="8">
    <mergeCell ref="L6:M6"/>
    <mergeCell ref="A10:C10"/>
    <mergeCell ref="A1:C1"/>
    <mergeCell ref="L1:M1"/>
    <mergeCell ref="L2:M2"/>
    <mergeCell ref="L3:M3"/>
    <mergeCell ref="L4:M4"/>
    <mergeCell ref="L5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1197-2A1D-7945-A5EA-FB5C6A06EB62}">
  <dimension ref="A2:D27"/>
  <sheetViews>
    <sheetView workbookViewId="0">
      <selection activeCell="E18" sqref="E18"/>
    </sheetView>
  </sheetViews>
  <sheetFormatPr baseColWidth="10" defaultRowHeight="16" x14ac:dyDescent="0.2"/>
  <cols>
    <col min="3" max="3" width="14.33203125" customWidth="1"/>
  </cols>
  <sheetData>
    <row r="2" spans="1:4" x14ac:dyDescent="0.2">
      <c r="A2" s="20" t="s">
        <v>37</v>
      </c>
      <c r="B2" s="12"/>
      <c r="C2" s="28" t="s">
        <v>19</v>
      </c>
      <c r="D2" s="28"/>
    </row>
    <row r="3" spans="1:4" x14ac:dyDescent="0.2">
      <c r="A3" s="21">
        <v>50</v>
      </c>
      <c r="B3" s="12"/>
      <c r="C3" s="16" t="s">
        <v>20</v>
      </c>
      <c r="D3" s="16">
        <f>MIN(A3:A27)</f>
        <v>10</v>
      </c>
    </row>
    <row r="4" spans="1:4" x14ac:dyDescent="0.2">
      <c r="A4" s="21">
        <v>50</v>
      </c>
      <c r="B4" s="12"/>
      <c r="C4" s="16" t="s">
        <v>21</v>
      </c>
      <c r="D4" s="16">
        <f>_xlfn.QUARTILE.INC(A3:A27,1)</f>
        <v>22</v>
      </c>
    </row>
    <row r="5" spans="1:4" x14ac:dyDescent="0.2">
      <c r="A5" s="21">
        <v>28</v>
      </c>
      <c r="B5" s="12"/>
      <c r="C5" s="16" t="s">
        <v>22</v>
      </c>
      <c r="D5" s="16">
        <f>_xlfn.QUARTILE.INC(A4:A28,2)</f>
        <v>26</v>
      </c>
    </row>
    <row r="6" spans="1:4" x14ac:dyDescent="0.2">
      <c r="A6" s="21">
        <v>31</v>
      </c>
      <c r="B6" s="12"/>
      <c r="C6" s="16" t="s">
        <v>23</v>
      </c>
      <c r="D6" s="16">
        <f>_xlfn.QUARTILE.INC(A5:A29,3)</f>
        <v>31.5</v>
      </c>
    </row>
    <row r="7" spans="1:4" x14ac:dyDescent="0.2">
      <c r="A7" s="21">
        <v>46</v>
      </c>
      <c r="B7" s="12"/>
      <c r="C7" s="16" t="s">
        <v>38</v>
      </c>
      <c r="D7" s="16">
        <f>MAX(A3:A27)</f>
        <v>50</v>
      </c>
    </row>
    <row r="8" spans="1:4" x14ac:dyDescent="0.2">
      <c r="A8" s="21">
        <v>42</v>
      </c>
      <c r="B8" s="12"/>
      <c r="C8" s="12"/>
      <c r="D8" s="12"/>
    </row>
    <row r="9" spans="1:4" x14ac:dyDescent="0.2">
      <c r="A9" s="21">
        <v>11</v>
      </c>
      <c r="B9" s="12"/>
      <c r="C9" s="12"/>
      <c r="D9" s="12"/>
    </row>
    <row r="10" spans="1:4" x14ac:dyDescent="0.2">
      <c r="A10" s="21">
        <v>13</v>
      </c>
      <c r="B10" s="12"/>
      <c r="C10" s="12"/>
      <c r="D10" s="12"/>
    </row>
    <row r="11" spans="1:4" x14ac:dyDescent="0.2">
      <c r="A11" s="21">
        <v>43</v>
      </c>
      <c r="B11" s="12"/>
      <c r="C11" s="12"/>
      <c r="D11" s="12"/>
    </row>
    <row r="12" spans="1:4" x14ac:dyDescent="0.2">
      <c r="A12" s="21">
        <v>22</v>
      </c>
      <c r="B12" s="12"/>
      <c r="C12" s="12"/>
      <c r="D12" s="12"/>
    </row>
    <row r="13" spans="1:4" x14ac:dyDescent="0.2">
      <c r="A13" s="21">
        <v>26</v>
      </c>
      <c r="B13" s="12"/>
      <c r="C13" s="12"/>
      <c r="D13" s="12"/>
    </row>
    <row r="14" spans="1:4" x14ac:dyDescent="0.2">
      <c r="A14" s="21">
        <v>26</v>
      </c>
    </row>
    <row r="15" spans="1:4" x14ac:dyDescent="0.2">
      <c r="A15" s="21">
        <v>44</v>
      </c>
    </row>
    <row r="16" spans="1:4" x14ac:dyDescent="0.2">
      <c r="A16" s="21">
        <v>20</v>
      </c>
    </row>
    <row r="17" spans="1:1" x14ac:dyDescent="0.2">
      <c r="A17" s="21">
        <v>10</v>
      </c>
    </row>
    <row r="18" spans="1:1" x14ac:dyDescent="0.2">
      <c r="A18" s="21">
        <v>38</v>
      </c>
    </row>
    <row r="19" spans="1:1" x14ac:dyDescent="0.2">
      <c r="A19" s="21">
        <v>30</v>
      </c>
    </row>
    <row r="20" spans="1:1" x14ac:dyDescent="0.2">
      <c r="A20" s="21">
        <v>12</v>
      </c>
    </row>
    <row r="21" spans="1:1" x14ac:dyDescent="0.2">
      <c r="A21" s="21">
        <v>30</v>
      </c>
    </row>
    <row r="22" spans="1:1" x14ac:dyDescent="0.2">
      <c r="A22" s="21">
        <v>26</v>
      </c>
    </row>
    <row r="23" spans="1:1" x14ac:dyDescent="0.2">
      <c r="A23" s="21">
        <v>13</v>
      </c>
    </row>
    <row r="24" spans="1:1" x14ac:dyDescent="0.2">
      <c r="A24" s="21">
        <v>26</v>
      </c>
    </row>
    <row r="25" spans="1:1" x14ac:dyDescent="0.2">
      <c r="A25" s="21">
        <v>24</v>
      </c>
    </row>
    <row r="26" spans="1:1" x14ac:dyDescent="0.2">
      <c r="A26" s="21">
        <v>26</v>
      </c>
    </row>
    <row r="27" spans="1:1" x14ac:dyDescent="0.2">
      <c r="A27" s="21">
        <v>32</v>
      </c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AF8F-1AAF-6F46-B157-FD92BE0F02CA}">
  <dimension ref="A1:G10"/>
  <sheetViews>
    <sheetView workbookViewId="0">
      <selection activeCell="F10" sqref="F10"/>
    </sheetView>
  </sheetViews>
  <sheetFormatPr baseColWidth="10" defaultRowHeight="16" x14ac:dyDescent="0.2"/>
  <cols>
    <col min="6" max="6" width="15.33203125" customWidth="1"/>
  </cols>
  <sheetData>
    <row r="1" spans="1:7" x14ac:dyDescent="0.2">
      <c r="A1" s="16">
        <v>85</v>
      </c>
      <c r="C1" s="10" t="s">
        <v>36</v>
      </c>
      <c r="D1" s="10">
        <f>SUM(A1:A10)</f>
        <v>858</v>
      </c>
      <c r="F1" s="13" t="s">
        <v>39</v>
      </c>
      <c r="G1" s="13"/>
    </row>
    <row r="2" spans="1:7" x14ac:dyDescent="0.2">
      <c r="A2" s="16">
        <v>96</v>
      </c>
      <c r="C2" s="10" t="s">
        <v>40</v>
      </c>
      <c r="D2" s="10">
        <f>MAX(A1:A12)</f>
        <v>100</v>
      </c>
      <c r="F2" s="16" t="s">
        <v>20</v>
      </c>
      <c r="G2" s="16">
        <f>MIN(A1:A10)</f>
        <v>65</v>
      </c>
    </row>
    <row r="3" spans="1:7" x14ac:dyDescent="0.2">
      <c r="A3" s="16">
        <v>86</v>
      </c>
      <c r="C3" s="10" t="s">
        <v>41</v>
      </c>
      <c r="D3" s="10">
        <f>MIN(A1:A10)</f>
        <v>65</v>
      </c>
      <c r="F3" s="16" t="s">
        <v>42</v>
      </c>
      <c r="G3" s="16">
        <f>_xlfn.QUARTILE.INC(A1:A10,1)</f>
        <v>80.5</v>
      </c>
    </row>
    <row r="4" spans="1:7" x14ac:dyDescent="0.2">
      <c r="A4" s="16">
        <v>65</v>
      </c>
      <c r="C4" s="10" t="s">
        <v>43</v>
      </c>
      <c r="D4" s="10">
        <f>AVERAGE(A1:A10)</f>
        <v>85.8</v>
      </c>
      <c r="F4" s="16" t="s">
        <v>22</v>
      </c>
      <c r="G4" s="16">
        <f>_xlfn.QUARTILE.INC(A1:A10,2)</f>
        <v>87</v>
      </c>
    </row>
    <row r="5" spans="1:7" x14ac:dyDescent="0.2">
      <c r="A5" s="16">
        <v>74</v>
      </c>
      <c r="C5" s="10" t="s">
        <v>44</v>
      </c>
      <c r="D5" s="10">
        <f>MEDIAN(A1:A10)</f>
        <v>87</v>
      </c>
      <c r="F5" s="16" t="s">
        <v>23</v>
      </c>
      <c r="G5" s="16">
        <f>_xlfn.QUARTILE.INC(A1:A10,3)</f>
        <v>94</v>
      </c>
    </row>
    <row r="6" spans="1:7" x14ac:dyDescent="0.2">
      <c r="A6" s="16">
        <v>79</v>
      </c>
      <c r="C6" s="10" t="s">
        <v>45</v>
      </c>
      <c r="D6" s="10">
        <f>_xlfn.MODE.SNGL(A1:A10)</f>
        <v>88</v>
      </c>
      <c r="F6" s="16" t="s">
        <v>46</v>
      </c>
      <c r="G6" s="16">
        <f>MAX(A1:A10)</f>
        <v>100</v>
      </c>
    </row>
    <row r="7" spans="1:7" x14ac:dyDescent="0.2">
      <c r="A7" s="16">
        <v>97</v>
      </c>
      <c r="C7" s="22" t="s">
        <v>47</v>
      </c>
      <c r="D7" s="22">
        <f>STDEV(A1:A10)</f>
        <v>10.850499220466032</v>
      </c>
      <c r="F7" s="24"/>
    </row>
    <row r="8" spans="1:7" x14ac:dyDescent="0.2">
      <c r="A8" s="16">
        <v>88</v>
      </c>
      <c r="C8" s="10" t="s">
        <v>48</v>
      </c>
      <c r="D8" s="10">
        <f>D7^2</f>
        <v>117.73333333333397</v>
      </c>
    </row>
    <row r="9" spans="1:7" x14ac:dyDescent="0.2">
      <c r="A9" s="16">
        <v>100</v>
      </c>
      <c r="C9" s="23"/>
      <c r="D9" s="23"/>
    </row>
    <row r="10" spans="1:7" x14ac:dyDescent="0.2">
      <c r="A10" s="16">
        <v>88</v>
      </c>
    </row>
  </sheetData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C785-E529-E847-B747-166E54D4C851}">
  <dimension ref="A1:I15"/>
  <sheetViews>
    <sheetView zoomScale="99" workbookViewId="0">
      <selection activeCell="E20" sqref="E20"/>
    </sheetView>
  </sheetViews>
  <sheetFormatPr baseColWidth="10" defaultRowHeight="16" x14ac:dyDescent="0.2"/>
  <cols>
    <col min="8" max="8" width="25.5" customWidth="1"/>
  </cols>
  <sheetData>
    <row r="1" spans="1:9" x14ac:dyDescent="0.2">
      <c r="A1" s="10">
        <v>23</v>
      </c>
      <c r="B1" s="10">
        <v>80</v>
      </c>
      <c r="C1" s="10">
        <v>52</v>
      </c>
      <c r="D1" s="10">
        <v>41</v>
      </c>
      <c r="E1" s="10">
        <v>60</v>
      </c>
      <c r="F1" s="10">
        <v>34</v>
      </c>
      <c r="H1" s="11" t="s">
        <v>43</v>
      </c>
      <c r="I1" s="11">
        <f>AVERAGE(A1:F10)</f>
        <v>65.516666666666666</v>
      </c>
    </row>
    <row r="2" spans="1:9" x14ac:dyDescent="0.2">
      <c r="A2" s="10">
        <v>60</v>
      </c>
      <c r="B2" s="10">
        <v>79</v>
      </c>
      <c r="C2" s="10">
        <v>10</v>
      </c>
      <c r="D2" s="10">
        <v>71</v>
      </c>
      <c r="E2" s="10">
        <v>78</v>
      </c>
      <c r="F2" s="10">
        <v>67</v>
      </c>
      <c r="H2" s="11" t="s">
        <v>44</v>
      </c>
      <c r="I2" s="11">
        <f>MEDIAN(A1:F10)</f>
        <v>71.5</v>
      </c>
    </row>
    <row r="3" spans="1:9" x14ac:dyDescent="0.2">
      <c r="A3" s="10">
        <v>79</v>
      </c>
      <c r="B3" s="10">
        <v>81</v>
      </c>
      <c r="C3" s="10">
        <v>64</v>
      </c>
      <c r="D3" s="10">
        <v>83</v>
      </c>
      <c r="E3" s="10">
        <v>89</v>
      </c>
      <c r="F3" s="10">
        <v>17</v>
      </c>
      <c r="H3" s="11" t="s">
        <v>45</v>
      </c>
      <c r="I3" s="11">
        <f>MODE(A1:F10)</f>
        <v>80</v>
      </c>
    </row>
    <row r="4" spans="1:9" x14ac:dyDescent="0.2">
      <c r="A4" s="10">
        <v>32</v>
      </c>
      <c r="B4" s="10">
        <v>95</v>
      </c>
      <c r="C4" s="10">
        <v>75</v>
      </c>
      <c r="D4" s="10">
        <v>54</v>
      </c>
      <c r="E4" s="10">
        <v>76</v>
      </c>
      <c r="F4" s="10">
        <v>82</v>
      </c>
      <c r="H4" s="11" t="s">
        <v>31</v>
      </c>
      <c r="I4" s="11">
        <f>I14-I10</f>
        <v>88</v>
      </c>
    </row>
    <row r="5" spans="1:9" x14ac:dyDescent="0.2">
      <c r="A5" s="10">
        <v>57</v>
      </c>
      <c r="B5" s="10">
        <v>41</v>
      </c>
      <c r="C5" s="10">
        <v>78</v>
      </c>
      <c r="D5" s="10">
        <v>64</v>
      </c>
      <c r="E5" s="10">
        <v>84</v>
      </c>
      <c r="F5" s="10">
        <v>69</v>
      </c>
      <c r="H5" s="11" t="s">
        <v>49</v>
      </c>
      <c r="I5" s="11">
        <f>AVEDEV(A1:F10)</f>
        <v>16.797222222222224</v>
      </c>
    </row>
    <row r="6" spans="1:9" x14ac:dyDescent="0.2">
      <c r="A6" s="10">
        <v>74</v>
      </c>
      <c r="B6" s="10">
        <v>65</v>
      </c>
      <c r="C6" s="10">
        <v>25</v>
      </c>
      <c r="D6" s="10">
        <v>72</v>
      </c>
      <c r="E6" s="10">
        <v>48</v>
      </c>
      <c r="F6" s="10">
        <v>74</v>
      </c>
      <c r="H6" s="11" t="s">
        <v>50</v>
      </c>
      <c r="I6" s="11">
        <f>STDEV(A1:F10)</f>
        <v>21.153588201184942</v>
      </c>
    </row>
    <row r="7" spans="1:9" x14ac:dyDescent="0.2">
      <c r="A7" s="10">
        <v>52</v>
      </c>
      <c r="B7" s="10">
        <v>92</v>
      </c>
      <c r="C7" s="10">
        <v>80</v>
      </c>
      <c r="D7" s="10">
        <v>88</v>
      </c>
      <c r="E7" s="10">
        <v>84</v>
      </c>
      <c r="F7" s="10">
        <v>63</v>
      </c>
      <c r="H7" s="11" t="s">
        <v>52</v>
      </c>
      <c r="I7" s="11">
        <f>I6^2</f>
        <v>447.47429378531075</v>
      </c>
    </row>
    <row r="8" spans="1:9" x14ac:dyDescent="0.2">
      <c r="A8" s="10">
        <v>70</v>
      </c>
      <c r="B8" s="10">
        <v>85</v>
      </c>
      <c r="C8" s="10">
        <v>98</v>
      </c>
      <c r="D8" s="10">
        <v>62</v>
      </c>
      <c r="E8" s="10">
        <v>90</v>
      </c>
      <c r="F8" s="10">
        <v>80</v>
      </c>
      <c r="H8" s="1"/>
      <c r="I8" s="1"/>
    </row>
    <row r="9" spans="1:9" x14ac:dyDescent="0.2">
      <c r="A9" s="10">
        <v>82</v>
      </c>
      <c r="B9" s="10">
        <v>55</v>
      </c>
      <c r="C9" s="10">
        <v>81</v>
      </c>
      <c r="D9" s="10">
        <v>74</v>
      </c>
      <c r="E9" s="10">
        <v>15</v>
      </c>
      <c r="F9" s="10">
        <v>85</v>
      </c>
      <c r="H9" s="27" t="s">
        <v>51</v>
      </c>
      <c r="I9" s="27"/>
    </row>
    <row r="10" spans="1:9" x14ac:dyDescent="0.2">
      <c r="A10" s="10">
        <v>36</v>
      </c>
      <c r="B10" s="10">
        <v>76</v>
      </c>
      <c r="C10" s="10">
        <v>67</v>
      </c>
      <c r="D10" s="10">
        <v>43</v>
      </c>
      <c r="E10" s="10">
        <v>79</v>
      </c>
      <c r="F10" s="10">
        <v>61</v>
      </c>
      <c r="H10" s="11" t="s">
        <v>20</v>
      </c>
      <c r="I10" s="11">
        <f>_xlfn.QUARTILE.INC(A1:F10,0)</f>
        <v>10</v>
      </c>
    </row>
    <row r="11" spans="1:9" x14ac:dyDescent="0.2">
      <c r="H11" s="11" t="s">
        <v>42</v>
      </c>
      <c r="I11" s="11">
        <f>_xlfn.QUARTILE.INC(A1:F10,1)</f>
        <v>54.75</v>
      </c>
    </row>
    <row r="12" spans="1:9" x14ac:dyDescent="0.2">
      <c r="H12" s="11" t="s">
        <v>22</v>
      </c>
      <c r="I12" s="11">
        <f>_xlfn.QUARTILE.INC(A1:F10,2)</f>
        <v>71.5</v>
      </c>
    </row>
    <row r="13" spans="1:9" x14ac:dyDescent="0.2">
      <c r="H13" s="11" t="s">
        <v>23</v>
      </c>
      <c r="I13" s="11">
        <f>_xlfn.QUARTILE.INC(A1:F10,3)</f>
        <v>80.25</v>
      </c>
    </row>
    <row r="14" spans="1:9" x14ac:dyDescent="0.2">
      <c r="H14" s="11" t="s">
        <v>53</v>
      </c>
      <c r="I14" s="11">
        <f>_xlfn.QUARTILE.INC(A1:F10,4)</f>
        <v>98</v>
      </c>
    </row>
    <row r="15" spans="1:9" x14ac:dyDescent="0.2">
      <c r="H15" s="26"/>
      <c r="I15" s="23"/>
    </row>
  </sheetData>
  <mergeCells count="1">
    <mergeCell ref="H9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B382-D9D2-944E-B641-CD1860158515}">
  <dimension ref="A1:L15"/>
  <sheetViews>
    <sheetView workbookViewId="0">
      <selection activeCell="M12" sqref="M12"/>
    </sheetView>
  </sheetViews>
  <sheetFormatPr baseColWidth="10" defaultRowHeight="16" x14ac:dyDescent="0.2"/>
  <cols>
    <col min="11" max="11" width="22.83203125" customWidth="1"/>
  </cols>
  <sheetData>
    <row r="1" spans="1:12" x14ac:dyDescent="0.2">
      <c r="A1" s="11">
        <v>96</v>
      </c>
      <c r="B1" s="11">
        <v>76</v>
      </c>
      <c r="C1" s="11">
        <v>54</v>
      </c>
      <c r="D1" s="11">
        <v>95</v>
      </c>
      <c r="E1" s="11">
        <v>99</v>
      </c>
      <c r="F1" s="11">
        <v>63</v>
      </c>
      <c r="G1" s="11">
        <v>92</v>
      </c>
      <c r="H1" s="11">
        <v>99</v>
      </c>
      <c r="I1" s="11">
        <v>42</v>
      </c>
      <c r="K1" s="11" t="s">
        <v>43</v>
      </c>
      <c r="L1" s="11">
        <f>AVERAGE(A1:I12)</f>
        <v>71.203703703703709</v>
      </c>
    </row>
    <row r="2" spans="1:12" x14ac:dyDescent="0.2">
      <c r="A2" s="11">
        <v>98</v>
      </c>
      <c r="B2" s="11">
        <v>78</v>
      </c>
      <c r="C2" s="11">
        <v>90</v>
      </c>
      <c r="D2" s="11">
        <v>48</v>
      </c>
      <c r="E2" s="11">
        <v>63</v>
      </c>
      <c r="F2" s="11">
        <v>40</v>
      </c>
      <c r="G2" s="11">
        <v>45</v>
      </c>
      <c r="H2" s="11">
        <v>65</v>
      </c>
      <c r="I2" s="11">
        <v>90</v>
      </c>
      <c r="K2" s="11" t="s">
        <v>44</v>
      </c>
      <c r="L2" s="11">
        <f>MEDIAN(A1:I12)</f>
        <v>70.5</v>
      </c>
    </row>
    <row r="3" spans="1:12" x14ac:dyDescent="0.2">
      <c r="A3" s="11">
        <v>57</v>
      </c>
      <c r="B3" s="11">
        <v>65</v>
      </c>
      <c r="C3" s="11">
        <v>79</v>
      </c>
      <c r="D3" s="11">
        <v>86</v>
      </c>
      <c r="E3" s="11">
        <v>96</v>
      </c>
      <c r="F3" s="11">
        <v>91</v>
      </c>
      <c r="G3" s="11">
        <v>78</v>
      </c>
      <c r="H3" s="11">
        <v>61</v>
      </c>
      <c r="I3" s="11">
        <v>92</v>
      </c>
      <c r="K3" s="11" t="s">
        <v>45</v>
      </c>
      <c r="L3" s="11">
        <f>MODE(A1:I12)</f>
        <v>63</v>
      </c>
    </row>
    <row r="4" spans="1:12" x14ac:dyDescent="0.2">
      <c r="A4" s="11">
        <v>70</v>
      </c>
      <c r="B4" s="11">
        <v>97</v>
      </c>
      <c r="C4" s="11">
        <v>58</v>
      </c>
      <c r="D4" s="11">
        <v>70</v>
      </c>
      <c r="E4" s="11">
        <v>77</v>
      </c>
      <c r="F4" s="11">
        <v>46</v>
      </c>
      <c r="G4" s="11">
        <v>43</v>
      </c>
      <c r="H4" s="11">
        <v>64</v>
      </c>
      <c r="I4" s="11">
        <v>49</v>
      </c>
      <c r="K4" s="11" t="s">
        <v>31</v>
      </c>
      <c r="L4" s="11">
        <v>59</v>
      </c>
    </row>
    <row r="5" spans="1:12" x14ac:dyDescent="0.2">
      <c r="A5" s="11">
        <v>50</v>
      </c>
      <c r="B5" s="11">
        <v>63</v>
      </c>
      <c r="C5" s="11">
        <v>74</v>
      </c>
      <c r="D5" s="11">
        <v>99</v>
      </c>
      <c r="E5" s="11">
        <v>65</v>
      </c>
      <c r="F5" s="11">
        <v>56</v>
      </c>
      <c r="G5" s="11">
        <v>69</v>
      </c>
      <c r="H5" s="11">
        <v>99</v>
      </c>
      <c r="I5" s="11">
        <v>52</v>
      </c>
      <c r="K5" s="11" t="s">
        <v>49</v>
      </c>
      <c r="L5" s="11">
        <f>AVEDEV(A1:I12)</f>
        <v>15.266803840877914</v>
      </c>
    </row>
    <row r="6" spans="1:12" x14ac:dyDescent="0.2">
      <c r="A6" s="11">
        <v>74</v>
      </c>
      <c r="B6" s="11">
        <v>53</v>
      </c>
      <c r="C6" s="11">
        <v>41</v>
      </c>
      <c r="D6" s="11">
        <v>79</v>
      </c>
      <c r="E6" s="11">
        <v>48</v>
      </c>
      <c r="F6" s="11">
        <v>87</v>
      </c>
      <c r="G6" s="11">
        <v>58</v>
      </c>
      <c r="H6" s="11">
        <v>49</v>
      </c>
      <c r="I6" s="11">
        <v>86</v>
      </c>
      <c r="K6" s="11" t="s">
        <v>50</v>
      </c>
      <c r="L6" s="11">
        <f>STDEV(A1:I12)</f>
        <v>17.642747184337637</v>
      </c>
    </row>
    <row r="7" spans="1:12" x14ac:dyDescent="0.2">
      <c r="A7" s="11">
        <v>78</v>
      </c>
      <c r="B7" s="11">
        <v>61</v>
      </c>
      <c r="C7" s="11">
        <v>93</v>
      </c>
      <c r="D7" s="11">
        <v>63</v>
      </c>
      <c r="E7" s="11">
        <v>67</v>
      </c>
      <c r="F7" s="11">
        <v>80</v>
      </c>
      <c r="G7" s="11">
        <v>77</v>
      </c>
      <c r="H7" s="11">
        <v>41</v>
      </c>
      <c r="I7" s="11">
        <v>43</v>
      </c>
      <c r="K7" s="11" t="s">
        <v>48</v>
      </c>
      <c r="L7" s="11">
        <f>L6^2</f>
        <v>311.2665282104536</v>
      </c>
    </row>
    <row r="8" spans="1:12" x14ac:dyDescent="0.2">
      <c r="A8" s="11">
        <v>59</v>
      </c>
      <c r="B8" s="11">
        <v>82</v>
      </c>
      <c r="C8" s="11">
        <v>97</v>
      </c>
      <c r="D8" s="11">
        <v>53</v>
      </c>
      <c r="E8" s="11">
        <v>75</v>
      </c>
      <c r="F8" s="11">
        <v>47</v>
      </c>
      <c r="G8" s="11">
        <v>92</v>
      </c>
      <c r="H8" s="11">
        <v>51</v>
      </c>
      <c r="I8" s="11">
        <v>72</v>
      </c>
    </row>
    <row r="9" spans="1:12" x14ac:dyDescent="0.2">
      <c r="A9" s="11">
        <v>98</v>
      </c>
      <c r="B9" s="11">
        <v>93</v>
      </c>
      <c r="C9" s="11">
        <v>67</v>
      </c>
      <c r="D9" s="11">
        <v>56</v>
      </c>
      <c r="E9" s="11">
        <v>93</v>
      </c>
      <c r="F9" s="11">
        <v>64</v>
      </c>
      <c r="G9" s="11">
        <v>54</v>
      </c>
      <c r="H9" s="11">
        <v>82</v>
      </c>
      <c r="I9" s="11">
        <v>69</v>
      </c>
      <c r="K9" s="25" t="s">
        <v>51</v>
      </c>
      <c r="L9" s="25"/>
    </row>
    <row r="10" spans="1:12" x14ac:dyDescent="0.2">
      <c r="A10" s="11">
        <v>92</v>
      </c>
      <c r="B10" s="11">
        <v>71</v>
      </c>
      <c r="C10" s="11">
        <v>88</v>
      </c>
      <c r="D10" s="11">
        <v>58</v>
      </c>
      <c r="E10" s="11">
        <v>56</v>
      </c>
      <c r="F10" s="11">
        <v>53</v>
      </c>
      <c r="G10" s="11">
        <v>79</v>
      </c>
      <c r="H10" s="11">
        <v>48</v>
      </c>
      <c r="I10" s="11">
        <v>93</v>
      </c>
      <c r="K10" s="11" t="s">
        <v>20</v>
      </c>
      <c r="L10" s="11">
        <f>_xlfn.QUARTILE.INC(A1:I12,0)</f>
        <v>40</v>
      </c>
    </row>
    <row r="11" spans="1:12" x14ac:dyDescent="0.2">
      <c r="A11" s="11">
        <v>89</v>
      </c>
      <c r="B11" s="11">
        <v>94</v>
      </c>
      <c r="C11" s="11">
        <v>72</v>
      </c>
      <c r="D11" s="11">
        <v>41</v>
      </c>
      <c r="E11" s="11">
        <v>80</v>
      </c>
      <c r="F11" s="11">
        <v>89</v>
      </c>
      <c r="G11" s="11">
        <v>61</v>
      </c>
      <c r="H11" s="11">
        <v>58</v>
      </c>
      <c r="I11" s="11">
        <v>67</v>
      </c>
      <c r="K11" s="11" t="s">
        <v>42</v>
      </c>
      <c r="L11" s="11">
        <f>_xlfn.QUARTILE.INC(A1:I12,1)</f>
        <v>56.75</v>
      </c>
    </row>
    <row r="12" spans="1:12" x14ac:dyDescent="0.2">
      <c r="A12" s="11">
        <v>71</v>
      </c>
      <c r="B12" s="11">
        <v>63</v>
      </c>
      <c r="C12" s="11">
        <v>94</v>
      </c>
      <c r="D12" s="11">
        <v>76</v>
      </c>
      <c r="E12" s="11">
        <v>81</v>
      </c>
      <c r="F12" s="11">
        <v>87</v>
      </c>
      <c r="G12" s="11">
        <v>55</v>
      </c>
      <c r="H12" s="11">
        <v>59</v>
      </c>
      <c r="I12" s="11">
        <v>94</v>
      </c>
      <c r="K12" s="11" t="s">
        <v>22</v>
      </c>
      <c r="L12" s="11">
        <f>_xlfn.QUARTILE.INC(A1:I12,2)</f>
        <v>70.5</v>
      </c>
    </row>
    <row r="13" spans="1:12" x14ac:dyDescent="0.2">
      <c r="K13" s="11" t="s">
        <v>23</v>
      </c>
      <c r="L13" s="11">
        <f>_xlfn.QUARTILE.INC(A1:I12,3)</f>
        <v>88.25</v>
      </c>
    </row>
    <row r="14" spans="1:12" x14ac:dyDescent="0.2">
      <c r="K14" s="11" t="s">
        <v>46</v>
      </c>
      <c r="L14" s="11">
        <f>_xlfn.QUARTILE.INC(A1:I12,4)</f>
        <v>99</v>
      </c>
    </row>
    <row r="15" spans="1:12" x14ac:dyDescent="0.2">
      <c r="J15" s="23"/>
      <c r="K15" s="26"/>
      <c r="L15" s="23"/>
    </row>
  </sheetData>
  <mergeCells count="1">
    <mergeCell ref="K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Soal 1</vt:lpstr>
      <vt:lpstr>Soal 2</vt:lpstr>
      <vt:lpstr>Soal 3</vt:lpstr>
      <vt:lpstr>Soal 4</vt:lpstr>
      <vt:lpstr>Soal 5</vt:lpstr>
      <vt:lpstr>Soal 6</vt:lpstr>
      <vt:lpstr>Soal 7</vt:lpstr>
      <vt:lpstr>Soal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VICKY  DARMANA</cp:lastModifiedBy>
  <dcterms:created xsi:type="dcterms:W3CDTF">2023-02-07T11:14:05Z</dcterms:created>
  <dcterms:modified xsi:type="dcterms:W3CDTF">2023-02-08T13:13:31Z</dcterms:modified>
</cp:coreProperties>
</file>