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<sst xmlns="http://schemas.openxmlformats.org/spreadsheetml/2006/main" count="44" uniqueCount="39">
  <si>
    <t xml:space="preserve">scenario A</t>
  </si>
  <si>
    <t xml:space="preserve">scenario B</t>
  </si>
  <si>
    <t xml:space="preserve">scenario C</t>
  </si>
  <si>
    <t xml:space="preserve">scenario D</t>
  </si>
  <si>
    <t xml:space="preserve">scenario E</t>
  </si>
  <si>
    <t xml:space="preserve">#RNA for 50% infection probability (D50)</t>
  </si>
  <si>
    <t xml:space="preserve">room ventilation rate [/h]</t>
  </si>
  <si>
    <t xml:space="preserve">deposition probability</t>
  </si>
  <si>
    <t xml:space="preserve">total mask efficiency (exhaling + inhaling)</t>
  </si>
  <si>
    <t xml:space="preserve">emission breathing [/cm³] </t>
  </si>
  <si>
    <t xml:space="preserve">susceptible # persons / room</t>
  </si>
  <si>
    <t xml:space="preserve">emission speaking [/cm³] </t>
  </si>
  <si>
    <t xml:space="preserve">speaking / breathing ratio</t>
  </si>
  <si>
    <t xml:space="preserve">respiratory rate [l/min]</t>
  </si>
  <si>
    <t xml:space="preserve">specific results</t>
  </si>
  <si>
    <t xml:space="preserve">don't edit!</t>
  </si>
  <si>
    <t xml:space="preserve">respiratory fluid RNA conc [/cm³]</t>
  </si>
  <si>
    <t xml:space="preserve">mean wet aerosol diameter [um]</t>
  </si>
  <si>
    <t xml:space="preserve">dosis 6 hours (per  day)*</t>
  </si>
  <si>
    <t xml:space="preserve">infectious episode [d] *</t>
  </si>
  <si>
    <t xml:space="preserve">dosis infectious episode </t>
  </si>
  <si>
    <t xml:space="preserve">virus lifetime in aerosol [h]</t>
  </si>
  <si>
    <t xml:space="preserve">infection risk of individual person [% / episode]</t>
  </si>
  <si>
    <t xml:space="preserve">risk of 1  person in room being infected [% / episode]</t>
  </si>
  <si>
    <t xml:space="preserve">room area [m²]**</t>
  </si>
  <si>
    <t xml:space="preserve">room height [m]**</t>
  </si>
  <si>
    <t xml:space="preserve">** Very large room sizes violate the assumption of instantaneaous mixing of the air</t>
  </si>
  <si>
    <t xml:space="preserve">* Episode can be adjusted in A11 plus the number of hours exposed (E10-I10)</t>
  </si>
  <si>
    <t xml:space="preserve">normalized results, RVR = 1 / h</t>
  </si>
  <si>
    <t xml:space="preserve">Copyright</t>
  </si>
  <si>
    <t xml:space="preserve">infection probability [/RNA]</t>
  </si>
  <si>
    <t xml:space="preserve">Max Planck Institute for Chemistry</t>
  </si>
  <si>
    <t xml:space="preserve">RNA content in aerosol</t>
  </si>
  <si>
    <t xml:space="preserve">Hahn-Meitner-Weg 1</t>
  </si>
  <si>
    <t xml:space="preserve">aerosol emission [/h]</t>
  </si>
  <si>
    <t xml:space="preserve">55128 Mainz</t>
  </si>
  <si>
    <t xml:space="preserve">aerosol conc [/l]</t>
  </si>
  <si>
    <t xml:space="preserve">RNA cont. aerosol conc [/l]</t>
  </si>
  <si>
    <t xml:space="preserve">RNA dosis [/h]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</si>
</sst>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"/>
    <numFmt numFmtId="167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4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2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34" zoomScaleNormal="134" zoomScalePageLayoutView="100" workbookViewId="0">
      <selection pane="topLeft" activeCell="B12" activeCellId="0" sqref="B3:B12"/>
    </sheetView>
  </sheetViews>
  <sheetFormatPr defaultRowHeight="14.4" zeroHeight="false" outlineLevelRow="0" outlineLevelCol="0"/>
  <cols>
    <col collapsed="false" customWidth="true" hidden="false" outlineLevel="0" max="1" min="1" style="0" width="36.7"/>
    <col collapsed="false" customWidth="true" hidden="false" outlineLevel="0" max="2" min="2" style="0" width="13.66"/>
    <col collapsed="false" customWidth="true" hidden="false" outlineLevel="0" max="3" min="3" style="0" width="15"/>
    <col collapsed="false" customWidth="true" hidden="false" outlineLevel="0" max="4" min="4" style="0" width="50.49"/>
    <col collapsed="false" customWidth="true" hidden="false" outlineLevel="0" max="5" min="5" style="0" width="13.44"/>
    <col collapsed="false" customWidth="true" hidden="false" outlineLevel="0" max="6" min="6" style="0" width="13.33"/>
    <col collapsed="false" customWidth="true" hidden="false" outlineLevel="0" max="7" min="7" style="0" width="11.99"/>
    <col collapsed="false" customWidth="true" hidden="false" outlineLevel="0" max="8" min="8" style="0" width="12.78"/>
    <col collapsed="false" customWidth="true" hidden="false" outlineLevel="0" max="9" min="9" style="0" width="13.01"/>
    <col collapsed="false" customWidth="true" hidden="false" outlineLevel="0" max="1025" min="10" style="0" width="9"/>
  </cols>
  <sheetData>
    <row r="1" customFormat="false" ht="33" hidden="false" customHeight="tru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</row>
    <row r="3" customFormat="false" ht="14.4" hidden="false" customHeight="false" outlineLevel="0" collapsed="false">
      <c r="A3" s="0" t="s">
        <v>5</v>
      </c>
      <c r="B3" s="0" t="n">
        <v>316</v>
      </c>
      <c r="D3" s="0" t="s">
        <v>6</v>
      </c>
      <c r="E3" s="0" t="n">
        <v>0.35</v>
      </c>
      <c r="F3" s="0" t="n">
        <v>2</v>
      </c>
      <c r="G3" s="0" t="n">
        <v>2</v>
      </c>
      <c r="H3" s="0" t="n">
        <v>2</v>
      </c>
      <c r="I3" s="0" t="n">
        <v>9</v>
      </c>
    </row>
    <row r="4" customFormat="false" ht="14.4" hidden="false" customHeight="false" outlineLevel="0" collapsed="false">
      <c r="A4" s="0" t="s">
        <v>7</v>
      </c>
      <c r="B4" s="0" t="n">
        <v>0.5</v>
      </c>
      <c r="D4" s="0" t="s">
        <v>8</v>
      </c>
      <c r="E4" s="0" t="n">
        <v>0</v>
      </c>
      <c r="F4" s="0" t="n">
        <v>0</v>
      </c>
      <c r="G4" s="0" t="n">
        <v>0.7</v>
      </c>
      <c r="H4" s="0" t="n">
        <v>0.95</v>
      </c>
      <c r="I4" s="0" t="n">
        <v>0</v>
      </c>
    </row>
    <row r="5" customFormat="false" ht="14.4" hidden="false" customHeight="false" outlineLevel="0" collapsed="false">
      <c r="A5" s="0" t="s">
        <v>9</v>
      </c>
      <c r="B5" s="0" t="n">
        <v>0.06</v>
      </c>
      <c r="D5" s="0" t="s">
        <v>10</v>
      </c>
      <c r="E5" s="1" t="n">
        <v>23</v>
      </c>
      <c r="F5" s="0" t="n">
        <v>24</v>
      </c>
      <c r="G5" s="0" t="n">
        <v>24</v>
      </c>
      <c r="H5" s="0" t="n">
        <v>24</v>
      </c>
      <c r="I5" s="0" t="n">
        <v>24</v>
      </c>
    </row>
    <row r="6" customFormat="false" ht="14.4" hidden="false" customHeight="false" outlineLevel="0" collapsed="false">
      <c r="A6" s="0" t="s">
        <v>11</v>
      </c>
      <c r="B6" s="0" t="n">
        <v>0.6</v>
      </c>
    </row>
    <row r="7" customFormat="false" ht="14.4" hidden="false" customHeight="false" outlineLevel="0" collapsed="false">
      <c r="A7" s="0" t="s">
        <v>12</v>
      </c>
      <c r="B7" s="0" t="n">
        <v>0.1</v>
      </c>
    </row>
    <row r="8" customFormat="false" ht="18" hidden="false" customHeight="false" outlineLevel="0" collapsed="false">
      <c r="A8" s="0" t="s">
        <v>13</v>
      </c>
      <c r="B8" s="0" t="n">
        <v>10</v>
      </c>
      <c r="D8" s="2" t="s">
        <v>14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</row>
    <row r="9" customFormat="false" ht="13.8" hidden="false" customHeight="false" outlineLevel="0" collapsed="false">
      <c r="A9" s="0" t="s">
        <v>16</v>
      </c>
      <c r="B9" s="3" t="n">
        <f aca="false">500000000</f>
        <v>500000000</v>
      </c>
      <c r="D9" s="4"/>
      <c r="E9" s="4"/>
      <c r="F9" s="4"/>
      <c r="G9" s="4"/>
      <c r="H9" s="4"/>
      <c r="I9" s="4"/>
    </row>
    <row r="10" customFormat="false" ht="14.4" hidden="false" customHeight="false" outlineLevel="0" collapsed="false">
      <c r="A10" s="0" t="s">
        <v>17</v>
      </c>
      <c r="B10" s="0" t="n">
        <v>5</v>
      </c>
      <c r="D10" s="4" t="s">
        <v>18</v>
      </c>
      <c r="E10" s="5" t="n">
        <f aca="false">$B$25/(E$3 + 1/$B$12)*(1-E$4)*6</f>
        <v>23.8573924869005</v>
      </c>
      <c r="F10" s="5" t="n">
        <f aca="false">$B$25/(F$3 + 1/$B$12)*(1-F$4)*6</f>
        <v>8.64830477650145</v>
      </c>
      <c r="G10" s="5" t="n">
        <f aca="false">$B$25/(G$3 + 1/$B$12)*(1-G$4)*6</f>
        <v>2.59449143295043</v>
      </c>
      <c r="H10" s="5" t="n">
        <f aca="false">$B$25/(H$3 + 1/$B$12)*(1-H$4)*6</f>
        <v>0.432415238825072</v>
      </c>
      <c r="I10" s="5" t="n">
        <f aca="false">$B$25/(I$3 + 1/$B$12)*(1-I$4)*6</f>
        <v>2.33451171881021</v>
      </c>
    </row>
    <row r="11" customFormat="false" ht="14.4" hidden="false" customHeight="false" outlineLevel="0" collapsed="false">
      <c r="A11" s="0" t="s">
        <v>19</v>
      </c>
      <c r="B11" s="0" t="n">
        <v>2</v>
      </c>
      <c r="D11" s="4" t="s">
        <v>20</v>
      </c>
      <c r="E11" s="5" t="n">
        <f aca="false">E$10*$B$11</f>
        <v>47.7147849738011</v>
      </c>
      <c r="F11" s="5" t="n">
        <f aca="false">F$10*$B$11</f>
        <v>17.2966095530029</v>
      </c>
      <c r="G11" s="5" t="n">
        <f aca="false">G$10*$B$11</f>
        <v>5.18898286590087</v>
      </c>
      <c r="H11" s="5" t="n">
        <f aca="false">H$10*$B$11</f>
        <v>0.864830477650144</v>
      </c>
      <c r="I11" s="5" t="n">
        <f aca="false">I$10*$B$11</f>
        <v>4.66902343762041</v>
      </c>
    </row>
    <row r="12" customFormat="false" ht="14.4" hidden="false" customHeight="false" outlineLevel="0" collapsed="false">
      <c r="A12" s="0" t="s">
        <v>21</v>
      </c>
      <c r="B12" s="0" t="n">
        <v>1.7</v>
      </c>
      <c r="D12" s="4" t="s">
        <v>22</v>
      </c>
      <c r="E12" s="5" t="n">
        <f aca="false">(1-(1-$B$20)^E$11) * 100</f>
        <v>9.9371619832475</v>
      </c>
      <c r="F12" s="5" t="n">
        <f aca="false">(1-(1-$B$20)^F$11) * 100</f>
        <v>3.72294656585105</v>
      </c>
      <c r="G12" s="5" t="n">
        <f aca="false">(1-(1-$B$20)^G$11) * 100</f>
        <v>1.13175227953785</v>
      </c>
      <c r="H12" s="5" t="n">
        <f aca="false">(1-(1-$B$20)^H$11) * 100</f>
        <v>0.189521069957266</v>
      </c>
      <c r="I12" s="5" t="n">
        <f aca="false">(1-(1-$B$20)^I$11) * 100</f>
        <v>1.01892545633056</v>
      </c>
    </row>
    <row r="13" customFormat="false" ht="14.4" hidden="false" customHeight="false" outlineLevel="0" collapsed="false">
      <c r="D13" s="4" t="s">
        <v>23</v>
      </c>
      <c r="E13" s="5" t="n">
        <f aca="false">(1-(1-$B$20)^E$11^E$5) * 100</f>
        <v>90.9936370075866</v>
      </c>
      <c r="F13" s="5" t="n">
        <f aca="false">(1-(1-$B$20)^F$11^F$5) * 100</f>
        <v>59.7702841895085</v>
      </c>
      <c r="G13" s="5" t="n">
        <f aca="false">(1-(1-$B$20)^G$11^G$5) * 100</f>
        <v>23.9036038684064</v>
      </c>
      <c r="H13" s="5" t="n">
        <f aca="false">(1-(1-$B$20)^H$11^H$5) * 100</f>
        <v>4.45073553215497</v>
      </c>
      <c r="I13" s="5" t="n">
        <f aca="false">(1-(1-$B$20)^I$11^I$5) * 100</f>
        <v>21.7918628706524</v>
      </c>
    </row>
    <row r="14" customFormat="false" ht="14.4" hidden="false" customHeight="false" outlineLevel="0" collapsed="false">
      <c r="A14" s="0" t="s">
        <v>24</v>
      </c>
      <c r="B14" s="0" t="n">
        <v>60</v>
      </c>
    </row>
    <row r="15" customFormat="false" ht="14.4" hidden="false" customHeight="false" outlineLevel="0" collapsed="false">
      <c r="A15" s="0" t="s">
        <v>25</v>
      </c>
      <c r="B15" s="0" t="n">
        <v>3</v>
      </c>
    </row>
    <row r="16" customFormat="false" ht="14.4" hidden="false" customHeight="false" outlineLevel="0" collapsed="false">
      <c r="A16" s="0" t="s">
        <v>26</v>
      </c>
      <c r="D16" s="6" t="s">
        <v>27</v>
      </c>
    </row>
    <row r="17" customFormat="false" ht="14.4" hidden="false" customHeight="false" outlineLevel="0" collapsed="false">
      <c r="D17" s="6"/>
    </row>
    <row r="18" customFormat="false" ht="15.6" hidden="false" customHeight="false" outlineLevel="0" collapsed="false">
      <c r="A18" s="7" t="s">
        <v>28</v>
      </c>
      <c r="B18" s="7" t="s">
        <v>15</v>
      </c>
    </row>
    <row r="19" customFormat="false" ht="14.4" hidden="false" customHeight="false" outlineLevel="0" collapsed="false">
      <c r="D19" s="0" t="s">
        <v>29</v>
      </c>
    </row>
    <row r="20" customFormat="false" ht="13.8" hidden="false" customHeight="false" outlineLevel="0" collapsed="false">
      <c r="A20" s="4" t="s">
        <v>30</v>
      </c>
      <c r="B20" s="8" t="n">
        <f aca="false">1-10^(LOG10(0.5)/$B$3)</f>
        <v>0.00219109976465726</v>
      </c>
      <c r="D20" s="0" t="s">
        <v>31</v>
      </c>
    </row>
    <row r="21" customFormat="false" ht="14.4" hidden="false" customHeight="false" outlineLevel="0" collapsed="false">
      <c r="A21" s="4" t="s">
        <v>32</v>
      </c>
      <c r="B21" s="9" t="n">
        <f aca="false">$B$9*PI()/6*($B$10/10000)^3</f>
        <v>0.0327249234748937</v>
      </c>
      <c r="D21" s="0" t="s">
        <v>33</v>
      </c>
    </row>
    <row r="22" customFormat="false" ht="14.4" hidden="false" customHeight="false" outlineLevel="0" collapsed="false">
      <c r="A22" s="4" t="s">
        <v>34</v>
      </c>
      <c r="B22" s="8" t="n">
        <f aca="false">($B$5*(1-$B$7) + $B$6*$B$7) * 1000 * $B$8 * 60</f>
        <v>68400</v>
      </c>
      <c r="D22" s="0" t="s">
        <v>35</v>
      </c>
    </row>
    <row r="23" customFormat="false" ht="14.4" hidden="false" customHeight="false" outlineLevel="0" collapsed="false">
      <c r="A23" s="4" t="s">
        <v>36</v>
      </c>
      <c r="B23" s="8" t="n">
        <f aca="false">$B$22 / ($B$14 * $B$15  * 1000)</f>
        <v>0.38</v>
      </c>
    </row>
    <row r="24" customFormat="false" ht="14.4" hidden="false" customHeight="false" outlineLevel="0" collapsed="false">
      <c r="A24" s="4" t="s">
        <v>37</v>
      </c>
      <c r="B24" s="8" t="n">
        <f aca="false">$B$23*$B$21</f>
        <v>0.0124354709204596</v>
      </c>
    </row>
    <row r="25" customFormat="false" ht="14.4" hidden="false" customHeight="false" outlineLevel="0" collapsed="false">
      <c r="A25" s="4" t="s">
        <v>38</v>
      </c>
      <c r="B25" s="8" t="n">
        <f aca="false">$B$8*60*$B$24*$B$4</f>
        <v>3.73064127613788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2021-03-18T10:06:58Z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