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3)/"/>
    </mc:Choice>
  </mc:AlternateContent>
  <xr:revisionPtr revIDLastSave="0" documentId="8_{F8AD3CDD-8AF3-4645-B31B-883331028568}" xr6:coauthVersionLast="47" xr6:coauthVersionMax="47" xr10:uidLastSave="{00000000-0000-0000-0000-000000000000}"/>
  <bookViews>
    <workbookView xWindow="28680" yWindow="1725" windowWidth="20640" windowHeight="11760" firstSheet="2" activeTab="2" xr2:uid="{C1B61AA5-C757-4C13-B5B2-E36863709022}"/>
  </bookViews>
  <sheets>
    <sheet name="Produtos Infantis" sheetId="1" r:id="rId1"/>
    <sheet name="Produtos Infantis por Coluna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ColunaProdutos">'Produtos Infantis por Coluna'!$A:$A</definedName>
    <definedName name="_xlnm.Criteria" localSheetId="4">'Dados Filtrados'!$A$2:$B$3</definedName>
    <definedName name="Descontos">'Produtos Infantis'!$D$3:$D$122</definedName>
    <definedName name="Descrição">'Produtos Infantis'!$A$3:$A$122</definedName>
    <definedName name="LinhaTamanhos">'Produtos Infantis por Coluna'!$C$2:$V$2</definedName>
    <definedName name="Preços">'Produtos Infantis'!$C$3:$C$122</definedName>
    <definedName name="Produtos">'Produtos Infantis por Coluna'!$A$3:$A$14</definedName>
    <definedName name="Quantidades">'Produtos Infantis'!$E$3:$E$122</definedName>
    <definedName name="Tabela">'Produtos Infantis por Coluna'!$C$2:$V$14</definedName>
    <definedName name="TabelaTamanho">'Produtos Infantis por Coluna'!$B$2:$V$14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7" l="1"/>
  <c r="E4" i="17" s="1"/>
  <c r="E16" i="17"/>
  <c r="B12" i="12"/>
  <c r="B11" i="12"/>
  <c r="B9" i="12"/>
  <c r="B6" i="12"/>
  <c r="B5" i="12"/>
  <c r="B2" i="12"/>
  <c r="E14" i="17" l="1"/>
  <c r="E18" i="17"/>
  <c r="E20" i="17" s="1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<sst xmlns="http://schemas.openxmlformats.org/spreadsheetml/2006/main" count="197" uniqueCount="40">
  <si>
    <t>Lista de Produtos Infantis</t>
  </si>
  <si>
    <t>Descrição</t>
  </si>
  <si>
    <t>Tamanho</t>
  </si>
  <si>
    <t>Preço Unitário</t>
  </si>
  <si>
    <t>Valor do Desconto</t>
  </si>
  <si>
    <t>Quantidades</t>
  </si>
  <si>
    <t>Valor Total</t>
  </si>
  <si>
    <t>Tênis Infantil Atitas Azul</t>
  </si>
  <si>
    <t>Tênis Infantil Atitas Rosa</t>
  </si>
  <si>
    <t>Tênis Infantil Atitas Vermelho</t>
  </si>
  <si>
    <t>Tênis Infantil Nika Azul</t>
  </si>
  <si>
    <t>Tênis Infantil Nika Rosa</t>
  </si>
  <si>
    <t>Tênis Infantil Nika Vermelho</t>
  </si>
  <si>
    <t>Total</t>
  </si>
  <si>
    <t>Desconto</t>
  </si>
  <si>
    <t>Tamanhos</t>
  </si>
  <si>
    <t>Preço</t>
  </si>
  <si>
    <t>Quantidade</t>
  </si>
  <si>
    <t xml:space="preserve"> </t>
  </si>
  <si>
    <t>Produto:</t>
  </si>
  <si>
    <t>Tamanho:</t>
  </si>
  <si>
    <t xml:space="preserve">A partir de </t>
  </si>
  <si>
    <t>Qts estoque:</t>
  </si>
  <si>
    <t>A partir de</t>
  </si>
  <si>
    <t>Qtd compra:</t>
  </si>
  <si>
    <t>Valor</t>
  </si>
  <si>
    <t>Desconto:</t>
  </si>
  <si>
    <t>Preço unitário:</t>
  </si>
  <si>
    <t>Valor venda:</t>
  </si>
  <si>
    <t>Valor final: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</si>
  <si>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</si>
  <si>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</si>
  <si>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</si>
  <si>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</si>
  <si>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</si>
  <si>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</si>
  <si>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</si>
  <si>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</si>
  <si>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</si>
  <si>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*Azul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</si>
</sst>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64" fontId="8" fillId="2" borderId="29" xfId="1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164" fontId="7" fillId="2" borderId="29" xfId="1" applyFont="1" applyFill="1" applyBorder="1" applyAlignment="1">
      <alignment horizontal="center"/>
    </xf>
    <xf numFmtId="164" fontId="7" fillId="2" borderId="20" xfId="1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164" fontId="9" fillId="2" borderId="29" xfId="1" applyFont="1" applyFill="1" applyBorder="1" applyAlignment="1">
      <alignment horizontal="center"/>
    </xf>
    <xf numFmtId="164" fontId="9" fillId="2" borderId="20" xfId="1" applyFont="1" applyFill="1" applyBorder="1" applyAlignment="1">
      <alignment horizontal="center"/>
    </xf>
    <xf numFmtId="0" fontId="10" fillId="4" borderId="23" xfId="0" applyFont="1" applyFill="1" applyBorder="1"/>
    <xf numFmtId="0" fontId="10" fillId="4" borderId="21" xfId="0" applyFont="1" applyFill="1" applyBorder="1"/>
    <xf numFmtId="0" fontId="11" fillId="4" borderId="28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22" xfId="0" applyFill="1" applyBorder="1"/>
    <xf numFmtId="0" fontId="0" fillId="7" borderId="33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0" xfId="0" applyFill="1"/>
    <xf numFmtId="0" fontId="0" fillId="7" borderId="25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34" xfId="0" applyFill="1" applyBorder="1"/>
    <xf numFmtId="0" fontId="0" fillId="7" borderId="35" xfId="0" applyFill="1" applyBorder="1" applyAlignment="1">
      <alignment horizontal="center" vertical="center"/>
    </xf>
    <xf numFmtId="0" fontId="0" fillId="7" borderId="35" xfId="0" applyFill="1" applyBorder="1"/>
    <xf numFmtId="0" fontId="0" fillId="7" borderId="36" xfId="0" applyFill="1" applyBorder="1"/>
    <xf numFmtId="0" fontId="1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 vertical="center" indent="2"/>
    </xf>
    <xf numFmtId="9" fontId="0" fillId="8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9" fontId="0" fillId="6" borderId="0" xfId="0" applyNumberFormat="1" applyFill="1" applyAlignment="1">
      <alignment horizontal="center" vertical="center"/>
    </xf>
    <xf numFmtId="0" fontId="13" fillId="7" borderId="0" xfId="0" applyFont="1" applyFill="1"/>
    <xf numFmtId="165" fontId="0" fillId="7" borderId="0" xfId="0" applyNumberFormat="1" applyFill="1" applyAlignment="1">
      <alignment horizontal="left"/>
    </xf>
    <xf numFmtId="0" fontId="15" fillId="7" borderId="0" xfId="0" applyFont="1" applyFill="1"/>
    <xf numFmtId="9" fontId="15" fillId="7" borderId="0" xfId="0" applyNumberFormat="1" applyFont="1" applyFill="1"/>
    <xf numFmtId="0" fontId="16" fillId="0" borderId="0" xfId="0" quotePrefix="1" applyFont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  <a:ext uri="{147F2762-F138-4A5C-976F-8EAC2B608ADB}">
              <a16:predDERef xmlns:a16="http://schemas.microsoft.com/office/drawing/2014/main" pre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102" activePane="bottomLeft" state="frozen"/>
      <selection pane="bottomLeft" activeCell="C2" sqref="C2"/>
    </sheetView>
  </sheetViews>
  <sheetFormatPr defaultColWidth="9.140625" defaultRowHeight="14.4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6" thickBot="1">
      <c r="A1" s="82" t="s">
        <v>0</v>
      </c>
      <c r="B1" s="83"/>
      <c r="C1" s="83"/>
      <c r="D1" s="83"/>
      <c r="E1" s="83"/>
      <c r="F1" s="84"/>
    </row>
    <row r="2" spans="1:6" ht="16.149999999999999" thickBo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5">
      <c r="A3" s="9" t="s">
        <v>7</v>
      </c>
      <c r="B3" s="10">
        <v>17</v>
      </c>
      <c r="C3" s="11">
        <v>79.8</v>
      </c>
      <c r="D3" s="11">
        <f>C3*$C$124</f>
        <v>7.98</v>
      </c>
      <c r="E3" s="10">
        <v>15</v>
      </c>
      <c r="F3" s="11">
        <f>(C3-D3)*E3</f>
        <v>1077.3</v>
      </c>
    </row>
    <row r="4" spans="1:6" ht="15">
      <c r="A4" s="9" t="s">
        <v>7</v>
      </c>
      <c r="B4" s="10">
        <v>18</v>
      </c>
      <c r="C4" s="11">
        <v>79.8</v>
      </c>
      <c r="D4" s="11">
        <f>C4*$C$124</f>
        <v>7.98</v>
      </c>
      <c r="E4" s="10">
        <v>0</v>
      </c>
      <c r="F4" s="11">
        <f>(C4-D4)*E4</f>
        <v>0</v>
      </c>
    </row>
    <row r="5" spans="1:6" ht="15">
      <c r="A5" s="9" t="s">
        <v>7</v>
      </c>
      <c r="B5" s="10">
        <v>19</v>
      </c>
      <c r="C5" s="11">
        <v>79.8</v>
      </c>
      <c r="D5" s="11">
        <f>C5*$C$124</f>
        <v>7.98</v>
      </c>
      <c r="E5" s="10">
        <v>3</v>
      </c>
      <c r="F5" s="11">
        <f>(C5-D5)*E5</f>
        <v>215.45999999999998</v>
      </c>
    </row>
    <row r="6" spans="1:6" ht="15">
      <c r="A6" s="9" t="s">
        <v>7</v>
      </c>
      <c r="B6" s="10">
        <v>20</v>
      </c>
      <c r="C6" s="11">
        <v>79.8</v>
      </c>
      <c r="D6" s="11">
        <f>C6*$C$124</f>
        <v>7.98</v>
      </c>
      <c r="E6" s="10">
        <v>21</v>
      </c>
      <c r="F6" s="11">
        <f>(C6-D6)*E6</f>
        <v>1508.2199999999998</v>
      </c>
    </row>
    <row r="7" spans="1:6" ht="15">
      <c r="A7" s="9" t="s">
        <v>7</v>
      </c>
      <c r="B7" s="10">
        <v>21</v>
      </c>
      <c r="C7" s="11">
        <v>79.8</v>
      </c>
      <c r="D7" s="11">
        <f>C7*$C$124</f>
        <v>7.98</v>
      </c>
      <c r="E7" s="10">
        <v>12</v>
      </c>
      <c r="F7" s="11">
        <f>(C7-D7)*E7</f>
        <v>861.83999999999992</v>
      </c>
    </row>
    <row r="8" spans="1:6" ht="15">
      <c r="A8" s="9" t="s">
        <v>7</v>
      </c>
      <c r="B8" s="10">
        <v>22</v>
      </c>
      <c r="C8" s="11">
        <v>79.8</v>
      </c>
      <c r="D8" s="11">
        <f>C8*$C$124</f>
        <v>7.98</v>
      </c>
      <c r="E8" s="10">
        <v>5</v>
      </c>
      <c r="F8" s="11">
        <f>(C8-D8)*E8</f>
        <v>359.09999999999997</v>
      </c>
    </row>
    <row r="9" spans="1:6" ht="15">
      <c r="A9" s="9" t="s">
        <v>7</v>
      </c>
      <c r="B9" s="10">
        <v>23</v>
      </c>
      <c r="C9" s="11">
        <v>79.8</v>
      </c>
      <c r="D9" s="11">
        <f>C9*$C$124</f>
        <v>7.98</v>
      </c>
      <c r="E9" s="10">
        <v>8</v>
      </c>
      <c r="F9" s="11">
        <f>(C9-D9)*E9</f>
        <v>574.55999999999995</v>
      </c>
    </row>
    <row r="10" spans="1:6" ht="15">
      <c r="A10" s="9" t="s">
        <v>7</v>
      </c>
      <c r="B10" s="10">
        <v>24</v>
      </c>
      <c r="C10" s="11">
        <v>79.8</v>
      </c>
      <c r="D10" s="11">
        <f>C10*$C$124</f>
        <v>7.98</v>
      </c>
      <c r="E10" s="10">
        <v>23</v>
      </c>
      <c r="F10" s="11">
        <f>(C10-D10)*E10</f>
        <v>1651.86</v>
      </c>
    </row>
    <row r="11" spans="1:6" ht="15">
      <c r="A11" s="9" t="s">
        <v>7</v>
      </c>
      <c r="B11" s="10">
        <v>25</v>
      </c>
      <c r="C11" s="11">
        <v>79.8</v>
      </c>
      <c r="D11" s="11">
        <f>C11*$C$124</f>
        <v>7.98</v>
      </c>
      <c r="E11" s="10">
        <v>15</v>
      </c>
      <c r="F11" s="11">
        <f>(C11-D11)*E11</f>
        <v>1077.3</v>
      </c>
    </row>
    <row r="12" spans="1:6" ht="15">
      <c r="A12" s="9" t="s">
        <v>7</v>
      </c>
      <c r="B12" s="10">
        <v>26</v>
      </c>
      <c r="C12" s="11">
        <v>79.8</v>
      </c>
      <c r="D12" s="11">
        <f>C12*$C$124</f>
        <v>7.98</v>
      </c>
      <c r="E12" s="10">
        <v>25</v>
      </c>
      <c r="F12" s="11">
        <f>(C12-D12)*E12</f>
        <v>1795.4999999999998</v>
      </c>
    </row>
    <row r="13" spans="1:6" ht="15">
      <c r="A13" s="9" t="s">
        <v>7</v>
      </c>
      <c r="B13" s="10">
        <v>27</v>
      </c>
      <c r="C13" s="11">
        <v>79.8</v>
      </c>
      <c r="D13" s="11">
        <f>C13*$C$124</f>
        <v>7.98</v>
      </c>
      <c r="E13" s="10">
        <v>2</v>
      </c>
      <c r="F13" s="11">
        <f>(C13-D13)*E13</f>
        <v>143.63999999999999</v>
      </c>
    </row>
    <row r="14" spans="1:6" ht="15">
      <c r="A14" s="12" t="s">
        <v>7</v>
      </c>
      <c r="B14" s="13">
        <v>28</v>
      </c>
      <c r="C14" s="14">
        <v>83.3</v>
      </c>
      <c r="D14" s="11">
        <f>C14*$C$124</f>
        <v>8.33</v>
      </c>
      <c r="E14" s="13">
        <v>8</v>
      </c>
      <c r="F14" s="11">
        <f>(C14-D14)*E14</f>
        <v>599.76</v>
      </c>
    </row>
    <row r="15" spans="1:6" ht="15">
      <c r="A15" s="12" t="s">
        <v>7</v>
      </c>
      <c r="B15" s="13">
        <v>29</v>
      </c>
      <c r="C15" s="14">
        <v>83.3</v>
      </c>
      <c r="D15" s="11">
        <f>C15*$C$124</f>
        <v>8.33</v>
      </c>
      <c r="E15" s="13">
        <v>7</v>
      </c>
      <c r="F15" s="11">
        <f>(C15-D15)*E15</f>
        <v>524.79</v>
      </c>
    </row>
    <row r="16" spans="1:6" ht="15">
      <c r="A16" s="12" t="s">
        <v>7</v>
      </c>
      <c r="B16" s="13">
        <v>30</v>
      </c>
      <c r="C16" s="14">
        <v>83.3</v>
      </c>
      <c r="D16" s="11">
        <f>C16*$C$124</f>
        <v>8.33</v>
      </c>
      <c r="E16" s="13">
        <v>16</v>
      </c>
      <c r="F16" s="11">
        <f>(C16-D16)*E16</f>
        <v>1199.52</v>
      </c>
    </row>
    <row r="17" spans="1:6" ht="15">
      <c r="A17" s="12" t="s">
        <v>7</v>
      </c>
      <c r="B17" s="13">
        <v>31</v>
      </c>
      <c r="C17" s="14">
        <v>83.3</v>
      </c>
      <c r="D17" s="11">
        <f>C17*$C$124</f>
        <v>8.33</v>
      </c>
      <c r="E17" s="13">
        <v>20</v>
      </c>
      <c r="F17" s="11">
        <f>(C17-D17)*E17</f>
        <v>1499.4</v>
      </c>
    </row>
    <row r="18" spans="1:6" ht="15">
      <c r="A18" s="12" t="s">
        <v>7</v>
      </c>
      <c r="B18" s="13">
        <v>32</v>
      </c>
      <c r="C18" s="14">
        <v>83.3</v>
      </c>
      <c r="D18" s="11">
        <f>C18*$C$124</f>
        <v>8.33</v>
      </c>
      <c r="E18" s="13">
        <v>0</v>
      </c>
      <c r="F18" s="11">
        <f>(C18-D18)*E18</f>
        <v>0</v>
      </c>
    </row>
    <row r="19" spans="1:6" ht="15">
      <c r="A19" s="12" t="s">
        <v>7</v>
      </c>
      <c r="B19" s="13">
        <v>33</v>
      </c>
      <c r="C19" s="14">
        <v>83.3</v>
      </c>
      <c r="D19" s="11">
        <f>C19*$C$124</f>
        <v>8.33</v>
      </c>
      <c r="E19" s="13">
        <v>0</v>
      </c>
      <c r="F19" s="11">
        <f>(C19-D19)*E19</f>
        <v>0</v>
      </c>
    </row>
    <row r="20" spans="1:6" ht="15">
      <c r="A20" s="12" t="s">
        <v>7</v>
      </c>
      <c r="B20" s="13">
        <v>34</v>
      </c>
      <c r="C20" s="14">
        <v>83.3</v>
      </c>
      <c r="D20" s="11">
        <f>C20*$C$124</f>
        <v>8.33</v>
      </c>
      <c r="E20" s="13">
        <v>6</v>
      </c>
      <c r="F20" s="11">
        <f>(C20-D20)*E20</f>
        <v>449.82</v>
      </c>
    </row>
    <row r="21" spans="1:6" ht="15">
      <c r="A21" s="12" t="s">
        <v>7</v>
      </c>
      <c r="B21" s="13">
        <v>35</v>
      </c>
      <c r="C21" s="14">
        <v>83.3</v>
      </c>
      <c r="D21" s="11">
        <f>C21*$C$124</f>
        <v>8.33</v>
      </c>
      <c r="E21" s="13">
        <v>8</v>
      </c>
      <c r="F21" s="11">
        <f>(C21-D21)*E21</f>
        <v>599.76</v>
      </c>
    </row>
    <row r="22" spans="1:6" ht="15">
      <c r="A22" s="12" t="s">
        <v>7</v>
      </c>
      <c r="B22" s="13">
        <v>36</v>
      </c>
      <c r="C22" s="14">
        <v>83.3</v>
      </c>
      <c r="D22" s="11">
        <f>C22*$C$124</f>
        <v>8.33</v>
      </c>
      <c r="E22" s="13">
        <v>14</v>
      </c>
      <c r="F22" s="11">
        <f>(C22-D22)*E22</f>
        <v>1049.58</v>
      </c>
    </row>
    <row r="23" spans="1:6" ht="15">
      <c r="A23" s="15" t="s">
        <v>8</v>
      </c>
      <c r="B23" s="16">
        <v>17</v>
      </c>
      <c r="C23" s="17">
        <v>79.8</v>
      </c>
      <c r="D23" s="17">
        <f>C23*$C$124</f>
        <v>7.98</v>
      </c>
      <c r="E23" s="16">
        <v>17</v>
      </c>
      <c r="F23" s="17">
        <f>(C23-D23)*E23</f>
        <v>1220.9399999999998</v>
      </c>
    </row>
    <row r="24" spans="1:6" ht="15">
      <c r="A24" s="15" t="s">
        <v>8</v>
      </c>
      <c r="B24" s="16">
        <v>18</v>
      </c>
      <c r="C24" s="17">
        <v>79.8</v>
      </c>
      <c r="D24" s="17">
        <f>C24*$C$124</f>
        <v>7.98</v>
      </c>
      <c r="E24" s="16">
        <v>15</v>
      </c>
      <c r="F24" s="17">
        <f>(C24-D24)*E24</f>
        <v>1077.3</v>
      </c>
    </row>
    <row r="25" spans="1:6" ht="15">
      <c r="A25" s="15" t="s">
        <v>8</v>
      </c>
      <c r="B25" s="16">
        <v>19</v>
      </c>
      <c r="C25" s="17">
        <v>79.8</v>
      </c>
      <c r="D25" s="17">
        <f>C25*$C$124</f>
        <v>7.98</v>
      </c>
      <c r="E25" s="16">
        <v>2</v>
      </c>
      <c r="F25" s="17">
        <f>(C25-D25)*E25</f>
        <v>143.63999999999999</v>
      </c>
    </row>
    <row r="26" spans="1:6" ht="15">
      <c r="A26" s="15" t="s">
        <v>8</v>
      </c>
      <c r="B26" s="16">
        <v>20</v>
      </c>
      <c r="C26" s="17">
        <v>79.8</v>
      </c>
      <c r="D26" s="17">
        <f>C26*$C$124</f>
        <v>7.98</v>
      </c>
      <c r="E26" s="16">
        <v>1</v>
      </c>
      <c r="F26" s="17">
        <f>(C26-D26)*E26</f>
        <v>71.819999999999993</v>
      </c>
    </row>
    <row r="27" spans="1:6" ht="15">
      <c r="A27" s="15" t="s">
        <v>8</v>
      </c>
      <c r="B27" s="16">
        <v>21</v>
      </c>
      <c r="C27" s="17">
        <v>79.8</v>
      </c>
      <c r="D27" s="17">
        <f>C27*$C$124</f>
        <v>7.98</v>
      </c>
      <c r="E27" s="16">
        <v>0</v>
      </c>
      <c r="F27" s="17">
        <f>(C27-D27)*E27</f>
        <v>0</v>
      </c>
    </row>
    <row r="28" spans="1:6" ht="15">
      <c r="A28" s="15" t="s">
        <v>8</v>
      </c>
      <c r="B28" s="16">
        <v>22</v>
      </c>
      <c r="C28" s="17">
        <v>79.8</v>
      </c>
      <c r="D28" s="17">
        <f>C28*$C$124</f>
        <v>7.98</v>
      </c>
      <c r="E28" s="16">
        <v>0</v>
      </c>
      <c r="F28" s="17">
        <f>(C28-D28)*E28</f>
        <v>0</v>
      </c>
    </row>
    <row r="29" spans="1:6" ht="15">
      <c r="A29" s="15" t="s">
        <v>8</v>
      </c>
      <c r="B29" s="16">
        <v>23</v>
      </c>
      <c r="C29" s="17">
        <v>79.8</v>
      </c>
      <c r="D29" s="17">
        <f>C29*$C$124</f>
        <v>7.98</v>
      </c>
      <c r="E29" s="16">
        <v>6</v>
      </c>
      <c r="F29" s="17">
        <f>(C29-D29)*E29</f>
        <v>430.91999999999996</v>
      </c>
    </row>
    <row r="30" spans="1:6" ht="15">
      <c r="A30" s="15" t="s">
        <v>8</v>
      </c>
      <c r="B30" s="16">
        <v>24</v>
      </c>
      <c r="C30" s="17">
        <v>79.8</v>
      </c>
      <c r="D30" s="17">
        <f>C30*$C$124</f>
        <v>7.98</v>
      </c>
      <c r="E30" s="16">
        <v>8</v>
      </c>
      <c r="F30" s="17">
        <f>(C30-D30)*E30</f>
        <v>574.55999999999995</v>
      </c>
    </row>
    <row r="31" spans="1:6" ht="15">
      <c r="A31" s="15" t="s">
        <v>8</v>
      </c>
      <c r="B31" s="16">
        <v>25</v>
      </c>
      <c r="C31" s="17">
        <v>79.8</v>
      </c>
      <c r="D31" s="17">
        <f>C31*$C$124</f>
        <v>7.98</v>
      </c>
      <c r="E31" s="16">
        <v>9</v>
      </c>
      <c r="F31" s="17">
        <f>(C31-D31)*E31</f>
        <v>646.37999999999988</v>
      </c>
    </row>
    <row r="32" spans="1:6" ht="15">
      <c r="A32" s="15" t="s">
        <v>8</v>
      </c>
      <c r="B32" s="16">
        <v>26</v>
      </c>
      <c r="C32" s="17">
        <v>79.8</v>
      </c>
      <c r="D32" s="17">
        <f>C32*$C$124</f>
        <v>7.98</v>
      </c>
      <c r="E32" s="16">
        <v>15</v>
      </c>
      <c r="F32" s="17">
        <f>(C32-D32)*E32</f>
        <v>1077.3</v>
      </c>
    </row>
    <row r="33" spans="1:6" ht="15">
      <c r="A33" s="15" t="s">
        <v>8</v>
      </c>
      <c r="B33" s="16">
        <v>27</v>
      </c>
      <c r="C33" s="17">
        <v>79.8</v>
      </c>
      <c r="D33" s="17">
        <f>C33*$C$124</f>
        <v>7.98</v>
      </c>
      <c r="E33" s="16">
        <v>18</v>
      </c>
      <c r="F33" s="17">
        <f>(C33-D33)*E33</f>
        <v>1292.7599999999998</v>
      </c>
    </row>
    <row r="34" spans="1:6" ht="15">
      <c r="A34" s="18" t="s">
        <v>8</v>
      </c>
      <c r="B34" s="19">
        <v>28</v>
      </c>
      <c r="C34" s="20">
        <v>83.3</v>
      </c>
      <c r="D34" s="17">
        <f>C34*$C$124</f>
        <v>8.33</v>
      </c>
      <c r="E34" s="19">
        <v>18</v>
      </c>
      <c r="F34" s="17">
        <f>(C34-D34)*E34</f>
        <v>1349.46</v>
      </c>
    </row>
    <row r="35" spans="1:6" ht="15">
      <c r="A35" s="18" t="s">
        <v>8</v>
      </c>
      <c r="B35" s="19">
        <v>29</v>
      </c>
      <c r="C35" s="20">
        <v>83.3</v>
      </c>
      <c r="D35" s="17">
        <f>C35*$C$124</f>
        <v>8.33</v>
      </c>
      <c r="E35" s="19">
        <v>2</v>
      </c>
      <c r="F35" s="17">
        <f>(C35-D35)*E35</f>
        <v>149.94</v>
      </c>
    </row>
    <row r="36" spans="1:6" ht="15">
      <c r="A36" s="18" t="s">
        <v>8</v>
      </c>
      <c r="B36" s="19">
        <v>30</v>
      </c>
      <c r="C36" s="20">
        <v>83.3</v>
      </c>
      <c r="D36" s="17">
        <f>C36*$C$124</f>
        <v>8.33</v>
      </c>
      <c r="E36" s="19">
        <v>3</v>
      </c>
      <c r="F36" s="17">
        <f>(C36-D36)*E36</f>
        <v>224.91</v>
      </c>
    </row>
    <row r="37" spans="1:6" ht="15">
      <c r="A37" s="18" t="s">
        <v>8</v>
      </c>
      <c r="B37" s="19">
        <v>31</v>
      </c>
      <c r="C37" s="20">
        <v>83.3</v>
      </c>
      <c r="D37" s="17">
        <f>C37*$C$124</f>
        <v>8.33</v>
      </c>
      <c r="E37" s="19">
        <v>6</v>
      </c>
      <c r="F37" s="17">
        <f>(C37-D37)*E37</f>
        <v>449.82</v>
      </c>
    </row>
    <row r="38" spans="1:6" ht="15">
      <c r="A38" s="18" t="s">
        <v>8</v>
      </c>
      <c r="B38" s="19">
        <v>32</v>
      </c>
      <c r="C38" s="20">
        <v>83.3</v>
      </c>
      <c r="D38" s="17">
        <f>C38*$C$124</f>
        <v>8.33</v>
      </c>
      <c r="E38" s="19">
        <v>0</v>
      </c>
      <c r="F38" s="17">
        <f>(C38-D38)*E38</f>
        <v>0</v>
      </c>
    </row>
    <row r="39" spans="1:6" ht="15">
      <c r="A39" s="18" t="s">
        <v>8</v>
      </c>
      <c r="B39" s="19">
        <v>33</v>
      </c>
      <c r="C39" s="20">
        <v>83.3</v>
      </c>
      <c r="D39" s="17">
        <f>C39*$C$124</f>
        <v>8.33</v>
      </c>
      <c r="E39" s="19">
        <v>5</v>
      </c>
      <c r="F39" s="17">
        <f>(C39-D39)*E39</f>
        <v>374.85</v>
      </c>
    </row>
    <row r="40" spans="1:6" ht="15">
      <c r="A40" s="18" t="s">
        <v>8</v>
      </c>
      <c r="B40" s="19">
        <v>34</v>
      </c>
      <c r="C40" s="20">
        <v>83.3</v>
      </c>
      <c r="D40" s="17">
        <f>C40*$C$124</f>
        <v>8.33</v>
      </c>
      <c r="E40" s="19">
        <v>19</v>
      </c>
      <c r="F40" s="17">
        <f>(C40-D40)*E40</f>
        <v>1424.43</v>
      </c>
    </row>
    <row r="41" spans="1:6" ht="15">
      <c r="A41" s="18" t="s">
        <v>8</v>
      </c>
      <c r="B41" s="19">
        <v>35</v>
      </c>
      <c r="C41" s="20">
        <v>83.3</v>
      </c>
      <c r="D41" s="17">
        <f>C41*$C$124</f>
        <v>8.33</v>
      </c>
      <c r="E41" s="19">
        <v>26</v>
      </c>
      <c r="F41" s="17">
        <f>(C41-D41)*E41</f>
        <v>1949.22</v>
      </c>
    </row>
    <row r="42" spans="1:6" ht="15">
      <c r="A42" s="18" t="s">
        <v>8</v>
      </c>
      <c r="B42" s="19">
        <v>36</v>
      </c>
      <c r="C42" s="20">
        <v>83.3</v>
      </c>
      <c r="D42" s="17">
        <f>C42*$C$124</f>
        <v>8.33</v>
      </c>
      <c r="E42" s="19">
        <v>5</v>
      </c>
      <c r="F42" s="17">
        <f>(C42-D42)*E42</f>
        <v>374.85</v>
      </c>
    </row>
    <row r="43" spans="1:6" ht="15">
      <c r="A43" s="21" t="s">
        <v>9</v>
      </c>
      <c r="B43" s="22">
        <v>17</v>
      </c>
      <c r="C43" s="23">
        <v>79.8</v>
      </c>
      <c r="D43" s="23">
        <f>C43*$C$124</f>
        <v>7.98</v>
      </c>
      <c r="E43" s="22">
        <v>25</v>
      </c>
      <c r="F43" s="23">
        <f>(C43-D43)*E43</f>
        <v>1795.4999999999998</v>
      </c>
    </row>
    <row r="44" spans="1:6" ht="15">
      <c r="A44" s="21" t="s">
        <v>9</v>
      </c>
      <c r="B44" s="22">
        <v>18</v>
      </c>
      <c r="C44" s="23">
        <v>79.8</v>
      </c>
      <c r="D44" s="23">
        <f>C44*$C$124</f>
        <v>7.98</v>
      </c>
      <c r="E44" s="22">
        <v>2</v>
      </c>
      <c r="F44" s="23">
        <f>(C44-D44)*E44</f>
        <v>143.63999999999999</v>
      </c>
    </row>
    <row r="45" spans="1:6" ht="15">
      <c r="A45" s="21" t="s">
        <v>9</v>
      </c>
      <c r="B45" s="22">
        <v>19</v>
      </c>
      <c r="C45" s="23">
        <v>79.8</v>
      </c>
      <c r="D45" s="23">
        <f>C45*$C$124</f>
        <v>7.98</v>
      </c>
      <c r="E45" s="22">
        <v>3</v>
      </c>
      <c r="F45" s="23">
        <f>(C45-D45)*E45</f>
        <v>215.45999999999998</v>
      </c>
    </row>
    <row r="46" spans="1:6" ht="15">
      <c r="A46" s="21" t="s">
        <v>9</v>
      </c>
      <c r="B46" s="22">
        <v>20</v>
      </c>
      <c r="C46" s="23">
        <v>79.8</v>
      </c>
      <c r="D46" s="23">
        <f>C46*$C$124</f>
        <v>7.98</v>
      </c>
      <c r="E46" s="22">
        <v>1</v>
      </c>
      <c r="F46" s="23">
        <f>(C46-D46)*E46</f>
        <v>71.819999999999993</v>
      </c>
    </row>
    <row r="47" spans="1:6" ht="15">
      <c r="A47" s="21" t="s">
        <v>9</v>
      </c>
      <c r="B47" s="22">
        <v>21</v>
      </c>
      <c r="C47" s="23">
        <v>79.8</v>
      </c>
      <c r="D47" s="23">
        <f>C47*$C$124</f>
        <v>7.98</v>
      </c>
      <c r="E47" s="22">
        <v>0</v>
      </c>
      <c r="F47" s="23">
        <f>(C47-D47)*E47</f>
        <v>0</v>
      </c>
    </row>
    <row r="48" spans="1:6" ht="15">
      <c r="A48" s="21" t="s">
        <v>9</v>
      </c>
      <c r="B48" s="22">
        <v>22</v>
      </c>
      <c r="C48" s="23">
        <v>79.8</v>
      </c>
      <c r="D48" s="23">
        <f>C48*$C$124</f>
        <v>7.98</v>
      </c>
      <c r="E48" s="22">
        <v>5</v>
      </c>
      <c r="F48" s="23">
        <f>(C48-D48)*E48</f>
        <v>359.09999999999997</v>
      </c>
    </row>
    <row r="49" spans="1:6" ht="15">
      <c r="A49" s="21" t="s">
        <v>9</v>
      </c>
      <c r="B49" s="22">
        <v>23</v>
      </c>
      <c r="C49" s="23">
        <v>79.8</v>
      </c>
      <c r="D49" s="23">
        <f>C49*$C$124</f>
        <v>7.98</v>
      </c>
      <c r="E49" s="22">
        <v>16</v>
      </c>
      <c r="F49" s="23">
        <f>(C49-D49)*E49</f>
        <v>1149.1199999999999</v>
      </c>
    </row>
    <row r="50" spans="1:6" ht="15">
      <c r="A50" s="21" t="s">
        <v>9</v>
      </c>
      <c r="B50" s="22">
        <v>24</v>
      </c>
      <c r="C50" s="23">
        <v>79.8</v>
      </c>
      <c r="D50" s="23">
        <f>C50*$C$124</f>
        <v>7.98</v>
      </c>
      <c r="E50" s="22">
        <v>15</v>
      </c>
      <c r="F50" s="23">
        <f>(C50-D50)*E50</f>
        <v>1077.3</v>
      </c>
    </row>
    <row r="51" spans="1:6" ht="15">
      <c r="A51" s="21" t="s">
        <v>9</v>
      </c>
      <c r="B51" s="22">
        <v>25</v>
      </c>
      <c r="C51" s="23">
        <v>79.8</v>
      </c>
      <c r="D51" s="23">
        <f>C51*$C$124</f>
        <v>7.98</v>
      </c>
      <c r="E51" s="22">
        <v>16</v>
      </c>
      <c r="F51" s="23">
        <f>(C51-D51)*E51</f>
        <v>1149.1199999999999</v>
      </c>
    </row>
    <row r="52" spans="1:6" ht="15">
      <c r="A52" s="21" t="s">
        <v>9</v>
      </c>
      <c r="B52" s="22">
        <v>26</v>
      </c>
      <c r="C52" s="23">
        <v>79.8</v>
      </c>
      <c r="D52" s="23">
        <f>C52*$C$124</f>
        <v>7.98</v>
      </c>
      <c r="E52" s="22">
        <v>14</v>
      </c>
      <c r="F52" s="23">
        <f>(C52-D52)*E52</f>
        <v>1005.4799999999999</v>
      </c>
    </row>
    <row r="53" spans="1:6" ht="15">
      <c r="A53" s="21" t="s">
        <v>9</v>
      </c>
      <c r="B53" s="22">
        <v>27</v>
      </c>
      <c r="C53" s="23">
        <v>79.8</v>
      </c>
      <c r="D53" s="23">
        <f>C53*$C$124</f>
        <v>7.98</v>
      </c>
      <c r="E53" s="22">
        <v>15</v>
      </c>
      <c r="F53" s="23">
        <f>(C53-D53)*E53</f>
        <v>1077.3</v>
      </c>
    </row>
    <row r="54" spans="1:6" ht="15">
      <c r="A54" s="24" t="s">
        <v>9</v>
      </c>
      <c r="B54" s="25">
        <v>28</v>
      </c>
      <c r="C54" s="26">
        <v>83.3</v>
      </c>
      <c r="D54" s="23">
        <f>C54*$C$124</f>
        <v>8.33</v>
      </c>
      <c r="E54" s="25">
        <v>29</v>
      </c>
      <c r="F54" s="23">
        <f>(C54-D54)*E54</f>
        <v>2174.13</v>
      </c>
    </row>
    <row r="55" spans="1:6" ht="15">
      <c r="A55" s="24" t="s">
        <v>9</v>
      </c>
      <c r="B55" s="25">
        <v>29</v>
      </c>
      <c r="C55" s="26">
        <v>83.3</v>
      </c>
      <c r="D55" s="23">
        <f>C55*$C$124</f>
        <v>8.33</v>
      </c>
      <c r="E55" s="25">
        <v>5</v>
      </c>
      <c r="F55" s="23">
        <f>(C55-D55)*E55</f>
        <v>374.85</v>
      </c>
    </row>
    <row r="56" spans="1:6" ht="15">
      <c r="A56" s="24" t="s">
        <v>9</v>
      </c>
      <c r="B56" s="25">
        <v>30</v>
      </c>
      <c r="C56" s="26">
        <v>83.3</v>
      </c>
      <c r="D56" s="23">
        <f>C56*$C$124</f>
        <v>8.33</v>
      </c>
      <c r="E56" s="25">
        <v>0</v>
      </c>
      <c r="F56" s="23">
        <f>(C56-D56)*E56</f>
        <v>0</v>
      </c>
    </row>
    <row r="57" spans="1:6" ht="15">
      <c r="A57" s="24" t="s">
        <v>9</v>
      </c>
      <c r="B57" s="25">
        <v>31</v>
      </c>
      <c r="C57" s="26">
        <v>83.3</v>
      </c>
      <c r="D57" s="23">
        <f>C57*$C$124</f>
        <v>8.33</v>
      </c>
      <c r="E57" s="25">
        <v>4</v>
      </c>
      <c r="F57" s="23">
        <f>(C57-D57)*E57</f>
        <v>299.88</v>
      </c>
    </row>
    <row r="58" spans="1:6" ht="15">
      <c r="A58" s="24" t="s">
        <v>9</v>
      </c>
      <c r="B58" s="25">
        <v>32</v>
      </c>
      <c r="C58" s="26">
        <v>83.3</v>
      </c>
      <c r="D58" s="23">
        <f>C58*$C$124</f>
        <v>8.33</v>
      </c>
      <c r="E58" s="25">
        <v>5</v>
      </c>
      <c r="F58" s="23">
        <f>(C58-D58)*E58</f>
        <v>374.85</v>
      </c>
    </row>
    <row r="59" spans="1:6" ht="15">
      <c r="A59" s="24" t="s">
        <v>9</v>
      </c>
      <c r="B59" s="25">
        <v>33</v>
      </c>
      <c r="C59" s="26">
        <v>83.3</v>
      </c>
      <c r="D59" s="23">
        <f>C59*$C$124</f>
        <v>8.33</v>
      </c>
      <c r="E59" s="25">
        <v>15</v>
      </c>
      <c r="F59" s="23">
        <f>(C59-D59)*E59</f>
        <v>1124.55</v>
      </c>
    </row>
    <row r="60" spans="1:6" ht="15">
      <c r="A60" s="24" t="s">
        <v>9</v>
      </c>
      <c r="B60" s="25">
        <v>34</v>
      </c>
      <c r="C60" s="26">
        <v>83.3</v>
      </c>
      <c r="D60" s="23">
        <f>C60*$C$124</f>
        <v>8.33</v>
      </c>
      <c r="E60" s="25">
        <v>16</v>
      </c>
      <c r="F60" s="23">
        <f>(C60-D60)*E60</f>
        <v>1199.52</v>
      </c>
    </row>
    <row r="61" spans="1:6" ht="15">
      <c r="A61" s="24" t="s">
        <v>9</v>
      </c>
      <c r="B61" s="25">
        <v>35</v>
      </c>
      <c r="C61" s="26">
        <v>83.3</v>
      </c>
      <c r="D61" s="23">
        <f>C61*$C$124</f>
        <v>8.33</v>
      </c>
      <c r="E61" s="25">
        <v>2</v>
      </c>
      <c r="F61" s="23">
        <f>(C61-D61)*E61</f>
        <v>149.94</v>
      </c>
    </row>
    <row r="62" spans="1:6" ht="15">
      <c r="A62" s="24" t="s">
        <v>9</v>
      </c>
      <c r="B62" s="25">
        <v>36</v>
      </c>
      <c r="C62" s="26">
        <v>83.3</v>
      </c>
      <c r="D62" s="23">
        <f>C62*$C$124</f>
        <v>8.33</v>
      </c>
      <c r="E62" s="25">
        <v>36</v>
      </c>
      <c r="F62" s="23">
        <f>(C62-D62)*E62</f>
        <v>2698.92</v>
      </c>
    </row>
    <row r="63" spans="1:6" ht="15">
      <c r="A63" s="9" t="s">
        <v>10</v>
      </c>
      <c r="B63" s="10">
        <v>17</v>
      </c>
      <c r="C63" s="11">
        <v>85.5</v>
      </c>
      <c r="D63" s="11">
        <f>C63*$C$124</f>
        <v>8.5500000000000007</v>
      </c>
      <c r="E63" s="10">
        <v>2</v>
      </c>
      <c r="F63" s="11">
        <f>(C63-D63)*E63</f>
        <v>153.9</v>
      </c>
    </row>
    <row r="64" spans="1:6" ht="15">
      <c r="A64" s="9" t="s">
        <v>10</v>
      </c>
      <c r="B64" s="10">
        <v>18</v>
      </c>
      <c r="C64" s="11">
        <v>85.5</v>
      </c>
      <c r="D64" s="11">
        <f>C64*$C$124</f>
        <v>8.5500000000000007</v>
      </c>
      <c r="E64" s="10">
        <v>5</v>
      </c>
      <c r="F64" s="11">
        <f>(C64-D64)*E64</f>
        <v>384.75</v>
      </c>
    </row>
    <row r="65" spans="1:6" ht="15">
      <c r="A65" s="9" t="s">
        <v>10</v>
      </c>
      <c r="B65" s="10">
        <v>19</v>
      </c>
      <c r="C65" s="11">
        <v>85.5</v>
      </c>
      <c r="D65" s="11">
        <f>C65*$C$124</f>
        <v>8.5500000000000007</v>
      </c>
      <c r="E65" s="10">
        <v>16</v>
      </c>
      <c r="F65" s="11">
        <f>(C65-D65)*E65</f>
        <v>1231.2</v>
      </c>
    </row>
    <row r="66" spans="1:6" ht="15">
      <c r="A66" s="9" t="s">
        <v>10</v>
      </c>
      <c r="B66" s="10">
        <v>20</v>
      </c>
      <c r="C66" s="11">
        <v>85.5</v>
      </c>
      <c r="D66" s="11">
        <f>C66*$C$124</f>
        <v>8.5500000000000007</v>
      </c>
      <c r="E66" s="10">
        <v>18</v>
      </c>
      <c r="F66" s="11">
        <f>(C66-D66)*E66</f>
        <v>1385.1000000000001</v>
      </c>
    </row>
    <row r="67" spans="1:6" ht="15">
      <c r="A67" s="9" t="s">
        <v>10</v>
      </c>
      <c r="B67" s="10">
        <v>21</v>
      </c>
      <c r="C67" s="11">
        <v>85.5</v>
      </c>
      <c r="D67" s="11">
        <f>C67*$C$124</f>
        <v>8.5500000000000007</v>
      </c>
      <c r="E67" s="10">
        <v>19</v>
      </c>
      <c r="F67" s="11">
        <f>(C67-D67)*E67</f>
        <v>1462.05</v>
      </c>
    </row>
    <row r="68" spans="1:6" ht="15">
      <c r="A68" s="9" t="s">
        <v>10</v>
      </c>
      <c r="B68" s="10">
        <v>22</v>
      </c>
      <c r="C68" s="11">
        <v>85.5</v>
      </c>
      <c r="D68" s="11">
        <f>C68*$C$124</f>
        <v>8.5500000000000007</v>
      </c>
      <c r="E68" s="10">
        <v>5</v>
      </c>
      <c r="F68" s="11">
        <f>(C68-D68)*E68</f>
        <v>384.75</v>
      </c>
    </row>
    <row r="69" spans="1:6" ht="15">
      <c r="A69" s="9" t="s">
        <v>10</v>
      </c>
      <c r="B69" s="10">
        <v>23</v>
      </c>
      <c r="C69" s="11">
        <v>85.5</v>
      </c>
      <c r="D69" s="11">
        <f>C69*$C$124</f>
        <v>8.5500000000000007</v>
      </c>
      <c r="E69" s="10">
        <v>0</v>
      </c>
      <c r="F69" s="11">
        <f>(C69-D69)*E69</f>
        <v>0</v>
      </c>
    </row>
    <row r="70" spans="1:6" ht="15">
      <c r="A70" s="9" t="s">
        <v>10</v>
      </c>
      <c r="B70" s="10">
        <v>24</v>
      </c>
      <c r="C70" s="11">
        <v>85.5</v>
      </c>
      <c r="D70" s="11">
        <f>C70*$C$124</f>
        <v>8.5500000000000007</v>
      </c>
      <c r="E70" s="10">
        <v>25</v>
      </c>
      <c r="F70" s="11">
        <f>(C70-D70)*E70</f>
        <v>1923.75</v>
      </c>
    </row>
    <row r="71" spans="1:6" ht="15">
      <c r="A71" s="9" t="s">
        <v>10</v>
      </c>
      <c r="B71" s="10">
        <v>25</v>
      </c>
      <c r="C71" s="11">
        <v>85.5</v>
      </c>
      <c r="D71" s="11">
        <f>C71*$C$124</f>
        <v>8.5500000000000007</v>
      </c>
      <c r="E71" s="10">
        <v>6</v>
      </c>
      <c r="F71" s="11">
        <f>(C71-D71)*E71</f>
        <v>461.70000000000005</v>
      </c>
    </row>
    <row r="72" spans="1:6" ht="15">
      <c r="A72" s="9" t="s">
        <v>10</v>
      </c>
      <c r="B72" s="10">
        <v>26</v>
      </c>
      <c r="C72" s="11">
        <v>85.5</v>
      </c>
      <c r="D72" s="11">
        <f>C72*$C$124</f>
        <v>8.5500000000000007</v>
      </c>
      <c r="E72" s="10">
        <v>8</v>
      </c>
      <c r="F72" s="11">
        <f>(C72-D72)*E72</f>
        <v>615.6</v>
      </c>
    </row>
    <row r="73" spans="1:6" ht="15">
      <c r="A73" s="9" t="s">
        <v>10</v>
      </c>
      <c r="B73" s="10">
        <v>27</v>
      </c>
      <c r="C73" s="11">
        <v>85.5</v>
      </c>
      <c r="D73" s="11">
        <f>C73*$C$124</f>
        <v>8.5500000000000007</v>
      </c>
      <c r="E73" s="10">
        <v>30</v>
      </c>
      <c r="F73" s="11">
        <f>(C73-D73)*E73</f>
        <v>2308.5</v>
      </c>
    </row>
    <row r="74" spans="1:6" ht="15">
      <c r="A74" s="12" t="s">
        <v>10</v>
      </c>
      <c r="B74" s="13">
        <v>28</v>
      </c>
      <c r="C74" s="14">
        <v>89.9</v>
      </c>
      <c r="D74" s="11">
        <f>C74*$C$124</f>
        <v>8.99</v>
      </c>
      <c r="E74" s="13">
        <v>5</v>
      </c>
      <c r="F74" s="11">
        <f>(C74-D74)*E74</f>
        <v>404.55000000000007</v>
      </c>
    </row>
    <row r="75" spans="1:6" ht="15">
      <c r="A75" s="12" t="s">
        <v>10</v>
      </c>
      <c r="B75" s="13">
        <v>29</v>
      </c>
      <c r="C75" s="14">
        <v>89.9</v>
      </c>
      <c r="D75" s="11">
        <f>C75*$C$124</f>
        <v>8.99</v>
      </c>
      <c r="E75" s="13">
        <v>8</v>
      </c>
      <c r="F75" s="11">
        <f>(C75-D75)*E75</f>
        <v>647.28000000000009</v>
      </c>
    </row>
    <row r="76" spans="1:6" ht="15">
      <c r="A76" s="12" t="s">
        <v>10</v>
      </c>
      <c r="B76" s="13">
        <v>30</v>
      </c>
      <c r="C76" s="14">
        <v>89.9</v>
      </c>
      <c r="D76" s="11">
        <f>C76*$C$124</f>
        <v>8.99</v>
      </c>
      <c r="E76" s="13">
        <v>6</v>
      </c>
      <c r="F76" s="11">
        <f>(C76-D76)*E76</f>
        <v>485.46000000000004</v>
      </c>
    </row>
    <row r="77" spans="1:6" ht="15">
      <c r="A77" s="12" t="s">
        <v>10</v>
      </c>
      <c r="B77" s="13">
        <v>31</v>
      </c>
      <c r="C77" s="14">
        <v>89.9</v>
      </c>
      <c r="D77" s="11">
        <f>C77*$C$124</f>
        <v>8.99</v>
      </c>
      <c r="E77" s="13">
        <v>15</v>
      </c>
      <c r="F77" s="11">
        <f>(C77-D77)*E77</f>
        <v>1213.6500000000001</v>
      </c>
    </row>
    <row r="78" spans="1:6" ht="15">
      <c r="A78" s="12" t="s">
        <v>10</v>
      </c>
      <c r="B78" s="13">
        <v>32</v>
      </c>
      <c r="C78" s="14">
        <v>89.9</v>
      </c>
      <c r="D78" s="11">
        <f>C78*$C$124</f>
        <v>8.99</v>
      </c>
      <c r="E78" s="13">
        <v>8</v>
      </c>
      <c r="F78" s="11">
        <f>(C78-D78)*E78</f>
        <v>647.28000000000009</v>
      </c>
    </row>
    <row r="79" spans="1:6" ht="15">
      <c r="A79" s="12" t="s">
        <v>10</v>
      </c>
      <c r="B79" s="13">
        <v>33</v>
      </c>
      <c r="C79" s="14">
        <v>89.9</v>
      </c>
      <c r="D79" s="11">
        <f>C79*$C$124</f>
        <v>8.99</v>
      </c>
      <c r="E79" s="13">
        <v>4</v>
      </c>
      <c r="F79" s="11">
        <f>(C79-D79)*E79</f>
        <v>323.64000000000004</v>
      </c>
    </row>
    <row r="80" spans="1:6" ht="15">
      <c r="A80" s="12" t="s">
        <v>10</v>
      </c>
      <c r="B80" s="13">
        <v>34</v>
      </c>
      <c r="C80" s="14">
        <v>89.9</v>
      </c>
      <c r="D80" s="11">
        <f>C80*$C$124</f>
        <v>8.99</v>
      </c>
      <c r="E80" s="13">
        <v>15</v>
      </c>
      <c r="F80" s="11">
        <f>(C80-D80)*E80</f>
        <v>1213.6500000000001</v>
      </c>
    </row>
    <row r="81" spans="1:6" ht="15">
      <c r="A81" s="12" t="s">
        <v>10</v>
      </c>
      <c r="B81" s="13">
        <v>35</v>
      </c>
      <c r="C81" s="14">
        <v>89.9</v>
      </c>
      <c r="D81" s="11">
        <f>C81*$C$124</f>
        <v>8.99</v>
      </c>
      <c r="E81" s="13">
        <v>2</v>
      </c>
      <c r="F81" s="11">
        <f>(C81-D81)*E81</f>
        <v>161.82000000000002</v>
      </c>
    </row>
    <row r="82" spans="1:6" ht="15">
      <c r="A82" s="12" t="s">
        <v>10</v>
      </c>
      <c r="B82" s="13">
        <v>36</v>
      </c>
      <c r="C82" s="14">
        <v>89.9</v>
      </c>
      <c r="D82" s="11">
        <f>C82*$C$124</f>
        <v>8.99</v>
      </c>
      <c r="E82" s="13">
        <v>0</v>
      </c>
      <c r="F82" s="11">
        <f>(C82-D82)*E82</f>
        <v>0</v>
      </c>
    </row>
    <row r="83" spans="1:6" ht="15">
      <c r="A83" s="15" t="s">
        <v>11</v>
      </c>
      <c r="B83" s="16">
        <v>17</v>
      </c>
      <c r="C83" s="17">
        <v>85.5</v>
      </c>
      <c r="D83" s="17">
        <f>C83*$C$124</f>
        <v>8.5500000000000007</v>
      </c>
      <c r="E83" s="16">
        <v>6</v>
      </c>
      <c r="F83" s="17">
        <f>(C83-D83)*E83</f>
        <v>461.70000000000005</v>
      </c>
    </row>
    <row r="84" spans="1:6" ht="15">
      <c r="A84" s="15" t="s">
        <v>11</v>
      </c>
      <c r="B84" s="16">
        <v>18</v>
      </c>
      <c r="C84" s="17">
        <v>85.5</v>
      </c>
      <c r="D84" s="17">
        <f>C84*$C$124</f>
        <v>8.5500000000000007</v>
      </c>
      <c r="E84" s="16">
        <v>15</v>
      </c>
      <c r="F84" s="17">
        <f>(C84-D84)*E84</f>
        <v>1154.25</v>
      </c>
    </row>
    <row r="85" spans="1:6" ht="15">
      <c r="A85" s="15" t="s">
        <v>11</v>
      </c>
      <c r="B85" s="16">
        <v>19</v>
      </c>
      <c r="C85" s="17">
        <v>85.5</v>
      </c>
      <c r="D85" s="17">
        <f>C85*$C$124</f>
        <v>8.5500000000000007</v>
      </c>
      <c r="E85" s="16">
        <v>25</v>
      </c>
      <c r="F85" s="17">
        <f>(C85-D85)*E85</f>
        <v>1923.75</v>
      </c>
    </row>
    <row r="86" spans="1:6" ht="15">
      <c r="A86" s="15" t="s">
        <v>11</v>
      </c>
      <c r="B86" s="16">
        <v>20</v>
      </c>
      <c r="C86" s="17">
        <v>85.5</v>
      </c>
      <c r="D86" s="17">
        <f>C86*$C$124</f>
        <v>8.5500000000000007</v>
      </c>
      <c r="E86" s="16">
        <v>16</v>
      </c>
      <c r="F86" s="17">
        <f>(C86-D86)*E86</f>
        <v>1231.2</v>
      </c>
    </row>
    <row r="87" spans="1:6" ht="15">
      <c r="A87" s="15" t="s">
        <v>11</v>
      </c>
      <c r="B87" s="16">
        <v>21</v>
      </c>
      <c r="C87" s="17">
        <v>85.5</v>
      </c>
      <c r="D87" s="17">
        <f>C87*$C$124</f>
        <v>8.5500000000000007</v>
      </c>
      <c r="E87" s="16">
        <v>19</v>
      </c>
      <c r="F87" s="17">
        <f>(C87-D87)*E87</f>
        <v>1462.05</v>
      </c>
    </row>
    <row r="88" spans="1:6" ht="15">
      <c r="A88" s="15" t="s">
        <v>11</v>
      </c>
      <c r="B88" s="16">
        <v>22</v>
      </c>
      <c r="C88" s="17">
        <v>85.5</v>
      </c>
      <c r="D88" s="17">
        <f>C88*$C$124</f>
        <v>8.5500000000000007</v>
      </c>
      <c r="E88" s="16">
        <v>0</v>
      </c>
      <c r="F88" s="17">
        <f>(C88-D88)*E88</f>
        <v>0</v>
      </c>
    </row>
    <row r="89" spans="1:6" ht="15">
      <c r="A89" s="15" t="s">
        <v>11</v>
      </c>
      <c r="B89" s="16">
        <v>23</v>
      </c>
      <c r="C89" s="17">
        <v>85.5</v>
      </c>
      <c r="D89" s="17">
        <f>C89*$C$124</f>
        <v>8.5500000000000007</v>
      </c>
      <c r="E89" s="16">
        <v>5</v>
      </c>
      <c r="F89" s="17">
        <f>(C89-D89)*E89</f>
        <v>384.75</v>
      </c>
    </row>
    <row r="90" spans="1:6" ht="15">
      <c r="A90" s="15" t="s">
        <v>11</v>
      </c>
      <c r="B90" s="16">
        <v>24</v>
      </c>
      <c r="C90" s="17">
        <v>85.5</v>
      </c>
      <c r="D90" s="17">
        <f>C90*$C$124</f>
        <v>8.5500000000000007</v>
      </c>
      <c r="E90" s="16">
        <v>16</v>
      </c>
      <c r="F90" s="17">
        <f>(C90-D90)*E90</f>
        <v>1231.2</v>
      </c>
    </row>
    <row r="91" spans="1:6" ht="15">
      <c r="A91" s="15" t="s">
        <v>11</v>
      </c>
      <c r="B91" s="16">
        <v>25</v>
      </c>
      <c r="C91" s="17">
        <v>85.5</v>
      </c>
      <c r="D91" s="17">
        <f>C91*$C$124</f>
        <v>8.5500000000000007</v>
      </c>
      <c r="E91" s="16">
        <v>19</v>
      </c>
      <c r="F91" s="17">
        <f>(C91-D91)*E91</f>
        <v>1462.05</v>
      </c>
    </row>
    <row r="92" spans="1:6" ht="15">
      <c r="A92" s="15" t="s">
        <v>11</v>
      </c>
      <c r="B92" s="16">
        <v>26</v>
      </c>
      <c r="C92" s="17">
        <v>85.5</v>
      </c>
      <c r="D92" s="17">
        <f>C92*$C$124</f>
        <v>8.5500000000000007</v>
      </c>
      <c r="E92" s="16">
        <v>25</v>
      </c>
      <c r="F92" s="17">
        <f>(C92-D92)*E92</f>
        <v>1923.75</v>
      </c>
    </row>
    <row r="93" spans="1:6" ht="15">
      <c r="A93" s="15" t="s">
        <v>11</v>
      </c>
      <c r="B93" s="16">
        <v>27</v>
      </c>
      <c r="C93" s="17">
        <v>85.5</v>
      </c>
      <c r="D93" s="17">
        <f>C93*$C$124</f>
        <v>8.5500000000000007</v>
      </c>
      <c r="E93" s="16">
        <v>26</v>
      </c>
      <c r="F93" s="17">
        <f>(C93-D93)*E93</f>
        <v>2000.7</v>
      </c>
    </row>
    <row r="94" spans="1:6" ht="15">
      <c r="A94" s="18" t="s">
        <v>11</v>
      </c>
      <c r="B94" s="19">
        <v>28</v>
      </c>
      <c r="C94" s="20">
        <v>89.9</v>
      </c>
      <c r="D94" s="17">
        <f>C94*$C$124</f>
        <v>8.99</v>
      </c>
      <c r="E94" s="19">
        <v>21</v>
      </c>
      <c r="F94" s="17">
        <f>(C94-D94)*E94</f>
        <v>1699.1100000000001</v>
      </c>
    </row>
    <row r="95" spans="1:6" ht="15">
      <c r="A95" s="18" t="s">
        <v>11</v>
      </c>
      <c r="B95" s="19">
        <v>29</v>
      </c>
      <c r="C95" s="20">
        <v>89.9</v>
      </c>
      <c r="D95" s="17">
        <f>C95*$C$124</f>
        <v>8.99</v>
      </c>
      <c r="E95" s="19">
        <v>1</v>
      </c>
      <c r="F95" s="17">
        <f>(C95-D95)*E95</f>
        <v>80.910000000000011</v>
      </c>
    </row>
    <row r="96" spans="1:6" ht="15">
      <c r="A96" s="18" t="s">
        <v>11</v>
      </c>
      <c r="B96" s="19">
        <v>30</v>
      </c>
      <c r="C96" s="20">
        <v>89.9</v>
      </c>
      <c r="D96" s="17">
        <f>C96*$C$124</f>
        <v>8.99</v>
      </c>
      <c r="E96" s="19">
        <v>3</v>
      </c>
      <c r="F96" s="17">
        <f>(C96-D96)*E96</f>
        <v>242.73000000000002</v>
      </c>
    </row>
    <row r="97" spans="1:6" ht="15">
      <c r="A97" s="18" t="s">
        <v>11</v>
      </c>
      <c r="B97" s="19">
        <v>31</v>
      </c>
      <c r="C97" s="20">
        <v>89.9</v>
      </c>
      <c r="D97" s="17">
        <f>C97*$C$124</f>
        <v>8.99</v>
      </c>
      <c r="E97" s="19">
        <v>23</v>
      </c>
      <c r="F97" s="17">
        <f>(C97-D97)*E97</f>
        <v>1860.9300000000003</v>
      </c>
    </row>
    <row r="98" spans="1:6" ht="15">
      <c r="A98" s="18" t="s">
        <v>11</v>
      </c>
      <c r="B98" s="19">
        <v>32</v>
      </c>
      <c r="C98" s="20">
        <v>89.9</v>
      </c>
      <c r="D98" s="17">
        <f>C98*$C$124</f>
        <v>8.99</v>
      </c>
      <c r="E98" s="19">
        <v>8</v>
      </c>
      <c r="F98" s="17">
        <f>(C98-D98)*E98</f>
        <v>647.28000000000009</v>
      </c>
    </row>
    <row r="99" spans="1:6" ht="15">
      <c r="A99" s="18" t="s">
        <v>11</v>
      </c>
      <c r="B99" s="19">
        <v>33</v>
      </c>
      <c r="C99" s="20">
        <v>89.9</v>
      </c>
      <c r="D99" s="17">
        <f>C99*$C$124</f>
        <v>8.99</v>
      </c>
      <c r="E99" s="19">
        <v>4</v>
      </c>
      <c r="F99" s="17">
        <f>(C99-D99)*E99</f>
        <v>323.64000000000004</v>
      </c>
    </row>
    <row r="100" spans="1:6" ht="15">
      <c r="A100" s="18" t="s">
        <v>11</v>
      </c>
      <c r="B100" s="19">
        <v>34</v>
      </c>
      <c r="C100" s="20">
        <v>89.9</v>
      </c>
      <c r="D100" s="17">
        <f>C100*$C$124</f>
        <v>8.99</v>
      </c>
      <c r="E100" s="19">
        <v>25</v>
      </c>
      <c r="F100" s="17">
        <f>(C100-D100)*E100</f>
        <v>2022.7500000000002</v>
      </c>
    </row>
    <row r="101" spans="1:6" ht="15">
      <c r="A101" s="18" t="s">
        <v>11</v>
      </c>
      <c r="B101" s="19">
        <v>35</v>
      </c>
      <c r="C101" s="20">
        <v>89.9</v>
      </c>
      <c r="D101" s="17">
        <f>C101*$C$124</f>
        <v>8.99</v>
      </c>
      <c r="E101" s="19">
        <v>16</v>
      </c>
      <c r="F101" s="17">
        <f>(C101-D101)*E101</f>
        <v>1294.5600000000002</v>
      </c>
    </row>
    <row r="102" spans="1:6" ht="15">
      <c r="A102" s="18" t="s">
        <v>11</v>
      </c>
      <c r="B102" s="19">
        <v>36</v>
      </c>
      <c r="C102" s="20">
        <v>89.9</v>
      </c>
      <c r="D102" s="17">
        <f>C102*$C$124</f>
        <v>8.99</v>
      </c>
      <c r="E102" s="19">
        <v>3</v>
      </c>
      <c r="F102" s="17">
        <f>(C102-D102)*E102</f>
        <v>242.73000000000002</v>
      </c>
    </row>
    <row r="103" spans="1:6" ht="15">
      <c r="A103" s="21" t="s">
        <v>12</v>
      </c>
      <c r="B103" s="22">
        <v>17</v>
      </c>
      <c r="C103" s="23">
        <v>85.5</v>
      </c>
      <c r="D103" s="23">
        <f>C103*$C$124</f>
        <v>8.5500000000000007</v>
      </c>
      <c r="E103" s="22">
        <v>0</v>
      </c>
      <c r="F103" s="23">
        <f>(C103-D103)*E103</f>
        <v>0</v>
      </c>
    </row>
    <row r="104" spans="1:6" ht="15">
      <c r="A104" s="21" t="s">
        <v>12</v>
      </c>
      <c r="B104" s="22">
        <v>18</v>
      </c>
      <c r="C104" s="23">
        <v>85.5</v>
      </c>
      <c r="D104" s="23">
        <f>C104*$C$124</f>
        <v>8.5500000000000007</v>
      </c>
      <c r="E104" s="22">
        <v>3</v>
      </c>
      <c r="F104" s="23">
        <f>(C104-D104)*E104</f>
        <v>230.85000000000002</v>
      </c>
    </row>
    <row r="105" spans="1:6" ht="15">
      <c r="A105" s="21" t="s">
        <v>12</v>
      </c>
      <c r="B105" s="22">
        <v>19</v>
      </c>
      <c r="C105" s="23">
        <v>85.5</v>
      </c>
      <c r="D105" s="23">
        <f>C105*$C$124</f>
        <v>8.5500000000000007</v>
      </c>
      <c r="E105" s="22">
        <v>8</v>
      </c>
      <c r="F105" s="23">
        <f>(C105-D105)*E105</f>
        <v>615.6</v>
      </c>
    </row>
    <row r="106" spans="1:6" ht="15">
      <c r="A106" s="21" t="s">
        <v>12</v>
      </c>
      <c r="B106" s="22">
        <v>20</v>
      </c>
      <c r="C106" s="23">
        <v>85.5</v>
      </c>
      <c r="D106" s="23">
        <f>C106*$C$124</f>
        <v>8.5500000000000007</v>
      </c>
      <c r="E106" s="22">
        <v>16</v>
      </c>
      <c r="F106" s="23">
        <f>(C106-D106)*E106</f>
        <v>1231.2</v>
      </c>
    </row>
    <row r="107" spans="1:6" ht="15">
      <c r="A107" s="21" t="s">
        <v>12</v>
      </c>
      <c r="B107" s="22">
        <v>21</v>
      </c>
      <c r="C107" s="23">
        <v>85.5</v>
      </c>
      <c r="D107" s="23">
        <f>C107*$C$124</f>
        <v>8.5500000000000007</v>
      </c>
      <c r="E107" s="22">
        <v>5</v>
      </c>
      <c r="F107" s="23">
        <f>(C107-D107)*E107</f>
        <v>384.75</v>
      </c>
    </row>
    <row r="108" spans="1:6" ht="15">
      <c r="A108" s="21" t="s">
        <v>12</v>
      </c>
      <c r="B108" s="22">
        <v>22</v>
      </c>
      <c r="C108" s="23">
        <v>85.5</v>
      </c>
      <c r="D108" s="23">
        <f>C108*$C$124</f>
        <v>8.5500000000000007</v>
      </c>
      <c r="E108" s="22">
        <v>8</v>
      </c>
      <c r="F108" s="23">
        <f>(C108-D108)*E108</f>
        <v>615.6</v>
      </c>
    </row>
    <row r="109" spans="1:6" ht="15">
      <c r="A109" s="21" t="s">
        <v>12</v>
      </c>
      <c r="B109" s="22">
        <v>23</v>
      </c>
      <c r="C109" s="23">
        <v>85.5</v>
      </c>
      <c r="D109" s="23">
        <f>C109*$C$124</f>
        <v>8.5500000000000007</v>
      </c>
      <c r="E109" s="22">
        <v>2</v>
      </c>
      <c r="F109" s="23">
        <f>(C109-D109)*E109</f>
        <v>153.9</v>
      </c>
    </row>
    <row r="110" spans="1:6" ht="15">
      <c r="A110" s="21" t="s">
        <v>12</v>
      </c>
      <c r="B110" s="22">
        <v>24</v>
      </c>
      <c r="C110" s="23">
        <v>85.5</v>
      </c>
      <c r="D110" s="23">
        <f>C110*$C$124</f>
        <v>8.5500000000000007</v>
      </c>
      <c r="E110" s="22">
        <v>25</v>
      </c>
      <c r="F110" s="23">
        <f>(C110-D110)*E110</f>
        <v>1923.75</v>
      </c>
    </row>
    <row r="111" spans="1:6" ht="15">
      <c r="A111" s="21" t="s">
        <v>12</v>
      </c>
      <c r="B111" s="22">
        <v>25</v>
      </c>
      <c r="C111" s="23">
        <v>85.5</v>
      </c>
      <c r="D111" s="23">
        <f>C111*$C$124</f>
        <v>8.5500000000000007</v>
      </c>
      <c r="E111" s="22">
        <v>2</v>
      </c>
      <c r="F111" s="23">
        <f>(C111-D111)*E111</f>
        <v>153.9</v>
      </c>
    </row>
    <row r="112" spans="1:6" ht="15">
      <c r="A112" s="21" t="s">
        <v>12</v>
      </c>
      <c r="B112" s="22">
        <v>26</v>
      </c>
      <c r="C112" s="23">
        <v>85.5</v>
      </c>
      <c r="D112" s="23">
        <f>C112*$C$124</f>
        <v>8.5500000000000007</v>
      </c>
      <c r="E112" s="22">
        <v>26</v>
      </c>
      <c r="F112" s="23">
        <f>(C112-D112)*E112</f>
        <v>2000.7</v>
      </c>
    </row>
    <row r="113" spans="1:6" ht="15">
      <c r="A113" s="21" t="s">
        <v>12</v>
      </c>
      <c r="B113" s="22">
        <v>27</v>
      </c>
      <c r="C113" s="23">
        <v>85.5</v>
      </c>
      <c r="D113" s="23">
        <f>C113*$C$124</f>
        <v>8.5500000000000007</v>
      </c>
      <c r="E113" s="22">
        <v>23</v>
      </c>
      <c r="F113" s="23">
        <f>(C113-D113)*E113</f>
        <v>1769.8500000000001</v>
      </c>
    </row>
    <row r="114" spans="1:6" ht="15">
      <c r="A114" s="24" t="s">
        <v>12</v>
      </c>
      <c r="B114" s="25">
        <v>28</v>
      </c>
      <c r="C114" s="26">
        <v>89.9</v>
      </c>
      <c r="D114" s="23">
        <f>C114*$C$124</f>
        <v>8.99</v>
      </c>
      <c r="E114" s="25">
        <v>5</v>
      </c>
      <c r="F114" s="23">
        <f>(C114-D114)*E114</f>
        <v>404.55000000000007</v>
      </c>
    </row>
    <row r="115" spans="1:6" ht="15">
      <c r="A115" s="24" t="s">
        <v>12</v>
      </c>
      <c r="B115" s="25">
        <v>29</v>
      </c>
      <c r="C115" s="26">
        <v>89.9</v>
      </c>
      <c r="D115" s="23">
        <f>C115*$C$124</f>
        <v>8.99</v>
      </c>
      <c r="E115" s="25">
        <v>0</v>
      </c>
      <c r="F115" s="23">
        <f>(C115-D115)*E115</f>
        <v>0</v>
      </c>
    </row>
    <row r="116" spans="1:6" ht="15">
      <c r="A116" s="24" t="s">
        <v>12</v>
      </c>
      <c r="B116" s="25">
        <v>30</v>
      </c>
      <c r="C116" s="26">
        <v>89.9</v>
      </c>
      <c r="D116" s="23">
        <f>C116*$C$124</f>
        <v>8.99</v>
      </c>
      <c r="E116" s="25">
        <v>25</v>
      </c>
      <c r="F116" s="23">
        <f>(C116-D116)*E116</f>
        <v>2022.7500000000002</v>
      </c>
    </row>
    <row r="117" spans="1:6" ht="15">
      <c r="A117" s="24" t="s">
        <v>12</v>
      </c>
      <c r="B117" s="25">
        <v>31</v>
      </c>
      <c r="C117" s="26">
        <v>89.9</v>
      </c>
      <c r="D117" s="23">
        <f>C117*$C$124</f>
        <v>8.99</v>
      </c>
      <c r="E117" s="25">
        <v>8</v>
      </c>
      <c r="F117" s="23">
        <f>(C117-D117)*E117</f>
        <v>647.28000000000009</v>
      </c>
    </row>
    <row r="118" spans="1:6" ht="15">
      <c r="A118" s="24" t="s">
        <v>12</v>
      </c>
      <c r="B118" s="25">
        <v>32</v>
      </c>
      <c r="C118" s="26">
        <v>89.9</v>
      </c>
      <c r="D118" s="23">
        <f>C118*$C$124</f>
        <v>8.99</v>
      </c>
      <c r="E118" s="25">
        <v>3</v>
      </c>
      <c r="F118" s="23">
        <f>(C118-D118)*E118</f>
        <v>242.73000000000002</v>
      </c>
    </row>
    <row r="119" spans="1:6" ht="15">
      <c r="A119" s="24" t="s">
        <v>12</v>
      </c>
      <c r="B119" s="25">
        <v>33</v>
      </c>
      <c r="C119" s="26">
        <v>89.9</v>
      </c>
      <c r="D119" s="23">
        <f>C119*$C$124</f>
        <v>8.99</v>
      </c>
      <c r="E119" s="25">
        <v>6</v>
      </c>
      <c r="F119" s="23">
        <f>(C119-D119)*E119</f>
        <v>485.46000000000004</v>
      </c>
    </row>
    <row r="120" spans="1:6" ht="15">
      <c r="A120" s="24" t="s">
        <v>12</v>
      </c>
      <c r="B120" s="25">
        <v>34</v>
      </c>
      <c r="C120" s="26">
        <v>89.9</v>
      </c>
      <c r="D120" s="23">
        <f>C120*$C$124</f>
        <v>8.99</v>
      </c>
      <c r="E120" s="25">
        <v>4</v>
      </c>
      <c r="F120" s="23">
        <f>(C120-D120)*E120</f>
        <v>323.64000000000004</v>
      </c>
    </row>
    <row r="121" spans="1:6" ht="15">
      <c r="A121" s="24" t="s">
        <v>12</v>
      </c>
      <c r="B121" s="25">
        <v>35</v>
      </c>
      <c r="C121" s="26">
        <v>89.9</v>
      </c>
      <c r="D121" s="23">
        <f>C121*$C$124</f>
        <v>8.99</v>
      </c>
      <c r="E121" s="25">
        <v>21</v>
      </c>
      <c r="F121" s="23">
        <f>(C121-D121)*E121</f>
        <v>1699.1100000000001</v>
      </c>
    </row>
    <row r="122" spans="1:6" ht="15">
      <c r="A122" s="24" t="s">
        <v>12</v>
      </c>
      <c r="B122" s="25">
        <v>36</v>
      </c>
      <c r="C122" s="26">
        <v>89.9</v>
      </c>
      <c r="D122" s="23">
        <f>C122*$C$124</f>
        <v>8.99</v>
      </c>
      <c r="E122" s="25">
        <v>3</v>
      </c>
      <c r="F122" s="23">
        <f>(C122-D122)*E122</f>
        <v>242.73000000000002</v>
      </c>
    </row>
    <row r="123" spans="1:6" ht="18.600000000000001" thickBot="1">
      <c r="A123" s="4"/>
      <c r="B123" s="5" t="s">
        <v>13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8.600000000000001" thickBot="1">
      <c r="A124" s="4"/>
      <c r="B124" s="5" t="s">
        <v>14</v>
      </c>
      <c r="C124" s="85">
        <v>0.1</v>
      </c>
      <c r="D124" s="86"/>
      <c r="E124" s="86"/>
      <c r="F124" s="87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E30E-8455-4D01-B945-F89B6E3E8F31}">
  <dimension ref="A1:V18"/>
  <sheetViews>
    <sheetView workbookViewId="0">
      <selection activeCell="C3" sqref="C3"/>
    </sheetView>
  </sheetViews>
  <sheetFormatPr defaultRowHeight="15"/>
  <cols>
    <col min="1" max="1" width="20.5703125" customWidth="1"/>
    <col min="2" max="2" width="12.140625" bestFit="1" customWidth="1"/>
    <col min="4" max="4" width="9.28515625" bestFit="1" customWidth="1"/>
  </cols>
  <sheetData>
    <row r="1" spans="1:22" ht="21">
      <c r="A1" s="51"/>
      <c r="B1" s="52"/>
      <c r="C1" s="90" t="s">
        <v>15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</row>
    <row r="2" spans="1:22">
      <c r="A2" s="53"/>
      <c r="B2" s="54"/>
      <c r="C2" s="50">
        <v>17</v>
      </c>
      <c r="D2" s="50">
        <v>18</v>
      </c>
      <c r="E2" s="50">
        <v>19</v>
      </c>
      <c r="F2" s="50">
        <v>20</v>
      </c>
      <c r="G2" s="50">
        <v>21</v>
      </c>
      <c r="H2" s="50">
        <v>22</v>
      </c>
      <c r="I2" s="50">
        <v>23</v>
      </c>
      <c r="J2" s="50">
        <v>24</v>
      </c>
      <c r="K2" s="50">
        <v>25</v>
      </c>
      <c r="L2" s="50">
        <v>26</v>
      </c>
      <c r="M2" s="50">
        <v>27</v>
      </c>
      <c r="N2" s="50">
        <v>28</v>
      </c>
      <c r="O2" s="50">
        <v>29</v>
      </c>
      <c r="P2" s="50">
        <v>30</v>
      </c>
      <c r="Q2" s="50">
        <v>31</v>
      </c>
      <c r="R2" s="50">
        <v>32</v>
      </c>
      <c r="S2" s="50">
        <v>33</v>
      </c>
      <c r="T2" s="50">
        <v>34</v>
      </c>
      <c r="U2" s="50">
        <v>35</v>
      </c>
      <c r="V2" s="50">
        <v>36</v>
      </c>
    </row>
    <row r="3" spans="1:22" ht="15.75">
      <c r="A3" s="88" t="s">
        <v>7</v>
      </c>
      <c r="B3" s="48" t="s">
        <v>16</v>
      </c>
      <c r="C3" s="41">
        <v>79.8</v>
      </c>
      <c r="D3" s="41">
        <v>79.8</v>
      </c>
      <c r="E3" s="41">
        <v>79.8</v>
      </c>
      <c r="F3" s="41">
        <v>79.8</v>
      </c>
      <c r="G3" s="41">
        <v>79.8</v>
      </c>
      <c r="H3" s="41">
        <v>79.8</v>
      </c>
      <c r="I3" s="41">
        <v>79.8</v>
      </c>
      <c r="J3" s="41">
        <v>79.8</v>
      </c>
      <c r="K3" s="41">
        <v>79.8</v>
      </c>
      <c r="L3" s="41">
        <v>79.8</v>
      </c>
      <c r="M3" s="41">
        <v>79.8</v>
      </c>
      <c r="N3" s="41">
        <v>83.3</v>
      </c>
      <c r="O3" s="41">
        <v>83.3</v>
      </c>
      <c r="P3" s="41">
        <v>83.3</v>
      </c>
      <c r="Q3" s="41">
        <v>83.3</v>
      </c>
      <c r="R3" s="41">
        <v>83.3</v>
      </c>
      <c r="S3" s="41">
        <v>83.3</v>
      </c>
      <c r="T3" s="41">
        <v>83.3</v>
      </c>
      <c r="U3" s="41">
        <v>83.3</v>
      </c>
      <c r="V3" s="41">
        <v>83.3</v>
      </c>
    </row>
    <row r="4" spans="1:22" ht="15.75">
      <c r="A4" s="89"/>
      <c r="B4" s="49" t="s">
        <v>17</v>
      </c>
      <c r="C4" s="40">
        <v>15</v>
      </c>
      <c r="D4" s="40">
        <v>0</v>
      </c>
      <c r="E4" s="40">
        <v>3</v>
      </c>
      <c r="F4" s="40">
        <v>21</v>
      </c>
      <c r="G4" s="40">
        <v>12</v>
      </c>
      <c r="H4" s="40">
        <v>5</v>
      </c>
      <c r="I4" s="40">
        <v>8</v>
      </c>
      <c r="J4" s="40">
        <v>23</v>
      </c>
      <c r="K4" s="40">
        <v>15</v>
      </c>
      <c r="L4" s="40">
        <v>25</v>
      </c>
      <c r="M4" s="40">
        <v>2</v>
      </c>
      <c r="N4" s="40">
        <v>8</v>
      </c>
      <c r="O4" s="40">
        <v>7</v>
      </c>
      <c r="P4" s="40">
        <v>16</v>
      </c>
      <c r="Q4" s="40">
        <v>20</v>
      </c>
      <c r="R4" s="40">
        <v>0</v>
      </c>
      <c r="S4" s="40">
        <v>0</v>
      </c>
      <c r="T4" s="40">
        <v>6</v>
      </c>
      <c r="U4" s="40">
        <v>8</v>
      </c>
      <c r="V4" s="40">
        <v>14</v>
      </c>
    </row>
    <row r="5" spans="1:22" ht="15.75">
      <c r="A5" s="88" t="s">
        <v>8</v>
      </c>
      <c r="B5" s="48" t="s">
        <v>16</v>
      </c>
      <c r="C5" s="43">
        <v>79.8</v>
      </c>
      <c r="D5" s="43">
        <v>79.8</v>
      </c>
      <c r="E5" s="43">
        <v>79.8</v>
      </c>
      <c r="F5" s="43">
        <v>79.8</v>
      </c>
      <c r="G5" s="43">
        <v>79.8</v>
      </c>
      <c r="H5" s="43">
        <v>79.8</v>
      </c>
      <c r="I5" s="43">
        <v>79.8</v>
      </c>
      <c r="J5" s="43">
        <v>79.8</v>
      </c>
      <c r="K5" s="43">
        <v>79.8</v>
      </c>
      <c r="L5" s="43">
        <v>79.8</v>
      </c>
      <c r="M5" s="43">
        <v>79.8</v>
      </c>
      <c r="N5" s="44">
        <v>83.3</v>
      </c>
      <c r="O5" s="44">
        <v>83.3</v>
      </c>
      <c r="P5" s="44">
        <v>83.3</v>
      </c>
      <c r="Q5" s="44">
        <v>83.3</v>
      </c>
      <c r="R5" s="44">
        <v>83.3</v>
      </c>
      <c r="S5" s="44">
        <v>83.3</v>
      </c>
      <c r="T5" s="44">
        <v>83.3</v>
      </c>
      <c r="U5" s="44">
        <v>83.3</v>
      </c>
      <c r="V5" s="44">
        <v>83.3</v>
      </c>
    </row>
    <row r="6" spans="1:22" ht="15.75">
      <c r="A6" s="89"/>
      <c r="B6" s="49" t="s">
        <v>17</v>
      </c>
      <c r="C6" s="42">
        <v>17</v>
      </c>
      <c r="D6" s="42">
        <v>15</v>
      </c>
      <c r="E6" s="42">
        <v>2</v>
      </c>
      <c r="F6" s="42">
        <v>1</v>
      </c>
      <c r="G6" s="42">
        <v>0</v>
      </c>
      <c r="H6" s="42">
        <v>0</v>
      </c>
      <c r="I6" s="42">
        <v>6</v>
      </c>
      <c r="J6" s="42">
        <v>8</v>
      </c>
      <c r="K6" s="42">
        <v>9</v>
      </c>
      <c r="L6" s="42">
        <v>15</v>
      </c>
      <c r="M6" s="42">
        <v>18</v>
      </c>
      <c r="N6" s="42">
        <v>18</v>
      </c>
      <c r="O6" s="42">
        <v>2</v>
      </c>
      <c r="P6" s="42">
        <v>3</v>
      </c>
      <c r="Q6" s="42">
        <v>6</v>
      </c>
      <c r="R6" s="42">
        <v>0</v>
      </c>
      <c r="S6" s="42">
        <v>5</v>
      </c>
      <c r="T6" s="42">
        <v>19</v>
      </c>
      <c r="U6" s="42">
        <v>26</v>
      </c>
      <c r="V6" s="42">
        <v>5</v>
      </c>
    </row>
    <row r="7" spans="1:22" ht="15.75">
      <c r="A7" s="88" t="s">
        <v>9</v>
      </c>
      <c r="B7" s="48" t="s">
        <v>16</v>
      </c>
      <c r="C7" s="46">
        <v>79.8</v>
      </c>
      <c r="D7" s="46">
        <v>79.8</v>
      </c>
      <c r="E7" s="46">
        <v>79.8</v>
      </c>
      <c r="F7" s="46">
        <v>79.8</v>
      </c>
      <c r="G7" s="46">
        <v>79.8</v>
      </c>
      <c r="H7" s="46">
        <v>79.8</v>
      </c>
      <c r="I7" s="46">
        <v>79.8</v>
      </c>
      <c r="J7" s="46">
        <v>79.8</v>
      </c>
      <c r="K7" s="46">
        <v>79.8</v>
      </c>
      <c r="L7" s="46">
        <v>79.8</v>
      </c>
      <c r="M7" s="46">
        <v>79.8</v>
      </c>
      <c r="N7" s="47">
        <v>83.3</v>
      </c>
      <c r="O7" s="47">
        <v>83.3</v>
      </c>
      <c r="P7" s="47">
        <v>83.3</v>
      </c>
      <c r="Q7" s="47">
        <v>83.3</v>
      </c>
      <c r="R7" s="47">
        <v>83.3</v>
      </c>
      <c r="S7" s="47">
        <v>83.3</v>
      </c>
      <c r="T7" s="47">
        <v>83.3</v>
      </c>
      <c r="U7" s="47">
        <v>83.3</v>
      </c>
      <c r="V7" s="47">
        <v>83.3</v>
      </c>
    </row>
    <row r="8" spans="1:22" ht="15.75">
      <c r="A8" s="89"/>
      <c r="B8" s="49" t="s">
        <v>17</v>
      </c>
      <c r="C8" s="45">
        <v>25</v>
      </c>
      <c r="D8" s="45">
        <v>2</v>
      </c>
      <c r="E8" s="45">
        <v>3</v>
      </c>
      <c r="F8" s="45">
        <v>1</v>
      </c>
      <c r="G8" s="45">
        <v>0</v>
      </c>
      <c r="H8" s="45">
        <v>5</v>
      </c>
      <c r="I8" s="45">
        <v>16</v>
      </c>
      <c r="J8" s="45">
        <v>15</v>
      </c>
      <c r="K8" s="45">
        <v>16</v>
      </c>
      <c r="L8" s="45">
        <v>14</v>
      </c>
      <c r="M8" s="45">
        <v>15</v>
      </c>
      <c r="N8" s="45">
        <v>29</v>
      </c>
      <c r="O8" s="45">
        <v>5</v>
      </c>
      <c r="P8" s="45">
        <v>0</v>
      </c>
      <c r="Q8" s="45">
        <v>4</v>
      </c>
      <c r="R8" s="45">
        <v>5</v>
      </c>
      <c r="S8" s="45">
        <v>15</v>
      </c>
      <c r="T8" s="45">
        <v>16</v>
      </c>
      <c r="U8" s="45">
        <v>2</v>
      </c>
      <c r="V8" s="45">
        <v>36</v>
      </c>
    </row>
    <row r="9" spans="1:22" ht="15.75">
      <c r="A9" s="88" t="s">
        <v>10</v>
      </c>
      <c r="B9" s="48" t="s">
        <v>16</v>
      </c>
      <c r="C9" s="41">
        <v>85.5</v>
      </c>
      <c r="D9" s="41">
        <v>85.5</v>
      </c>
      <c r="E9" s="41">
        <v>85.5</v>
      </c>
      <c r="F9" s="41">
        <v>85.5</v>
      </c>
      <c r="G9" s="41">
        <v>85.5</v>
      </c>
      <c r="H9" s="41">
        <v>85.5</v>
      </c>
      <c r="I9" s="41">
        <v>85.5</v>
      </c>
      <c r="J9" s="41">
        <v>85.5</v>
      </c>
      <c r="K9" s="41">
        <v>85.5</v>
      </c>
      <c r="L9" s="41">
        <v>85.5</v>
      </c>
      <c r="M9" s="41">
        <v>85.5</v>
      </c>
      <c r="N9" s="41">
        <v>89.9</v>
      </c>
      <c r="O9" s="41">
        <v>89.9</v>
      </c>
      <c r="P9" s="41">
        <v>89.9</v>
      </c>
      <c r="Q9" s="41">
        <v>89.9</v>
      </c>
      <c r="R9" s="41">
        <v>89.9</v>
      </c>
      <c r="S9" s="41">
        <v>89.9</v>
      </c>
      <c r="T9" s="41">
        <v>89.9</v>
      </c>
      <c r="U9" s="41">
        <v>89.9</v>
      </c>
      <c r="V9" s="41">
        <v>89.9</v>
      </c>
    </row>
    <row r="10" spans="1:22" ht="15.75">
      <c r="A10" s="89"/>
      <c r="B10" s="49" t="s">
        <v>17</v>
      </c>
      <c r="C10" s="40">
        <v>2</v>
      </c>
      <c r="D10" s="40">
        <v>5</v>
      </c>
      <c r="E10" s="40">
        <v>16</v>
      </c>
      <c r="F10" s="40">
        <v>18</v>
      </c>
      <c r="G10" s="40">
        <v>19</v>
      </c>
      <c r="H10" s="40">
        <v>5</v>
      </c>
      <c r="I10" s="40">
        <v>0</v>
      </c>
      <c r="J10" s="40">
        <v>25</v>
      </c>
      <c r="K10" s="40">
        <v>6</v>
      </c>
      <c r="L10" s="40">
        <v>8</v>
      </c>
      <c r="M10" s="40">
        <v>30</v>
      </c>
      <c r="N10" s="40">
        <v>5</v>
      </c>
      <c r="O10" s="40">
        <v>8</v>
      </c>
      <c r="P10" s="40">
        <v>6</v>
      </c>
      <c r="Q10" s="40">
        <v>15</v>
      </c>
      <c r="R10" s="40">
        <v>8</v>
      </c>
      <c r="S10" s="40">
        <v>4</v>
      </c>
      <c r="T10" s="40">
        <v>15</v>
      </c>
      <c r="U10" s="40">
        <v>2</v>
      </c>
      <c r="V10" s="40">
        <v>0</v>
      </c>
    </row>
    <row r="11" spans="1:22" ht="15.75">
      <c r="A11" s="88" t="s">
        <v>11</v>
      </c>
      <c r="B11" s="48" t="s">
        <v>16</v>
      </c>
      <c r="C11" s="43">
        <v>85.5</v>
      </c>
      <c r="D11" s="43">
        <v>85.5</v>
      </c>
      <c r="E11" s="43">
        <v>85.5</v>
      </c>
      <c r="F11" s="43">
        <v>85.5</v>
      </c>
      <c r="G11" s="43">
        <v>85.5</v>
      </c>
      <c r="H11" s="43">
        <v>85.5</v>
      </c>
      <c r="I11" s="43">
        <v>85.5</v>
      </c>
      <c r="J11" s="43">
        <v>85.5</v>
      </c>
      <c r="K11" s="43">
        <v>85.5</v>
      </c>
      <c r="L11" s="43">
        <v>85.5</v>
      </c>
      <c r="M11" s="43">
        <v>85.5</v>
      </c>
      <c r="N11" s="43">
        <v>89.9</v>
      </c>
      <c r="O11" s="43">
        <v>89.9</v>
      </c>
      <c r="P11" s="43">
        <v>89.9</v>
      </c>
      <c r="Q11" s="43">
        <v>89.9</v>
      </c>
      <c r="R11" s="43">
        <v>89.9</v>
      </c>
      <c r="S11" s="43">
        <v>89.9</v>
      </c>
      <c r="T11" s="43">
        <v>89.9</v>
      </c>
      <c r="U11" s="43">
        <v>89.9</v>
      </c>
      <c r="V11" s="43">
        <v>89.9</v>
      </c>
    </row>
    <row r="12" spans="1:22" ht="15.75">
      <c r="A12" s="89"/>
      <c r="B12" s="49" t="s">
        <v>17</v>
      </c>
      <c r="C12" s="42">
        <v>6</v>
      </c>
      <c r="D12" s="42">
        <v>15</v>
      </c>
      <c r="E12" s="42">
        <v>25</v>
      </c>
      <c r="F12" s="42">
        <v>16</v>
      </c>
      <c r="G12" s="42">
        <v>19</v>
      </c>
      <c r="H12" s="42">
        <v>0</v>
      </c>
      <c r="I12" s="42">
        <v>5</v>
      </c>
      <c r="J12" s="42">
        <v>16</v>
      </c>
      <c r="K12" s="42">
        <v>19</v>
      </c>
      <c r="L12" s="42">
        <v>25</v>
      </c>
      <c r="M12" s="42">
        <v>26</v>
      </c>
      <c r="N12" s="42">
        <v>21</v>
      </c>
      <c r="O12" s="42">
        <v>1</v>
      </c>
      <c r="P12" s="42">
        <v>3</v>
      </c>
      <c r="Q12" s="42">
        <v>23</v>
      </c>
      <c r="R12" s="42">
        <v>8</v>
      </c>
      <c r="S12" s="42">
        <v>4</v>
      </c>
      <c r="T12" s="42">
        <v>25</v>
      </c>
      <c r="U12" s="42">
        <v>16</v>
      </c>
      <c r="V12" s="42">
        <v>3</v>
      </c>
    </row>
    <row r="13" spans="1:22" ht="15.75">
      <c r="A13" s="88" t="s">
        <v>12</v>
      </c>
      <c r="B13" s="48" t="s">
        <v>16</v>
      </c>
      <c r="C13" s="46">
        <v>85.5</v>
      </c>
      <c r="D13" s="46">
        <v>85.5</v>
      </c>
      <c r="E13" s="46">
        <v>85.5</v>
      </c>
      <c r="F13" s="46">
        <v>85.5</v>
      </c>
      <c r="G13" s="46">
        <v>85.5</v>
      </c>
      <c r="H13" s="46">
        <v>85.5</v>
      </c>
      <c r="I13" s="46">
        <v>85.5</v>
      </c>
      <c r="J13" s="46">
        <v>85.5</v>
      </c>
      <c r="K13" s="46">
        <v>85.5</v>
      </c>
      <c r="L13" s="46">
        <v>85.5</v>
      </c>
      <c r="M13" s="46">
        <v>85.5</v>
      </c>
      <c r="N13" s="46">
        <v>89.9</v>
      </c>
      <c r="O13" s="46">
        <v>89.9</v>
      </c>
      <c r="P13" s="46">
        <v>89.9</v>
      </c>
      <c r="Q13" s="46">
        <v>89.9</v>
      </c>
      <c r="R13" s="46">
        <v>89.9</v>
      </c>
      <c r="S13" s="46">
        <v>89.9</v>
      </c>
      <c r="T13" s="46">
        <v>89.9</v>
      </c>
      <c r="U13" s="46">
        <v>89.9</v>
      </c>
      <c r="V13" s="46">
        <v>89.9</v>
      </c>
    </row>
    <row r="14" spans="1:22" ht="15.75">
      <c r="A14" s="89"/>
      <c r="B14" s="49" t="s">
        <v>17</v>
      </c>
      <c r="C14" s="45">
        <v>0</v>
      </c>
      <c r="D14" s="45">
        <v>3</v>
      </c>
      <c r="E14" s="45">
        <v>8</v>
      </c>
      <c r="F14" s="45">
        <v>16</v>
      </c>
      <c r="G14" s="45">
        <v>5</v>
      </c>
      <c r="H14" s="45">
        <v>8</v>
      </c>
      <c r="I14" s="45">
        <v>2</v>
      </c>
      <c r="J14" s="45">
        <v>25</v>
      </c>
      <c r="K14" s="45">
        <v>2</v>
      </c>
      <c r="L14" s="45">
        <v>26</v>
      </c>
      <c r="M14" s="45">
        <v>23</v>
      </c>
      <c r="N14" s="45">
        <v>5</v>
      </c>
      <c r="O14" s="45">
        <v>0</v>
      </c>
      <c r="P14" s="45">
        <v>25</v>
      </c>
      <c r="Q14" s="45">
        <v>8</v>
      </c>
      <c r="R14" s="45">
        <v>3</v>
      </c>
      <c r="S14" s="45">
        <v>6</v>
      </c>
      <c r="T14" s="45">
        <v>4</v>
      </c>
      <c r="U14" s="45">
        <v>21</v>
      </c>
      <c r="V14" s="45">
        <v>3</v>
      </c>
    </row>
    <row r="18" spans="10:10">
      <c r="J18" t="s">
        <v>18</v>
      </c>
    </row>
  </sheetData>
  <mergeCells count="7">
    <mergeCell ref="A9:A10"/>
    <mergeCell ref="A11:A12"/>
    <mergeCell ref="A13:A14"/>
    <mergeCell ref="C1:V1"/>
    <mergeCell ref="A3:A4"/>
    <mergeCell ref="A5:A6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2:P24"/>
  <sheetViews>
    <sheetView showGridLines="0" tabSelected="1" topLeftCell="A4" zoomScale="160" zoomScaleNormal="160" workbookViewId="0">
      <selection activeCell="I7" sqref="I7"/>
    </sheetView>
  </sheetViews>
  <sheetFormatPr defaultRowHeight="14.45"/>
  <cols>
    <col min="1" max="1" width="4.7109375" style="56" customWidth="1"/>
    <col min="2" max="2" width="1.7109375" style="56" customWidth="1"/>
    <col min="3" max="3" width="3.140625" style="56" customWidth="1"/>
    <col min="4" max="4" width="15.7109375" style="56" customWidth="1"/>
    <col min="5" max="5" width="27" style="56" bestFit="1" customWidth="1"/>
    <col min="6" max="6" width="4.7109375" style="56" customWidth="1"/>
    <col min="7" max="7" width="1.7109375" style="56" customWidth="1"/>
    <col min="8" max="9" width="4.7109375" style="56" customWidth="1"/>
    <col min="10" max="10" width="5.7109375" style="56" bestFit="1" customWidth="1"/>
    <col min="11" max="12" width="9.140625" style="56"/>
    <col min="13" max="13" width="10.140625" style="56" customWidth="1"/>
    <col min="14" max="15" width="10.85546875" style="56" bestFit="1" customWidth="1"/>
    <col min="16" max="16384" width="9.140625" style="56"/>
  </cols>
  <sheetData>
    <row r="2" spans="2:16" ht="9.75" customHeight="1"/>
    <row r="3" spans="2:16" ht="9.75" customHeight="1">
      <c r="C3" s="59"/>
      <c r="D3" s="60"/>
      <c r="E3" s="60"/>
      <c r="F3" s="60"/>
      <c r="G3" s="61"/>
      <c r="L3" s="59"/>
      <c r="M3" s="60"/>
      <c r="N3" s="60"/>
      <c r="O3" s="60"/>
      <c r="P3" s="61"/>
    </row>
    <row r="4" spans="2:16" ht="20.25" customHeight="1">
      <c r="B4" s="55"/>
      <c r="C4" s="62"/>
      <c r="D4" s="63"/>
      <c r="E4" s="71" t="str">
        <f>IF(E10=0,"PRODUTO ESGOTADO!",IF(E10&lt;5,"ESTOQUE BAIXO",""))</f>
        <v/>
      </c>
      <c r="F4" s="63"/>
      <c r="G4" s="64"/>
      <c r="L4" s="62"/>
      <c r="M4" s="93" t="s">
        <v>14</v>
      </c>
      <c r="N4" s="93"/>
      <c r="O4" s="93"/>
      <c r="P4" s="64"/>
    </row>
    <row r="5" spans="2:16" ht="9" customHeight="1">
      <c r="B5" s="55"/>
      <c r="C5" s="62"/>
      <c r="D5" s="63"/>
      <c r="E5" s="63"/>
      <c r="F5" s="63"/>
      <c r="G5" s="64"/>
      <c r="L5" s="62"/>
      <c r="M5" s="63"/>
      <c r="N5" s="63"/>
      <c r="O5" s="63"/>
      <c r="P5" s="64"/>
    </row>
    <row r="6" spans="2:16" ht="15">
      <c r="B6" s="55"/>
      <c r="C6" s="62"/>
      <c r="D6" s="65" t="s">
        <v>19</v>
      </c>
      <c r="E6" s="58" t="s">
        <v>7</v>
      </c>
      <c r="F6" s="63"/>
      <c r="G6" s="64"/>
      <c r="L6" s="62"/>
      <c r="M6" s="94" t="s">
        <v>17</v>
      </c>
      <c r="N6" s="94"/>
      <c r="O6" s="94"/>
      <c r="P6" s="64"/>
    </row>
    <row r="7" spans="2:16" ht="9" customHeight="1">
      <c r="B7" s="55"/>
      <c r="C7" s="62"/>
      <c r="D7" s="65"/>
      <c r="E7" s="66"/>
      <c r="F7" s="63"/>
      <c r="G7" s="64"/>
      <c r="L7" s="62"/>
      <c r="M7" s="63"/>
      <c r="N7" s="79">
        <v>0</v>
      </c>
      <c r="O7" s="80">
        <v>0</v>
      </c>
      <c r="P7" s="64"/>
    </row>
    <row r="8" spans="2:16" ht="15">
      <c r="B8" s="55"/>
      <c r="C8" s="62"/>
      <c r="D8" s="65" t="s">
        <v>20</v>
      </c>
      <c r="E8" s="58">
        <v>21</v>
      </c>
      <c r="F8" s="63"/>
      <c r="G8" s="64"/>
      <c r="J8" s="57"/>
      <c r="L8" s="62"/>
      <c r="M8" s="63" t="s">
        <v>21</v>
      </c>
      <c r="N8" s="75">
        <v>2</v>
      </c>
      <c r="O8" s="76">
        <v>0.05</v>
      </c>
      <c r="P8" s="64"/>
    </row>
    <row r="9" spans="2:16" ht="9" customHeight="1">
      <c r="B9" s="55"/>
      <c r="C9" s="62"/>
      <c r="D9" s="65"/>
      <c r="E9" s="66"/>
      <c r="F9" s="63"/>
      <c r="G9" s="64"/>
      <c r="L9" s="62"/>
      <c r="M9" s="63"/>
      <c r="N9" s="63"/>
      <c r="O9" s="63"/>
      <c r="P9" s="64"/>
    </row>
    <row r="10" spans="2:16" ht="15">
      <c r="B10" s="55"/>
      <c r="C10" s="62"/>
      <c r="D10" s="65" t="s">
        <v>22</v>
      </c>
      <c r="E10" s="72">
        <f>HLOOKUP(E8,'Produtos Infantis por Coluna'!C2:V14,MATCH('Procura em Estoque'!E6,'Produtos Infantis por Coluna'!A:A,0),FALSE)</f>
        <v>12</v>
      </c>
      <c r="F10" s="63"/>
      <c r="G10" s="64"/>
      <c r="J10" s="81"/>
      <c r="L10" s="62"/>
      <c r="M10" s="77" t="s">
        <v>23</v>
      </c>
      <c r="N10" s="75">
        <v>5</v>
      </c>
      <c r="O10" s="76">
        <v>0.09</v>
      </c>
      <c r="P10" s="64"/>
    </row>
    <row r="11" spans="2:16" ht="9" customHeight="1">
      <c r="B11" s="55"/>
      <c r="C11" s="62"/>
      <c r="D11" s="65"/>
      <c r="E11" s="66"/>
      <c r="F11" s="63"/>
      <c r="G11" s="64"/>
      <c r="L11" s="62"/>
      <c r="M11" s="63"/>
      <c r="N11" s="63"/>
      <c r="O11" s="63"/>
      <c r="P11" s="64"/>
    </row>
    <row r="12" spans="2:16" ht="15">
      <c r="B12" s="55"/>
      <c r="C12" s="62"/>
      <c r="D12" s="65" t="s">
        <v>24</v>
      </c>
      <c r="E12" s="58">
        <v>3</v>
      </c>
      <c r="F12" s="63"/>
      <c r="G12" s="64"/>
      <c r="L12" s="62"/>
      <c r="M12" s="94" t="s">
        <v>25</v>
      </c>
      <c r="N12" s="94"/>
      <c r="O12" s="94"/>
      <c r="P12" s="64"/>
    </row>
    <row r="13" spans="2:16" ht="9" customHeight="1">
      <c r="B13" s="55"/>
      <c r="C13" s="62"/>
      <c r="D13" s="65"/>
      <c r="E13" s="66"/>
      <c r="F13" s="63"/>
      <c r="G13" s="64"/>
      <c r="L13" s="62"/>
      <c r="M13" s="63"/>
      <c r="N13" s="79">
        <v>0</v>
      </c>
      <c r="O13" s="80">
        <v>0</v>
      </c>
      <c r="P13" s="64"/>
    </row>
    <row r="14" spans="2:16" ht="15">
      <c r="B14" s="55"/>
      <c r="C14" s="62"/>
      <c r="D14" s="65" t="s">
        <v>26</v>
      </c>
      <c r="E14" s="74">
        <f ca="1">IF(VLOOKUP(E12,N7:O10,2,TRUE) &gt; VLOOKUP(E12*E16,N13:O16,2,TRUE), VLOOKUP(E12,N7:O10,2,TRUE), VLOOKUP(E12*E16,N13:O16,2,TRUE))</f>
        <v>0.08</v>
      </c>
      <c r="F14" s="63"/>
      <c r="G14" s="64"/>
      <c r="L14" s="62"/>
      <c r="M14" s="63" t="s">
        <v>21</v>
      </c>
      <c r="N14" s="78">
        <v>150</v>
      </c>
      <c r="O14" s="76">
        <v>0.08</v>
      </c>
      <c r="P14" s="64"/>
    </row>
    <row r="15" spans="2:16" ht="9" customHeight="1">
      <c r="B15" s="55"/>
      <c r="C15" s="62"/>
      <c r="D15" s="65"/>
      <c r="E15" s="66"/>
      <c r="F15" s="63"/>
      <c r="G15" s="64"/>
      <c r="L15" s="62"/>
      <c r="M15" s="63"/>
      <c r="N15" s="63"/>
      <c r="O15" s="63"/>
      <c r="P15" s="64"/>
    </row>
    <row r="16" spans="2:16" ht="15">
      <c r="B16" s="55"/>
      <c r="C16" s="62"/>
      <c r="D16" s="65" t="s">
        <v>27</v>
      </c>
      <c r="E16" s="73">
        <f ca="1">OFFSET('Produtos Infantis por Coluna'!B2,MATCH('Procura em Estoque'!E6,Produtos,0),MATCH('Procura em Estoque'!E8,LinhaTamanhos,0))</f>
        <v>79.8</v>
      </c>
      <c r="F16" s="63"/>
      <c r="G16" s="64"/>
      <c r="L16" s="62"/>
      <c r="M16" s="77" t="s">
        <v>23</v>
      </c>
      <c r="N16" s="78">
        <v>300</v>
      </c>
      <c r="O16" s="76">
        <v>0.15</v>
      </c>
      <c r="P16" s="64"/>
    </row>
    <row r="17" spans="2:16" ht="9" customHeight="1">
      <c r="B17" s="55"/>
      <c r="C17" s="62"/>
      <c r="D17" s="65"/>
      <c r="E17" s="66"/>
      <c r="F17" s="63"/>
      <c r="G17" s="64"/>
      <c r="L17" s="67"/>
      <c r="M17" s="69"/>
      <c r="N17" s="69"/>
      <c r="O17" s="69"/>
      <c r="P17" s="70"/>
    </row>
    <row r="18" spans="2:16" ht="15">
      <c r="B18" s="55"/>
      <c r="C18" s="62"/>
      <c r="D18" s="65" t="s">
        <v>28</v>
      </c>
      <c r="E18" s="73">
        <f ca="1">SUM(E16*E12)</f>
        <v>239.39999999999998</v>
      </c>
      <c r="F18" s="63"/>
      <c r="G18" s="64"/>
    </row>
    <row r="19" spans="2:16" ht="9" customHeight="1">
      <c r="B19" s="55"/>
      <c r="C19" s="62"/>
      <c r="D19" s="65"/>
      <c r="E19" s="66"/>
      <c r="F19" s="63"/>
      <c r="G19" s="64"/>
    </row>
    <row r="20" spans="2:16" ht="15">
      <c r="B20" s="55"/>
      <c r="C20" s="62"/>
      <c r="D20" s="65" t="s">
        <v>29</v>
      </c>
      <c r="E20" s="73">
        <f ca="1">SUM(E18-E18*E14)</f>
        <v>220.24799999999999</v>
      </c>
      <c r="F20" s="63"/>
      <c r="G20" s="64"/>
    </row>
    <row r="21" spans="2:16" ht="15">
      <c r="B21" s="55"/>
      <c r="C21" s="67"/>
      <c r="D21" s="68"/>
      <c r="E21" s="69" t="s">
        <v>18</v>
      </c>
      <c r="F21" s="69"/>
      <c r="G21" s="70"/>
    </row>
    <row r="22" spans="2:16" ht="9" customHeight="1">
      <c r="B22" s="55"/>
      <c r="C22" s="55"/>
      <c r="D22" s="55"/>
      <c r="E22" s="55"/>
      <c r="F22" s="55"/>
    </row>
    <row r="23" spans="2:16" ht="15"/>
    <row r="24" spans="2:16" ht="15"/>
  </sheetData>
  <sheetProtection algorithmName="SHA-512" hashValue="h/WEkfMrN9pCmIaRm5EUFGrad2IOcodblIs5anPzlek/yqfLsE6gILRwgv2P9TnDRWmnVoRE6NXZ6apEV9UUPQ==" saltValue="i+t48RfrLX3ygTF4/1qOIw==" spinCount="100000" sheet="1" objects="1" scenarios="1" selectLockedCells="1"/>
  <protectedRanges>
    <protectedRange sqref="E12 E8 E6" name="Menu"/>
  </protectedRanges>
  <mergeCells count="3">
    <mergeCell ref="M4:O4"/>
    <mergeCell ref="M6:O6"/>
    <mergeCell ref="M12:O12"/>
  </mergeCells>
  <conditionalFormatting sqref="E10">
    <cfRule type="cellIs" dxfId="1" priority="4" operator="equal">
      <formula>0</formula>
    </cfRule>
  </conditionalFormatting>
  <conditionalFormatting sqref="E10">
    <cfRule type="cellIs" dxfId="0" priority="1" operator="equal">
      <formula>0</formula>
    </cfRule>
  </conditionalFormatting>
  <dataValidations count="1">
    <dataValidation type="custom" allowBlank="1" showInputMessage="1" showErrorMessage="1" errorTitle="Quantidade inválida!" error="A quantidade de compra deve ser igual ou menor que a quantidade em estoque." sqref="E12" xr:uid="{614E54E0-7E7E-4F1B-A971-DDC36C0FBB1B}">
      <formula1>$E$12&lt;=$E$10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DDDB9E-346F-444D-BE27-1905DC29E239}">
          <x14:formula1>
            <xm:f>'Produtos Infantis por Coluna'!$A:$A</xm:f>
          </x14:formula1>
          <xm:sqref>E6:E7 E15 E9 E11 E13 E17 E19</xm:sqref>
        </x14:dataValidation>
        <x14:dataValidation type="list" allowBlank="1" showInputMessage="1" showErrorMessage="1" xr:uid="{76E4484C-0B42-45B3-842D-86986D4A685D}">
          <x14:formula1>
            <xm:f>'Produtos Infantis por Coluna'!$2:$2</xm:f>
          </x14:formula1>
          <xm:sqref>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I7" sqref="I7"/>
    </sheetView>
  </sheetViews>
  <sheetFormatPr defaultRowHeight="14.45"/>
  <cols>
    <col min="1" max="1" width="29.28515625" customWidth="1"/>
    <col min="2" max="2" width="14.85546875" customWidth="1"/>
    <col min="5" max="5" width="28" bestFit="1" customWidth="1"/>
  </cols>
  <sheetData>
    <row r="1" spans="1:5" ht="21.6" thickBot="1">
      <c r="A1" s="95" t="s">
        <v>30</v>
      </c>
      <c r="B1" s="96"/>
      <c r="E1" s="34" t="s">
        <v>31</v>
      </c>
    </row>
    <row r="2" spans="1:5">
      <c r="A2" s="27" t="s">
        <v>31</v>
      </c>
      <c r="B2" s="30">
        <f>COUNTIF('Produtos Infantis'!E3:E122,"&gt;0")</f>
        <v>107</v>
      </c>
      <c r="E2" s="32" t="s">
        <v>12</v>
      </c>
    </row>
    <row r="3" spans="1:5">
      <c r="A3" s="28" t="s">
        <v>32</v>
      </c>
      <c r="B3" s="31">
        <f>'Produtos Infantis'!E123</f>
        <v>1273</v>
      </c>
      <c r="E3" s="32" t="s">
        <v>11</v>
      </c>
    </row>
    <row r="4" spans="1:5">
      <c r="A4" s="28"/>
      <c r="B4" s="31"/>
      <c r="E4" s="32" t="s">
        <v>10</v>
      </c>
    </row>
    <row r="5" spans="1:5">
      <c r="A5" s="28" t="s">
        <v>12</v>
      </c>
      <c r="B5" s="31">
        <f>COUNTIF(Descrição, A5)</f>
        <v>20</v>
      </c>
      <c r="E5" s="32" t="s">
        <v>9</v>
      </c>
    </row>
    <row r="6" spans="1:5">
      <c r="A6" s="28" t="s">
        <v>33</v>
      </c>
      <c r="B6" s="31">
        <f>SUMIF(Descrição, A5, Quantidades)</f>
        <v>193</v>
      </c>
      <c r="E6" s="32" t="s">
        <v>8</v>
      </c>
    </row>
    <row r="7" spans="1:5" ht="15" thickBot="1">
      <c r="A7" s="28"/>
      <c r="B7" s="31"/>
      <c r="E7" s="33" t="s">
        <v>7</v>
      </c>
    </row>
    <row r="8" spans="1:5">
      <c r="A8" s="28" t="s">
        <v>34</v>
      </c>
      <c r="B8" s="35">
        <f>AVERAGEIF(Descrição, $A$5, Descontos)</f>
        <v>8.7480000000000011</v>
      </c>
    </row>
    <row r="9" spans="1:5">
      <c r="A9" s="28" t="s">
        <v>35</v>
      </c>
      <c r="B9" s="35">
        <f>AVERAGEIF(Descrição, $A$5, Preços)</f>
        <v>87.480000000000047</v>
      </c>
    </row>
    <row r="10" spans="1:5">
      <c r="A10" s="36" t="s">
        <v>36</v>
      </c>
      <c r="B10" s="38">
        <f>B8/B9</f>
        <v>9.9999999999999964E-2</v>
      </c>
    </row>
    <row r="11" spans="1:5">
      <c r="A11" s="36" t="s">
        <v>37</v>
      </c>
      <c r="B11" s="37">
        <f>_xlfn.MAXIFS(Preços,Descrição,'Meus Números'!A5)</f>
        <v>89.9</v>
      </c>
    </row>
    <row r="12" spans="1:5" ht="15" thickBot="1">
      <c r="A12" s="29" t="s">
        <v>38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4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>
      <c r="A2" t="s">
        <v>1</v>
      </c>
      <c r="B2" t="s">
        <v>5</v>
      </c>
    </row>
    <row r="3" spans="1:5">
      <c r="A3" t="s">
        <v>39</v>
      </c>
      <c r="B3">
        <v>8</v>
      </c>
    </row>
    <row r="6" spans="1:5" ht="15" thickBot="1"/>
    <row r="7" spans="1:5" ht="16.149999999999999" thickBot="1">
      <c r="A7" s="2" t="s">
        <v>1</v>
      </c>
      <c r="B7" s="3" t="s">
        <v>3</v>
      </c>
      <c r="C7" s="3" t="s">
        <v>4</v>
      </c>
      <c r="D7" s="3" t="s">
        <v>5</v>
      </c>
      <c r="E7" s="3" t="s">
        <v>6</v>
      </c>
    </row>
    <row r="8" spans="1: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>
      <c r="A11" s="9" t="s">
        <v>7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>
      <c r="A12" s="9" t="s">
        <v>7</v>
      </c>
      <c r="B12" s="11">
        <v>83.3</v>
      </c>
      <c r="C12" s="11">
        <v>8.33</v>
      </c>
      <c r="D12" s="10">
        <v>8</v>
      </c>
      <c r="E12" s="11">
        <v>599.76</v>
      </c>
    </row>
    <row r="13" spans="1:5">
      <c r="A13" s="12" t="s">
        <v>7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4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78D384-9AE1-45F2-A6A0-DA4B91BF7A28}"/>
</file>

<file path=customXml/itemProps2.xml><?xml version="1.0" encoding="utf-8"?>
<ds:datastoreItem xmlns:ds="http://schemas.openxmlformats.org/officeDocument/2006/customXml" ds:itemID="{94D59180-AF5E-4D5F-B5F2-FD9983DB5A90}"/>
</file>

<file path=customXml/itemProps3.xml><?xml version="1.0" encoding="utf-8"?>
<ds:datastoreItem xmlns:ds="http://schemas.openxmlformats.org/officeDocument/2006/customXml" ds:itemID="{4B015A53-F126-4CCF-ABA9-FFC404E00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PinkStudio</dc:creator>
  <cp:keywords/>
  <dc:description/>
  <cp:lastModifiedBy/>
  <cp:revision/>
  <dcterms:created xsi:type="dcterms:W3CDTF">2019-10-09T14:30:21Z</dcterms:created>
  <dcterms:modified xsi:type="dcterms:W3CDTF">2023-02-16T01:30:37Z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