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U:\"/>
    </mc:Choice>
  </mc:AlternateContent>
  <xr:revisionPtr revIDLastSave="0" documentId="13_ncr:1_{C2214E8A-E2FA-4ABE-8920-4BE6F3DBAB41}" xr6:coauthVersionLast="47" xr6:coauthVersionMax="47" xr10:uidLastSave="{00000000-0000-0000-0000-000000000000}"/>
  <bookViews>
    <workbookView xWindow="-120" yWindow="-120" windowWidth="29040" windowHeight="15720" activeTab="3" xr2:uid="{F5193B3E-58C8-43D0-9136-9C524B999044}"/>
  </bookViews>
  <sheets>
    <sheet name="Spirits" sheetId="1" r:id="rId1"/>
    <sheet name="Beer" sheetId="2" r:id="rId2"/>
    <sheet name="Wine" sheetId="3" r:id="rId3"/>
    <sheet name="Cider"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4" l="1"/>
  <c r="B15" i="2"/>
  <c r="B14" i="2"/>
  <c r="B13" i="2"/>
  <c r="B12" i="2"/>
  <c r="B11" i="2"/>
  <c r="B10" i="2"/>
  <c r="B9" i="2"/>
  <c r="B8" i="2"/>
  <c r="B7" i="2"/>
  <c r="B6" i="2"/>
  <c r="B5" i="2"/>
  <c r="B4" i="2"/>
  <c r="B3" i="2"/>
  <c r="B2" i="2"/>
  <c r="B33" i="1"/>
  <c r="B32" i="1"/>
  <c r="B31" i="1"/>
  <c r="B30" i="1"/>
  <c r="B29" i="1"/>
  <c r="B28" i="1"/>
  <c r="B27" i="1"/>
  <c r="B26" i="1"/>
  <c r="B25" i="1"/>
  <c r="B24" i="1"/>
  <c r="B23" i="1"/>
  <c r="B22" i="1"/>
  <c r="B21" i="1"/>
  <c r="B20" i="1"/>
  <c r="B19" i="1"/>
  <c r="B18" i="1"/>
  <c r="B17" i="1"/>
  <c r="B16" i="1"/>
  <c r="B15" i="1"/>
  <c r="B14" i="1"/>
  <c r="B13" i="1"/>
  <c r="B12" i="1"/>
  <c r="B11" i="1"/>
  <c r="B10" i="1"/>
  <c r="B9" i="1"/>
  <c r="B8" i="1"/>
  <c r="B7" i="1"/>
  <c r="B6" i="1"/>
  <c r="B5" i="1"/>
  <c r="B4" i="1"/>
  <c r="B3" i="1"/>
  <c r="B2" i="1"/>
</calcChain>
</file>

<file path=xl/sharedStrings.xml><?xml version="1.0" encoding="utf-8"?>
<sst xmlns="http://schemas.openxmlformats.org/spreadsheetml/2006/main" count="16" uniqueCount="13">
  <si>
    <t>Date</t>
  </si>
  <si>
    <t>Spirits duty (per l of pure alcohol)</t>
  </si>
  <si>
    <t>NB figures before 1979 converted from proof gallon to litres of pure alcohol approximately</t>
  </si>
  <si>
    <t>Beer duty (per hL%)</t>
  </si>
  <si>
    <t>Between 1979 and 1988 there was a base rate applied to the beer and an additional premium given for beers whose original gravity exceeded 1030 degrees. Here a beer of 1036 degrees is used as a reference to produce a roughly 4% beer ABV as a standard comparator.</t>
  </si>
  <si>
    <t>Between 1988 and 1992 beer duty was calculated with reference to original gravity in excess of 1000 degrees. In this table the beer is assumed to be 1036 degrees to ensure comparability.</t>
  </si>
  <si>
    <t>From 1992 onwards beer duty is calculated in reference to the % ABV of the final product</t>
  </si>
  <si>
    <t>Draught beer duty</t>
  </si>
  <si>
    <t>8.5-15% still wine duty</t>
  </si>
  <si>
    <t>8.5-15% sparkling wine duty</t>
  </si>
  <si>
    <t>Cider duty</t>
  </si>
  <si>
    <t>This time series covers the main duty rate and not the higher bands for ciders exceeding 6.9% or 7.5% ABV, or sparkling ciders</t>
  </si>
  <si>
    <t>Draught cider duty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</si>
</sst>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4" x14ac:knownFonts="1">
    <font>
      <sz val="11"/>
      <color theme="1"/>
      <name val="Calibri"/>
      <family val="2"/>
      <scheme val="minor"/>
    </font>
    <font>
      <sz val="9"/>
      <name val="Arial"/>
      <family val="2"/>
    </font>
    <font>
      <sz val="10"/>
      <name val="Arial"/>
      <family val="2"/>
    </font>
    <font>
      <sz val="9"/>
      <color indexed="8"/>
      <name val="Arial"/>
      <family val="2"/>
    </font>
  </fonts>
  <fills count="3">
    <fill>
      <patternFill patternType="none"/>
    </fill>
    <fill>
      <patternFill patternType="gray125"/>
    </fill>
    <fill>
      <patternFill patternType="solid">
        <fgColor indexed="9"/>
        <bgColor indexed="64"/>
      </patternFill>
    </fill>
  </fills>
  <borders count="2">
    <border>
      <left/>
      <right/>
      <top/>
      <bottom/>
      <diagonal/>
    </border>
    <border>
      <left/>
      <right/>
      <top/>
      <bottom style="medium">
        <color indexed="64"/>
      </bottom>
      <diagonal/>
    </border>
  </borders>
  <cellStyleXfs count="2">
    <xf numFmtId="0" fontId="0" fillId="0" borderId="0"/>
    <xf numFmtId="0" fontId="2" fillId="0" borderId="0"/>
  </cellStyleXfs>
  <cellXfs count="9">
    <xf numFmtId="0" fontId="0" fillId="0" borderId="0" xfId="0"/>
    <xf numFmtId="2" fontId="0" fillId="0" borderId="0" xfId="0" applyNumberFormat="1"/>
    <xf numFmtId="14" fontId="0" fillId="0" borderId="0" xfId="0" applyNumberFormat="1"/>
    <xf numFmtId="14" fontId="1" fillId="2" borderId="0" xfId="0" applyNumberFormat="1" applyFont="1" applyFill="1" applyAlignment="1">
      <alignment horizontal="center"/>
    </xf>
    <xf numFmtId="14" fontId="1" fillId="2" borderId="0" xfId="1" applyNumberFormat="1" applyFont="1" applyFill="1" applyAlignment="1">
      <alignment horizontal="center"/>
    </xf>
    <xf numFmtId="14" fontId="3" fillId="2" borderId="0" xfId="1" applyNumberFormat="1" applyFont="1" applyFill="1" applyAlignment="1">
      <alignment horizontal="center"/>
    </xf>
    <xf numFmtId="164" fontId="0" fillId="0" borderId="0" xfId="0" applyNumberFormat="1"/>
    <xf numFmtId="14" fontId="0" fillId="0" borderId="1" xfId="0" applyNumberFormat="1" applyBorder="1"/>
    <xf numFmtId="164" fontId="0" fillId="0" borderId="1" xfId="0" applyNumberFormat="1" applyBorder="1"/>
  </cellXfs>
  <cellStyles count="2">
    <cellStyle name="Normal" xfId="0" builtinId="0"/>
    <cellStyle name="Normal_Wine of Fresh Grape BulletinTemp_macro test" xfId="1" xr:uid="{CC8BF8DB-4AA3-43B0-99E2-2D18E4055B9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2CD86-780D-4BC9-BBE1-296E2B3E7256}">
  <dimension ref="A1:B82"/>
  <sheetViews>
    <sheetView topLeftCell="A55" workbookViewId="0">
      <selection activeCell="B81" sqref="B81"/>
    </sheetView>
  </sheetViews>
  <sheetFormatPr defaultRowHeight="15" x14ac:dyDescent="0.25"/>
  <cols>
    <col min="1" max="1" width="10.5703125" bestFit="1" customWidth="1"/>
    <col min="2" max="2" width="28.28515625" style="1" bestFit="1" customWidth="1"/>
  </cols>
  <sheetData>
    <row r="1" spans="1:2" x14ac:dyDescent="0.25">
      <c r="A1" t="s">
        <v>0</v>
      </c>
      <c r="B1" s="1" t="s">
        <v>1</v>
      </c>
    </row>
    <row r="2" spans="1:2" x14ac:dyDescent="0.25">
      <c r="A2" s="2">
        <v>17629</v>
      </c>
      <c r="B2" s="1">
        <f t="shared" ref="B2:B14" si="0">10.54/2.5956</f>
        <v>4.0607181383880411</v>
      </c>
    </row>
    <row r="3" spans="1:2" x14ac:dyDescent="0.25">
      <c r="A3" s="2">
        <v>17994</v>
      </c>
      <c r="B3" s="1">
        <f t="shared" si="0"/>
        <v>4.0607181383880411</v>
      </c>
    </row>
    <row r="4" spans="1:2" x14ac:dyDescent="0.25">
      <c r="A4" s="2">
        <v>18371</v>
      </c>
      <c r="B4" s="1">
        <f t="shared" si="0"/>
        <v>4.0607181383880411</v>
      </c>
    </row>
    <row r="5" spans="1:2" x14ac:dyDescent="0.25">
      <c r="A5" s="2">
        <v>18728</v>
      </c>
      <c r="B5" s="1">
        <f t="shared" si="0"/>
        <v>4.0607181383880411</v>
      </c>
    </row>
    <row r="6" spans="1:2" x14ac:dyDescent="0.25">
      <c r="A6" s="2">
        <v>19064</v>
      </c>
      <c r="B6" s="1">
        <f t="shared" si="0"/>
        <v>4.0607181383880411</v>
      </c>
    </row>
    <row r="7" spans="1:2" x14ac:dyDescent="0.25">
      <c r="A7" s="2">
        <v>19463</v>
      </c>
      <c r="B7" s="1">
        <f t="shared" si="0"/>
        <v>4.0607181383880411</v>
      </c>
    </row>
    <row r="8" spans="1:2" x14ac:dyDescent="0.25">
      <c r="A8" s="2">
        <v>19820</v>
      </c>
      <c r="B8" s="1">
        <f t="shared" si="0"/>
        <v>4.0607181383880411</v>
      </c>
    </row>
    <row r="9" spans="1:2" x14ac:dyDescent="0.25">
      <c r="A9" s="2">
        <v>20198</v>
      </c>
      <c r="B9" s="1">
        <f t="shared" si="0"/>
        <v>4.0607181383880411</v>
      </c>
    </row>
    <row r="10" spans="1:2" x14ac:dyDescent="0.25">
      <c r="A10" s="2">
        <v>20562</v>
      </c>
      <c r="B10" s="1">
        <f t="shared" si="0"/>
        <v>4.0607181383880411</v>
      </c>
    </row>
    <row r="11" spans="1:2" x14ac:dyDescent="0.25">
      <c r="A11" s="2">
        <v>20919</v>
      </c>
      <c r="B11" s="1">
        <f t="shared" si="0"/>
        <v>4.0607181383880411</v>
      </c>
    </row>
    <row r="12" spans="1:2" x14ac:dyDescent="0.25">
      <c r="A12" s="2">
        <v>21290</v>
      </c>
      <c r="B12" s="1">
        <f t="shared" si="0"/>
        <v>4.0607181383880411</v>
      </c>
    </row>
    <row r="13" spans="1:2" x14ac:dyDescent="0.25">
      <c r="A13" s="2">
        <v>21647</v>
      </c>
      <c r="B13" s="1">
        <f t="shared" si="0"/>
        <v>4.0607181383880411</v>
      </c>
    </row>
    <row r="14" spans="1:2" x14ac:dyDescent="0.25">
      <c r="A14" s="2">
        <v>22010</v>
      </c>
      <c r="B14" s="1">
        <f t="shared" si="0"/>
        <v>4.0607181383880411</v>
      </c>
    </row>
    <row r="15" spans="1:2" x14ac:dyDescent="0.25">
      <c r="A15" s="2">
        <v>22388</v>
      </c>
      <c r="B15" s="1">
        <f>11.59/2.5956</f>
        <v>4.4652488827246106</v>
      </c>
    </row>
    <row r="16" spans="1:2" x14ac:dyDescent="0.25">
      <c r="A16" s="2">
        <v>22740</v>
      </c>
      <c r="B16" s="1">
        <f>11.59/2.5956</f>
        <v>4.4652488827246106</v>
      </c>
    </row>
    <row r="17" spans="1:2" x14ac:dyDescent="0.25">
      <c r="A17" s="2">
        <v>23104</v>
      </c>
      <c r="B17" s="1">
        <f>11.59/2.5956</f>
        <v>4.4652488827246106</v>
      </c>
    </row>
    <row r="18" spans="1:2" x14ac:dyDescent="0.25">
      <c r="A18" s="2">
        <v>23481</v>
      </c>
      <c r="B18" s="1">
        <f>12.88/2.5956</f>
        <v>4.9622437971952538</v>
      </c>
    </row>
    <row r="19" spans="1:2" x14ac:dyDescent="0.25">
      <c r="A19" s="2">
        <v>23838</v>
      </c>
      <c r="B19" s="1">
        <f>14.6/2.5956</f>
        <v>5.6249036831561101</v>
      </c>
    </row>
    <row r="20" spans="1:2" x14ac:dyDescent="0.25">
      <c r="A20" s="2">
        <v>24230</v>
      </c>
      <c r="B20" s="1">
        <f>14.6/2.5956</f>
        <v>5.6249036831561101</v>
      </c>
    </row>
    <row r="21" spans="1:2" x14ac:dyDescent="0.25">
      <c r="A21" s="2">
        <v>24573</v>
      </c>
      <c r="B21" s="1">
        <f>16.06/2.5956</f>
        <v>6.1873940514717205</v>
      </c>
    </row>
    <row r="22" spans="1:2" x14ac:dyDescent="0.25">
      <c r="A22" s="2">
        <v>24916</v>
      </c>
      <c r="B22" s="1">
        <f>17.14/2.5956</f>
        <v>6.6034828170750499</v>
      </c>
    </row>
    <row r="23" spans="1:2" x14ac:dyDescent="0.25">
      <c r="A23" s="2">
        <v>25308</v>
      </c>
      <c r="B23" s="1">
        <f>18.85/2.5956</f>
        <v>7.2622900292803205</v>
      </c>
    </row>
    <row r="24" spans="1:2" x14ac:dyDescent="0.25">
      <c r="A24" s="2">
        <v>25672</v>
      </c>
      <c r="B24" s="1">
        <f>18.85/2.5956</f>
        <v>7.2622900292803205</v>
      </c>
    </row>
    <row r="25" spans="1:2" x14ac:dyDescent="0.25">
      <c r="A25" s="2">
        <v>26022</v>
      </c>
      <c r="B25" s="1">
        <f>18.85/2.5956</f>
        <v>7.2622900292803205</v>
      </c>
    </row>
    <row r="26" spans="1:2" x14ac:dyDescent="0.25">
      <c r="A26" s="2">
        <v>26379</v>
      </c>
      <c r="B26" s="1">
        <f>18.85/2.5956</f>
        <v>7.2622900292803205</v>
      </c>
    </row>
    <row r="27" spans="1:2" x14ac:dyDescent="0.25">
      <c r="A27" s="2">
        <v>26729</v>
      </c>
      <c r="B27" s="1">
        <f>15.45/2.5956</f>
        <v>5.9523809523809517</v>
      </c>
    </row>
    <row r="28" spans="1:2" x14ac:dyDescent="0.25">
      <c r="A28" s="2">
        <v>27114</v>
      </c>
      <c r="B28" s="1">
        <f>(15.45+1.56)/2.5956</f>
        <v>6.5533980582524265</v>
      </c>
    </row>
    <row r="29" spans="1:2" x14ac:dyDescent="0.25">
      <c r="A29" s="2">
        <v>27345</v>
      </c>
      <c r="B29" s="1">
        <f>(15.45+1.56)/2.5956</f>
        <v>6.5533980582524265</v>
      </c>
    </row>
    <row r="30" spans="1:2" x14ac:dyDescent="0.25">
      <c r="A30" s="2">
        <v>27499</v>
      </c>
      <c r="B30" s="1">
        <f>(15.45+1.56+5.08)/2.5956</f>
        <v>8.5105563260903043</v>
      </c>
    </row>
    <row r="31" spans="1:2" x14ac:dyDescent="0.25">
      <c r="A31" s="2">
        <v>27856</v>
      </c>
      <c r="B31" s="1">
        <f>24.705/2.5956</f>
        <v>9.5180305131761429</v>
      </c>
    </row>
    <row r="32" spans="1:2" x14ac:dyDescent="0.25">
      <c r="A32" s="2">
        <v>28213</v>
      </c>
      <c r="B32" s="1">
        <f>27.165/2.5956</f>
        <v>10.465788257050392</v>
      </c>
    </row>
    <row r="33" spans="1:2" x14ac:dyDescent="0.25">
      <c r="A33" s="2">
        <v>28591</v>
      </c>
      <c r="B33" s="1">
        <f>27.165/2.5956</f>
        <v>10.465788257050392</v>
      </c>
    </row>
    <row r="34" spans="1:2" x14ac:dyDescent="0.25">
      <c r="A34" s="2">
        <v>29018</v>
      </c>
      <c r="B34" s="1">
        <v>10.47</v>
      </c>
    </row>
    <row r="35" spans="1:2" x14ac:dyDescent="0.25">
      <c r="A35" s="2">
        <v>29306</v>
      </c>
      <c r="B35" s="1">
        <v>11.87</v>
      </c>
    </row>
    <row r="36" spans="1:2" x14ac:dyDescent="0.25">
      <c r="A36" s="2">
        <v>29655</v>
      </c>
      <c r="B36" s="1">
        <v>13.63</v>
      </c>
    </row>
    <row r="37" spans="1:2" x14ac:dyDescent="0.25">
      <c r="A37" s="3">
        <v>30020</v>
      </c>
      <c r="B37" s="1">
        <v>14.47</v>
      </c>
    </row>
    <row r="38" spans="1:2" x14ac:dyDescent="0.25">
      <c r="A38" s="3">
        <v>30391</v>
      </c>
      <c r="B38" s="1">
        <v>15.19</v>
      </c>
    </row>
    <row r="39" spans="1:2" x14ac:dyDescent="0.25">
      <c r="A39" s="3">
        <v>30755</v>
      </c>
      <c r="B39" s="1">
        <v>15.48</v>
      </c>
    </row>
    <row r="40" spans="1:2" x14ac:dyDescent="0.25">
      <c r="A40" s="3">
        <v>31126</v>
      </c>
      <c r="B40" s="1">
        <v>15.77</v>
      </c>
    </row>
    <row r="41" spans="1:2" x14ac:dyDescent="0.25">
      <c r="A41" s="3">
        <v>31489</v>
      </c>
      <c r="B41" s="1">
        <v>15.77</v>
      </c>
    </row>
    <row r="42" spans="1:2" x14ac:dyDescent="0.25">
      <c r="A42" s="3">
        <v>31853</v>
      </c>
      <c r="B42" s="1">
        <v>15.77</v>
      </c>
    </row>
    <row r="43" spans="1:2" x14ac:dyDescent="0.25">
      <c r="A43" s="3">
        <v>32217</v>
      </c>
      <c r="B43" s="1">
        <v>15.77</v>
      </c>
    </row>
    <row r="44" spans="1:2" x14ac:dyDescent="0.25">
      <c r="A44" s="3">
        <v>32581</v>
      </c>
      <c r="B44" s="1">
        <v>15.77</v>
      </c>
    </row>
    <row r="45" spans="1:2" x14ac:dyDescent="0.25">
      <c r="A45" s="3">
        <v>32952</v>
      </c>
      <c r="B45" s="1">
        <v>17.350000000000001</v>
      </c>
    </row>
    <row r="46" spans="1:2" x14ac:dyDescent="0.25">
      <c r="A46" s="3">
        <v>33316</v>
      </c>
      <c r="B46" s="1">
        <v>18.96</v>
      </c>
    </row>
    <row r="47" spans="1:2" x14ac:dyDescent="0.25">
      <c r="A47" s="3">
        <v>33673</v>
      </c>
      <c r="B47" s="1">
        <v>19.809999999999999</v>
      </c>
    </row>
    <row r="48" spans="1:2" x14ac:dyDescent="0.25">
      <c r="A48" s="3">
        <v>34044</v>
      </c>
      <c r="B48" s="1">
        <v>19.809999999999999</v>
      </c>
    </row>
    <row r="49" spans="1:2" x14ac:dyDescent="0.25">
      <c r="A49" s="3">
        <v>34335</v>
      </c>
      <c r="B49" s="1">
        <v>19.809999999999999</v>
      </c>
    </row>
    <row r="50" spans="1:2" x14ac:dyDescent="0.25">
      <c r="A50" s="3">
        <v>34700</v>
      </c>
      <c r="B50" s="1">
        <v>20.6</v>
      </c>
    </row>
    <row r="51" spans="1:2" x14ac:dyDescent="0.25">
      <c r="A51" s="3">
        <v>35031</v>
      </c>
      <c r="B51" s="1">
        <v>19.78</v>
      </c>
    </row>
    <row r="52" spans="1:2" x14ac:dyDescent="0.25">
      <c r="A52" s="3">
        <v>35395</v>
      </c>
      <c r="B52" s="1">
        <v>18.989999999999998</v>
      </c>
    </row>
    <row r="53" spans="1:2" x14ac:dyDescent="0.25">
      <c r="A53" s="3">
        <v>35796</v>
      </c>
      <c r="B53" s="1">
        <v>19.559999999999999</v>
      </c>
    </row>
    <row r="54" spans="1:2" x14ac:dyDescent="0.25">
      <c r="A54" s="3">
        <v>35871</v>
      </c>
      <c r="B54" s="1">
        <v>19.559999999999999</v>
      </c>
    </row>
    <row r="55" spans="1:2" x14ac:dyDescent="0.25">
      <c r="A55" s="3">
        <v>36228</v>
      </c>
      <c r="B55" s="1">
        <v>19.559999999999999</v>
      </c>
    </row>
    <row r="56" spans="1:2" x14ac:dyDescent="0.25">
      <c r="A56" s="3">
        <v>36617</v>
      </c>
      <c r="B56" s="1">
        <v>19.559999999999999</v>
      </c>
    </row>
    <row r="57" spans="1:2" x14ac:dyDescent="0.25">
      <c r="A57" s="3">
        <v>36988</v>
      </c>
      <c r="B57" s="1">
        <v>19.559999999999999</v>
      </c>
    </row>
    <row r="58" spans="1:2" x14ac:dyDescent="0.25">
      <c r="A58" s="3">
        <v>37374</v>
      </c>
      <c r="B58" s="1">
        <v>19.559999999999999</v>
      </c>
    </row>
    <row r="59" spans="1:2" x14ac:dyDescent="0.25">
      <c r="A59" s="3">
        <v>37725</v>
      </c>
      <c r="B59" s="1">
        <v>19.559999999999999</v>
      </c>
    </row>
    <row r="60" spans="1:2" x14ac:dyDescent="0.25">
      <c r="A60" s="3">
        <v>38068</v>
      </c>
      <c r="B60" s="1">
        <v>19.559999999999999</v>
      </c>
    </row>
    <row r="61" spans="1:2" x14ac:dyDescent="0.25">
      <c r="A61" s="3">
        <v>38431</v>
      </c>
      <c r="B61" s="1">
        <v>19.559999999999999</v>
      </c>
    </row>
    <row r="62" spans="1:2" x14ac:dyDescent="0.25">
      <c r="A62" s="3">
        <v>38802</v>
      </c>
      <c r="B62" s="1">
        <v>19.559999999999999</v>
      </c>
    </row>
    <row r="63" spans="1:2" x14ac:dyDescent="0.25">
      <c r="A63" s="3">
        <v>39167</v>
      </c>
      <c r="B63" s="1">
        <v>19.559999999999999</v>
      </c>
    </row>
    <row r="64" spans="1:2" x14ac:dyDescent="0.25">
      <c r="A64" s="3">
        <v>39524</v>
      </c>
      <c r="B64" s="1">
        <v>21.35</v>
      </c>
    </row>
    <row r="65" spans="1:2" x14ac:dyDescent="0.25">
      <c r="A65" s="3">
        <v>39783</v>
      </c>
      <c r="B65" s="1">
        <v>22.2</v>
      </c>
    </row>
    <row r="66" spans="1:2" x14ac:dyDescent="0.25">
      <c r="A66" s="3">
        <v>39926</v>
      </c>
      <c r="B66" s="1">
        <v>22.64</v>
      </c>
    </row>
    <row r="67" spans="1:2" x14ac:dyDescent="0.25">
      <c r="A67" s="3">
        <v>40266</v>
      </c>
      <c r="B67" s="1">
        <v>23.8</v>
      </c>
    </row>
    <row r="68" spans="1:2" x14ac:dyDescent="0.25">
      <c r="A68" s="4">
        <v>40630</v>
      </c>
      <c r="B68" s="1">
        <v>25.52</v>
      </c>
    </row>
    <row r="69" spans="1:2" x14ac:dyDescent="0.25">
      <c r="A69" s="4">
        <v>40817</v>
      </c>
      <c r="B69" s="1">
        <v>25.52</v>
      </c>
    </row>
    <row r="70" spans="1:2" x14ac:dyDescent="0.25">
      <c r="A70" s="4">
        <v>40994</v>
      </c>
      <c r="B70" s="1">
        <v>26.81</v>
      </c>
    </row>
    <row r="71" spans="1:2" x14ac:dyDescent="0.25">
      <c r="A71" s="4">
        <v>41358</v>
      </c>
      <c r="B71" s="1">
        <v>28.22</v>
      </c>
    </row>
    <row r="72" spans="1:2" x14ac:dyDescent="0.25">
      <c r="A72" s="4">
        <v>41722</v>
      </c>
      <c r="B72" s="1">
        <v>28.22</v>
      </c>
    </row>
    <row r="73" spans="1:2" x14ac:dyDescent="0.25">
      <c r="A73" s="5">
        <v>42147</v>
      </c>
      <c r="B73" s="1">
        <v>27.66</v>
      </c>
    </row>
    <row r="74" spans="1:2" x14ac:dyDescent="0.25">
      <c r="A74" s="5">
        <v>42450</v>
      </c>
      <c r="B74" s="1">
        <v>27.66</v>
      </c>
    </row>
    <row r="75" spans="1:2" x14ac:dyDescent="0.25">
      <c r="A75" s="5">
        <v>42807</v>
      </c>
      <c r="B75" s="1">
        <v>28.74</v>
      </c>
    </row>
    <row r="76" spans="1:2" x14ac:dyDescent="0.25">
      <c r="A76" s="2">
        <v>43172</v>
      </c>
      <c r="B76" s="1">
        <v>28.74</v>
      </c>
    </row>
    <row r="77" spans="1:2" x14ac:dyDescent="0.25">
      <c r="A77" s="2">
        <v>43537</v>
      </c>
      <c r="B77" s="1">
        <v>28.74</v>
      </c>
    </row>
    <row r="78" spans="1:2" x14ac:dyDescent="0.25">
      <c r="A78" s="2">
        <v>43901</v>
      </c>
      <c r="B78" s="1">
        <v>28.74</v>
      </c>
    </row>
    <row r="79" spans="1:2" x14ac:dyDescent="0.25">
      <c r="A79" s="2">
        <v>45139</v>
      </c>
      <c r="B79" s="1">
        <v>31.64</v>
      </c>
    </row>
    <row r="80" spans="1:2" x14ac:dyDescent="0.25">
      <c r="A80" s="2">
        <v>45689</v>
      </c>
      <c r="B80" s="1">
        <v>32.79</v>
      </c>
    </row>
    <row r="82" spans="1:1" x14ac:dyDescent="0.25">
      <c r="A82"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BDE00-F49D-4770-A3FB-9962FA8A5676}">
  <dimension ref="A1:C53"/>
  <sheetViews>
    <sheetView topLeftCell="A31" workbookViewId="0">
      <selection activeCell="A50" sqref="A50"/>
    </sheetView>
  </sheetViews>
  <sheetFormatPr defaultRowHeight="15" x14ac:dyDescent="0.25"/>
  <cols>
    <col min="1" max="1" width="13.42578125" customWidth="1"/>
    <col min="2" max="2" width="9.140625" style="6"/>
  </cols>
  <sheetData>
    <row r="1" spans="1:3" x14ac:dyDescent="0.25">
      <c r="A1" t="s">
        <v>0</v>
      </c>
      <c r="B1" s="6" t="s">
        <v>3</v>
      </c>
      <c r="C1" t="s">
        <v>7</v>
      </c>
    </row>
    <row r="2" spans="1:3" x14ac:dyDescent="0.25">
      <c r="A2" s="2">
        <v>28908</v>
      </c>
      <c r="B2" s="6">
        <f>10.65+6*0.335</f>
        <v>12.66</v>
      </c>
    </row>
    <row r="3" spans="1:3" x14ac:dyDescent="0.25">
      <c r="A3" s="2">
        <v>29306</v>
      </c>
      <c r="B3" s="6">
        <f>13.05+6*0.435</f>
        <v>15.66</v>
      </c>
    </row>
    <row r="4" spans="1:3" x14ac:dyDescent="0.25">
      <c r="A4" s="2">
        <v>29655</v>
      </c>
      <c r="B4" s="6">
        <f>18+6*0.6</f>
        <v>21.6</v>
      </c>
    </row>
    <row r="5" spans="1:3" x14ac:dyDescent="0.25">
      <c r="A5" s="2">
        <v>30020</v>
      </c>
      <c r="B5" s="6">
        <f>20.4+6*0.68</f>
        <v>24.479999999999997</v>
      </c>
    </row>
    <row r="6" spans="1:3" x14ac:dyDescent="0.25">
      <c r="A6" s="2">
        <v>30391</v>
      </c>
      <c r="B6" s="6">
        <f>21.6+6*0.72</f>
        <v>25.92</v>
      </c>
    </row>
    <row r="7" spans="1:3" x14ac:dyDescent="0.25">
      <c r="A7" s="2">
        <v>30755</v>
      </c>
      <c r="B7" s="6">
        <f>24+6*0.8</f>
        <v>28.8</v>
      </c>
    </row>
    <row r="8" spans="1:3" x14ac:dyDescent="0.25">
      <c r="A8" s="2">
        <v>31126</v>
      </c>
      <c r="B8" s="6">
        <f>25.8+6*0.86</f>
        <v>30.96</v>
      </c>
    </row>
    <row r="9" spans="1:3" x14ac:dyDescent="0.25">
      <c r="A9" s="2">
        <v>31489</v>
      </c>
      <c r="B9" s="6">
        <f>25.8+6*0.86</f>
        <v>30.96</v>
      </c>
    </row>
    <row r="10" spans="1:3" x14ac:dyDescent="0.25">
      <c r="A10" s="2">
        <v>31853</v>
      </c>
      <c r="B10" s="6">
        <f>25.8+6*0.86</f>
        <v>30.96</v>
      </c>
    </row>
    <row r="11" spans="1:3" x14ac:dyDescent="0.25">
      <c r="A11" s="2">
        <v>32217</v>
      </c>
      <c r="B11" s="6">
        <f>27+6*0.9</f>
        <v>32.4</v>
      </c>
    </row>
    <row r="12" spans="1:3" x14ac:dyDescent="0.25">
      <c r="A12" s="2">
        <v>32417</v>
      </c>
      <c r="B12" s="6">
        <f>36*0.9</f>
        <v>32.4</v>
      </c>
    </row>
    <row r="13" spans="1:3" x14ac:dyDescent="0.25">
      <c r="A13" s="2">
        <v>32581</v>
      </c>
      <c r="B13" s="6">
        <f>36*0.9</f>
        <v>32.4</v>
      </c>
    </row>
    <row r="14" spans="1:3" x14ac:dyDescent="0.25">
      <c r="A14" s="2">
        <v>32952</v>
      </c>
      <c r="B14" s="6">
        <f>36*0.97</f>
        <v>34.92</v>
      </c>
    </row>
    <row r="15" spans="1:3" x14ac:dyDescent="0.25">
      <c r="A15" s="2">
        <v>33316</v>
      </c>
      <c r="B15" s="6">
        <f>1.06*36</f>
        <v>38.160000000000004</v>
      </c>
    </row>
    <row r="16" spans="1:3" x14ac:dyDescent="0.25">
      <c r="A16" s="2">
        <v>33673</v>
      </c>
      <c r="B16" s="6">
        <v>10.6</v>
      </c>
    </row>
    <row r="17" spans="1:2" x14ac:dyDescent="0.25">
      <c r="A17" s="2">
        <v>34121</v>
      </c>
      <c r="B17" s="6">
        <v>10.45</v>
      </c>
    </row>
    <row r="18" spans="1:2" x14ac:dyDescent="0.25">
      <c r="A18" s="2">
        <v>34335</v>
      </c>
      <c r="B18" s="6">
        <v>10.45</v>
      </c>
    </row>
    <row r="19" spans="1:2" x14ac:dyDescent="0.25">
      <c r="A19" s="2">
        <v>34700</v>
      </c>
      <c r="B19" s="6">
        <v>10.82</v>
      </c>
    </row>
    <row r="20" spans="1:2" x14ac:dyDescent="0.25">
      <c r="A20" s="2">
        <v>35339</v>
      </c>
      <c r="B20" s="6">
        <v>10.82</v>
      </c>
    </row>
    <row r="21" spans="1:2" x14ac:dyDescent="0.25">
      <c r="A21" s="2">
        <v>35431</v>
      </c>
      <c r="B21" s="6">
        <v>10.82</v>
      </c>
    </row>
    <row r="22" spans="1:2" x14ac:dyDescent="0.25">
      <c r="A22" s="2">
        <v>35796</v>
      </c>
      <c r="B22" s="6">
        <v>11.14</v>
      </c>
    </row>
    <row r="23" spans="1:2" x14ac:dyDescent="0.25">
      <c r="A23" s="2">
        <v>36161</v>
      </c>
      <c r="B23" s="6">
        <v>11.5</v>
      </c>
    </row>
    <row r="24" spans="1:2" x14ac:dyDescent="0.25">
      <c r="A24" s="2">
        <v>36617</v>
      </c>
      <c r="B24" s="6">
        <v>11.89</v>
      </c>
    </row>
    <row r="25" spans="1:2" x14ac:dyDescent="0.25">
      <c r="A25" s="2">
        <v>36957</v>
      </c>
      <c r="B25" s="6">
        <v>11.89</v>
      </c>
    </row>
    <row r="26" spans="1:2" x14ac:dyDescent="0.25">
      <c r="A26" s="2">
        <v>37408</v>
      </c>
      <c r="B26" s="6">
        <v>11.89</v>
      </c>
    </row>
    <row r="27" spans="1:2" x14ac:dyDescent="0.25">
      <c r="A27" s="2">
        <v>37725</v>
      </c>
      <c r="B27" s="6">
        <v>12.22</v>
      </c>
    </row>
    <row r="28" spans="1:2" x14ac:dyDescent="0.25">
      <c r="A28" s="2">
        <v>38068</v>
      </c>
      <c r="B28" s="6">
        <v>12.59</v>
      </c>
    </row>
    <row r="29" spans="1:2" x14ac:dyDescent="0.25">
      <c r="A29" s="2">
        <v>38139</v>
      </c>
      <c r="B29" s="6">
        <v>12.59</v>
      </c>
    </row>
    <row r="30" spans="1:2" x14ac:dyDescent="0.25">
      <c r="A30" s="2">
        <v>38431</v>
      </c>
      <c r="B30" s="6">
        <v>12.92</v>
      </c>
    </row>
    <row r="31" spans="1:2" x14ac:dyDescent="0.25">
      <c r="A31" s="2">
        <v>38802</v>
      </c>
      <c r="B31" s="6">
        <v>13.26</v>
      </c>
    </row>
    <row r="32" spans="1:2" x14ac:dyDescent="0.25">
      <c r="A32" s="2">
        <v>39167</v>
      </c>
      <c r="B32" s="6">
        <v>13.71</v>
      </c>
    </row>
    <row r="33" spans="1:3" x14ac:dyDescent="0.25">
      <c r="A33" s="2">
        <v>39524</v>
      </c>
      <c r="B33" s="6">
        <v>14.96</v>
      </c>
    </row>
    <row r="34" spans="1:3" x14ac:dyDescent="0.25">
      <c r="A34" s="2">
        <v>39783</v>
      </c>
      <c r="B34" s="6">
        <v>16.149999999999999</v>
      </c>
    </row>
    <row r="35" spans="1:3" x14ac:dyDescent="0.25">
      <c r="A35" s="2">
        <v>39926</v>
      </c>
      <c r="B35" s="6">
        <v>16.47</v>
      </c>
    </row>
    <row r="36" spans="1:3" x14ac:dyDescent="0.25">
      <c r="A36" s="2">
        <v>40266</v>
      </c>
      <c r="B36" s="6">
        <v>17.32</v>
      </c>
    </row>
    <row r="37" spans="1:3" x14ac:dyDescent="0.25">
      <c r="A37" s="2">
        <v>40630</v>
      </c>
      <c r="B37" s="6">
        <v>18.57</v>
      </c>
    </row>
    <row r="38" spans="1:3" x14ac:dyDescent="0.25">
      <c r="A38" s="2">
        <v>40817</v>
      </c>
      <c r="B38" s="6">
        <v>18.57</v>
      </c>
    </row>
    <row r="39" spans="1:3" x14ac:dyDescent="0.25">
      <c r="A39" s="2">
        <v>40994</v>
      </c>
      <c r="B39" s="6">
        <v>19.510000000000002</v>
      </c>
    </row>
    <row r="40" spans="1:3" x14ac:dyDescent="0.25">
      <c r="A40" s="2">
        <v>41358</v>
      </c>
      <c r="B40" s="6">
        <v>19.12</v>
      </c>
    </row>
    <row r="41" spans="1:3" x14ac:dyDescent="0.25">
      <c r="A41" s="2">
        <v>41722</v>
      </c>
      <c r="B41" s="6">
        <v>18.739999999999998</v>
      </c>
    </row>
    <row r="42" spans="1:3" x14ac:dyDescent="0.25">
      <c r="A42" s="2">
        <v>42147</v>
      </c>
      <c r="B42" s="6">
        <v>18.37</v>
      </c>
    </row>
    <row r="43" spans="1:3" x14ac:dyDescent="0.25">
      <c r="A43" s="2">
        <v>42450</v>
      </c>
      <c r="B43" s="6">
        <v>18.37</v>
      </c>
    </row>
    <row r="44" spans="1:3" x14ac:dyDescent="0.25">
      <c r="A44" s="2">
        <v>42807</v>
      </c>
      <c r="B44" s="6">
        <v>19.079999999999998</v>
      </c>
    </row>
    <row r="45" spans="1:3" x14ac:dyDescent="0.25">
      <c r="A45" s="2">
        <v>43172</v>
      </c>
      <c r="B45" s="6">
        <v>19.079999999999998</v>
      </c>
    </row>
    <row r="46" spans="1:3" x14ac:dyDescent="0.25">
      <c r="A46" s="2">
        <v>43537</v>
      </c>
      <c r="B46" s="6">
        <v>19.079999999999998</v>
      </c>
    </row>
    <row r="47" spans="1:3" x14ac:dyDescent="0.25">
      <c r="A47" s="2">
        <v>43901</v>
      </c>
      <c r="B47" s="6">
        <v>19.079999999999998</v>
      </c>
    </row>
    <row r="48" spans="1:3" x14ac:dyDescent="0.25">
      <c r="A48" s="2">
        <v>45139</v>
      </c>
      <c r="B48" s="6">
        <v>21.01</v>
      </c>
      <c r="C48">
        <v>19.079999999999998</v>
      </c>
    </row>
    <row r="49" spans="1:3" x14ac:dyDescent="0.25">
      <c r="A49" s="2">
        <v>45689</v>
      </c>
      <c r="B49" s="6">
        <v>21.78</v>
      </c>
      <c r="C49">
        <v>18.760000000000002</v>
      </c>
    </row>
    <row r="51" spans="1:3" x14ac:dyDescent="0.25">
      <c r="A51" t="s">
        <v>4</v>
      </c>
    </row>
    <row r="52" spans="1:3" x14ac:dyDescent="0.25">
      <c r="A52" t="s">
        <v>5</v>
      </c>
    </row>
    <row r="53" spans="1:3" x14ac:dyDescent="0.25">
      <c r="A53" t="s">
        <v>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7BF658-5CA4-4C76-B4F3-9CBECDCE161D}">
  <dimension ref="A1:C48"/>
  <sheetViews>
    <sheetView topLeftCell="A22" workbookViewId="0">
      <selection activeCell="D48" sqref="D48"/>
    </sheetView>
  </sheetViews>
  <sheetFormatPr defaultRowHeight="15" x14ac:dyDescent="0.25"/>
  <cols>
    <col min="1" max="1" width="10.5703125" style="2" bestFit="1" customWidth="1"/>
    <col min="2" max="2" width="17.28515625" style="6" customWidth="1"/>
    <col min="3" max="3" width="19.7109375" style="6" bestFit="1" customWidth="1"/>
  </cols>
  <sheetData>
    <row r="1" spans="1:3" x14ac:dyDescent="0.25">
      <c r="A1" s="2" t="s">
        <v>0</v>
      </c>
      <c r="B1" s="6" t="s">
        <v>8</v>
      </c>
      <c r="C1" s="6" t="s">
        <v>9</v>
      </c>
    </row>
    <row r="2" spans="1:3" x14ac:dyDescent="0.25">
      <c r="A2" s="2">
        <v>28908</v>
      </c>
      <c r="B2" s="6">
        <v>71.5</v>
      </c>
      <c r="C2" s="6">
        <v>87.217806950588312</v>
      </c>
    </row>
    <row r="3" spans="1:3" x14ac:dyDescent="0.25">
      <c r="A3" s="2">
        <v>29306</v>
      </c>
      <c r="B3" s="6">
        <v>81.42</v>
      </c>
      <c r="C3" s="6">
        <v>99.32</v>
      </c>
    </row>
    <row r="4" spans="1:3" x14ac:dyDescent="0.25">
      <c r="A4" s="2">
        <v>29655</v>
      </c>
      <c r="B4" s="6">
        <v>95.2</v>
      </c>
      <c r="C4" s="6">
        <v>116.1</v>
      </c>
    </row>
    <row r="5" spans="1:3" x14ac:dyDescent="0.25">
      <c r="A5" s="2">
        <v>30020</v>
      </c>
      <c r="B5" s="6">
        <v>106.8</v>
      </c>
      <c r="C5" s="6">
        <v>130.25</v>
      </c>
    </row>
    <row r="6" spans="1:3" x14ac:dyDescent="0.25">
      <c r="A6" s="2">
        <v>30391</v>
      </c>
      <c r="B6" s="6">
        <v>113</v>
      </c>
      <c r="C6" s="6">
        <v>137.80000000000001</v>
      </c>
    </row>
    <row r="7" spans="1:3" x14ac:dyDescent="0.25">
      <c r="A7" s="2">
        <v>30755</v>
      </c>
      <c r="B7" s="6">
        <v>90.5</v>
      </c>
      <c r="C7" s="6">
        <v>149.4</v>
      </c>
    </row>
    <row r="8" spans="1:3" x14ac:dyDescent="0.25">
      <c r="A8" s="2">
        <v>31126</v>
      </c>
      <c r="B8" s="6">
        <v>98</v>
      </c>
      <c r="C8" s="6">
        <v>161.80000000000001</v>
      </c>
    </row>
    <row r="9" spans="1:3" x14ac:dyDescent="0.25">
      <c r="A9" s="2">
        <v>31489</v>
      </c>
      <c r="B9" s="6">
        <v>98</v>
      </c>
      <c r="C9" s="6">
        <v>161.80000000000001</v>
      </c>
    </row>
    <row r="10" spans="1:3" x14ac:dyDescent="0.25">
      <c r="A10" s="2">
        <v>31853</v>
      </c>
      <c r="B10" s="6">
        <v>98</v>
      </c>
      <c r="C10" s="6">
        <v>161.80000000000001</v>
      </c>
    </row>
    <row r="11" spans="1:3" x14ac:dyDescent="0.25">
      <c r="A11" s="2">
        <v>32217</v>
      </c>
      <c r="B11" s="6">
        <v>102.4</v>
      </c>
      <c r="C11" s="6">
        <v>169.1</v>
      </c>
    </row>
    <row r="12" spans="1:3" x14ac:dyDescent="0.25">
      <c r="A12" s="2">
        <v>32417</v>
      </c>
      <c r="B12" s="6">
        <v>102.4</v>
      </c>
      <c r="C12" s="6">
        <v>169.1</v>
      </c>
    </row>
    <row r="13" spans="1:3" x14ac:dyDescent="0.25">
      <c r="A13" s="2">
        <v>32581</v>
      </c>
      <c r="B13" s="6">
        <v>102.4</v>
      </c>
      <c r="C13" s="6">
        <v>169.1</v>
      </c>
    </row>
    <row r="14" spans="1:3" x14ac:dyDescent="0.25">
      <c r="A14" s="2">
        <v>32952</v>
      </c>
      <c r="B14" s="6">
        <v>110.28</v>
      </c>
      <c r="C14" s="6">
        <v>182.1</v>
      </c>
    </row>
    <row r="15" spans="1:3" x14ac:dyDescent="0.25">
      <c r="A15" s="2">
        <v>33316</v>
      </c>
      <c r="B15" s="6">
        <v>120.54</v>
      </c>
      <c r="C15" s="6">
        <v>199.04</v>
      </c>
    </row>
    <row r="16" spans="1:3" x14ac:dyDescent="0.25">
      <c r="A16" s="2">
        <v>33673</v>
      </c>
      <c r="B16" s="6">
        <v>125.96</v>
      </c>
      <c r="C16" s="6">
        <v>208</v>
      </c>
    </row>
    <row r="17" spans="1:3" x14ac:dyDescent="0.25">
      <c r="A17" s="2">
        <v>34044</v>
      </c>
      <c r="B17" s="6">
        <v>132.26</v>
      </c>
      <c r="C17" s="6">
        <v>218.4</v>
      </c>
    </row>
    <row r="18" spans="1:3" x14ac:dyDescent="0.25">
      <c r="A18" s="2">
        <v>34335</v>
      </c>
      <c r="B18" s="6">
        <v>134.77000000000001</v>
      </c>
      <c r="C18" s="6">
        <v>222.55</v>
      </c>
    </row>
    <row r="19" spans="1:3" x14ac:dyDescent="0.25">
      <c r="A19" s="2">
        <v>34700</v>
      </c>
      <c r="B19" s="6">
        <v>140.44</v>
      </c>
      <c r="C19" s="6">
        <v>200.64</v>
      </c>
    </row>
    <row r="20" spans="1:3" x14ac:dyDescent="0.25">
      <c r="A20" s="2">
        <v>35065</v>
      </c>
      <c r="B20" s="6">
        <v>140.44</v>
      </c>
      <c r="C20" s="6">
        <v>200.64</v>
      </c>
    </row>
    <row r="21" spans="1:3" x14ac:dyDescent="0.25">
      <c r="A21" s="2">
        <v>35431</v>
      </c>
      <c r="B21" s="6">
        <v>140.44</v>
      </c>
      <c r="C21" s="6">
        <v>200.64</v>
      </c>
    </row>
    <row r="22" spans="1:3" x14ac:dyDescent="0.25">
      <c r="A22" s="2">
        <v>35796</v>
      </c>
      <c r="B22" s="6">
        <v>144.65</v>
      </c>
      <c r="C22" s="6">
        <v>206.66</v>
      </c>
    </row>
    <row r="23" spans="1:3" x14ac:dyDescent="0.25">
      <c r="A23" s="2">
        <v>35871</v>
      </c>
      <c r="B23" s="6">
        <v>144.65</v>
      </c>
      <c r="C23" s="6">
        <v>206.66</v>
      </c>
    </row>
    <row r="24" spans="1:3" x14ac:dyDescent="0.25">
      <c r="A24" s="2">
        <v>36161</v>
      </c>
      <c r="B24" s="6">
        <v>149.28</v>
      </c>
      <c r="C24" s="6">
        <v>213.27</v>
      </c>
    </row>
    <row r="25" spans="1:3" x14ac:dyDescent="0.25">
      <c r="A25" s="2">
        <v>36617</v>
      </c>
      <c r="B25" s="6">
        <v>154.37</v>
      </c>
      <c r="C25" s="6">
        <v>220.54</v>
      </c>
    </row>
    <row r="26" spans="1:3" x14ac:dyDescent="0.25">
      <c r="A26" s="2">
        <v>36957</v>
      </c>
      <c r="B26" s="6">
        <v>154.37</v>
      </c>
      <c r="C26" s="6">
        <v>220.54</v>
      </c>
    </row>
    <row r="27" spans="1:3" x14ac:dyDescent="0.25">
      <c r="A27" s="2">
        <v>37374</v>
      </c>
      <c r="B27" s="6">
        <v>154.37</v>
      </c>
      <c r="C27" s="6">
        <v>220.54</v>
      </c>
    </row>
    <row r="28" spans="1:3" x14ac:dyDescent="0.25">
      <c r="A28" s="2">
        <v>37725</v>
      </c>
      <c r="B28" s="6">
        <v>158.69</v>
      </c>
      <c r="C28" s="6">
        <v>220.54</v>
      </c>
    </row>
    <row r="29" spans="1:3" x14ac:dyDescent="0.25">
      <c r="A29" s="2">
        <v>38068</v>
      </c>
      <c r="B29" s="6">
        <v>163.47</v>
      </c>
      <c r="C29" s="6">
        <v>220.54</v>
      </c>
    </row>
    <row r="30" spans="1:3" x14ac:dyDescent="0.25">
      <c r="A30" s="2">
        <v>38431</v>
      </c>
      <c r="B30" s="6">
        <v>167.72</v>
      </c>
      <c r="C30" s="6">
        <v>220.54</v>
      </c>
    </row>
    <row r="31" spans="1:3" x14ac:dyDescent="0.25">
      <c r="A31" s="2">
        <v>38802</v>
      </c>
      <c r="B31" s="6">
        <v>172.17</v>
      </c>
      <c r="C31" s="6">
        <v>220.54</v>
      </c>
    </row>
    <row r="32" spans="1:3" x14ac:dyDescent="0.25">
      <c r="A32" s="2">
        <v>39167</v>
      </c>
      <c r="B32" s="6">
        <v>177.99</v>
      </c>
      <c r="C32" s="6">
        <v>227.99</v>
      </c>
    </row>
    <row r="33" spans="1:3" x14ac:dyDescent="0.25">
      <c r="A33" s="2">
        <v>39524</v>
      </c>
      <c r="B33" s="6">
        <v>194.28</v>
      </c>
      <c r="C33" s="6">
        <v>248.85</v>
      </c>
    </row>
    <row r="34" spans="1:3" x14ac:dyDescent="0.25">
      <c r="A34" s="2">
        <v>39783</v>
      </c>
      <c r="B34" s="6">
        <v>209.82</v>
      </c>
      <c r="C34" s="6">
        <v>268.75</v>
      </c>
    </row>
    <row r="35" spans="1:3" x14ac:dyDescent="0.25">
      <c r="A35" s="2">
        <v>39926</v>
      </c>
      <c r="B35" s="6">
        <v>214.02</v>
      </c>
      <c r="C35" s="6">
        <v>274.13</v>
      </c>
    </row>
    <row r="36" spans="1:3" x14ac:dyDescent="0.25">
      <c r="A36" s="2">
        <v>40266</v>
      </c>
      <c r="B36" s="6">
        <v>225</v>
      </c>
      <c r="C36" s="6">
        <v>288.2</v>
      </c>
    </row>
    <row r="37" spans="1:3" x14ac:dyDescent="0.25">
      <c r="A37" s="2">
        <v>40630</v>
      </c>
      <c r="B37" s="6">
        <v>241.23</v>
      </c>
      <c r="C37" s="6">
        <v>308.99</v>
      </c>
    </row>
    <row r="38" spans="1:3" x14ac:dyDescent="0.25">
      <c r="A38" s="2">
        <v>40817</v>
      </c>
      <c r="B38" s="6">
        <v>241.23</v>
      </c>
      <c r="C38" s="6">
        <v>308.99</v>
      </c>
    </row>
    <row r="39" spans="1:3" x14ac:dyDescent="0.25">
      <c r="A39" s="2">
        <v>40994</v>
      </c>
      <c r="B39" s="6">
        <v>253.39</v>
      </c>
      <c r="C39" s="6">
        <v>324.56</v>
      </c>
    </row>
    <row r="40" spans="1:3" x14ac:dyDescent="0.25">
      <c r="A40" s="2">
        <v>41358</v>
      </c>
      <c r="B40" s="6">
        <v>266.72000000000003</v>
      </c>
      <c r="C40" s="6">
        <v>341.63</v>
      </c>
    </row>
    <row r="41" spans="1:3" x14ac:dyDescent="0.25">
      <c r="A41" s="2">
        <v>41722</v>
      </c>
      <c r="B41" s="6">
        <v>273.31</v>
      </c>
      <c r="C41" s="6">
        <v>350.07</v>
      </c>
    </row>
    <row r="42" spans="1:3" x14ac:dyDescent="0.25">
      <c r="A42" s="2">
        <v>42086</v>
      </c>
      <c r="B42" s="6">
        <v>273.31</v>
      </c>
      <c r="C42" s="6">
        <v>350.07</v>
      </c>
    </row>
    <row r="43" spans="1:3" x14ac:dyDescent="0.25">
      <c r="A43" s="2">
        <v>42450</v>
      </c>
      <c r="B43" s="6">
        <v>277.83999999999997</v>
      </c>
      <c r="C43" s="6">
        <v>355.87</v>
      </c>
    </row>
    <row r="44" spans="1:3" x14ac:dyDescent="0.25">
      <c r="A44" s="2">
        <v>42807</v>
      </c>
      <c r="B44" s="6">
        <v>288.64999999999998</v>
      </c>
      <c r="C44" s="6">
        <v>369.72</v>
      </c>
    </row>
    <row r="45" spans="1:3" x14ac:dyDescent="0.25">
      <c r="A45" s="2">
        <v>43497</v>
      </c>
      <c r="B45" s="6">
        <v>297.57</v>
      </c>
      <c r="C45" s="6">
        <v>381.15</v>
      </c>
    </row>
    <row r="46" spans="1:3" ht="15.75" thickBot="1" x14ac:dyDescent="0.3">
      <c r="A46" s="7">
        <v>43901</v>
      </c>
      <c r="B46" s="8">
        <v>297.57</v>
      </c>
      <c r="C46" s="8">
        <v>381.15</v>
      </c>
    </row>
    <row r="47" spans="1:3" x14ac:dyDescent="0.25">
      <c r="A47" s="2">
        <v>45139</v>
      </c>
      <c r="B47" s="6">
        <v>28.5</v>
      </c>
      <c r="C47" s="6">
        <v>28.5</v>
      </c>
    </row>
    <row r="48" spans="1:3" x14ac:dyDescent="0.25">
      <c r="A48" s="2">
        <v>45689</v>
      </c>
      <c r="B48" s="6">
        <v>29.54</v>
      </c>
      <c r="C48" s="6">
        <v>29.54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C45032-0C6C-4633-9E06-DE186A57BB65}">
  <dimension ref="A1:C50"/>
  <sheetViews>
    <sheetView tabSelected="1" topLeftCell="A31" workbookViewId="0">
      <selection activeCell="E57" sqref="E57"/>
    </sheetView>
  </sheetViews>
  <sheetFormatPr defaultRowHeight="15" x14ac:dyDescent="0.25"/>
  <cols>
    <col min="1" max="1" width="10.85546875" style="2" bestFit="1" customWidth="1"/>
    <col min="2" max="2" width="9.140625" style="6"/>
  </cols>
  <sheetData>
    <row r="1" spans="1:3" x14ac:dyDescent="0.25">
      <c r="A1" s="2" t="s">
        <v>0</v>
      </c>
      <c r="B1" s="6" t="s">
        <v>10</v>
      </c>
      <c r="C1" t="s">
        <v>12</v>
      </c>
    </row>
    <row r="2" spans="1:3" x14ac:dyDescent="0.25">
      <c r="A2" s="2">
        <v>28908</v>
      </c>
      <c r="B2" s="6">
        <f>24.2*0.22</f>
        <v>5.3239999999999998</v>
      </c>
    </row>
    <row r="3" spans="1:3" x14ac:dyDescent="0.25">
      <c r="A3" s="2">
        <v>29306</v>
      </c>
      <c r="B3" s="6">
        <v>6.05</v>
      </c>
    </row>
    <row r="4" spans="1:3" x14ac:dyDescent="0.25">
      <c r="A4" s="2">
        <v>29655</v>
      </c>
      <c r="B4" s="6">
        <v>7.2</v>
      </c>
    </row>
    <row r="5" spans="1:3" x14ac:dyDescent="0.25">
      <c r="A5" s="2">
        <v>30020</v>
      </c>
      <c r="B5" s="6">
        <v>8.16</v>
      </c>
    </row>
    <row r="6" spans="1:3" x14ac:dyDescent="0.25">
      <c r="A6" s="2">
        <v>30391</v>
      </c>
      <c r="B6" s="6">
        <v>9.69</v>
      </c>
    </row>
    <row r="7" spans="1:3" x14ac:dyDescent="0.25">
      <c r="A7" s="2">
        <v>30755</v>
      </c>
      <c r="B7" s="6">
        <v>14.28</v>
      </c>
    </row>
    <row r="8" spans="1:3" x14ac:dyDescent="0.25">
      <c r="A8" s="2">
        <v>31126</v>
      </c>
      <c r="B8" s="6">
        <v>15.8</v>
      </c>
    </row>
    <row r="9" spans="1:3" x14ac:dyDescent="0.25">
      <c r="A9" s="2">
        <v>31489</v>
      </c>
      <c r="B9" s="6">
        <v>15.8</v>
      </c>
    </row>
    <row r="10" spans="1:3" x14ac:dyDescent="0.25">
      <c r="A10" s="2">
        <v>31853</v>
      </c>
      <c r="B10" s="6">
        <v>15.8</v>
      </c>
    </row>
    <row r="11" spans="1:3" x14ac:dyDescent="0.25">
      <c r="A11" s="2">
        <v>32217</v>
      </c>
      <c r="B11" s="6">
        <v>17.329999999999998</v>
      </c>
    </row>
    <row r="12" spans="1:3" x14ac:dyDescent="0.25">
      <c r="A12" s="2">
        <v>32581</v>
      </c>
      <c r="B12" s="6">
        <v>17.329999999999998</v>
      </c>
    </row>
    <row r="13" spans="1:3" x14ac:dyDescent="0.25">
      <c r="A13" s="2">
        <v>32952</v>
      </c>
      <c r="B13" s="6">
        <v>18.66</v>
      </c>
    </row>
    <row r="14" spans="1:3" x14ac:dyDescent="0.25">
      <c r="A14" s="2">
        <v>33316</v>
      </c>
      <c r="B14" s="6">
        <v>20.399999999999999</v>
      </c>
    </row>
    <row r="15" spans="1:3" x14ac:dyDescent="0.25">
      <c r="A15" s="2">
        <v>33673</v>
      </c>
      <c r="B15" s="6">
        <v>21.32</v>
      </c>
    </row>
    <row r="16" spans="1:3" x14ac:dyDescent="0.25">
      <c r="A16" s="2">
        <v>34044</v>
      </c>
      <c r="B16" s="6">
        <v>22.39</v>
      </c>
    </row>
    <row r="17" spans="1:2" x14ac:dyDescent="0.25">
      <c r="A17" s="2">
        <v>34335</v>
      </c>
      <c r="B17" s="6">
        <v>22.82</v>
      </c>
    </row>
    <row r="18" spans="1:2" x14ac:dyDescent="0.25">
      <c r="A18" s="2">
        <v>34700</v>
      </c>
      <c r="B18" s="6">
        <v>23.78</v>
      </c>
    </row>
    <row r="19" spans="1:2" x14ac:dyDescent="0.25">
      <c r="A19" s="2">
        <v>35339</v>
      </c>
      <c r="B19" s="6">
        <v>23.78</v>
      </c>
    </row>
    <row r="20" spans="1:2" x14ac:dyDescent="0.25">
      <c r="A20" s="2">
        <v>35431</v>
      </c>
      <c r="B20" s="6">
        <v>23.78</v>
      </c>
    </row>
    <row r="21" spans="1:2" x14ac:dyDescent="0.25">
      <c r="A21" s="2">
        <v>35796</v>
      </c>
      <c r="B21" s="6">
        <v>24.49</v>
      </c>
    </row>
    <row r="22" spans="1:2" x14ac:dyDescent="0.25">
      <c r="A22" s="2">
        <v>35871</v>
      </c>
      <c r="B22" s="6">
        <v>24.49</v>
      </c>
    </row>
    <row r="23" spans="1:2" x14ac:dyDescent="0.25">
      <c r="A23" s="2">
        <v>36161</v>
      </c>
      <c r="B23" s="6">
        <v>25.27</v>
      </c>
    </row>
    <row r="24" spans="1:2" x14ac:dyDescent="0.25">
      <c r="A24" s="2">
        <v>36228</v>
      </c>
      <c r="B24" s="6">
        <v>25.27</v>
      </c>
    </row>
    <row r="25" spans="1:2" x14ac:dyDescent="0.25">
      <c r="A25" s="2">
        <v>36617</v>
      </c>
      <c r="B25" s="6">
        <v>26.13</v>
      </c>
    </row>
    <row r="26" spans="1:2" x14ac:dyDescent="0.25">
      <c r="A26" s="2">
        <v>36957</v>
      </c>
      <c r="B26" s="6">
        <v>26.13</v>
      </c>
    </row>
    <row r="27" spans="1:2" x14ac:dyDescent="0.25">
      <c r="A27" s="2">
        <v>37374</v>
      </c>
      <c r="B27" s="6">
        <v>25.61</v>
      </c>
    </row>
    <row r="28" spans="1:2" x14ac:dyDescent="0.25">
      <c r="A28" s="2">
        <v>38431</v>
      </c>
      <c r="B28" s="6">
        <v>25.61</v>
      </c>
    </row>
    <row r="29" spans="1:2" x14ac:dyDescent="0.25">
      <c r="A29" s="2">
        <v>38802</v>
      </c>
      <c r="B29" s="6">
        <v>25.61</v>
      </c>
    </row>
    <row r="30" spans="1:2" x14ac:dyDescent="0.25">
      <c r="A30" s="2">
        <v>39167</v>
      </c>
      <c r="B30" s="6">
        <v>26.48</v>
      </c>
    </row>
    <row r="31" spans="1:2" x14ac:dyDescent="0.25">
      <c r="A31" s="2">
        <v>39508</v>
      </c>
      <c r="B31" s="6">
        <v>28.9</v>
      </c>
    </row>
    <row r="32" spans="1:2" x14ac:dyDescent="0.25">
      <c r="A32" s="2">
        <v>39783</v>
      </c>
      <c r="B32" s="6">
        <v>31.21</v>
      </c>
    </row>
    <row r="33" spans="1:3" x14ac:dyDescent="0.25">
      <c r="A33" s="2">
        <v>39926</v>
      </c>
      <c r="B33" s="6">
        <v>31.83</v>
      </c>
    </row>
    <row r="34" spans="1:3" x14ac:dyDescent="0.25">
      <c r="A34" s="2">
        <v>40266</v>
      </c>
      <c r="B34" s="6">
        <v>36.01</v>
      </c>
    </row>
    <row r="35" spans="1:3" x14ac:dyDescent="0.25">
      <c r="A35" s="2">
        <v>40359</v>
      </c>
      <c r="B35" s="6">
        <v>33.46</v>
      </c>
    </row>
    <row r="36" spans="1:3" x14ac:dyDescent="0.25">
      <c r="A36" s="2">
        <v>40630</v>
      </c>
      <c r="B36" s="6">
        <v>35.869999999999997</v>
      </c>
    </row>
    <row r="37" spans="1:3" x14ac:dyDescent="0.25">
      <c r="A37" s="2">
        <v>40817</v>
      </c>
      <c r="B37" s="6">
        <v>35.869999999999997</v>
      </c>
    </row>
    <row r="38" spans="1:3" x14ac:dyDescent="0.25">
      <c r="A38" s="2">
        <v>40994</v>
      </c>
      <c r="B38" s="6">
        <v>37.68</v>
      </c>
    </row>
    <row r="39" spans="1:3" x14ac:dyDescent="0.25">
      <c r="A39" s="2">
        <v>41358</v>
      </c>
      <c r="B39" s="6">
        <v>39.659999999999997</v>
      </c>
    </row>
    <row r="40" spans="1:3" x14ac:dyDescent="0.25">
      <c r="A40" s="2">
        <v>41722</v>
      </c>
      <c r="B40" s="6">
        <v>39.659999999999997</v>
      </c>
    </row>
    <row r="41" spans="1:3" x14ac:dyDescent="0.25">
      <c r="A41" s="2">
        <v>42086</v>
      </c>
      <c r="B41" s="6">
        <v>38.869999999999997</v>
      </c>
    </row>
    <row r="42" spans="1:3" x14ac:dyDescent="0.25">
      <c r="A42" s="2">
        <v>42450</v>
      </c>
      <c r="B42" s="6">
        <v>38.869999999999997</v>
      </c>
    </row>
    <row r="43" spans="1:3" x14ac:dyDescent="0.25">
      <c r="A43" s="2">
        <v>42807</v>
      </c>
      <c r="B43" s="6">
        <v>40.380000000000003</v>
      </c>
    </row>
    <row r="44" spans="1:3" x14ac:dyDescent="0.25">
      <c r="A44" s="2">
        <v>43172</v>
      </c>
      <c r="B44" s="6">
        <v>40.380000000000003</v>
      </c>
    </row>
    <row r="45" spans="1:3" x14ac:dyDescent="0.25">
      <c r="A45" s="2">
        <v>43497</v>
      </c>
      <c r="B45" s="6">
        <v>40.380000000000003</v>
      </c>
    </row>
    <row r="46" spans="1:3" ht="15.75" thickBot="1" x14ac:dyDescent="0.3">
      <c r="A46" s="7">
        <v>43901</v>
      </c>
      <c r="B46" s="8">
        <v>40.380000000000003</v>
      </c>
    </row>
    <row r="47" spans="1:3" x14ac:dyDescent="0.25">
      <c r="A47" s="2">
        <v>45139</v>
      </c>
      <c r="B47" s="6">
        <v>9.67</v>
      </c>
      <c r="C47">
        <v>8.7799999999999994</v>
      </c>
    </row>
    <row r="48" spans="1:3" x14ac:dyDescent="0.25">
      <c r="A48" s="2">
        <v>45689</v>
      </c>
      <c r="B48" s="6">
        <v>10.02</v>
      </c>
      <c r="C48">
        <v>8.6300000000000008</v>
      </c>
    </row>
    <row r="50" spans="1:1" x14ac:dyDescent="0.25">
      <c r="A50" s="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Spirits</vt:lpstr>
      <vt:lpstr>Beer</vt:lpstr>
      <vt:lpstr>Wine</vt:lpstr>
      <vt:lpstr>Cider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Colin Angus</dc:creator>
  <cp:lastModifiedBy>Colin Angus</cp:lastModifiedBy>
  <dcterms:created xsi:type="dcterms:W3CDTF">2024-10-31T16:12:52Z</dcterms:created>
  <dcterms:modified xsi:type="dcterms:W3CDTF">2024-10-31T17:05:22Z</dcterms:modified>
</cp:coreProperties>
</file>