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xl/charts/chart13.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202300"/>
  <mc:AlternateContent xmlns:mc="http://schemas.openxmlformats.org/markup-compatibility/2006">
    <mc:Choice Requires="x15">
      <x15ac:absPath xmlns:x15ac="http://schemas.microsoft.com/office/spreadsheetml/2010/11/ac" url="C:\Users\Victor Ibe\Desktop\Data Analytics\Excel\Projects\Dataset-Excel Transportation Dashboard Interactive\"/>
    </mc:Choice>
  </mc:AlternateContent>
  <xr:revisionPtr revIDLastSave="0" documentId="13_ncr:1_{99F4B469-95ED-4404-AAE6-B7F7D83A4108}" xr6:coauthVersionLast="47" xr6:coauthVersionMax="47" xr10:uidLastSave="{00000000-0000-0000-0000-000000000000}"/>
  <bookViews>
    <workbookView xWindow="-108" yWindow="-108" windowWidth="23256" windowHeight="12576" firstSheet="2" activeTab="4" xr2:uid="{164D4223-0885-42C8-A900-D28315A2CA24}"/>
  </bookViews>
  <sheets>
    <sheet name="Rider Behavior Analysis" sheetId="2" r:id="rId1"/>
    <sheet name="Bus Utilization and Revenue" sheetId="4" r:id="rId2"/>
    <sheet name="Rider Behavior DashBoard" sheetId="1" r:id="rId3"/>
    <sheet name="Bus Utilization and Revenue D" sheetId="3" r:id="rId4"/>
    <sheet name="Recommendations" sheetId="6" r:id="rId5"/>
  </sheets>
  <definedNames>
    <definedName name="_xlcn.WorksheetConnection_TransportationAnalysisDashboard.xlsxToggleTable1" hidden="1">ToggleTable[]</definedName>
    <definedName name="_xleta.T" hidden="1" xlm="1">#NAME?</definedName>
    <definedName name="PerformanceToggle2">'Bus Utilization and Revenue'!$H$22</definedName>
    <definedName name="PerformanceToogle">'Bus Utilization and Revenue'!$G401</definedName>
    <definedName name="SelectedToggle">'Bus Utilization and Revenue'!$I$23</definedName>
    <definedName name="Slicer_Gender">#N/A</definedName>
    <definedName name="Slicer_RouteName">#N/A</definedName>
    <definedName name="Slicer_Toggle">#N/A</definedName>
    <definedName name="Slicer_Year">#N/A</definedName>
  </definedNames>
  <calcPr calcId="191029"/>
  <pivotCaches>
    <pivotCache cacheId="2371" r:id="rId6"/>
    <pivotCache cacheId="2374" r:id="rId7"/>
    <pivotCache cacheId="2377" r:id="rId8"/>
    <pivotCache cacheId="2380" r:id="rId9"/>
    <pivotCache cacheId="2383" r:id="rId10"/>
    <pivotCache cacheId="2386" r:id="rId11"/>
    <pivotCache cacheId="2389" r:id="rId12"/>
    <pivotCache cacheId="2392" r:id="rId13"/>
    <pivotCache cacheId="2395" r:id="rId14"/>
    <pivotCache cacheId="2398" r:id="rId15"/>
    <pivotCache cacheId="2401" r:id="rId16"/>
    <pivotCache cacheId="2404" r:id="rId17"/>
    <pivotCache cacheId="2407" r:id="rId18"/>
    <pivotCache cacheId="2410" r:id="rId19"/>
    <pivotCache cacheId="2413" r:id="rId20"/>
    <pivotCache cacheId="2416" r:id="rId21"/>
    <pivotCache cacheId="2419" r:id="rId22"/>
    <pivotCache cacheId="2422" r:id="rId23"/>
    <pivotCache cacheId="2425" r:id="rId24"/>
    <pivotCache cacheId="2428" r:id="rId25"/>
    <pivotCache cacheId="2431" r:id="rId26"/>
  </pivotCaches>
  <extLst>
    <ext xmlns:x14="http://schemas.microsoft.com/office/spreadsheetml/2009/9/main" uri="{876F7934-8845-4945-9796-88D515C7AA90}">
      <x14:pivotCaches>
        <pivotCache cacheId="827" r:id="rId27"/>
      </x14:pivotCaches>
    </ext>
    <ext xmlns:x14="http://schemas.microsoft.com/office/spreadsheetml/2009/9/main" uri="{BBE1A952-AA13-448e-AADC-164F8A28A991}">
      <x14:slicerCaches>
        <x14:slicerCache r:id="rId28"/>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buses_b8fcdfdd-e111-4afc-b945-ac80d65b769c" name="Dim_buses" connection="Query - Dim_buses"/>
          <x15:modelTable id="Dim_demographics_084ca1cc-69bb-4952-89ec-c4c8e18ba314" name="Dim_demographics" connection="Query - Dim_demographics"/>
          <x15:modelTable id="Dim_routes_7999c833-8358-4329-8e9e-da2df9e97d1d" name="Dim_routes" connection="Query - Dim_routes"/>
          <x15:modelTable id="Facttable_ridership_639fd20d-b2e6-47b1-9d58-9fb3fbcb98af" name="Facttable_ridership" connection="Query - Facttable_ridership"/>
          <x15:modelTable id="Dim_DateTable_5db26d7d-6629-4e2e-a598-cfdf778cedd6" name="Dim_DateTable" connection="Query - Dim_DateTable"/>
          <x15:modelTable id="Calculation_f51ad06d-4355-4073-bb47-1d8c16d373f4" name="Calculation" connection="Query - Calculation"/>
          <x15:modelTable id="ToggleTable" name="ToggleTable" connection="WorksheetConnection_Transportation Analysis Dashboard -.xlsx!ToggleTable"/>
        </x15:modelTables>
        <x15:modelRelationships>
          <x15:modelRelationship fromTable="Dim_buses" fromColumn="RouteID" toTable="Dim_routes" toColumn="RouteID"/>
          <x15:modelRelationship fromTable="Facttable_ridership" fromColumn="BusID" toTable="Dim_buses" toColumn="BusID"/>
          <x15:modelRelationship fromTable="Facttable_ridership" fromColumn="RiderID" toTable="Dim_demographics" toColumn="RiderID"/>
          <x15:modelRelationship fromTable="Facttable_ridership" fromColumn="Date" toTable="Dim_DateTable" toColumn="Date"/>
        </x15:modelRelationships>
        <x15:extLst>
          <ext xmlns:x16="http://schemas.microsoft.com/office/spreadsheetml/2014/11/main" uri="{9835A34E-60A6-4A7C-AAB8-D5F71C897F49}">
            <x16:modelTimeGroupings>
              <x16:modelTimeGrouping tableName="Facttable_ridership" columnName="Time" columnId="Time">
                <x16:calculatedTimeColumn columnName="Time (Hour)" columnId="Time (Hour)" contentType="hours" isSelected="1"/>
                <x16:calculatedTimeColumn columnName="Time (Minute)" columnId="Time (Minute)" contentType="minutes" isSelected="1"/>
              </x16:modelTimeGrouping>
              <x16:modelTimeGrouping tableName="Facttable_ridership"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 tableName="Dim_routes" columnName="TakeOffTime" columnId="TakeOffTime">
                <x16:calculatedTimeColumn columnName="TakeOffTime (Hour)" columnId="TakeOffTime (Hour)" contentType="hour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6" i="4" l="1"/>
  <c r="B23" i="4"/>
  <c r="J9" i="2"/>
  <c r="K9" i="2"/>
  <c r="K10" i="2"/>
  <c r="L10" i="2"/>
  <c r="J10" i="2" s="1"/>
  <c r="K11" i="2"/>
  <c r="L11" i="2"/>
  <c r="J11" i="2" s="1"/>
  <c r="C18" i="4"/>
  <c r="G18" i="4" s="1"/>
  <c r="C19" i="4"/>
  <c r="F19" i="4" s="1"/>
  <c r="C17" i="4"/>
  <c r="G17" i="4" s="1"/>
  <c r="E44" i="4"/>
  <c r="C44" i="4" s="1"/>
  <c r="E45" i="4"/>
  <c r="C45" i="4" s="1"/>
  <c r="E46" i="4"/>
  <c r="C46" i="4" s="1"/>
  <c r="E47" i="4"/>
  <c r="C47" i="4" s="1"/>
  <c r="E48" i="4"/>
  <c r="C48" i="4" s="1"/>
  <c r="E43" i="4"/>
  <c r="C43" i="4" s="1"/>
  <c r="E32" i="4"/>
  <c r="C32" i="4" s="1"/>
  <c r="E33" i="4"/>
  <c r="C33" i="4" s="1"/>
  <c r="E34" i="4"/>
  <c r="C34" i="4" s="1"/>
  <c r="E35" i="4"/>
  <c r="E31" i="4"/>
  <c r="C31" i="4" s="1"/>
  <c r="L60" i="4"/>
  <c r="K60" i="4"/>
  <c r="L59" i="4"/>
  <c r="K59" i="4"/>
  <c r="L58" i="4"/>
  <c r="K58" i="4"/>
  <c r="L57" i="4"/>
  <c r="K57" i="4"/>
  <c r="L56" i="4"/>
  <c r="K56" i="4"/>
  <c r="L55" i="4"/>
  <c r="K55" i="4"/>
  <c r="D48" i="4"/>
  <c r="D47" i="4"/>
  <c r="D46" i="4"/>
  <c r="D45" i="4"/>
  <c r="D44" i="4"/>
  <c r="D43" i="4"/>
  <c r="D42" i="4"/>
  <c r="C42" i="4"/>
  <c r="D34" i="4"/>
  <c r="D33" i="4"/>
  <c r="D32" i="4"/>
  <c r="D31" i="4"/>
  <c r="D30" i="4"/>
  <c r="C30" i="4"/>
  <c r="D19" i="4"/>
  <c r="D18" i="4"/>
  <c r="D17" i="4"/>
  <c r="E12" i="4"/>
  <c r="D12" i="4"/>
  <c r="C12" i="4" s="1"/>
  <c r="E11" i="4"/>
  <c r="D11" i="4"/>
  <c r="C11" i="4" s="1"/>
  <c r="E10" i="4"/>
  <c r="D10" i="4"/>
  <c r="C10" i="4" s="1"/>
  <c r="E9" i="4"/>
  <c r="D9" i="4"/>
  <c r="C9" i="4" s="1"/>
  <c r="E8" i="4"/>
  <c r="D8" i="4"/>
  <c r="C8" i="4" s="1"/>
  <c r="E7" i="4"/>
  <c r="D7" i="4"/>
  <c r="C7" i="4" s="1"/>
  <c r="E6" i="4"/>
  <c r="D6" i="4"/>
  <c r="C6" i="4" s="1"/>
  <c r="E5" i="4"/>
  <c r="D5" i="4"/>
  <c r="C5" i="4" s="1"/>
  <c r="E4" i="4"/>
  <c r="D4" i="4"/>
  <c r="C4" i="4" s="1"/>
  <c r="E3" i="4"/>
  <c r="D3" i="4"/>
  <c r="C3" i="4" s="1"/>
  <c r="B29" i="2"/>
  <c r="C29" i="2" s="1"/>
  <c r="A29" i="2"/>
  <c r="B28" i="2"/>
  <c r="C28" i="2" s="1"/>
  <c r="A28" i="2"/>
  <c r="E27" i="2"/>
  <c r="F29" i="2" s="1"/>
  <c r="B27" i="2"/>
  <c r="C27" i="2" s="1"/>
  <c r="A27" i="2"/>
  <c r="A26" i="2"/>
  <c r="C23" i="2"/>
  <c r="C22" i="2"/>
  <c r="C21" i="2"/>
  <c r="M5" i="2"/>
  <c r="M4" i="2"/>
  <c r="M55" i="4" l="1"/>
  <c r="M57" i="4"/>
  <c r="M59" i="4"/>
  <c r="M56" i="4"/>
  <c r="M58" i="4"/>
  <c r="M60" i="4"/>
  <c r="F17" i="4"/>
  <c r="G19" i="4"/>
  <c r="F27" i="2"/>
  <c r="F18"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95FB6C2-B900-48CE-91B9-EA4E6A7161F1}" name="Query - Calculation" description="Connection to the 'Calculation' query in the workbook." type="100" refreshedVersion="8" minRefreshableVersion="5">
    <extLst>
      <ext xmlns:x15="http://schemas.microsoft.com/office/spreadsheetml/2010/11/main" uri="{DE250136-89BD-433C-8126-D09CA5730AF9}">
        <x15:connection id="1b46d4d4-8c65-4e5f-be8b-fcbf4a7b1ea7">
          <x15:oledbPr connection="Provider=Microsoft.Mashup.OleDb.1;Data Source=$Workbook$;Location=Calculation;Extended Properties=&quot;&quot;">
            <x15:dbTables>
              <x15:dbTable name="Calculation"/>
            </x15:dbTables>
          </x15:oledbPr>
        </x15:connection>
      </ext>
    </extLst>
  </connection>
  <connection id="2" xr16:uid="{163B93D4-3F25-4407-BF40-6374EFEA5FD0}" name="Query - Dim_buses" description="Connection to the 'Dim_buses' query in the workbook." type="100" refreshedVersion="8" minRefreshableVersion="5">
    <extLst>
      <ext xmlns:x15="http://schemas.microsoft.com/office/spreadsheetml/2010/11/main" uri="{DE250136-89BD-433C-8126-D09CA5730AF9}">
        <x15:connection id="084b0cd0-5ea9-48f0-b6b5-82ddefb1bc28">
          <x15:oledbPr connection="Provider=Microsoft.Mashup.OleDb.1;Data Source=$Workbook$;Location=Dim_buses;Extended Properties=&quot;&quot;">
            <x15:dbTables>
              <x15:dbTable name="Dim_buses"/>
            </x15:dbTables>
          </x15:oledbPr>
        </x15:connection>
      </ext>
    </extLst>
  </connection>
  <connection id="3" xr16:uid="{4DFCEFCE-60D8-4F9B-BE1F-BA8D042FAF12}" name="Query - Dim_DateTable" description="Connection to the 'Dim_DateTable' query in the workbook." type="100" refreshedVersion="8" minRefreshableVersion="5">
    <extLst>
      <ext xmlns:x15="http://schemas.microsoft.com/office/spreadsheetml/2010/11/main" uri="{DE250136-89BD-433C-8126-D09CA5730AF9}">
        <x15:connection id="fa61c5ca-f4da-4a23-9388-5a536f338d83"/>
      </ext>
    </extLst>
  </connection>
  <connection id="4" xr16:uid="{A27908F7-266D-4EB5-9E44-B7BC36EE115E}" name="Query - Dim_demographics" description="Connection to the 'Dim_demographics' query in the workbook." type="100" refreshedVersion="8" minRefreshableVersion="5">
    <extLst>
      <ext xmlns:x15="http://schemas.microsoft.com/office/spreadsheetml/2010/11/main" uri="{DE250136-89BD-433C-8126-D09CA5730AF9}">
        <x15:connection id="7a2f2ab4-2432-46e9-82e3-b55a950f7b1a">
          <x15:oledbPr connection="Provider=Microsoft.Mashup.OleDb.1;Data Source=$Workbook$;Location=Dim_demographics;Extended Properties=&quot;&quot;">
            <x15:dbTables>
              <x15:dbTable name="Dim_demographics"/>
            </x15:dbTables>
          </x15:oledbPr>
        </x15:connection>
      </ext>
    </extLst>
  </connection>
  <connection id="5" xr16:uid="{8382F2E7-3C6D-4521-864F-AFDC4B1F6982}" name="Query - Dim_routes" description="Connection to the 'Dim_routes' query in the workbook." type="100" refreshedVersion="8" minRefreshableVersion="5">
    <extLst>
      <ext xmlns:x15="http://schemas.microsoft.com/office/spreadsheetml/2010/11/main" uri="{DE250136-89BD-433C-8126-D09CA5730AF9}">
        <x15:connection id="351a3bba-922c-4d1a-94a8-fec8e335a946">
          <x15:oledbPr connection="Provider=Microsoft.Mashup.OleDb.1;Data Source=$Workbook$;Location=Dim_routes;Extended Properties=&quot;&quot;">
            <x15:dbTables>
              <x15:dbTable name="Dim_routes"/>
            </x15:dbTables>
          </x15:oledbPr>
        </x15:connection>
      </ext>
    </extLst>
  </connection>
  <connection id="6" xr16:uid="{CEA4BC93-234A-435D-AADA-8C71093CAA94}" name="Query - Facttable_ridership" description="Connection to the 'Facttable_ridership' query in the workbook." type="100" refreshedVersion="8" minRefreshableVersion="5">
    <extLst>
      <ext xmlns:x15="http://schemas.microsoft.com/office/spreadsheetml/2010/11/main" uri="{DE250136-89BD-433C-8126-D09CA5730AF9}">
        <x15:connection id="95ca08c3-d5f9-4233-ab90-957342fc761b">
          <x15:oledbPr connection="Provider=Microsoft.Mashup.OleDb.1;Data Source=$Workbook$;Location=Facttable_ridership;Extended Properties=&quot;&quot;">
            <x15:dbTables>
              <x15:dbTable name="Facttable_ridership"/>
            </x15:dbTables>
          </x15:oledbPr>
        </x15:connection>
      </ext>
    </extLst>
  </connection>
  <connection id="7" xr16:uid="{23133472-EC09-4C54-B6AC-5F3D4701A3DF}"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8" xr16:uid="{36D83282-A3F3-4190-93FC-4B42D738BD4E}" name="WorksheetConnection_Transportation Analysis Dashboard -.xlsx!ToggleTable" type="102" refreshedVersion="8" minRefreshableVersion="5">
    <extLst>
      <ext xmlns:x15="http://schemas.microsoft.com/office/spreadsheetml/2010/11/main" uri="{DE250136-89BD-433C-8126-D09CA5730AF9}">
        <x15:connection id="ToggleTable">
          <x15:rangePr sourceName="_xlcn.WorksheetConnection_TransportationAnalysisDashboard.xlsxToggleTable1"/>
        </x15:connection>
      </ext>
    </extLst>
  </connection>
</connections>
</file>

<file path=xl/sharedStrings.xml><?xml version="1.0" encoding="utf-8"?>
<sst xmlns="http://schemas.openxmlformats.org/spreadsheetml/2006/main" count="145" uniqueCount="107">
  <si>
    <t xml:space="preserve"> </t>
  </si>
  <si>
    <t>Grand Total</t>
  </si>
  <si>
    <t>Total Number Of Riders</t>
  </si>
  <si>
    <t>Avg Riders Per Trip</t>
  </si>
  <si>
    <t>East-West Express</t>
  </si>
  <si>
    <t>South Line</t>
  </si>
  <si>
    <t>Busiest Route</t>
  </si>
  <si>
    <t>Least  Busy Route</t>
  </si>
  <si>
    <t>Afternoon (12:00–17:59</t>
  </si>
  <si>
    <t>Evening (18:00–20:59</t>
  </si>
  <si>
    <t>Morning (06:00–11:59</t>
  </si>
  <si>
    <t>Night (21:00–23:59</t>
  </si>
  <si>
    <t>Peak Hour Of Operation</t>
  </si>
  <si>
    <t>Off Peak Hour Of Operation</t>
  </si>
  <si>
    <t>Indicator</t>
  </si>
  <si>
    <t>▲</t>
  </si>
  <si>
    <t>▼</t>
  </si>
  <si>
    <t>Caption:</t>
  </si>
  <si>
    <t>Dec</t>
  </si>
  <si>
    <t>Jan</t>
  </si>
  <si>
    <t>Over Utilised</t>
  </si>
  <si>
    <t>Under Utilised</t>
  </si>
  <si>
    <t>Well Utilised</t>
  </si>
  <si>
    <t>Total Buses</t>
  </si>
  <si>
    <t>Bus Utilisation Category</t>
  </si>
  <si>
    <t>Weekday</t>
  </si>
  <si>
    <t>Riders Weekday Distribution</t>
  </si>
  <si>
    <t>Time Of Day Distribution</t>
  </si>
  <si>
    <t xml:space="preserve">time of Day  </t>
  </si>
  <si>
    <t>Time(hour)</t>
  </si>
  <si>
    <t>Year Distribution</t>
  </si>
  <si>
    <t xml:space="preserve">Year  </t>
  </si>
  <si>
    <t>Route</t>
  </si>
  <si>
    <t>Month Name</t>
  </si>
  <si>
    <t>AM</t>
  </si>
  <si>
    <t>PM</t>
  </si>
  <si>
    <t>Operation Moment</t>
  </si>
  <si>
    <t>Airport Express</t>
  </si>
  <si>
    <t>Beachfront Route</t>
  </si>
  <si>
    <t>Central Line</t>
  </si>
  <si>
    <t>City Shuttle</t>
  </si>
  <si>
    <t>Market Line</t>
  </si>
  <si>
    <t>North Circular</t>
  </si>
  <si>
    <t>Suburban Line</t>
  </si>
  <si>
    <t>University Line</t>
  </si>
  <si>
    <t>Route Name</t>
  </si>
  <si>
    <t>% of Total</t>
  </si>
  <si>
    <t>Route Nme + %</t>
  </si>
  <si>
    <t>Total Number Of Rider</t>
  </si>
  <si>
    <t>Total Riders Distribution By Route</t>
  </si>
  <si>
    <t>% left</t>
  </si>
  <si>
    <t>%</t>
  </si>
  <si>
    <t>YoY % Change</t>
  </si>
  <si>
    <t>Female</t>
  </si>
  <si>
    <t>Male</t>
  </si>
  <si>
    <t>Other</t>
  </si>
  <si>
    <t>Gender</t>
  </si>
  <si>
    <t>% Left</t>
  </si>
  <si>
    <t>5%</t>
  </si>
  <si>
    <t>5%2</t>
  </si>
  <si>
    <t>Total Riders Distribution By Gender</t>
  </si>
  <si>
    <t>Total Revenue Generated</t>
  </si>
  <si>
    <t>Total Trips</t>
  </si>
  <si>
    <t xml:space="preserve">Top </t>
  </si>
  <si>
    <t>Bottom</t>
  </si>
  <si>
    <t>Top</t>
  </si>
  <si>
    <t>Bus Number</t>
  </si>
  <si>
    <t>Toogle</t>
  </si>
  <si>
    <t>Selected Toggle</t>
  </si>
  <si>
    <t>Show Buses</t>
  </si>
  <si>
    <t>Toggle Display</t>
  </si>
  <si>
    <t>Toggle Key</t>
  </si>
  <si>
    <t xml:space="preserve">Bottom </t>
  </si>
  <si>
    <t>Total Riders By Age Group</t>
  </si>
  <si>
    <t>15-24 (Youth)</t>
  </si>
  <si>
    <t>25-44 (Adults)</t>
  </si>
  <si>
    <t>45-64 (Middle-aged)</t>
  </si>
  <si>
    <t>65+ (Seniors)</t>
  </si>
  <si>
    <t>Age Group</t>
  </si>
  <si>
    <t>% Total</t>
  </si>
  <si>
    <t>Average Riders Age</t>
  </si>
  <si>
    <t>Total Riders By Occupation</t>
  </si>
  <si>
    <t>Occupation</t>
  </si>
  <si>
    <t>Professional</t>
  </si>
  <si>
    <t>Retired</t>
  </si>
  <si>
    <t>Self-Employed</t>
  </si>
  <si>
    <t>Student</t>
  </si>
  <si>
    <t>Unemployed</t>
  </si>
  <si>
    <t>Peak time By Occupation</t>
  </si>
  <si>
    <t>Column Labels</t>
  </si>
  <si>
    <t>Peak Time</t>
  </si>
  <si>
    <t>Peak Riders</t>
  </si>
  <si>
    <t>Combined</t>
  </si>
  <si>
    <t>OTHER</t>
  </si>
  <si>
    <t>PROFESSIONAL</t>
  </si>
  <si>
    <t>RETIRED</t>
  </si>
  <si>
    <t>SELF-EMPLOYED</t>
  </si>
  <si>
    <t>STUDENT</t>
  </si>
  <si>
    <t>UNEMPLOYED</t>
  </si>
  <si>
    <t>Bus 4</t>
  </si>
  <si>
    <t>Bus 28</t>
  </si>
  <si>
    <t>Bus 27</t>
  </si>
  <si>
    <t>Bus 21</t>
  </si>
  <si>
    <t>Bus 38</t>
  </si>
  <si>
    <t>Weekend</t>
  </si>
  <si>
    <t>Weekday Vs Weekend Riders Distribution</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</si>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</sst>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_-;\-* #,##0_-;_-* &quot;-&quot;??_-;_-@_-"/>
    <numFmt numFmtId="165" formatCode="0.0,\ &quot;K&quot;"/>
    <numFmt numFmtId="166" formatCode="[&gt;=1000]0.0,\ &quot;K&quot;;0"/>
    <numFmt numFmtId="167" formatCode="0.0%"/>
    <numFmt numFmtId="168" formatCode="[$-F400]h:mm:ss\ AM/PM"/>
    <numFmt numFmtId="169" formatCode="[$]hh:mm;@" x16r2:formatCode16="[$-en-NG,1]hh:mm;@"/>
    <numFmt numFmtId="172" formatCode="[$$-409]#,##0.00"/>
    <numFmt numFmtId="174" formatCode="[$$-409]#,##0"/>
    <numFmt numFmtId="179" formatCode="[&gt;=1000]0,\ &quot;K&quot;;0"/>
  </numFmts>
  <fonts count="7" x14ac:knownFonts="1">
    <font>
      <sz val="11"/>
      <color theme="1"/>
      <name val="Aptos Narrow"/>
      <family val="2"/>
      <scheme val="minor"/>
    </font>
    <font>
      <b/>
      <sz val="11"/>
      <color theme="1"/>
      <name val="Aptos Narrow"/>
      <family val="2"/>
      <scheme val="minor"/>
    </font>
    <font>
      <sz val="11"/>
      <color theme="1"/>
      <name val="Aptos Narrow"/>
      <family val="2"/>
      <scheme val="minor"/>
    </font>
    <font>
      <sz val="11"/>
      <name val="Aptos Narrow"/>
      <family val="2"/>
      <scheme val="minor"/>
    </font>
    <font>
      <u/>
      <sz val="11"/>
      <color theme="1"/>
      <name val="Aptos Narrow"/>
      <family val="2"/>
      <scheme val="minor"/>
    </font>
    <font>
      <sz val="11"/>
      <color theme="2" tint="-0.749992370372631"/>
      <name val="Aptos Narrow"/>
      <family val="2"/>
      <scheme val="minor"/>
    </font>
    <font>
      <sz val="11"/>
      <color theme="0" tint="-4.9989318521683403E-2"/>
      <name val="Aptos Narrow"/>
      <family val="2"/>
      <scheme val="minor"/>
    </font>
  </fonts>
  <fills count="4">
    <fill>
      <patternFill patternType="none"/>
    </fill>
    <fill>
      <patternFill patternType="gray125"/>
    </fill>
    <fill>
      <patternFill patternType="solid">
        <fgColor theme="1" tint="0.14999847407452621"/>
        <bgColor indexed="64"/>
      </patternFill>
    </fill>
    <fill>
      <patternFill patternType="solid">
        <fgColor theme="4" tint="0.79998168889431442"/>
        <bgColor theme="4" tint="0.79998168889431442"/>
      </patternFill>
    </fill>
  </fills>
  <borders count="3">
    <border>
      <left/>
      <right/>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9" fontId="2" fillId="0" borderId="0" applyFont="0" applyFill="0" applyBorder="0" applyAlignment="0" applyProtection="0"/>
  </cellStyleXfs>
  <cellXfs count="35">
    <xf numFmtId="0" fontId="0" fillId="0" borderId="0" xfId="0"/>
    <xf numFmtId="0" fontId="0" fillId="2" borderId="0" xfId="0" applyFill="1"/>
    <xf numFmtId="164" fontId="0" fillId="0" borderId="0" xfId="0" applyNumberFormat="1"/>
    <xf numFmtId="0" fontId="0" fillId="0" borderId="0" xfId="0" pivotButton="1"/>
    <xf numFmtId="0" fontId="0" fillId="0" borderId="0" xfId="0" applyAlignment="1">
      <alignment horizontal="left"/>
    </xf>
    <xf numFmtId="0" fontId="1" fillId="0" borderId="0" xfId="0" applyFont="1"/>
    <xf numFmtId="9" fontId="0" fillId="0" borderId="0" xfId="1" applyFont="1"/>
    <xf numFmtId="9" fontId="1" fillId="0" borderId="0" xfId="0" applyNumberFormat="1" applyFont="1"/>
    <xf numFmtId="9" fontId="2" fillId="0" borderId="0" xfId="1" applyFont="1"/>
    <xf numFmtId="0" fontId="3" fillId="2" borderId="0" xfId="0" applyFont="1" applyFill="1"/>
    <xf numFmtId="165" fontId="0" fillId="0" borderId="0" xfId="0" applyNumberFormat="1"/>
    <xf numFmtId="165" fontId="0" fillId="0" borderId="0" xfId="0" pivotButton="1" applyNumberFormat="1"/>
    <xf numFmtId="165" fontId="1" fillId="0" borderId="0" xfId="0" applyNumberFormat="1" applyFont="1"/>
    <xf numFmtId="165" fontId="0" fillId="0" borderId="0" xfId="0" applyNumberFormat="1" applyAlignment="1">
      <alignment horizontal="left"/>
    </xf>
    <xf numFmtId="9" fontId="1" fillId="0" borderId="0" xfId="1" applyFont="1"/>
    <xf numFmtId="1" fontId="0" fillId="0" borderId="0" xfId="0" applyNumberFormat="1"/>
    <xf numFmtId="166" fontId="0" fillId="0" borderId="0" xfId="0" applyNumberFormat="1"/>
    <xf numFmtId="167" fontId="0" fillId="0" borderId="0" xfId="0" applyNumberFormat="1"/>
    <xf numFmtId="166" fontId="0" fillId="0" borderId="0" xfId="0" pivotButton="1" applyNumberFormat="1"/>
    <xf numFmtId="166" fontId="0" fillId="0" borderId="0" xfId="0" applyNumberFormat="1" applyAlignment="1">
      <alignment horizontal="left"/>
    </xf>
    <xf numFmtId="165" fontId="0" fillId="3" borderId="1" xfId="0" applyNumberFormat="1" applyFill="1" applyBorder="1"/>
    <xf numFmtId="166" fontId="0" fillId="3" borderId="2" xfId="0" applyNumberFormat="1" applyFill="1" applyBorder="1"/>
    <xf numFmtId="166" fontId="0" fillId="0" borderId="2" xfId="0" applyNumberFormat="1" applyBorder="1"/>
    <xf numFmtId="166" fontId="0" fillId="3" borderId="0" xfId="0" applyNumberFormat="1" applyFill="1"/>
    <xf numFmtId="168" fontId="0" fillId="0" borderId="0" xfId="0" applyNumberFormat="1" applyAlignment="1">
      <alignment horizontal="left"/>
    </xf>
    <xf numFmtId="169" fontId="0" fillId="0" borderId="0" xfId="0" applyNumberFormat="1" applyAlignment="1">
      <alignment horizontal="left"/>
    </xf>
    <xf numFmtId="168" fontId="0" fillId="0" borderId="0" xfId="0" applyNumberFormat="1"/>
    <xf numFmtId="169" fontId="0" fillId="0" borderId="0" xfId="0" applyNumberFormat="1"/>
    <xf numFmtId="169" fontId="1" fillId="0" borderId="0" xfId="0" applyNumberFormat="1" applyFont="1"/>
    <xf numFmtId="0" fontId="4" fillId="0" borderId="0" xfId="0" applyFont="1"/>
    <xf numFmtId="0" fontId="5" fillId="2" borderId="0" xfId="0" applyFont="1" applyFill="1"/>
    <xf numFmtId="0" fontId="6" fillId="2" borderId="0" xfId="0" applyFont="1" applyFill="1"/>
    <xf numFmtId="172" fontId="0" fillId="0" borderId="0" xfId="0" applyNumberFormat="1"/>
    <xf numFmtId="174" fontId="0" fillId="0" borderId="0" xfId="0" applyNumberFormat="1"/>
    <xf numFmtId="179" fontId="0" fillId="0" borderId="0" xfId="0" applyNumberFormat="1"/>
  </cellXfs>
  <cellStyles count="2">
    <cellStyle name="Normal" xfId="0" builtinId="0"/>
    <cellStyle name="Percent" xfId="1" builtinId="5"/>
  </cellStyles>
  <dxfs count="99">
    <dxf>
      <numFmt numFmtId="179" formatCode="[&gt;=1000]0,\ &quot;K&quot;;0"/>
    </dxf>
    <dxf>
      <numFmt numFmtId="166" formatCode="[&gt;=1000]0.0,\ &quot;K&quot;;0"/>
    </dxf>
    <dxf>
      <numFmt numFmtId="166" formatCode="[&gt;=1000]0.0,\ &quot;K&quot;;0"/>
    </dxf>
    <dxf>
      <numFmt numFmtId="166" formatCode="[&gt;=1000]0.0,\ &quot;K&quot;;0"/>
    </dxf>
    <dxf>
      <numFmt numFmtId="165" formatCode="0.0,\ &quot;K&quot;"/>
    </dxf>
    <dxf>
      <numFmt numFmtId="165" formatCode="0.0,\ &quot;K&quot;"/>
    </dxf>
    <dxf>
      <numFmt numFmtId="165" formatCode="0.0,\ &quot;K&quot;"/>
    </dxf>
    <dxf>
      <numFmt numFmtId="165" formatCode="0.0,\ &quot;K&quot;"/>
    </dxf>
    <dxf>
      <numFmt numFmtId="165" formatCode="0.0,\ &quot;K&quot;"/>
    </dxf>
    <dxf>
      <numFmt numFmtId="166" formatCode="[&gt;=1000]0.0,\ &quot;K&quot;;0"/>
    </dxf>
    <dxf>
      <numFmt numFmtId="165" formatCode="0.0,\ &quot;K&quot;"/>
    </dxf>
    <dxf>
      <numFmt numFmtId="165" formatCode="0.0,\ &quot;K&quot;"/>
    </dxf>
    <dxf>
      <numFmt numFmtId="165" formatCode="0.0,\ &quot;K&quot;"/>
    </dxf>
    <dxf>
      <numFmt numFmtId="166" formatCode="[&gt;=1000]0.0,\ &quot;K&quot;;0"/>
    </dxf>
    <dxf>
      <numFmt numFmtId="174" formatCode="[$$-409]#,##0"/>
    </dxf>
    <dxf>
      <numFmt numFmtId="166" formatCode="[&gt;=1000]0.0,\ &quot;K&quot;;0"/>
    </dxf>
    <dxf>
      <numFmt numFmtId="166" formatCode="[&gt;=1000]0.0,\ &quot;K&quot;;0"/>
    </dxf>
    <dxf>
      <font>
        <b val="0"/>
        <i val="0"/>
        <strike val="0"/>
        <condense val="0"/>
        <extend val="0"/>
        <outline val="0"/>
        <shadow val="0"/>
        <u val="none"/>
        <vertAlign val="baseline"/>
        <sz val="11"/>
        <color theme="1"/>
        <name val="Aptos Narrow"/>
        <family val="2"/>
        <scheme val="minor"/>
      </font>
    </dxf>
    <dxf>
      <numFmt numFmtId="165" formatCode="0.0,\ &quot;K&quot;"/>
    </dxf>
    <dxf>
      <numFmt numFmtId="165" formatCode="0.0,\ &quot;K&quot;"/>
    </dxf>
    <dxf>
      <numFmt numFmtId="165" formatCode="0.0,\ &quot;K&quot;"/>
    </dxf>
    <dxf>
      <numFmt numFmtId="165" formatCode="0.0,\ &quot;K&quo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numFmt numFmtId="165" formatCode="0.0,\ &quot;K&quot;"/>
    </dxf>
    <dxf>
      <font>
        <b val="0"/>
        <i val="0"/>
        <strike val="0"/>
        <condense val="0"/>
        <extend val="0"/>
        <outline val="0"/>
        <shadow val="0"/>
        <u val="none"/>
        <vertAlign val="baseline"/>
        <sz val="11"/>
        <color theme="1"/>
        <name val="Aptos Narrow"/>
        <family val="2"/>
        <scheme val="minor"/>
      </font>
    </dxf>
    <dxf>
      <numFmt numFmtId="166" formatCode="[&gt;=1000]0.0,\ &quot;K&quot;;0"/>
    </dxf>
    <dxf>
      <numFmt numFmtId="166" formatCode="[&gt;=1000]0.0,\ &quot;K&quot;;0"/>
    </dxf>
    <dxf>
      <numFmt numFmtId="166" formatCode="[&gt;=1000]0.0,\ &quot;K&quot;;0"/>
    </dxf>
    <dxf>
      <numFmt numFmtId="166" formatCode="[&gt;=1000]0.0,\ &quot;K&quot;;0"/>
    </dxf>
    <dxf>
      <numFmt numFmtId="166" formatCode="[&gt;=1000]0.0,\ &quot;K&quot;;0"/>
    </dxf>
    <dxf>
      <numFmt numFmtId="165" formatCode="0.0,\ &quot;K&quot;"/>
    </dxf>
    <dxf>
      <numFmt numFmtId="165" formatCode="0.0,\ &quot;K&quot;"/>
    </dxf>
    <dxf>
      <numFmt numFmtId="165" formatCode="0.0,\ &quot;K&quot;"/>
    </dxf>
    <dxf>
      <numFmt numFmtId="165" formatCode="0.0,\ &quot;K&quot;"/>
    </dxf>
    <dxf>
      <numFmt numFmtId="166" formatCode="[&gt;=1000]0.0,\ &quot;K&quot;;0"/>
    </dxf>
    <dxf>
      <numFmt numFmtId="166" formatCode="[&gt;=1000]0.0,\ &quot;K&quot;;0"/>
    </dxf>
    <dxf>
      <numFmt numFmtId="165" formatCode="0.0,\ &quot;K&quot;"/>
    </dxf>
    <dxf>
      <numFmt numFmtId="165" formatCode="0.0,\ &quot;K&quot;"/>
    </dxf>
    <dxf>
      <numFmt numFmtId="165" formatCode="0.0,\ &quot;K&quot;"/>
    </dxf>
    <dxf>
      <numFmt numFmtId="165" formatCode="0.0,\ &quot;K&quot;"/>
    </dxf>
    <dxf>
      <numFmt numFmtId="165" formatCode="0.0,\ &quot;K&quot;"/>
    </dxf>
    <dxf>
      <numFmt numFmtId="166" formatCode="[&gt;=1000]0.0,\ &quot;K&quot;;0"/>
    </dxf>
    <dxf>
      <numFmt numFmtId="166" formatCode="[&gt;=1000]0.0,\ &quot;K&quot;;0"/>
    </dxf>
    <dxf>
      <numFmt numFmtId="166" formatCode="[&gt;=1000]0.0,\ &quot;K&quot;;0"/>
    </dxf>
    <dxf>
      <numFmt numFmtId="166" formatCode="[&gt;=1000]0.0,\ &quot;K&quot;;0"/>
    </dxf>
    <dxf>
      <numFmt numFmtId="166" formatCode="[&gt;=1000]0.0,\ &quot;K&quot;;0"/>
    </dxf>
    <dxf>
      <numFmt numFmtId="165" formatCode="0.0,\ &quot;K&quot;"/>
    </dxf>
    <dxf>
      <numFmt numFmtId="165" formatCode="0.0,\ &quot;K&quot;"/>
    </dxf>
    <dxf>
      <numFmt numFmtId="165" formatCode="0.0,\ &quot;K&quot;"/>
    </dxf>
    <dxf>
      <numFmt numFmtId="165" formatCode="0.0,\ &quot;K&quot;"/>
    </dxf>
    <dxf>
      <numFmt numFmtId="166" formatCode="[&gt;=1000]0.0,\ &quot;K&quot;;0"/>
    </dxf>
    <dxf>
      <numFmt numFmtId="165" formatCode="0.0,\ &quot;K&quot;"/>
    </dxf>
    <dxf>
      <numFmt numFmtId="165" formatCode="0.0,\ &quot;K&quot;"/>
    </dxf>
    <dxf>
      <numFmt numFmtId="165" formatCode="0.0,\ &quot;K&quot;"/>
    </dxf>
    <dxf>
      <numFmt numFmtId="165" formatCode="0.0,\ &quot;K&quot;"/>
    </dxf>
    <dxf>
      <numFmt numFmtId="169" formatCode="[$]hh:mm;@" x16r2:formatCode16="[$-en-NG,1]hh:mm;@"/>
    </dxf>
    <dxf>
      <numFmt numFmtId="169" formatCode="[$]hh:mm;@" x16r2:formatCode16="[$-en-NG,1]hh:mm;@"/>
    </dxf>
    <dxf>
      <numFmt numFmtId="169" formatCode="[$]hh:mm;@" x16r2:formatCode16="[$-en-NG,1]hh:mm;@"/>
    </dxf>
    <dxf>
      <numFmt numFmtId="169" formatCode="[$]hh:mm;@" x16r2:formatCode16="[$-en-NG,1]hh:mm;@"/>
    </dxf>
    <dxf>
      <numFmt numFmtId="169" formatCode="[$]hh:mm;@" x16r2:formatCode16="[$-en-NG,1]hh:mm;@"/>
    </dxf>
    <dxf>
      <numFmt numFmtId="169" formatCode="[$]hh:mm;@" x16r2:formatCode16="[$-en-NG,1]hh:mm;@"/>
    </dxf>
    <dxf>
      <numFmt numFmtId="169" formatCode="[$]hh:mm;@" x16r2:formatCode16="[$-en-NG,1]hh:mm;@"/>
    </dxf>
    <dxf>
      <numFmt numFmtId="168" formatCode="[$-F400]h:mm:ss\ AM/PM"/>
    </dxf>
    <dxf>
      <numFmt numFmtId="168" formatCode="[$-F400]h:mm:ss\ AM/PM"/>
    </dxf>
    <dxf>
      <numFmt numFmtId="166" formatCode="[&gt;=1000]0.0,\ &quot;K&quot;;0"/>
    </dxf>
    <dxf>
      <numFmt numFmtId="165" formatCode="0.0,\ &quot;K&quot;"/>
    </dxf>
    <dxf>
      <numFmt numFmtId="165" formatCode="0.0,\ &quot;K&quot;"/>
    </dxf>
    <dxf>
      <numFmt numFmtId="165" formatCode="0.0,\ &quot;K&quot;"/>
    </dxf>
    <dxf>
      <numFmt numFmtId="166" formatCode="[&gt;=1000]0.0,\ &quot;K&quot;;0"/>
    </dxf>
    <dxf>
      <numFmt numFmtId="165" formatCode="0.0,\ &quot;K&quot;"/>
    </dxf>
    <dxf>
      <numFmt numFmtId="165" formatCode="0.0,\ &quot;K&quot;"/>
    </dxf>
    <dxf>
      <numFmt numFmtId="165" formatCode="0.0,\ &quot;K&quot;"/>
    </dxf>
    <dxf>
      <numFmt numFmtId="165" formatCode="0.0,\ &quot;K&quot;"/>
    </dxf>
    <dxf>
      <numFmt numFmtId="164" formatCode="_-* #,##0_-;\-* #,##0_-;_-* &quot;-&quot;??_-;_-@_-"/>
    </dxf>
    <dxf>
      <numFmt numFmtId="164" formatCode="_-* #,##0_-;\-* #,##0_-;_-* &quot;-&quot;??_-;_-@_-"/>
    </dxf>
    <dxf>
      <numFmt numFmtId="169" formatCode="[$]hh:mm;@" x16r2:formatCode16="[$-en-NG,1]hh:mm;@"/>
    </dxf>
    <dxf>
      <numFmt numFmtId="164" formatCode="_-* #,##0_-;\-* #,##0_-;_-* &quot;-&quot;??_-;_-@_-"/>
    </dxf>
    <dxf>
      <numFmt numFmtId="166" formatCode="[&gt;=1000]0.0,\ &quot;K&quot;;0"/>
    </dxf>
    <dxf>
      <numFmt numFmtId="165" formatCode="0.0,\ &quot;K&quot;"/>
    </dxf>
    <dxf>
      <numFmt numFmtId="164" formatCode="_-* #,##0_-;\-* #,##0_-;_-* &quot;-&quot;??_-;_-@_-"/>
    </dxf>
    <dxf>
      <numFmt numFmtId="166" formatCode="[&gt;=1000]0.0,\ &quot;K&quot;;0"/>
    </dxf>
    <dxf>
      <numFmt numFmtId="165" formatCode="0.0,\ &quot;K&quot;"/>
    </dxf>
    <dxf>
      <numFmt numFmtId="169" formatCode="[$]hh:mm;@" x16r2:formatCode16="[$-en-NG,1]hh:mm;@"/>
    </dxf>
    <dxf>
      <numFmt numFmtId="164" formatCode="_-* #,##0_-;\-* #,##0_-;_-* &quot;-&quot;??_-;_-@_-"/>
    </dxf>
    <dxf>
      <numFmt numFmtId="166" formatCode="[&gt;=1000]0.0,\ &quot;K&quot;;0"/>
    </dxf>
    <dxf>
      <numFmt numFmtId="165" formatCode="0.0,\ &quot;K&quot;"/>
    </dxf>
    <dxf>
      <numFmt numFmtId="164" formatCode="_-* #,##0_-;\-* #,##0_-;_-* &quot;-&quot;??_-;_-@_-"/>
    </dxf>
    <dxf>
      <numFmt numFmtId="166" formatCode="[&gt;=1000]0.0,\ &quot;K&quot;;0"/>
    </dxf>
    <dxf>
      <numFmt numFmtId="1" formatCode="0"/>
    </dxf>
    <dxf>
      <numFmt numFmtId="165" formatCode="0.0,\ &quot;K&quot;"/>
    </dxf>
    <dxf>
      <numFmt numFmtId="165" formatCode="0.0,\ &quot;K&quot;"/>
    </dxf>
    <dxf>
      <numFmt numFmtId="165" formatCode="0.0,\ &quot;K&quot;"/>
    </dxf>
    <dxf>
      <font>
        <color theme="0" tint="-0.24994659260841701"/>
      </font>
    </dxf>
    <dxf>
      <fill>
        <patternFill>
          <fgColor theme="1" tint="4.9989318521683403E-2"/>
          <bgColor theme="1" tint="4.9989318521683403E-2"/>
        </patternFill>
      </fill>
    </dxf>
    <dxf>
      <font>
        <color theme="0" tint="-0.24994659260841701"/>
      </font>
    </dxf>
    <dxf>
      <fill>
        <patternFill>
          <fgColor theme="1" tint="4.9989318521683403E-2"/>
          <bgColor theme="1" tint="4.9989318521683403E-2"/>
        </patternFill>
      </fill>
    </dxf>
  </dxfs>
  <tableStyles count="2" defaultTableStyle="TableStyleMedium2" defaultPivotStyle="PivotStyleLight16">
    <tableStyle name="Slicer Style 3" pivot="0" table="0" count="6" xr9:uid="{44F1EAE9-99C0-44B7-8A8D-BFB1EE45A6E3}">
      <tableStyleElement type="wholeTable" dxfId="98"/>
      <tableStyleElement type="headerRow" dxfId="97"/>
    </tableStyle>
    <tableStyle name="Slicer Style 3 2" pivot="0" table="0" count="6" xr9:uid="{9B1B55C7-765F-43AF-9E90-590FD7A769C6}">
      <tableStyleElement type="wholeTable" dxfId="96"/>
      <tableStyleElement type="headerRow" dxfId="95"/>
    </tableStyle>
  </tableStyles>
  <colors>
    <mruColors>
      <color rgb="FF5E98D4"/>
      <color rgb="FF95BFA4"/>
      <color rgb="FF7AABDC"/>
      <color rgb="FF6EA3D8"/>
      <color rgb="FFC3D9EF"/>
      <color rgb="FF707070"/>
      <color rgb="FF28403D"/>
      <color rgb="FFE2BA77"/>
      <color rgb="FF92AFD1"/>
      <color rgb="FF595959"/>
    </mruColors>
  </colors>
  <extLst>
    <ext xmlns:x14="http://schemas.microsoft.com/office/spreadsheetml/2009/9/main" uri="{46F421CA-312F-682f-3DD2-61675219B42D}">
      <x14:dxfs count="8">
        <dxf>
          <fill>
            <patternFill>
              <fgColor rgb="FF5E98D4"/>
              <bgColor rgb="FF95BFA4"/>
            </patternFill>
          </fill>
        </dxf>
        <dxf>
          <font>
            <sz val="9"/>
            <color theme="0" tint="-0.14996795556505021"/>
            <name val="Arial"/>
            <family val="2"/>
            <scheme val="none"/>
          </font>
        </dxf>
        <dxf>
          <font>
            <sz val="10"/>
            <color theme="1"/>
            <name val="Arial"/>
            <family val="2"/>
            <scheme val="none"/>
          </font>
          <fill>
            <patternFill patternType="solid">
              <fgColor rgb="FF95BFA4"/>
              <bgColor rgb="FF95BFA4"/>
            </patternFill>
          </fill>
        </dxf>
        <dxf>
          <font>
            <sz val="8"/>
            <color theme="0" tint="-0.24994659260841701"/>
            <name val="Arial"/>
            <family val="2"/>
            <scheme val="none"/>
          </font>
        </dxf>
        <dxf>
          <fill>
            <patternFill>
              <fgColor rgb="FF95BFA4"/>
              <bgColor rgb="FF95BFA4"/>
            </patternFill>
          </fill>
        </dxf>
        <dxf>
          <font>
            <sz val="9"/>
            <color theme="0" tint="-0.14996795556505021"/>
            <name val="Arial"/>
            <family val="2"/>
            <scheme val="none"/>
          </font>
        </dxf>
        <dxf>
          <font>
            <sz val="9"/>
            <color theme="1"/>
            <name val="Arial"/>
            <family val="2"/>
            <scheme val="none"/>
          </font>
          <fill>
            <patternFill patternType="solid">
              <fgColor rgb="FF95BFA4"/>
              <bgColor rgb="FF95BFA4"/>
            </patternFill>
          </fill>
        </dxf>
        <dxf>
          <font>
            <sz val="9"/>
            <color theme="0" tint="-0.24994659260841701"/>
            <name val="Arial"/>
            <family val="2"/>
            <scheme val="none"/>
          </font>
          <fill>
            <patternFill patternType="none">
              <fgColor indexed="64"/>
              <bgColor auto="1"/>
            </patternFill>
          </fill>
        </dxf>
      </x14:dxfs>
    </ext>
    <ext xmlns:x14="http://schemas.microsoft.com/office/spreadsheetml/2009/9/main" uri="{EB79DEF2-80B8-43e5-95BD-54CBDDF9020C}">
      <x14:slicerStyles defaultSlicerStyle="SlicerStyleLight1">
        <x14:slicerStyle name="Slicer Style 3">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3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21.xml"/><Relationship Id="rId21" Type="http://schemas.openxmlformats.org/officeDocument/2006/relationships/pivotCacheDefinition" Target="pivotCache/pivotCacheDefinition16.xml"/><Relationship Id="rId42" Type="http://schemas.openxmlformats.org/officeDocument/2006/relationships/customXml" Target="../customXml/item5.xml"/><Relationship Id="rId47" Type="http://schemas.openxmlformats.org/officeDocument/2006/relationships/customXml" Target="../customXml/item10.xml"/><Relationship Id="rId63" Type="http://schemas.openxmlformats.org/officeDocument/2006/relationships/customXml" Target="../customXml/item26.xml"/><Relationship Id="rId68" Type="http://schemas.openxmlformats.org/officeDocument/2006/relationships/customXml" Target="../customXml/item31.xml"/><Relationship Id="rId84" Type="http://schemas.openxmlformats.org/officeDocument/2006/relationships/customXml" Target="../customXml/item47.xml"/><Relationship Id="rId89" Type="http://schemas.openxmlformats.org/officeDocument/2006/relationships/customXml" Target="../customXml/item52.xml"/><Relationship Id="rId16" Type="http://schemas.openxmlformats.org/officeDocument/2006/relationships/pivotCacheDefinition" Target="pivotCache/pivotCacheDefinition11.xml"/><Relationship Id="rId11" Type="http://schemas.openxmlformats.org/officeDocument/2006/relationships/pivotCacheDefinition" Target="pivotCache/pivotCacheDefinition6.xml"/><Relationship Id="rId32" Type="http://schemas.openxmlformats.org/officeDocument/2006/relationships/theme" Target="theme/theme1.xml"/><Relationship Id="rId37" Type="http://schemas.openxmlformats.org/officeDocument/2006/relationships/calcChain" Target="calcChain.xml"/><Relationship Id="rId53" Type="http://schemas.openxmlformats.org/officeDocument/2006/relationships/customXml" Target="../customXml/item16.xml"/><Relationship Id="rId58" Type="http://schemas.openxmlformats.org/officeDocument/2006/relationships/customXml" Target="../customXml/item21.xml"/><Relationship Id="rId74" Type="http://schemas.openxmlformats.org/officeDocument/2006/relationships/customXml" Target="../customXml/item37.xml"/><Relationship Id="rId79" Type="http://schemas.openxmlformats.org/officeDocument/2006/relationships/customXml" Target="../customXml/item42.xml"/><Relationship Id="rId5" Type="http://schemas.openxmlformats.org/officeDocument/2006/relationships/worksheet" Target="worksheets/sheet5.xml"/><Relationship Id="rId90" Type="http://schemas.openxmlformats.org/officeDocument/2006/relationships/customXml" Target="../customXml/item53.xml"/><Relationship Id="rId95" Type="http://schemas.openxmlformats.org/officeDocument/2006/relationships/customXml" Target="../customXml/item58.xml"/><Relationship Id="rId22" Type="http://schemas.openxmlformats.org/officeDocument/2006/relationships/pivotCacheDefinition" Target="pivotCache/pivotCacheDefinition17.xml"/><Relationship Id="rId27" Type="http://schemas.openxmlformats.org/officeDocument/2006/relationships/pivotCacheDefinition" Target="pivotCache/pivotCacheDefinition22.xml"/><Relationship Id="rId43" Type="http://schemas.openxmlformats.org/officeDocument/2006/relationships/customXml" Target="../customXml/item6.xml"/><Relationship Id="rId48" Type="http://schemas.openxmlformats.org/officeDocument/2006/relationships/customXml" Target="../customXml/item11.xml"/><Relationship Id="rId64" Type="http://schemas.openxmlformats.org/officeDocument/2006/relationships/customXml" Target="../customXml/item27.xml"/><Relationship Id="rId69" Type="http://schemas.openxmlformats.org/officeDocument/2006/relationships/customXml" Target="../customXml/item32.xml"/><Relationship Id="rId80" Type="http://schemas.openxmlformats.org/officeDocument/2006/relationships/customXml" Target="../customXml/item43.xml"/><Relationship Id="rId85" Type="http://schemas.openxmlformats.org/officeDocument/2006/relationships/customXml" Target="../customXml/item48.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pivotCacheDefinition" Target="pivotCache/pivotCacheDefinition20.xml"/><Relationship Id="rId33" Type="http://schemas.openxmlformats.org/officeDocument/2006/relationships/connections" Target="connections.xml"/><Relationship Id="rId38" Type="http://schemas.openxmlformats.org/officeDocument/2006/relationships/customXml" Target="../customXml/item1.xml"/><Relationship Id="rId46" Type="http://schemas.openxmlformats.org/officeDocument/2006/relationships/customXml" Target="../customXml/item9.xml"/><Relationship Id="rId59" Type="http://schemas.openxmlformats.org/officeDocument/2006/relationships/customXml" Target="../customXml/item22.xml"/><Relationship Id="rId67" Type="http://schemas.openxmlformats.org/officeDocument/2006/relationships/customXml" Target="../customXml/item30.xml"/><Relationship Id="rId20" Type="http://schemas.openxmlformats.org/officeDocument/2006/relationships/pivotCacheDefinition" Target="pivotCache/pivotCacheDefinition15.xml"/><Relationship Id="rId41" Type="http://schemas.openxmlformats.org/officeDocument/2006/relationships/customXml" Target="../customXml/item4.xml"/><Relationship Id="rId54" Type="http://schemas.openxmlformats.org/officeDocument/2006/relationships/customXml" Target="../customXml/item17.xml"/><Relationship Id="rId62" Type="http://schemas.openxmlformats.org/officeDocument/2006/relationships/customXml" Target="../customXml/item25.xml"/><Relationship Id="rId70" Type="http://schemas.openxmlformats.org/officeDocument/2006/relationships/customXml" Target="../customXml/item33.xml"/><Relationship Id="rId75" Type="http://schemas.openxmlformats.org/officeDocument/2006/relationships/customXml" Target="../customXml/item38.xml"/><Relationship Id="rId83" Type="http://schemas.openxmlformats.org/officeDocument/2006/relationships/customXml" Target="../customXml/item46.xml"/><Relationship Id="rId88" Type="http://schemas.openxmlformats.org/officeDocument/2006/relationships/customXml" Target="../customXml/item51.xml"/><Relationship Id="rId91" Type="http://schemas.openxmlformats.org/officeDocument/2006/relationships/customXml" Target="../customXml/item54.xml"/><Relationship Id="rId96" Type="http://schemas.openxmlformats.org/officeDocument/2006/relationships/customXml" Target="../customXml/item59.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openxmlformats.org/officeDocument/2006/relationships/pivotCacheDefinition" Target="pivotCache/pivotCacheDefinition10.xml"/><Relationship Id="rId23" Type="http://schemas.openxmlformats.org/officeDocument/2006/relationships/pivotCacheDefinition" Target="pivotCache/pivotCacheDefinition18.xml"/><Relationship Id="rId28" Type="http://schemas.microsoft.com/office/2007/relationships/slicerCache" Target="slicerCaches/slicerCache1.xml"/><Relationship Id="rId36" Type="http://schemas.openxmlformats.org/officeDocument/2006/relationships/powerPivotData" Target="model/item.data"/><Relationship Id="rId49" Type="http://schemas.openxmlformats.org/officeDocument/2006/relationships/customXml" Target="../customXml/item12.xml"/><Relationship Id="rId57" Type="http://schemas.openxmlformats.org/officeDocument/2006/relationships/customXml" Target="../customXml/item20.xml"/><Relationship Id="rId10" Type="http://schemas.openxmlformats.org/officeDocument/2006/relationships/pivotCacheDefinition" Target="pivotCache/pivotCacheDefinition5.xml"/><Relationship Id="rId31" Type="http://schemas.microsoft.com/office/2007/relationships/slicerCache" Target="slicerCaches/slicerCache4.xml"/><Relationship Id="rId44" Type="http://schemas.openxmlformats.org/officeDocument/2006/relationships/customXml" Target="../customXml/item7.xml"/><Relationship Id="rId52" Type="http://schemas.openxmlformats.org/officeDocument/2006/relationships/customXml" Target="../customXml/item15.xml"/><Relationship Id="rId60" Type="http://schemas.openxmlformats.org/officeDocument/2006/relationships/customXml" Target="../customXml/item23.xml"/><Relationship Id="rId65" Type="http://schemas.openxmlformats.org/officeDocument/2006/relationships/customXml" Target="../customXml/item28.xml"/><Relationship Id="rId73" Type="http://schemas.openxmlformats.org/officeDocument/2006/relationships/customXml" Target="../customXml/item36.xml"/><Relationship Id="rId78" Type="http://schemas.openxmlformats.org/officeDocument/2006/relationships/customXml" Target="../customXml/item41.xml"/><Relationship Id="rId81" Type="http://schemas.openxmlformats.org/officeDocument/2006/relationships/customXml" Target="../customXml/item44.xml"/><Relationship Id="rId86" Type="http://schemas.openxmlformats.org/officeDocument/2006/relationships/customXml" Target="../customXml/item49.xml"/><Relationship Id="rId94" Type="http://schemas.openxmlformats.org/officeDocument/2006/relationships/customXml" Target="../customXml/item57.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39" Type="http://schemas.openxmlformats.org/officeDocument/2006/relationships/customXml" Target="../customXml/item2.xml"/><Relationship Id="rId34" Type="http://schemas.openxmlformats.org/officeDocument/2006/relationships/styles" Target="styles.xml"/><Relationship Id="rId50" Type="http://schemas.openxmlformats.org/officeDocument/2006/relationships/customXml" Target="../customXml/item13.xml"/><Relationship Id="rId55" Type="http://schemas.openxmlformats.org/officeDocument/2006/relationships/customXml" Target="../customXml/item18.xml"/><Relationship Id="rId76" Type="http://schemas.openxmlformats.org/officeDocument/2006/relationships/customXml" Target="../customXml/item39.xml"/><Relationship Id="rId97" Type="http://schemas.microsoft.com/office/2006/relationships/vbaProject" Target="vbaProject.bin"/><Relationship Id="rId7" Type="http://schemas.openxmlformats.org/officeDocument/2006/relationships/pivotCacheDefinition" Target="pivotCache/pivotCacheDefinition2.xml"/><Relationship Id="rId71" Type="http://schemas.openxmlformats.org/officeDocument/2006/relationships/customXml" Target="../customXml/item34.xml"/><Relationship Id="rId92" Type="http://schemas.openxmlformats.org/officeDocument/2006/relationships/customXml" Target="../customXml/item55.xml"/><Relationship Id="rId2" Type="http://schemas.openxmlformats.org/officeDocument/2006/relationships/worksheet" Target="worksheets/sheet2.xml"/><Relationship Id="rId29" Type="http://schemas.microsoft.com/office/2007/relationships/slicerCache" Target="slicerCaches/slicerCache2.xml"/><Relationship Id="rId24" Type="http://schemas.openxmlformats.org/officeDocument/2006/relationships/pivotCacheDefinition" Target="pivotCache/pivotCacheDefinition19.xml"/><Relationship Id="rId40" Type="http://schemas.openxmlformats.org/officeDocument/2006/relationships/customXml" Target="../customXml/item3.xml"/><Relationship Id="rId45" Type="http://schemas.openxmlformats.org/officeDocument/2006/relationships/customXml" Target="../customXml/item8.xml"/><Relationship Id="rId66" Type="http://schemas.openxmlformats.org/officeDocument/2006/relationships/customXml" Target="../customXml/item29.xml"/><Relationship Id="rId87" Type="http://schemas.openxmlformats.org/officeDocument/2006/relationships/customXml" Target="../customXml/item50.xml"/><Relationship Id="rId61" Type="http://schemas.openxmlformats.org/officeDocument/2006/relationships/customXml" Target="../customXml/item24.xml"/><Relationship Id="rId82" Type="http://schemas.openxmlformats.org/officeDocument/2006/relationships/customXml" Target="../customXml/item45.xml"/><Relationship Id="rId19" Type="http://schemas.openxmlformats.org/officeDocument/2006/relationships/pivotCacheDefinition" Target="pivotCache/pivotCacheDefinition14.xml"/><Relationship Id="rId14" Type="http://schemas.openxmlformats.org/officeDocument/2006/relationships/pivotCacheDefinition" Target="pivotCache/pivotCacheDefinition9.xml"/><Relationship Id="rId30" Type="http://schemas.microsoft.com/office/2007/relationships/slicerCache" Target="slicerCaches/slicerCache3.xml"/><Relationship Id="rId35" Type="http://schemas.openxmlformats.org/officeDocument/2006/relationships/sharedStrings" Target="sharedStrings.xml"/><Relationship Id="rId56" Type="http://schemas.openxmlformats.org/officeDocument/2006/relationships/customXml" Target="../customXml/item19.xml"/><Relationship Id="rId77" Type="http://schemas.openxmlformats.org/officeDocument/2006/relationships/customXml" Target="../customXml/item40.xml"/><Relationship Id="rId8" Type="http://schemas.openxmlformats.org/officeDocument/2006/relationships/pivotCacheDefinition" Target="pivotCache/pivotCacheDefinition3.xml"/><Relationship Id="rId51" Type="http://schemas.openxmlformats.org/officeDocument/2006/relationships/customXml" Target="../customXml/item14.xml"/><Relationship Id="rId72" Type="http://schemas.openxmlformats.org/officeDocument/2006/relationships/customXml" Target="../customXml/item35.xml"/><Relationship Id="rId93" Type="http://schemas.openxmlformats.org/officeDocument/2006/relationships/customXml" Target="../customXml/item5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2.xml.rels><?xml version="1.0" encoding="UTF-8" standalone="yes"?>
<Relationships xmlns="http://schemas.openxmlformats.org/package/2006/relationships"><Relationship Id="rId3" Type="http://schemas.openxmlformats.org/officeDocument/2006/relationships/image" Target="../media/image8.png"/><Relationship Id="rId2" Type="http://schemas.microsoft.com/office/2011/relationships/chartColorStyle" Target="colors9.xml"/><Relationship Id="rId1" Type="http://schemas.microsoft.com/office/2011/relationships/chartStyle" Target="style9.xml"/></Relationships>
</file>

<file path=xl/charts/_rels/chart1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[Transportation Analysis Dashboard.xlsm]Rider Behavior Analysis!PivotTable7</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5E98D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75000"/>
                    </a:schemeClr>
                  </a:solidFill>
                  <a:latin typeface="+mn-lt"/>
                  <a:ea typeface="+mn-ea"/>
                  <a:cs typeface="+mn-cs"/>
                </a:defRPr>
              </a:pPr>
              <a:endParaRPr lang="en-NG"/>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rgbClr val="5E98D4"/>
            </a:solidFill>
            <a:round/>
          </a:ln>
          <a:effectLst/>
        </c:spPr>
        <c:marker>
          <c:symbol val="none"/>
        </c:marker>
      </c:pivotFmt>
    </c:pivotFmts>
    <c:plotArea>
      <c:layout/>
      <c:lineChart>
        <c:grouping val="standard"/>
        <c:varyColors val="0"/>
        <c:ser>
          <c:idx val="0"/>
          <c:order val="0"/>
          <c:tx>
            <c:strRef>
              <c:f>'Rider Behavior Analysis'!$F$21</c:f>
              <c:strCache>
                <c:ptCount val="1"/>
                <c:pt idx="0">
                  <c:v>Total</c:v>
                </c:pt>
              </c:strCache>
            </c:strRef>
          </c:tx>
          <c:spPr>
            <a:ln w="28575" cap="rnd">
              <a:solidFill>
                <a:srgbClr val="5E98D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75000"/>
                      </a:schemeClr>
                    </a:solidFill>
                    <a:latin typeface="+mn-lt"/>
                    <a:ea typeface="+mn-ea"/>
                    <a:cs typeface="+mn-cs"/>
                  </a:defRPr>
                </a:pPr>
                <a:endParaRPr lang="en-NG"/>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'Rider Behavior Analysis'!$E$22:$E$23</c:f>
              <c:strCache>
                <c:ptCount val="2"/>
                <c:pt idx="0">
                  <c:v>2023</c:v>
                </c:pt>
                <c:pt idx="1">
                  <c:v>2024</c:v>
                </c:pt>
              </c:strCache>
            </c:strRef>
          </c:cat>
          <c:val>
            <c:numRef>
              <c:f>'Rider Behavior Analysis'!$F$22:$F$23</c:f>
              <c:numCache>
                <c:formatCode>[&gt;=1000]0.0,\ "K";0</c:formatCode>
                <c:ptCount val="2"/>
                <c:pt idx="0">
                  <c:v>5654</c:v>
                </c:pt>
                <c:pt idx="1">
                  <c:v>933</c:v>
                </c:pt>
              </c:numCache>
            </c:numRef>
          </c:val>
          <c:smooth val="0"/>
          <c:extLst>
            <c:ext xmlns:c16="http://schemas.microsoft.com/office/drawing/2014/chart" uri="{C3380CC4-5D6E-409C-BE32-E72D297353CC}">
              <c16:uniqueId val="{00000000-6D00-4CE5-BF94-59ACCC63BC88}"/>
            </c:ext>
          </c:extLst>
        </c:ser>
        <c:dLbls>
          <c:dLblPos val="t"/>
          <c:showLegendKey val="0"/>
          <c:showVal val="1"/>
          <c:showCatName val="0"/>
          <c:showSerName val="0"/>
          <c:showPercent val="0"/>
          <c:showBubbleSize val="0"/>
        </c:dLbls>
        <c:smooth val="0"/>
        <c:axId val="112814047"/>
        <c:axId val="112812127"/>
      </c:lineChart>
      <c:catAx>
        <c:axId val="112814047"/>
        <c:scaling>
          <c:orientation val="minMax"/>
        </c:scaling>
        <c:delete val="0"/>
        <c:axPos val="b"/>
        <c:numFmt formatCode="General" sourceLinked="1"/>
        <c:majorTickMark val="none"/>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NG"/>
          </a:p>
        </c:txPr>
        <c:crossAx val="112812127"/>
        <c:crosses val="autoZero"/>
        <c:auto val="1"/>
        <c:lblAlgn val="ctr"/>
        <c:lblOffset val="100"/>
        <c:noMultiLvlLbl val="0"/>
      </c:catAx>
      <c:valAx>
        <c:axId val="112812127"/>
        <c:scaling>
          <c:orientation val="minMax"/>
        </c:scaling>
        <c:delete val="1"/>
        <c:axPos val="l"/>
        <c:numFmt formatCode="[&gt;=1000]0.0,\ &quot;K&quot;;0" sourceLinked="1"/>
        <c:majorTickMark val="none"/>
        <c:minorTickMark val="none"/>
        <c:tickLblPos val="nextTo"/>
        <c:crossAx val="1128140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D0D0D"/>
    </a:solid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[Transportation Analysis Dashboard.xlsm]Rider Behavior Analysis!PivotTable4</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5E98D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7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5E98D4"/>
          </a:solidFill>
          <a:ln>
            <a:noFill/>
          </a:ln>
          <a:effectLst/>
        </c:spPr>
      </c:pivotFmt>
    </c:pivotFmts>
    <c:plotArea>
      <c:layout>
        <c:manualLayout>
          <c:layoutTarget val="inner"/>
          <c:xMode val="edge"/>
          <c:yMode val="edge"/>
          <c:x val="0.46021222762667141"/>
          <c:y val="5.9523809523809521E-2"/>
          <c:w val="0.43127067565307797"/>
          <c:h val="0.88095238095238093"/>
        </c:manualLayout>
      </c:layout>
      <c:barChart>
        <c:barDir val="bar"/>
        <c:grouping val="clustered"/>
        <c:varyColors val="0"/>
        <c:ser>
          <c:idx val="0"/>
          <c:order val="0"/>
          <c:tx>
            <c:strRef>
              <c:f>'Rider Behavior Analysis'!$F$3</c:f>
              <c:strCache>
                <c:ptCount val="1"/>
                <c:pt idx="0">
                  <c:v>Total</c:v>
                </c:pt>
              </c:strCache>
            </c:strRef>
          </c:tx>
          <c:spPr>
            <a:solidFill>
              <a:srgbClr val="5E98D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7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'Rider Behavior Analysis'!$E$4:$E$8</c:f>
              <c:strCache>
                <c:ptCount val="4"/>
                <c:pt idx="0">
                  <c:v>Evening (18:00–20:59</c:v>
                </c:pt>
                <c:pt idx="1">
                  <c:v>Night (21:00–23:59</c:v>
                </c:pt>
                <c:pt idx="2">
                  <c:v>Afternoon (12:00–17:59</c:v>
                </c:pt>
                <c:pt idx="3">
                  <c:v>Morning (06:00–11:59</c:v>
                </c:pt>
              </c:strCache>
            </c:strRef>
          </c:cat>
          <c:val>
            <c:numRef>
              <c:f>'Rider Behavior Analysis'!$F$4:$F$8</c:f>
              <c:numCache>
                <c:formatCode>[&gt;=1000]0.0,\ "K";0</c:formatCode>
                <c:ptCount val="4"/>
                <c:pt idx="0">
                  <c:v>968</c:v>
                </c:pt>
                <c:pt idx="1">
                  <c:v>1147</c:v>
                </c:pt>
                <c:pt idx="2">
                  <c:v>2141</c:v>
                </c:pt>
                <c:pt idx="3">
                  <c:v>2331</c:v>
                </c:pt>
              </c:numCache>
            </c:numRef>
          </c:val>
          <c:extLst>
            <c:ext xmlns:c16="http://schemas.microsoft.com/office/drawing/2014/chart" uri="{C3380CC4-5D6E-409C-BE32-E72D297353CC}">
              <c16:uniqueId val="{00000000-CA06-42C0-AFD5-E1D7D2EAB8F9}"/>
            </c:ext>
          </c:extLst>
        </c:ser>
        <c:dLbls>
          <c:dLblPos val="outEnd"/>
          <c:showLegendKey val="0"/>
          <c:showVal val="1"/>
          <c:showCatName val="0"/>
          <c:showSerName val="0"/>
          <c:showPercent val="0"/>
          <c:showBubbleSize val="0"/>
        </c:dLbls>
        <c:gapWidth val="57"/>
        <c:axId val="1550920399"/>
        <c:axId val="1550930479"/>
      </c:barChart>
      <c:catAx>
        <c:axId val="1550920399"/>
        <c:scaling>
          <c:orientation val="minMax"/>
        </c:scaling>
        <c:delete val="0"/>
        <c:axPos val="l"/>
        <c:numFmt formatCode="General" sourceLinked="1"/>
        <c:majorTickMark val="none"/>
        <c:minorTickMark val="none"/>
        <c:tickLblPos val="nextTo"/>
        <c:spPr>
          <a:solidFill>
            <a:srgbClr val="0D0D0D"/>
          </a:solid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NG"/>
          </a:p>
        </c:txPr>
        <c:crossAx val="1550930479"/>
        <c:crosses val="autoZero"/>
        <c:auto val="1"/>
        <c:lblAlgn val="ctr"/>
        <c:lblOffset val="100"/>
        <c:noMultiLvlLbl val="0"/>
      </c:catAx>
      <c:valAx>
        <c:axId val="1550930479"/>
        <c:scaling>
          <c:orientation val="minMax"/>
        </c:scaling>
        <c:delete val="1"/>
        <c:axPos val="b"/>
        <c:numFmt formatCode="[&gt;=1000]0.0,\ &quot;K&quot;;0" sourceLinked="1"/>
        <c:majorTickMark val="none"/>
        <c:minorTickMark val="none"/>
        <c:tickLblPos val="nextTo"/>
        <c:crossAx val="15509203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D0D0D"/>
    </a:solid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[Transportation Analysis Dashboard.xlsm]Rider Behavior Analysis!PivotTable13</c:name>
    <c:fmtId val="1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5E98D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75000"/>
                    </a:schemeClr>
                  </a:solidFill>
                  <a:latin typeface="+mn-lt"/>
                  <a:ea typeface="+mn-ea"/>
                  <a:cs typeface="+mn-cs"/>
                </a:defRPr>
              </a:pPr>
              <a:endParaRPr lang="en-NG"/>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'Rider Behavior Analysis'!$B$14</c:f>
              <c:strCache>
                <c:ptCount val="1"/>
                <c:pt idx="0">
                  <c:v>Total</c:v>
                </c:pt>
              </c:strCache>
            </c:strRef>
          </c:tx>
          <c:spPr>
            <a:ln w="28575" cap="rnd">
              <a:solidFill>
                <a:srgbClr val="5E98D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75000"/>
                      </a:schemeClr>
                    </a:solidFill>
                    <a:latin typeface="+mn-lt"/>
                    <a:ea typeface="+mn-ea"/>
                    <a:cs typeface="+mn-cs"/>
                  </a:defRPr>
                </a:pPr>
                <a:endParaRPr lang="en-NG"/>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'Rider Behavior Analysis'!$A$15:$A$16</c:f>
              <c:strCache>
                <c:ptCount val="2"/>
                <c:pt idx="0">
                  <c:v>Jan</c:v>
                </c:pt>
                <c:pt idx="1">
                  <c:v>Dec</c:v>
                </c:pt>
              </c:strCache>
            </c:strRef>
          </c:cat>
          <c:val>
            <c:numRef>
              <c:f>'Rider Behavior Analysis'!$B$15:$B$16</c:f>
              <c:numCache>
                <c:formatCode>[&gt;=1000]0.0,\ "K";0</c:formatCode>
                <c:ptCount val="2"/>
                <c:pt idx="0">
                  <c:v>933</c:v>
                </c:pt>
                <c:pt idx="1">
                  <c:v>5654</c:v>
                </c:pt>
              </c:numCache>
            </c:numRef>
          </c:val>
          <c:smooth val="0"/>
          <c:extLst>
            <c:ext xmlns:c16="http://schemas.microsoft.com/office/drawing/2014/chart" uri="{C3380CC4-5D6E-409C-BE32-E72D297353CC}">
              <c16:uniqueId val="{00000000-C5A1-4674-9741-2AAF78A3BD41}"/>
            </c:ext>
          </c:extLst>
        </c:ser>
        <c:dLbls>
          <c:dLblPos val="t"/>
          <c:showLegendKey val="0"/>
          <c:showVal val="1"/>
          <c:showCatName val="0"/>
          <c:showSerName val="0"/>
          <c:showPercent val="0"/>
          <c:showBubbleSize val="0"/>
        </c:dLbls>
        <c:smooth val="0"/>
        <c:axId val="1052604719"/>
        <c:axId val="1052603759"/>
      </c:lineChart>
      <c:catAx>
        <c:axId val="1052604719"/>
        <c:scaling>
          <c:orientation val="maxMin"/>
        </c:scaling>
        <c:delete val="0"/>
        <c:axPos val="b"/>
        <c:numFmt formatCode="General" sourceLinked="1"/>
        <c:majorTickMark val="none"/>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NG"/>
          </a:p>
        </c:txPr>
        <c:crossAx val="1052603759"/>
        <c:crossesAt val="0"/>
        <c:auto val="1"/>
        <c:lblAlgn val="ctr"/>
        <c:lblOffset val="100"/>
        <c:noMultiLvlLbl val="0"/>
      </c:catAx>
      <c:valAx>
        <c:axId val="1052603759"/>
        <c:scaling>
          <c:orientation val="minMax"/>
        </c:scaling>
        <c:delete val="1"/>
        <c:axPos val="r"/>
        <c:numFmt formatCode="[&gt;=1000]0.0,\ &quot;K&quot;;0" sourceLinked="1"/>
        <c:majorTickMark val="none"/>
        <c:minorTickMark val="none"/>
        <c:tickLblPos val="nextTo"/>
        <c:crossAx val="1052604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707070"/>
            </a:solidFill>
            <a:ln>
              <a:noFill/>
            </a:ln>
          </c:spPr>
          <c:dPt>
            <c:idx val="0"/>
            <c:bubble3D val="0"/>
            <c:spPr>
              <a:solidFill>
                <a:srgbClr val="95BFA4"/>
              </a:solidFill>
              <a:ln w="19050">
                <a:noFill/>
              </a:ln>
              <a:effectLst/>
            </c:spPr>
            <c:extLst>
              <c:ext xmlns:c16="http://schemas.microsoft.com/office/drawing/2014/chart" uri="{C3380CC4-5D6E-409C-BE32-E72D297353CC}">
                <c16:uniqueId val="{00000006-3628-4886-806F-C78625E55C03}"/>
              </c:ext>
            </c:extLst>
          </c:dPt>
          <c:dPt>
            <c:idx val="1"/>
            <c:bubble3D val="0"/>
            <c:spPr>
              <a:solidFill>
                <a:srgbClr val="707070"/>
              </a:solidFill>
              <a:ln w="19050">
                <a:noFill/>
              </a:ln>
              <a:effectLst/>
            </c:spPr>
            <c:extLst>
              <c:ext xmlns:c16="http://schemas.microsoft.com/office/drawing/2014/chart" uri="{C3380CC4-5D6E-409C-BE32-E72D297353CC}">
                <c16:uniqueId val="{00000008-3628-4886-806F-C78625E55C03}"/>
              </c:ext>
            </c:extLst>
          </c:dPt>
          <c:val>
            <c:numRef>
              <c:f>'Rider Behavior Analysis'!$B$27:$C$27</c:f>
              <c:numCache>
                <c:formatCode>0%</c:formatCode>
                <c:ptCount val="2"/>
                <c:pt idx="0">
                  <c:v>0.24675324675324675</c:v>
                </c:pt>
                <c:pt idx="1">
                  <c:v>0.75324675324675328</c:v>
                </c:pt>
              </c:numCache>
            </c:numRef>
          </c:val>
          <c:extLst>
            <c:ext xmlns:c16="http://schemas.microsoft.com/office/drawing/2014/chart" uri="{C3380CC4-5D6E-409C-BE32-E72D297353CC}">
              <c16:uniqueId val="{00000009-3628-4886-806F-C78625E55C03}"/>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solidFill>
      <a:schemeClr val="tx1">
        <a:lumMod val="95000"/>
        <a:lumOff val="5000"/>
      </a:schemeClr>
    </a:solidFill>
    <a:ln>
      <a:noFill/>
    </a:ln>
  </c:spPr>
  <c:txPr>
    <a:bodyPr/>
    <a:lstStyle/>
    <a:p>
      <a:pPr>
        <a:defRPr/>
      </a:pPr>
      <a:endParaRPr lang="en-NG"/>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'Rider Behavior Analysis'!$A$28</c:f>
              <c:strCache>
                <c:ptCount val="1"/>
                <c:pt idx="0">
                  <c:v>Well Utilised</c:v>
                </c:pt>
              </c:strCache>
            </c:strRef>
          </c:tx>
          <c:spPr>
            <a:solidFill>
              <a:srgbClr val="707070"/>
            </a:solidFill>
            <a:ln>
              <a:noFill/>
            </a:ln>
          </c:spPr>
          <c:dPt>
            <c:idx val="0"/>
            <c:bubble3D val="0"/>
            <c:spPr>
              <a:solidFill>
                <a:srgbClr val="5E98D4"/>
              </a:solidFill>
              <a:ln>
                <a:noFill/>
              </a:ln>
            </c:spPr>
            <c:extLst>
              <c:ext xmlns:c16="http://schemas.microsoft.com/office/drawing/2014/chart" uri="{C3380CC4-5D6E-409C-BE32-E72D297353CC}">
                <c16:uniqueId val="{00000006-ACB9-4F6D-BDDA-B04B63EF9A4C}"/>
              </c:ext>
            </c:extLst>
          </c:dPt>
          <c:val>
            <c:numRef>
              <c:f>'Rider Behavior Analysis'!$B$28:$C$28</c:f>
              <c:numCache>
                <c:formatCode>0%</c:formatCode>
                <c:ptCount val="2"/>
                <c:pt idx="0">
                  <c:v>0.4935064935064935</c:v>
                </c:pt>
                <c:pt idx="1">
                  <c:v>0.50649350649350655</c:v>
                </c:pt>
              </c:numCache>
            </c:numRef>
          </c:val>
          <c:extLst>
            <c:ext xmlns:c16="http://schemas.microsoft.com/office/drawing/2014/chart" uri="{C3380CC4-5D6E-409C-BE32-E72D297353CC}">
              <c16:uniqueId val="{00000004-ACB9-4F6D-BDDA-B04B63EF9A4C}"/>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a:noFill/>
    </a:ln>
  </c:spPr>
  <c:txPr>
    <a:bodyPr/>
    <a:lstStyle/>
    <a:p>
      <a:pPr>
        <a:defRPr/>
      </a:pPr>
      <a:endParaRPr lang="en-NG"/>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'Rider Behavior Analysis'!$A$29</c:f>
              <c:strCache>
                <c:ptCount val="1"/>
                <c:pt idx="0">
                  <c:v>Over Utilised</c:v>
                </c:pt>
              </c:strCache>
            </c:strRef>
          </c:tx>
          <c:spPr>
            <a:solidFill>
              <a:srgbClr val="707070"/>
            </a:solidFill>
          </c:spPr>
          <c:dPt>
            <c:idx val="0"/>
            <c:bubble3D val="0"/>
            <c:spPr>
              <a:solidFill>
                <a:srgbClr val="95BFA4"/>
              </a:solidFill>
              <a:ln>
                <a:noFill/>
              </a:ln>
            </c:spPr>
            <c:extLst>
              <c:ext xmlns:c16="http://schemas.microsoft.com/office/drawing/2014/chart" uri="{C3380CC4-5D6E-409C-BE32-E72D297353CC}">
                <c16:uniqueId val="{00000005-105A-4AE5-AB9B-61E45DF12AFB}"/>
              </c:ext>
            </c:extLst>
          </c:dPt>
          <c:dPt>
            <c:idx val="1"/>
            <c:bubble3D val="0"/>
            <c:spPr>
              <a:solidFill>
                <a:srgbClr val="707070"/>
              </a:solidFill>
              <a:ln>
                <a:noFill/>
              </a:ln>
            </c:spPr>
            <c:extLst>
              <c:ext xmlns:c16="http://schemas.microsoft.com/office/drawing/2014/chart" uri="{C3380CC4-5D6E-409C-BE32-E72D297353CC}">
                <c16:uniqueId val="{00000006-105A-4AE5-AB9B-61E45DF12AFB}"/>
              </c:ext>
            </c:extLst>
          </c:dPt>
          <c:val>
            <c:numRef>
              <c:f>'Rider Behavior Analysis'!$B$29:$C$29</c:f>
              <c:numCache>
                <c:formatCode>0%</c:formatCode>
                <c:ptCount val="2"/>
                <c:pt idx="0">
                  <c:v>0.25974025974025972</c:v>
                </c:pt>
                <c:pt idx="1">
                  <c:v>0.74025974025974028</c:v>
                </c:pt>
              </c:numCache>
            </c:numRef>
          </c:val>
          <c:extLst>
            <c:ext xmlns:c16="http://schemas.microsoft.com/office/drawing/2014/chart" uri="{C3380CC4-5D6E-409C-BE32-E72D297353CC}">
              <c16:uniqueId val="{00000004-105A-4AE5-AB9B-61E45DF12AFB}"/>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a:noFill/>
    </a:ln>
  </c:spPr>
  <c:txPr>
    <a:bodyPr/>
    <a:lstStyle/>
    <a:p>
      <a:pPr>
        <a:defRPr/>
      </a:pPr>
      <a:endParaRPr lang="en-NG"/>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9415992812219228E-2"/>
          <c:y val="0.21685254027261464"/>
          <c:w val="0.9011680143755616"/>
          <c:h val="0.63991160026929716"/>
        </c:manualLayout>
      </c:layout>
      <c:barChart>
        <c:barDir val="col"/>
        <c:grouping val="clustered"/>
        <c:varyColors val="0"/>
        <c:ser>
          <c:idx val="0"/>
          <c:order val="0"/>
          <c:tx>
            <c:strRef>
              <c:f>'Rider Behavior Analysis'!$K$9</c:f>
              <c:strCache>
                <c:ptCount val="1"/>
                <c:pt idx="0">
                  <c:v>Total Number Of Riders</c:v>
                </c:pt>
              </c:strCache>
            </c:strRef>
          </c:tx>
          <c:spPr>
            <a:solidFill>
              <a:schemeClr val="accent1"/>
            </a:solidFill>
            <a:ln>
              <a:noFill/>
            </a:ln>
            <a:effectLst/>
          </c:spPr>
          <c:invertIfNegative val="0"/>
          <c:dPt>
            <c:idx val="0"/>
            <c:invertIfNegative val="0"/>
            <c:bubble3D val="0"/>
            <c:spPr>
              <a:solidFill>
                <a:srgbClr val="5E98D4"/>
              </a:solidFill>
              <a:ln>
                <a:noFill/>
              </a:ln>
              <a:effectLst/>
            </c:spPr>
            <c:extLst>
              <c:ext xmlns:c16="http://schemas.microsoft.com/office/drawing/2014/chart" uri="{C3380CC4-5D6E-409C-BE32-E72D297353CC}">
                <c16:uniqueId val="{00000001-B7DE-45EA-95B4-57CCF5F39020}"/>
              </c:ext>
            </c:extLst>
          </c:dPt>
          <c:dPt>
            <c:idx val="1"/>
            <c:invertIfNegative val="0"/>
            <c:bubble3D val="0"/>
            <c:spPr>
              <a:solidFill>
                <a:srgbClr val="5E98D4"/>
              </a:solidFill>
              <a:ln>
                <a:noFill/>
              </a:ln>
              <a:effectLst/>
            </c:spPr>
            <c:extLst>
              <c:ext xmlns:c16="http://schemas.microsoft.com/office/drawing/2014/chart" uri="{C3380CC4-5D6E-409C-BE32-E72D297353CC}">
                <c16:uniqueId val="{00000002-B7DE-45EA-95B4-57CCF5F3902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NG"/>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'Rider Behavior Analysis'!$J$10:$J$11</c:f>
              <c:strCache>
                <c:ptCount val="2"/>
                <c:pt idx="0">
                  <c:v>Weekday|70%</c:v>
                </c:pt>
                <c:pt idx="1">
                  <c:v>Weekend|30%</c:v>
                </c:pt>
              </c:strCache>
            </c:strRef>
          </c:cat>
          <c:val>
            <c:numRef>
              <c:f>'Rider Behavior Analysis'!$K$10:$K$11</c:f>
              <c:numCache>
                <c:formatCode>[&gt;=1000]0.0,\ "K";0</c:formatCode>
                <c:ptCount val="2"/>
                <c:pt idx="0">
                  <c:v>4606</c:v>
                </c:pt>
                <c:pt idx="1">
                  <c:v>1981</c:v>
                </c:pt>
              </c:numCache>
            </c:numRef>
          </c:val>
          <c:extLst>
            <c:ext xmlns:c16="http://schemas.microsoft.com/office/drawing/2014/chart" uri="{C3380CC4-5D6E-409C-BE32-E72D297353CC}">
              <c16:uniqueId val="{00000000-B7DE-45EA-95B4-57CCF5F39020}"/>
            </c:ext>
          </c:extLst>
        </c:ser>
        <c:dLbls>
          <c:dLblPos val="inEnd"/>
          <c:showLegendKey val="0"/>
          <c:showVal val="1"/>
          <c:showCatName val="0"/>
          <c:showSerName val="0"/>
          <c:showPercent val="0"/>
          <c:showBubbleSize val="0"/>
        </c:dLbls>
        <c:gapWidth val="219"/>
        <c:overlap val="-27"/>
        <c:axId val="160733488"/>
        <c:axId val="160727248"/>
      </c:barChart>
      <c:catAx>
        <c:axId val="160733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NG"/>
          </a:p>
        </c:txPr>
        <c:crossAx val="160727248"/>
        <c:crosses val="autoZero"/>
        <c:auto val="1"/>
        <c:lblAlgn val="ctr"/>
        <c:lblOffset val="100"/>
        <c:noMultiLvlLbl val="0"/>
      </c:catAx>
      <c:valAx>
        <c:axId val="160727248"/>
        <c:scaling>
          <c:orientation val="minMax"/>
        </c:scaling>
        <c:delete val="1"/>
        <c:axPos val="l"/>
        <c:numFmt formatCode="[&gt;=1000]0.0,\ &quot;K&quot;;0" sourceLinked="1"/>
        <c:majorTickMark val="none"/>
        <c:minorTickMark val="none"/>
        <c:tickLblPos val="nextTo"/>
        <c:crossAx val="16073348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5957050068108574"/>
          <c:y val="1.8171245551917157E-2"/>
          <c:w val="0.48241262168178345"/>
          <c:h val="0.9950543977307863"/>
        </c:manualLayout>
      </c:layout>
      <c:barChart>
        <c:barDir val="bar"/>
        <c:grouping val="clustered"/>
        <c:varyColors val="0"/>
        <c:ser>
          <c:idx val="0"/>
          <c:order val="0"/>
          <c:spPr>
            <a:solidFill>
              <a:srgbClr val="5E98D4"/>
            </a:solidFill>
            <a:ln>
              <a:noFill/>
            </a:ln>
            <a:effectLst/>
          </c:spPr>
          <c:invertIfNegative val="0"/>
          <c:dLbls>
            <c:spPr>
              <a:noFill/>
              <a:ln>
                <a:noFill/>
              </a:ln>
              <a:effectLst/>
            </c:spPr>
            <c:txPr>
              <a:bodyPr rot="0" spcFirstLastPara="1" vertOverflow="ellipsis" vert="horz" wrap="square" lIns="38100" tIns="19050" rIns="38100" bIns="19050" anchor="t" anchorCtr="0">
                <a:spAutoFit/>
              </a:bodyPr>
              <a:lstStyle/>
              <a:p>
                <a:pPr>
                  <a:defRPr sz="1000" b="0" i="0" u="none" strike="noStrike" kern="1200" baseline="0">
                    <a:solidFill>
                      <a:schemeClr val="bg1">
                        <a:lumMod val="7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'Bus Utilization and Revenue'!$C$43:$C$48</c:f>
              <c:strCache>
                <c:ptCount val="6"/>
                <c:pt idx="0">
                  <c:v>Other|25%</c:v>
                </c:pt>
                <c:pt idx="1">
                  <c:v>Professional|24%</c:v>
                </c:pt>
                <c:pt idx="2">
                  <c:v>Self-Employed|20%</c:v>
                </c:pt>
                <c:pt idx="3">
                  <c:v>Unemployed|15%</c:v>
                </c:pt>
                <c:pt idx="4">
                  <c:v>Retired|9%</c:v>
                </c:pt>
                <c:pt idx="5">
                  <c:v>Student|7%</c:v>
                </c:pt>
              </c:strCache>
            </c:strRef>
          </c:cat>
          <c:val>
            <c:numRef>
              <c:f>'Bus Utilization and Revenue'!$D$43:$D$48</c:f>
              <c:numCache>
                <c:formatCode>[&gt;=1000]0.0,\ "K";0</c:formatCode>
                <c:ptCount val="6"/>
                <c:pt idx="0">
                  <c:v>1633</c:v>
                </c:pt>
                <c:pt idx="1">
                  <c:v>1554</c:v>
                </c:pt>
                <c:pt idx="2">
                  <c:v>1321</c:v>
                </c:pt>
                <c:pt idx="3">
                  <c:v>1011</c:v>
                </c:pt>
                <c:pt idx="4">
                  <c:v>589</c:v>
                </c:pt>
                <c:pt idx="5">
                  <c:v>479</c:v>
                </c:pt>
              </c:numCache>
            </c:numRef>
          </c:val>
          <c:extLst>
            <c:ext xmlns:c16="http://schemas.microsoft.com/office/drawing/2014/chart" uri="{C3380CC4-5D6E-409C-BE32-E72D297353CC}">
              <c16:uniqueId val="{00000000-D2DE-44DD-ABE9-F0E89AF5E40B}"/>
            </c:ext>
          </c:extLst>
        </c:ser>
        <c:dLbls>
          <c:dLblPos val="outEnd"/>
          <c:showLegendKey val="0"/>
          <c:showVal val="1"/>
          <c:showCatName val="0"/>
          <c:showSerName val="0"/>
          <c:showPercent val="0"/>
          <c:showBubbleSize val="0"/>
        </c:dLbls>
        <c:gapWidth val="94"/>
        <c:axId val="1683047616"/>
        <c:axId val="1683044736"/>
      </c:barChart>
      <c:catAx>
        <c:axId val="1683047616"/>
        <c:scaling>
          <c:orientation val="maxMin"/>
        </c:scaling>
        <c:delete val="0"/>
        <c:axPos val="l"/>
        <c:numFmt formatCode="General" sourceLinked="1"/>
        <c:majorTickMark val="none"/>
        <c:minorTickMark val="none"/>
        <c:tickLblPos val="nextTo"/>
        <c:spPr>
          <a:noFill/>
          <a:ln w="9525" cap="flat" cmpd="sng" algn="ctr">
            <a:solidFill>
              <a:schemeClr val="bg1">
                <a:lumMod val="50000"/>
              </a:schemeClr>
            </a:solidFill>
            <a:round/>
          </a:ln>
          <a:effectLst/>
        </c:spPr>
        <c:txPr>
          <a:bodyPr rot="0" spcFirstLastPara="1" vertOverflow="ellipsis" wrap="square" anchor="t" anchorCtr="0"/>
          <a:lstStyle/>
          <a:p>
            <a:pPr>
              <a:defRPr sz="900" b="0" i="0" u="none" strike="noStrike" kern="1200" baseline="0">
                <a:solidFill>
                  <a:schemeClr val="bg1">
                    <a:lumMod val="75000"/>
                  </a:schemeClr>
                </a:solidFill>
                <a:latin typeface="+mn-lt"/>
                <a:ea typeface="+mn-ea"/>
                <a:cs typeface="+mn-cs"/>
              </a:defRPr>
            </a:pPr>
            <a:endParaRPr lang="en-NG"/>
          </a:p>
        </c:txPr>
        <c:crossAx val="1683044736"/>
        <c:crosses val="autoZero"/>
        <c:auto val="0"/>
        <c:lblAlgn val="ctr"/>
        <c:lblOffset val="100"/>
        <c:tickLblSkip val="1"/>
        <c:noMultiLvlLbl val="0"/>
      </c:catAx>
      <c:valAx>
        <c:axId val="1683044736"/>
        <c:scaling>
          <c:orientation val="minMax"/>
        </c:scaling>
        <c:delete val="1"/>
        <c:axPos val="b"/>
        <c:numFmt formatCode="[&gt;=1000]0.0,\ &quot;K&quot;;0" sourceLinked="1"/>
        <c:majorTickMark val="none"/>
        <c:minorTickMark val="none"/>
        <c:tickLblPos val="nextTo"/>
        <c:crossAx val="1683047616"/>
        <c:crosses val="max"/>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18855808523059E-3"/>
          <c:y val="0.11650013046614788"/>
          <c:w val="0.99708114419147698"/>
          <c:h val="0.58591426071741037"/>
        </c:manualLayout>
      </c:layout>
      <c:barChart>
        <c:barDir val="col"/>
        <c:grouping val="clustered"/>
        <c:varyColors val="0"/>
        <c:ser>
          <c:idx val="0"/>
          <c:order val="0"/>
          <c:tx>
            <c:strRef>
              <c:f>'Bus Utilization and Revenue'!$D$30</c:f>
              <c:strCache>
                <c:ptCount val="1"/>
                <c:pt idx="0">
                  <c:v>Total Number Of Riders</c:v>
                </c:pt>
              </c:strCache>
            </c:strRef>
          </c:tx>
          <c:spPr>
            <a:solidFill>
              <a:srgbClr val="5E98D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8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'Bus Utilization and Revenue'!$C$31:$C$34</c:f>
              <c:strCache>
                <c:ptCount val="4"/>
                <c:pt idx="0">
                  <c:v>25-44 (Adults)|42%</c:v>
                </c:pt>
                <c:pt idx="1">
                  <c:v>45-64 (Middle-aged)|36%</c:v>
                </c:pt>
                <c:pt idx="2">
                  <c:v>15-24 (Youth)|14%</c:v>
                </c:pt>
                <c:pt idx="3">
                  <c:v>65+ (Seniors)|8%</c:v>
                </c:pt>
              </c:strCache>
            </c:strRef>
          </c:cat>
          <c:val>
            <c:numRef>
              <c:f>'Bus Utilization and Revenue'!$D$31:$D$34</c:f>
              <c:numCache>
                <c:formatCode>[&gt;=1000]0.0,\ "K";0</c:formatCode>
                <c:ptCount val="4"/>
                <c:pt idx="0">
                  <c:v>2778</c:v>
                </c:pt>
                <c:pt idx="1">
                  <c:v>2353</c:v>
                </c:pt>
                <c:pt idx="2">
                  <c:v>900</c:v>
                </c:pt>
                <c:pt idx="3">
                  <c:v>556</c:v>
                </c:pt>
              </c:numCache>
            </c:numRef>
          </c:val>
          <c:extLst>
            <c:ext xmlns:c16="http://schemas.microsoft.com/office/drawing/2014/chart" uri="{C3380CC4-5D6E-409C-BE32-E72D297353CC}">
              <c16:uniqueId val="{00000000-5E54-41BB-8B91-69207D533827}"/>
            </c:ext>
          </c:extLst>
        </c:ser>
        <c:dLbls>
          <c:showLegendKey val="0"/>
          <c:showVal val="0"/>
          <c:showCatName val="0"/>
          <c:showSerName val="0"/>
          <c:showPercent val="0"/>
          <c:showBubbleSize val="0"/>
        </c:dLbls>
        <c:gapWidth val="123"/>
        <c:overlap val="-27"/>
        <c:axId val="1682984256"/>
        <c:axId val="1682988096"/>
      </c:barChart>
      <c:catAx>
        <c:axId val="1682984256"/>
        <c:scaling>
          <c:orientation val="minMax"/>
        </c:scaling>
        <c:delete val="0"/>
        <c:axPos val="b"/>
        <c:numFmt formatCode="General" sourceLinked="1"/>
        <c:majorTickMark val="none"/>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NG"/>
          </a:p>
        </c:txPr>
        <c:crossAx val="1682988096"/>
        <c:crosses val="autoZero"/>
        <c:auto val="1"/>
        <c:lblAlgn val="ctr"/>
        <c:lblOffset val="100"/>
        <c:noMultiLvlLbl val="0"/>
      </c:catAx>
      <c:valAx>
        <c:axId val="1682988096"/>
        <c:scaling>
          <c:orientation val="minMax"/>
        </c:scaling>
        <c:delete val="1"/>
        <c:axPos val="l"/>
        <c:numFmt formatCode="[&gt;=1000]0.0,\ &quot;K&quot;;0" sourceLinked="1"/>
        <c:majorTickMark val="none"/>
        <c:minorTickMark val="none"/>
        <c:tickLblPos val="nextTo"/>
        <c:crossAx val="168298425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[Transportation Analysis Dashboard.xlsm]Bus Utilization and Revenue!PivotTable18</c:name>
    <c:fmtId val="2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7AABD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85000"/>
                      <a:lumOff val="15000"/>
                    </a:schemeClr>
                  </a:solidFill>
                  <a:latin typeface="+mn-lt"/>
                  <a:ea typeface="+mn-ea"/>
                  <a:cs typeface="+mn-cs"/>
                </a:defRPr>
              </a:pPr>
              <a:endParaRPr lang="en-NG"/>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25030525030524E-2"/>
          <c:y val="3.9840595789445064E-2"/>
          <c:w val="0.94505494505494514"/>
          <c:h val="0.6531442177283332"/>
        </c:manualLayout>
      </c:layout>
      <c:barChart>
        <c:barDir val="col"/>
        <c:grouping val="clustered"/>
        <c:varyColors val="0"/>
        <c:ser>
          <c:idx val="0"/>
          <c:order val="0"/>
          <c:tx>
            <c:strRef>
              <c:f>'Bus Utilization and Revenue'!$E$22</c:f>
              <c:strCache>
                <c:ptCount val="1"/>
                <c:pt idx="0">
                  <c:v>Total</c:v>
                </c:pt>
              </c:strCache>
            </c:strRef>
          </c:tx>
          <c:spPr>
            <a:solidFill>
              <a:srgbClr val="7AABD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85000"/>
                        <a:lumOff val="15000"/>
                      </a:schemeClr>
                    </a:solidFill>
                    <a:latin typeface="+mn-lt"/>
                    <a:ea typeface="+mn-ea"/>
                    <a:cs typeface="+mn-cs"/>
                  </a:defRPr>
                </a:pPr>
                <a:endParaRPr lang="en-NG"/>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'Bus Utilization and Revenue'!$D$23:$D$27</c:f>
              <c:strCache>
                <c:ptCount val="5"/>
                <c:pt idx="0">
                  <c:v>Bus 4</c:v>
                </c:pt>
                <c:pt idx="1">
                  <c:v>Bus 28</c:v>
                </c:pt>
                <c:pt idx="2">
                  <c:v>Bus 27</c:v>
                </c:pt>
                <c:pt idx="3">
                  <c:v>Bus 21</c:v>
                </c:pt>
                <c:pt idx="4">
                  <c:v>Bus 38</c:v>
                </c:pt>
              </c:strCache>
            </c:strRef>
          </c:cat>
          <c:val>
            <c:numRef>
              <c:f>'Bus Utilization and Revenue'!$E$23:$E$27</c:f>
              <c:numCache>
                <c:formatCode>[&gt;=1000]0.0,\ "K";0</c:formatCode>
                <c:ptCount val="5"/>
                <c:pt idx="0">
                  <c:v>324</c:v>
                </c:pt>
                <c:pt idx="1">
                  <c:v>295</c:v>
                </c:pt>
                <c:pt idx="2">
                  <c:v>293</c:v>
                </c:pt>
                <c:pt idx="3">
                  <c:v>264</c:v>
                </c:pt>
                <c:pt idx="4">
                  <c:v>263</c:v>
                </c:pt>
              </c:numCache>
            </c:numRef>
          </c:val>
          <c:extLst>
            <c:ext xmlns:c16="http://schemas.microsoft.com/office/drawing/2014/chart" uri="{C3380CC4-5D6E-409C-BE32-E72D297353CC}">
              <c16:uniqueId val="{00000004-1457-46F8-8CAC-D3AC6EC059B6}"/>
            </c:ext>
          </c:extLst>
        </c:ser>
        <c:dLbls>
          <c:dLblPos val="inEnd"/>
          <c:showLegendKey val="0"/>
          <c:showVal val="1"/>
          <c:showCatName val="0"/>
          <c:showSerName val="0"/>
          <c:showPercent val="0"/>
          <c:showBubbleSize val="0"/>
        </c:dLbls>
        <c:gapWidth val="49"/>
        <c:overlap val="-27"/>
        <c:axId val="1579131136"/>
        <c:axId val="1579136896"/>
      </c:barChart>
      <c:catAx>
        <c:axId val="1579131136"/>
        <c:scaling>
          <c:orientation val="minMax"/>
        </c:scaling>
        <c:delete val="0"/>
        <c:axPos val="b"/>
        <c:numFmt formatCode="General" sourceLinked="1"/>
        <c:majorTickMark val="out"/>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NG"/>
          </a:p>
        </c:txPr>
        <c:crossAx val="1579136896"/>
        <c:crosses val="autoZero"/>
        <c:auto val="1"/>
        <c:lblAlgn val="ctr"/>
        <c:lblOffset val="100"/>
        <c:noMultiLvlLbl val="0"/>
      </c:catAx>
      <c:valAx>
        <c:axId val="1579136896"/>
        <c:scaling>
          <c:orientation val="minMax"/>
        </c:scaling>
        <c:delete val="1"/>
        <c:axPos val="l"/>
        <c:numFmt formatCode="[&gt;=1000]0.0,\ &quot;K&quot;;0" sourceLinked="1"/>
        <c:majorTickMark val="out"/>
        <c:minorTickMark val="none"/>
        <c:tickLblPos val="nextTo"/>
        <c:crossAx val="1579131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2719077654560197E-2"/>
          <c:y val="4.5506257110352673E-2"/>
          <c:w val="0.91928790314823228"/>
          <c:h val="0.88623435722411847"/>
        </c:manualLayout>
      </c:layout>
      <c:barChart>
        <c:barDir val="bar"/>
        <c:grouping val="percentStacked"/>
        <c:varyColors val="0"/>
        <c:ser>
          <c:idx val="0"/>
          <c:order val="0"/>
          <c:tx>
            <c:strRef>
              <c:f>'Bus Utilization and Revenue'!$E$16</c:f>
              <c:strCache>
                <c:ptCount val="1"/>
                <c:pt idx="0">
                  <c:v>5%</c:v>
                </c:pt>
              </c:strCache>
            </c:strRef>
          </c:tx>
          <c:spPr>
            <a:solidFill>
              <a:srgbClr val="7AABD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NG"/>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'Bus Utilization and Revenue'!$D$17:$D$19</c:f>
              <c:strCache>
                <c:ptCount val="3"/>
                <c:pt idx="0">
                  <c:v>Male</c:v>
                </c:pt>
                <c:pt idx="1">
                  <c:v>Female</c:v>
                </c:pt>
                <c:pt idx="2">
                  <c:v>Other</c:v>
                </c:pt>
              </c:strCache>
            </c:strRef>
          </c:cat>
          <c:val>
            <c:numRef>
              <c:f>'Bus Utilization and Revenue'!$E$17:$E$19</c:f>
              <c:numCache>
                <c:formatCode>0%</c:formatCode>
                <c:ptCount val="3"/>
                <c:pt idx="0">
                  <c:v>0.01</c:v>
                </c:pt>
                <c:pt idx="1">
                  <c:v>0.01</c:v>
                </c:pt>
                <c:pt idx="2">
                  <c:v>0.01</c:v>
                </c:pt>
              </c:numCache>
            </c:numRef>
          </c:val>
          <c:extLst>
            <c:ext xmlns:c16="http://schemas.microsoft.com/office/drawing/2014/chart" uri="{C3380CC4-5D6E-409C-BE32-E72D297353CC}">
              <c16:uniqueId val="{00000000-FEB9-4001-83E4-8F72064C7224}"/>
            </c:ext>
          </c:extLst>
        </c:ser>
        <c:ser>
          <c:idx val="1"/>
          <c:order val="1"/>
          <c:tx>
            <c:strRef>
              <c:f>'Bus Utilization and Revenue'!$F$16</c:f>
              <c:strCache>
                <c:ptCount val="1"/>
                <c:pt idx="0">
                  <c:v>%</c:v>
                </c:pt>
              </c:strCache>
            </c:strRef>
          </c:tx>
          <c:spPr>
            <a:solidFill>
              <a:srgbClr val="7AABDC"/>
            </a:solidFill>
            <a:ln>
              <a:noFill/>
            </a:ln>
            <a:effectLst/>
          </c:spPr>
          <c:invertIfNegative val="0"/>
          <c:cat>
            <c:strRef>
              <c:f>'Bus Utilization and Revenue'!$D$17:$D$19</c:f>
              <c:strCache>
                <c:ptCount val="3"/>
                <c:pt idx="0">
                  <c:v>Male</c:v>
                </c:pt>
                <c:pt idx="1">
                  <c:v>Female</c:v>
                </c:pt>
                <c:pt idx="2">
                  <c:v>Other</c:v>
                </c:pt>
              </c:strCache>
            </c:strRef>
          </c:cat>
          <c:val>
            <c:numRef>
              <c:f>'Bus Utilization and Revenue'!$F$17:$F$19</c:f>
              <c:numCache>
                <c:formatCode>0%</c:formatCode>
                <c:ptCount val="3"/>
                <c:pt idx="0">
                  <c:v>0.73039775315014421</c:v>
                </c:pt>
                <c:pt idx="1">
                  <c:v>0.14287687870047061</c:v>
                </c:pt>
                <c:pt idx="2">
                  <c:v>9.6725368149385163E-2</c:v>
                </c:pt>
              </c:numCache>
            </c:numRef>
          </c:val>
          <c:extLst>
            <c:ext xmlns:c16="http://schemas.microsoft.com/office/drawing/2014/chart" uri="{C3380CC4-5D6E-409C-BE32-E72D297353CC}">
              <c16:uniqueId val="{00000001-FEB9-4001-83E4-8F72064C7224}"/>
            </c:ext>
          </c:extLst>
        </c:ser>
        <c:ser>
          <c:idx val="2"/>
          <c:order val="2"/>
          <c:tx>
            <c:strRef>
              <c:f>'Bus Utilization and Revenue'!$G$16</c:f>
              <c:strCache>
                <c:ptCount val="1"/>
                <c:pt idx="0">
                  <c:v>% Left</c:v>
                </c:pt>
              </c:strCache>
            </c:strRef>
          </c:tx>
          <c:spPr>
            <a:solidFill>
              <a:srgbClr val="707070"/>
            </a:solidFill>
            <a:ln>
              <a:noFill/>
            </a:ln>
            <a:effectLst/>
          </c:spPr>
          <c:invertIfNegative val="0"/>
          <c:dLbls>
            <c:dLbl>
              <c:idx val="0"/>
              <c:tx>
                <c:rich>
                  <a:bodyPr/>
                  <a:lstStyle/>
                  <a:p>
                    <a:fld id="{96E28731-7D0C-4468-B15F-70396EE7A227}" type="CELLRANGE">
                      <a:rPr lang="en-US"/>
                      <a:pPr/>
                      <a:t>[CELLRANGE]</a:t>
                    </a:fld>
                    <a:endParaRPr lang="en-NG"/>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FEB9-4001-83E4-8F72064C7224}"/>
                </c:ext>
              </c:extLst>
            </c:dLbl>
            <c:dLbl>
              <c:idx val="1"/>
              <c:tx>
                <c:rich>
                  <a:bodyPr/>
                  <a:lstStyle/>
                  <a:p>
                    <a:fld id="{AC15EFB2-61F4-4FA5-9807-A2E32FFA9C9C}" type="CELLRANGE">
                      <a:rPr lang="en-NG"/>
                      <a:pPr/>
                      <a:t>[CELLRANGE]</a:t>
                    </a:fld>
                    <a:endParaRPr lang="en-NG"/>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FEB9-4001-83E4-8F72064C7224}"/>
                </c:ext>
              </c:extLst>
            </c:dLbl>
            <c:dLbl>
              <c:idx val="2"/>
              <c:tx>
                <c:rich>
                  <a:bodyPr/>
                  <a:lstStyle/>
                  <a:p>
                    <a:fld id="{20016E4A-9892-4156-B879-CEEE83047F1D}" type="CELLRANGE">
                      <a:rPr lang="en-NG"/>
                      <a:pPr/>
                      <a:t>[CELLRANGE]</a:t>
                    </a:fld>
                    <a:endParaRPr lang="en-NG"/>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FEB9-4001-83E4-8F72064C722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85000"/>
                      </a:schemeClr>
                    </a:solidFill>
                    <a:latin typeface="+mn-lt"/>
                    <a:ea typeface="+mn-ea"/>
                    <a:cs typeface="+mn-cs"/>
                  </a:defRPr>
                </a:pPr>
                <a:endParaRPr lang="en-NG"/>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'Bus Utilization and Revenue'!$D$17:$D$19</c:f>
              <c:strCache>
                <c:ptCount val="3"/>
                <c:pt idx="0">
                  <c:v>Male</c:v>
                </c:pt>
                <c:pt idx="1">
                  <c:v>Female</c:v>
                </c:pt>
                <c:pt idx="2">
                  <c:v>Other</c:v>
                </c:pt>
              </c:strCache>
            </c:strRef>
          </c:cat>
          <c:val>
            <c:numRef>
              <c:f>'Bus Utilization and Revenue'!$G$17:$G$19</c:f>
              <c:numCache>
                <c:formatCode>0%</c:formatCode>
                <c:ptCount val="3"/>
                <c:pt idx="0">
                  <c:v>0.24960224684985577</c:v>
                </c:pt>
                <c:pt idx="1">
                  <c:v>0.83712312129952937</c:v>
                </c:pt>
                <c:pt idx="2">
                  <c:v>0.88327463185061483</c:v>
                </c:pt>
              </c:numCache>
            </c:numRef>
          </c:val>
          <c:extLst>
            <c:ext xmlns:c15="http://schemas.microsoft.com/office/drawing/2012/chart" uri="{02D57815-91ED-43cb-92C2-25804820EDAC}">
              <c15:datalabelsRange>
                <c15:f>'Bus Utilization and Revenue'!$C$17:$C$19</c15:f>
                <c15:dlblRangeCache>
                  <c:ptCount val="3"/>
                  <c:pt idx="0">
                    <c:v>74%</c:v>
                  </c:pt>
                  <c:pt idx="1">
                    <c:v>15%</c:v>
                  </c:pt>
                  <c:pt idx="2">
                    <c:v>11%</c:v>
                  </c:pt>
                </c15:dlblRangeCache>
              </c15:datalabelsRange>
            </c:ext>
            <c:ext xmlns:c16="http://schemas.microsoft.com/office/drawing/2014/chart" uri="{C3380CC4-5D6E-409C-BE32-E72D297353CC}">
              <c16:uniqueId val="{00000002-FEB9-4001-83E4-8F72064C7224}"/>
            </c:ext>
          </c:extLst>
        </c:ser>
        <c:ser>
          <c:idx val="3"/>
          <c:order val="3"/>
          <c:tx>
            <c:strRef>
              <c:f>'Bus Utilization and Revenue'!$H$16</c:f>
              <c:strCache>
                <c:ptCount val="1"/>
                <c:pt idx="0">
                  <c:v>5%2</c:v>
                </c:pt>
              </c:strCache>
            </c:strRef>
          </c:tx>
          <c:spPr>
            <a:blipFill>
              <a:blip xmlns:r="http://schemas.openxmlformats.org/officeDocument/2006/relationships" r:embed="rId3"/>
              <a:stretch>
                <a:fillRect/>
              </a:stretch>
            </a:blipFill>
            <a:ln>
              <a:noFill/>
            </a:ln>
            <a:effectLst/>
          </c:spPr>
          <c:invertIfNegative val="0"/>
          <c:cat>
            <c:strRef>
              <c:f>'Bus Utilization and Revenue'!$D$17:$D$19</c:f>
              <c:strCache>
                <c:ptCount val="3"/>
                <c:pt idx="0">
                  <c:v>Male</c:v>
                </c:pt>
                <c:pt idx="1">
                  <c:v>Female</c:v>
                </c:pt>
                <c:pt idx="2">
                  <c:v>Other</c:v>
                </c:pt>
              </c:strCache>
            </c:strRef>
          </c:cat>
          <c:val>
            <c:numRef>
              <c:f>'Bus Utilization and Revenue'!$H$17:$H$19</c:f>
              <c:numCache>
                <c:formatCode>0%</c:formatCode>
                <c:ptCount val="3"/>
                <c:pt idx="0">
                  <c:v>0.01</c:v>
                </c:pt>
                <c:pt idx="1">
                  <c:v>0.01</c:v>
                </c:pt>
                <c:pt idx="2">
                  <c:v>0.01</c:v>
                </c:pt>
              </c:numCache>
            </c:numRef>
          </c:val>
          <c:extLst>
            <c:ext xmlns:c16="http://schemas.microsoft.com/office/drawing/2014/chart" uri="{C3380CC4-5D6E-409C-BE32-E72D297353CC}">
              <c16:uniqueId val="{00000003-FEB9-4001-83E4-8F72064C7224}"/>
            </c:ext>
          </c:extLst>
        </c:ser>
        <c:dLbls>
          <c:showLegendKey val="0"/>
          <c:showVal val="0"/>
          <c:showCatName val="0"/>
          <c:showSerName val="0"/>
          <c:showPercent val="0"/>
          <c:showBubbleSize val="0"/>
        </c:dLbls>
        <c:gapWidth val="54"/>
        <c:overlap val="100"/>
        <c:axId val="1579221856"/>
        <c:axId val="1579245376"/>
      </c:barChart>
      <c:catAx>
        <c:axId val="1579221856"/>
        <c:scaling>
          <c:orientation val="maxMin"/>
        </c:scaling>
        <c:delete val="1"/>
        <c:axPos val="l"/>
        <c:numFmt formatCode="General" sourceLinked="1"/>
        <c:majorTickMark val="out"/>
        <c:minorTickMark val="none"/>
        <c:tickLblPos val="nextTo"/>
        <c:crossAx val="1579245376"/>
        <c:crosses val="autoZero"/>
        <c:auto val="1"/>
        <c:lblAlgn val="ctr"/>
        <c:lblOffset val="100"/>
        <c:noMultiLvlLbl val="0"/>
      </c:catAx>
      <c:valAx>
        <c:axId val="1579245376"/>
        <c:scaling>
          <c:orientation val="minMax"/>
        </c:scaling>
        <c:delete val="1"/>
        <c:axPos val="t"/>
        <c:numFmt formatCode="0%" sourceLinked="1"/>
        <c:majorTickMark val="out"/>
        <c:minorTickMark val="none"/>
        <c:tickLblPos val="nextTo"/>
        <c:crossAx val="1579221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481606243069884"/>
          <c:y val="3.5324341682723186E-2"/>
          <c:w val="0.53518393756930116"/>
          <c:h val="0.92935131663455361"/>
        </c:manualLayout>
      </c:layout>
      <c:barChart>
        <c:barDir val="bar"/>
        <c:grouping val="clustered"/>
        <c:varyColors val="0"/>
        <c:ser>
          <c:idx val="0"/>
          <c:order val="0"/>
          <c:tx>
            <c:strRef>
              <c:f>'Bus Utilization and Revenue'!$D$2</c:f>
              <c:strCache>
                <c:ptCount val="1"/>
                <c:pt idx="0">
                  <c:v>% of Total</c:v>
                </c:pt>
              </c:strCache>
            </c:strRef>
          </c:tx>
          <c:spPr>
            <a:solidFill>
              <a:schemeClr val="accent1"/>
            </a:solidFill>
            <a:ln>
              <a:noFill/>
            </a:ln>
            <a:effectLst/>
          </c:spPr>
          <c:invertIfNegative val="0"/>
          <c:dLbls>
            <c:delete val="1"/>
          </c:dLbls>
          <c:cat>
            <c:strRef>
              <c:f>'Bus Utilization and Revenue'!$C$3:$C$12</c:f>
              <c:strCache>
                <c:ptCount val="10"/>
                <c:pt idx="0">
                  <c:v>Central Line|35%</c:v>
                </c:pt>
                <c:pt idx="1">
                  <c:v>Airport Express|15%</c:v>
                </c:pt>
                <c:pt idx="2">
                  <c:v>Suburban Line|12%</c:v>
                </c:pt>
                <c:pt idx="3">
                  <c:v>East-West Express|9%</c:v>
                </c:pt>
                <c:pt idx="4">
                  <c:v>University Line|8%</c:v>
                </c:pt>
                <c:pt idx="5">
                  <c:v>Market Line|6%</c:v>
                </c:pt>
                <c:pt idx="6">
                  <c:v>City Shuttle|5%</c:v>
                </c:pt>
                <c:pt idx="7">
                  <c:v>North Circular|3%</c:v>
                </c:pt>
                <c:pt idx="8">
                  <c:v>Beachfront Route|3%</c:v>
                </c:pt>
                <c:pt idx="9">
                  <c:v>South Line|3%</c:v>
                </c:pt>
              </c:strCache>
            </c:strRef>
          </c:cat>
          <c:val>
            <c:numRef>
              <c:f>'Bus Utilization and Revenue'!$D$3:$D$12</c:f>
              <c:numCache>
                <c:formatCode>0%</c:formatCode>
                <c:ptCount val="10"/>
                <c:pt idx="0">
                  <c:v>0.34701555699955772</c:v>
                </c:pt>
                <c:pt idx="1">
                  <c:v>0.15233737229226846</c:v>
                </c:pt>
                <c:pt idx="2">
                  <c:v>0.11874976110258664</c:v>
                </c:pt>
                <c:pt idx="3">
                  <c:v>9.3844364478275349E-2</c:v>
                </c:pt>
                <c:pt idx="4">
                  <c:v>7.6878552745818618E-2</c:v>
                </c:pt>
                <c:pt idx="5">
                  <c:v>5.9858135890309229E-2</c:v>
                </c:pt>
                <c:pt idx="6">
                  <c:v>5.2808614504212786E-2</c:v>
                </c:pt>
                <c:pt idx="7">
                  <c:v>3.4870831581418966E-2</c:v>
                </c:pt>
                <c:pt idx="8">
                  <c:v>3.4341161887808315E-2</c:v>
                </c:pt>
                <c:pt idx="9">
                  <c:v>2.9295648517743935E-2</c:v>
                </c:pt>
              </c:numCache>
            </c:numRef>
          </c:val>
          <c:extLst>
            <c:ext xmlns:c16="http://schemas.microsoft.com/office/drawing/2014/chart" uri="{C3380CC4-5D6E-409C-BE32-E72D297353CC}">
              <c16:uniqueId val="{00000000-D8DB-436E-B7B8-04D7F16762C6}"/>
            </c:ext>
          </c:extLst>
        </c:ser>
        <c:ser>
          <c:idx val="1"/>
          <c:order val="1"/>
          <c:tx>
            <c:strRef>
              <c:f>'Bus Utilization and Revenue'!$E$2</c:f>
              <c:strCache>
                <c:ptCount val="1"/>
                <c:pt idx="0">
                  <c:v>Total Number Of Rider</c:v>
                </c:pt>
              </c:strCache>
            </c:strRef>
          </c:tx>
          <c:spPr>
            <a:solidFill>
              <a:srgbClr val="5E98D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85000"/>
                      </a:schemeClr>
                    </a:solidFill>
                    <a:latin typeface="+mn-lt"/>
                    <a:ea typeface="+mn-ea"/>
                    <a:cs typeface="+mn-cs"/>
                  </a:defRPr>
                </a:pPr>
                <a:endParaRPr lang="en-NG"/>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'Bus Utilization and Revenue'!$C$3:$C$12</c:f>
              <c:strCache>
                <c:ptCount val="10"/>
                <c:pt idx="0">
                  <c:v>Central Line|35%</c:v>
                </c:pt>
                <c:pt idx="1">
                  <c:v>Airport Express|15%</c:v>
                </c:pt>
                <c:pt idx="2">
                  <c:v>Suburban Line|12%</c:v>
                </c:pt>
                <c:pt idx="3">
                  <c:v>East-West Express|9%</c:v>
                </c:pt>
                <c:pt idx="4">
                  <c:v>University Line|8%</c:v>
                </c:pt>
                <c:pt idx="5">
                  <c:v>Market Line|6%</c:v>
                </c:pt>
                <c:pt idx="6">
                  <c:v>City Shuttle|5%</c:v>
                </c:pt>
                <c:pt idx="7">
                  <c:v>North Circular|3%</c:v>
                </c:pt>
                <c:pt idx="8">
                  <c:v>Beachfront Route|3%</c:v>
                </c:pt>
                <c:pt idx="9">
                  <c:v>South Line|3%</c:v>
                </c:pt>
              </c:strCache>
            </c:strRef>
          </c:cat>
          <c:val>
            <c:numRef>
              <c:f>'Bus Utilization and Revenue'!$E$3:$E$12</c:f>
              <c:numCache>
                <c:formatCode>[&gt;=1000]0.0,\ "K";0</c:formatCode>
                <c:ptCount val="10"/>
                <c:pt idx="0">
                  <c:v>63550</c:v>
                </c:pt>
                <c:pt idx="1">
                  <c:v>27898</c:v>
                </c:pt>
                <c:pt idx="2">
                  <c:v>21747</c:v>
                </c:pt>
                <c:pt idx="3">
                  <c:v>17186</c:v>
                </c:pt>
                <c:pt idx="4">
                  <c:v>14079</c:v>
                </c:pt>
                <c:pt idx="5">
                  <c:v>10962</c:v>
                </c:pt>
                <c:pt idx="6">
                  <c:v>9671</c:v>
                </c:pt>
                <c:pt idx="7">
                  <c:v>6386</c:v>
                </c:pt>
                <c:pt idx="8">
                  <c:v>6289</c:v>
                </c:pt>
                <c:pt idx="9">
                  <c:v>5365</c:v>
                </c:pt>
              </c:numCache>
            </c:numRef>
          </c:val>
          <c:extLst>
            <c:ext xmlns:c16="http://schemas.microsoft.com/office/drawing/2014/chart" uri="{C3380CC4-5D6E-409C-BE32-E72D297353CC}">
              <c16:uniqueId val="{00000001-D8DB-436E-B7B8-04D7F16762C6}"/>
            </c:ext>
          </c:extLst>
        </c:ser>
        <c:dLbls>
          <c:dLblPos val="inEnd"/>
          <c:showLegendKey val="0"/>
          <c:showVal val="1"/>
          <c:showCatName val="0"/>
          <c:showSerName val="0"/>
          <c:showPercent val="0"/>
          <c:showBubbleSize val="0"/>
        </c:dLbls>
        <c:gapWidth val="32"/>
        <c:overlap val="100"/>
        <c:axId val="671001984"/>
        <c:axId val="671002464"/>
      </c:barChart>
      <c:catAx>
        <c:axId val="671001984"/>
        <c:scaling>
          <c:orientation val="maxMin"/>
        </c:scaling>
        <c:delete val="0"/>
        <c:axPos val="l"/>
        <c:numFmt formatCode="General" sourceLinked="1"/>
        <c:majorTickMark val="none"/>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NG"/>
          </a:p>
        </c:txPr>
        <c:crossAx val="671002464"/>
        <c:crosses val="autoZero"/>
        <c:auto val="1"/>
        <c:lblAlgn val="ctr"/>
        <c:lblOffset val="100"/>
        <c:noMultiLvlLbl val="0"/>
      </c:catAx>
      <c:valAx>
        <c:axId val="671002464"/>
        <c:scaling>
          <c:orientation val="minMax"/>
        </c:scaling>
        <c:delete val="1"/>
        <c:axPos val="t"/>
        <c:numFmt formatCode="0%" sourceLinked="1"/>
        <c:majorTickMark val="none"/>
        <c:minorTickMark val="none"/>
        <c:tickLblPos val="nextTo"/>
        <c:crossAx val="67100198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5.svg"/><Relationship Id="rId3" Type="http://schemas.openxmlformats.org/officeDocument/2006/relationships/image" Target="../media/image1.png"/><Relationship Id="rId7" Type="http://schemas.openxmlformats.org/officeDocument/2006/relationships/chart" Target="../charts/chart4.xml"/><Relationship Id="rId12" Type="http://schemas.openxmlformats.org/officeDocument/2006/relationships/image" Target="../media/image4.png"/><Relationship Id="rId17" Type="http://schemas.openxmlformats.org/officeDocument/2006/relationships/chart" Target="../charts/chart8.xml"/><Relationship Id="rId2" Type="http://schemas.openxmlformats.org/officeDocument/2006/relationships/chart" Target="../charts/chart2.xml"/><Relationship Id="rId16" Type="http://schemas.openxmlformats.org/officeDocument/2006/relationships/image" Target="../media/image7.svg"/><Relationship Id="rId1" Type="http://schemas.openxmlformats.org/officeDocument/2006/relationships/chart" Target="../charts/chart1.xml"/><Relationship Id="rId6" Type="http://schemas.openxmlformats.org/officeDocument/2006/relationships/chart" Target="../charts/chart3.xml"/><Relationship Id="rId11" Type="http://schemas.openxmlformats.org/officeDocument/2006/relationships/hyperlink" Target="#'Rider Behavior DashBoard'!A1"/><Relationship Id="rId5" Type="http://schemas.openxmlformats.org/officeDocument/2006/relationships/image" Target="../media/image3.png"/><Relationship Id="rId15" Type="http://schemas.openxmlformats.org/officeDocument/2006/relationships/image" Target="../media/image6.png"/><Relationship Id="rId10" Type="http://schemas.openxmlformats.org/officeDocument/2006/relationships/chart" Target="../charts/chart7.xml"/><Relationship Id="rId4" Type="http://schemas.openxmlformats.org/officeDocument/2006/relationships/image" Target="../media/image2.png"/><Relationship Id="rId9" Type="http://schemas.openxmlformats.org/officeDocument/2006/relationships/chart" Target="../charts/chart6.xml"/><Relationship Id="rId14" Type="http://schemas.openxmlformats.org/officeDocument/2006/relationships/hyperlink" Target="#'Bus Utilization and Revenue D'!A1"/></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hyperlink" Target="#Recommendations!A1"/><Relationship Id="rId3" Type="http://schemas.openxmlformats.org/officeDocument/2006/relationships/image" Target="../media/image5.svg"/><Relationship Id="rId7" Type="http://schemas.openxmlformats.org/officeDocument/2006/relationships/chart" Target="../charts/chart9.xml"/><Relationship Id="rId12" Type="http://schemas.openxmlformats.org/officeDocument/2006/relationships/image" Target="../media/image3.png"/><Relationship Id="rId2" Type="http://schemas.openxmlformats.org/officeDocument/2006/relationships/image" Target="../media/image4.png"/><Relationship Id="rId1" Type="http://schemas.openxmlformats.org/officeDocument/2006/relationships/hyperlink" Target="#'Rider Behavior DashBoard'!A1"/><Relationship Id="rId6" Type="http://schemas.openxmlformats.org/officeDocument/2006/relationships/image" Target="../media/image7.svg"/><Relationship Id="rId11" Type="http://schemas.openxmlformats.org/officeDocument/2006/relationships/chart" Target="../charts/chart13.xml"/><Relationship Id="rId5" Type="http://schemas.openxmlformats.org/officeDocument/2006/relationships/image" Target="../media/image6.png"/><Relationship Id="rId10" Type="http://schemas.openxmlformats.org/officeDocument/2006/relationships/chart" Target="../charts/chart12.xml"/><Relationship Id="rId4" Type="http://schemas.openxmlformats.org/officeDocument/2006/relationships/hyperlink" Target="#'Bus Utilization and Revenue D'!A1"/><Relationship Id="rId9"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2</xdr:col>
      <xdr:colOff>563880</xdr:colOff>
      <xdr:row>0</xdr:row>
      <xdr:rowOff>7616</xdr:rowOff>
    </xdr:from>
    <xdr:to>
      <xdr:col>13</xdr:col>
      <xdr:colOff>358140</xdr:colOff>
      <xdr:row>32</xdr:row>
      <xdr:rowOff>160020</xdr:rowOff>
    </xdr:to>
    <xdr:sp macro="" textlink="">
      <xdr:nvSpPr>
        <xdr:cNvPr id="41" name="Arrow: Pentagon 40">
          <a:extLst>
            <a:ext uri="{FF2B5EF4-FFF2-40B4-BE49-F238E27FC236}">
              <a16:creationId xmlns:a16="http://schemas.microsoft.com/office/drawing/2014/main" id="{A787EBE2-3E52-BD44-481A-C9776F0BFE67}"/>
            </a:ext>
          </a:extLst>
        </xdr:cNvPr>
        <xdr:cNvSpPr/>
      </xdr:nvSpPr>
      <xdr:spPr>
        <a:xfrm rot="10800000">
          <a:off x="1783080" y="7616"/>
          <a:ext cx="6499860" cy="6004564"/>
        </a:xfrm>
        <a:prstGeom prst="homePlate">
          <a:avLst>
            <a:gd name="adj" fmla="val 20562"/>
          </a:avLst>
        </a:prstGeom>
        <a:gradFill>
          <a:gsLst>
            <a:gs pos="0">
              <a:schemeClr val="tx1">
                <a:lumMod val="95000"/>
                <a:lumOff val="5000"/>
              </a:schemeClr>
            </a:gs>
            <a:gs pos="39000">
              <a:srgbClr val="2A2A2A"/>
            </a:gs>
            <a:gs pos="49000">
              <a:srgbClr val="595959"/>
            </a:gs>
            <a:gs pos="100000">
              <a:srgbClr val="0D0D0D"/>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4</xdr:col>
      <xdr:colOff>0</xdr:colOff>
      <xdr:row>0</xdr:row>
      <xdr:rowOff>0</xdr:rowOff>
    </xdr:from>
    <xdr:to>
      <xdr:col>14</xdr:col>
      <xdr:colOff>403860</xdr:colOff>
      <xdr:row>32</xdr:row>
      <xdr:rowOff>160018</xdr:rowOff>
    </xdr:to>
    <xdr:sp macro="" textlink="">
      <xdr:nvSpPr>
        <xdr:cNvPr id="7" name="Arrow: Pentagon 6">
          <a:extLst>
            <a:ext uri="{FF2B5EF4-FFF2-40B4-BE49-F238E27FC236}">
              <a16:creationId xmlns:a16="http://schemas.microsoft.com/office/drawing/2014/main" id="{88DD06EA-A698-DA65-9994-A83AC794A59C}"/>
            </a:ext>
          </a:extLst>
        </xdr:cNvPr>
        <xdr:cNvSpPr/>
      </xdr:nvSpPr>
      <xdr:spPr>
        <a:xfrm rot="10800000">
          <a:off x="2438400" y="0"/>
          <a:ext cx="6499860" cy="6012178"/>
        </a:xfrm>
        <a:prstGeom prst="homePlate">
          <a:avLst>
            <a:gd name="adj" fmla="val 20562"/>
          </a:avLst>
        </a:prstGeom>
        <a:gradFill>
          <a:gsLst>
            <a:gs pos="0">
              <a:schemeClr val="tx1">
                <a:lumMod val="95000"/>
                <a:lumOff val="5000"/>
              </a:schemeClr>
            </a:gs>
            <a:gs pos="39000">
              <a:srgbClr val="2A2A2A"/>
            </a:gs>
            <a:gs pos="49000">
              <a:srgbClr val="595959"/>
            </a:gs>
            <a:gs pos="89000">
              <a:srgbClr val="0D0D0D"/>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4</xdr:col>
      <xdr:colOff>556260</xdr:colOff>
      <xdr:row>0</xdr:row>
      <xdr:rowOff>0</xdr:rowOff>
    </xdr:from>
    <xdr:to>
      <xdr:col>15</xdr:col>
      <xdr:colOff>350520</xdr:colOff>
      <xdr:row>32</xdr:row>
      <xdr:rowOff>160018</xdr:rowOff>
    </xdr:to>
    <xdr:sp macro="" textlink="">
      <xdr:nvSpPr>
        <xdr:cNvPr id="6" name="Arrow: Pentagon 5">
          <a:extLst>
            <a:ext uri="{FF2B5EF4-FFF2-40B4-BE49-F238E27FC236}">
              <a16:creationId xmlns:a16="http://schemas.microsoft.com/office/drawing/2014/main" id="{6FA484A1-FB91-BEB3-C5DC-C614CDBCE92C}"/>
            </a:ext>
          </a:extLst>
        </xdr:cNvPr>
        <xdr:cNvSpPr/>
      </xdr:nvSpPr>
      <xdr:spPr>
        <a:xfrm rot="10800000">
          <a:off x="2994660" y="0"/>
          <a:ext cx="6499860" cy="6012178"/>
        </a:xfrm>
        <a:prstGeom prst="homePlate">
          <a:avLst>
            <a:gd name="adj" fmla="val 20562"/>
          </a:avLst>
        </a:prstGeom>
        <a:gradFill>
          <a:gsLst>
            <a:gs pos="0">
              <a:schemeClr val="tx1">
                <a:lumMod val="95000"/>
                <a:lumOff val="5000"/>
              </a:schemeClr>
            </a:gs>
            <a:gs pos="23000">
              <a:srgbClr val="2A2A2A"/>
            </a:gs>
            <a:gs pos="51000">
              <a:srgbClr val="595959"/>
            </a:gs>
            <a:gs pos="83000">
              <a:srgbClr val="0D0D0D"/>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6</xdr:col>
      <xdr:colOff>167640</xdr:colOff>
      <xdr:row>0</xdr:row>
      <xdr:rowOff>0</xdr:rowOff>
    </xdr:from>
    <xdr:to>
      <xdr:col>16</xdr:col>
      <xdr:colOff>571500</xdr:colOff>
      <xdr:row>32</xdr:row>
      <xdr:rowOff>160020</xdr:rowOff>
    </xdr:to>
    <xdr:sp macro="" textlink="">
      <xdr:nvSpPr>
        <xdr:cNvPr id="5" name="Arrow: Pentagon 4">
          <a:extLst>
            <a:ext uri="{FF2B5EF4-FFF2-40B4-BE49-F238E27FC236}">
              <a16:creationId xmlns:a16="http://schemas.microsoft.com/office/drawing/2014/main" id="{28C50AE0-BBE2-A4E4-C700-93B1D6B8EFB7}"/>
            </a:ext>
          </a:extLst>
        </xdr:cNvPr>
        <xdr:cNvSpPr/>
      </xdr:nvSpPr>
      <xdr:spPr>
        <a:xfrm rot="10800000">
          <a:off x="3825240" y="0"/>
          <a:ext cx="6499860" cy="6012180"/>
        </a:xfrm>
        <a:prstGeom prst="homePlate">
          <a:avLst>
            <a:gd name="adj" fmla="val 20562"/>
          </a:avLst>
        </a:prstGeom>
        <a:gradFill>
          <a:gsLst>
            <a:gs pos="0">
              <a:schemeClr val="tx1">
                <a:lumMod val="95000"/>
                <a:lumOff val="5000"/>
              </a:schemeClr>
            </a:gs>
            <a:gs pos="19000">
              <a:srgbClr val="2A2A2A"/>
            </a:gs>
            <a:gs pos="36000">
              <a:srgbClr val="595959"/>
            </a:gs>
            <a:gs pos="100000">
              <a:srgbClr val="0D0D0D"/>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7</xdr:col>
      <xdr:colOff>464820</xdr:colOff>
      <xdr:row>0</xdr:row>
      <xdr:rowOff>0</xdr:rowOff>
    </xdr:from>
    <xdr:to>
      <xdr:col>18</xdr:col>
      <xdr:colOff>259080</xdr:colOff>
      <xdr:row>32</xdr:row>
      <xdr:rowOff>160020</xdr:rowOff>
    </xdr:to>
    <xdr:sp macro="" textlink="">
      <xdr:nvSpPr>
        <xdr:cNvPr id="3" name="Arrow: Pentagon 2">
          <a:extLst>
            <a:ext uri="{FF2B5EF4-FFF2-40B4-BE49-F238E27FC236}">
              <a16:creationId xmlns:a16="http://schemas.microsoft.com/office/drawing/2014/main" id="{0831F7EA-7C54-0037-2D89-F70231149DEC}"/>
            </a:ext>
          </a:extLst>
        </xdr:cNvPr>
        <xdr:cNvSpPr/>
      </xdr:nvSpPr>
      <xdr:spPr>
        <a:xfrm rot="10800000">
          <a:off x="4732020" y="0"/>
          <a:ext cx="6499860" cy="6012180"/>
        </a:xfrm>
        <a:prstGeom prst="homePlate">
          <a:avLst>
            <a:gd name="adj" fmla="val 20562"/>
          </a:avLst>
        </a:prstGeom>
        <a:gradFill>
          <a:gsLst>
            <a:gs pos="0">
              <a:schemeClr val="tx1">
                <a:lumMod val="95000"/>
                <a:lumOff val="5000"/>
              </a:schemeClr>
            </a:gs>
            <a:gs pos="24000">
              <a:srgbClr val="2A2A2A"/>
            </a:gs>
            <a:gs pos="67000">
              <a:srgbClr val="595959"/>
            </a:gs>
            <a:gs pos="89000">
              <a:srgbClr val="0D0D0D"/>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8</xdr:col>
      <xdr:colOff>441960</xdr:colOff>
      <xdr:row>0</xdr:row>
      <xdr:rowOff>0</xdr:rowOff>
    </xdr:from>
    <xdr:to>
      <xdr:col>22</xdr:col>
      <xdr:colOff>60960</xdr:colOff>
      <xdr:row>32</xdr:row>
      <xdr:rowOff>167640</xdr:rowOff>
    </xdr:to>
    <xdr:sp macro="" textlink="">
      <xdr:nvSpPr>
        <xdr:cNvPr id="4" name="Arrow: Pentagon 3">
          <a:extLst>
            <a:ext uri="{FF2B5EF4-FFF2-40B4-BE49-F238E27FC236}">
              <a16:creationId xmlns:a16="http://schemas.microsoft.com/office/drawing/2014/main" id="{B2E6A710-E2B0-CA3A-BFA8-92C12E1BAB6D}"/>
            </a:ext>
          </a:extLst>
        </xdr:cNvPr>
        <xdr:cNvSpPr/>
      </xdr:nvSpPr>
      <xdr:spPr>
        <a:xfrm rot="10800000">
          <a:off x="5318760" y="0"/>
          <a:ext cx="8153400" cy="6019800"/>
        </a:xfrm>
        <a:prstGeom prst="homePlate">
          <a:avLst>
            <a:gd name="adj" fmla="val 20562"/>
          </a:avLst>
        </a:prstGeom>
        <a:gradFill>
          <a:gsLst>
            <a:gs pos="6000">
              <a:schemeClr val="tx1">
                <a:lumMod val="95000"/>
                <a:lumOff val="5000"/>
              </a:schemeClr>
            </a:gs>
            <a:gs pos="91000">
              <a:srgbClr val="2A2A2A"/>
            </a:gs>
            <a:gs pos="47000">
              <a:srgbClr val="595959"/>
            </a:gs>
            <a:gs pos="100000">
              <a:srgbClr val="0D0D0D"/>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xdr:col>
      <xdr:colOff>99060</xdr:colOff>
      <xdr:row>0</xdr:row>
      <xdr:rowOff>137160</xdr:rowOff>
    </xdr:from>
    <xdr:to>
      <xdr:col>2</xdr:col>
      <xdr:colOff>38100</xdr:colOff>
      <xdr:row>32</xdr:row>
      <xdr:rowOff>62880</xdr:rowOff>
    </xdr:to>
    <xdr:grpSp>
      <xdr:nvGrpSpPr>
        <xdr:cNvPr id="11" name="Group 10">
          <a:extLst>
            <a:ext uri="{FF2B5EF4-FFF2-40B4-BE49-F238E27FC236}">
              <a16:creationId xmlns:a16="http://schemas.microsoft.com/office/drawing/2014/main" id="{64EA386E-AA86-D2DD-27F4-0673C5868212}"/>
            </a:ext>
          </a:extLst>
        </xdr:cNvPr>
        <xdr:cNvGrpSpPr/>
      </xdr:nvGrpSpPr>
      <xdr:grpSpPr>
        <a:xfrm>
          <a:off x="708660" y="137160"/>
          <a:ext cx="548640" cy="5777880"/>
          <a:chOff x="167640" y="2491740"/>
          <a:chExt cx="548640" cy="5821680"/>
        </a:xfrm>
      </xdr:grpSpPr>
      <xdr:sp macro="" textlink="">
        <xdr:nvSpPr>
          <xdr:cNvPr id="10" name="Rectangle: Rounded Corners 9">
            <a:extLst>
              <a:ext uri="{FF2B5EF4-FFF2-40B4-BE49-F238E27FC236}">
                <a16:creationId xmlns:a16="http://schemas.microsoft.com/office/drawing/2014/main" id="{828BDD8C-4490-9C68-4053-51369046455C}"/>
              </a:ext>
            </a:extLst>
          </xdr:cNvPr>
          <xdr:cNvSpPr/>
        </xdr:nvSpPr>
        <xdr:spPr>
          <a:xfrm>
            <a:off x="213360" y="2491740"/>
            <a:ext cx="502920" cy="5821680"/>
          </a:xfrm>
          <a:prstGeom prst="roundRect">
            <a:avLst>
              <a:gd name="adj" fmla="val 20834"/>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sp macro="" textlink="">
        <xdr:nvSpPr>
          <xdr:cNvPr id="9" name="Rectangle: Rounded Corners 8">
            <a:extLst>
              <a:ext uri="{FF2B5EF4-FFF2-40B4-BE49-F238E27FC236}">
                <a16:creationId xmlns:a16="http://schemas.microsoft.com/office/drawing/2014/main" id="{25133B58-A785-D9CD-AD21-AF693AA2096D}"/>
              </a:ext>
            </a:extLst>
          </xdr:cNvPr>
          <xdr:cNvSpPr/>
        </xdr:nvSpPr>
        <xdr:spPr>
          <a:xfrm>
            <a:off x="167640" y="2491740"/>
            <a:ext cx="502920" cy="5821680"/>
          </a:xfrm>
          <a:prstGeom prst="roundRect">
            <a:avLst>
              <a:gd name="adj" fmla="val 20834"/>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grpSp>
    <xdr:clientData/>
  </xdr:twoCellAnchor>
  <xdr:twoCellAnchor>
    <xdr:from>
      <xdr:col>2</xdr:col>
      <xdr:colOff>246888</xdr:colOff>
      <xdr:row>2</xdr:row>
      <xdr:rowOff>76200</xdr:rowOff>
    </xdr:from>
    <xdr:to>
      <xdr:col>14</xdr:col>
      <xdr:colOff>411480</xdr:colOff>
      <xdr:row>7</xdr:row>
      <xdr:rowOff>94488</xdr:rowOff>
    </xdr:to>
    <xdr:sp macro="" textlink="">
      <xdr:nvSpPr>
        <xdr:cNvPr id="8" name="Rectangle: Rounded Corners 7">
          <a:extLst>
            <a:ext uri="{FF2B5EF4-FFF2-40B4-BE49-F238E27FC236}">
              <a16:creationId xmlns:a16="http://schemas.microsoft.com/office/drawing/2014/main" id="{60877F3E-DB00-B48A-FE13-D40EB4C144FE}"/>
            </a:ext>
          </a:extLst>
        </xdr:cNvPr>
        <xdr:cNvSpPr/>
      </xdr:nvSpPr>
      <xdr:spPr>
        <a:xfrm>
          <a:off x="856488" y="441960"/>
          <a:ext cx="7479792" cy="932688"/>
        </a:xfrm>
        <a:prstGeom prst="roundRect">
          <a:avLst>
            <a:gd name="adj" fmla="val 20834"/>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chemeClr val="bg1">
                <a:lumMod val="65000"/>
              </a:schemeClr>
            </a:solidFill>
          </a:endParaRPr>
        </a:p>
      </xdr:txBody>
    </xdr:sp>
    <xdr:clientData/>
  </xdr:twoCellAnchor>
  <xdr:twoCellAnchor>
    <xdr:from>
      <xdr:col>5</xdr:col>
      <xdr:colOff>201168</xdr:colOff>
      <xdr:row>3</xdr:row>
      <xdr:rowOff>0</xdr:rowOff>
    </xdr:from>
    <xdr:to>
      <xdr:col>8</xdr:col>
      <xdr:colOff>201168</xdr:colOff>
      <xdr:row>4</xdr:row>
      <xdr:rowOff>121920</xdr:rowOff>
    </xdr:to>
    <xdr:sp macro="" textlink="">
      <xdr:nvSpPr>
        <xdr:cNvPr id="16" name="TextBox 15">
          <a:extLst>
            <a:ext uri="{FF2B5EF4-FFF2-40B4-BE49-F238E27FC236}">
              <a16:creationId xmlns:a16="http://schemas.microsoft.com/office/drawing/2014/main" id="{260D6F72-1F32-C1DD-882A-98BBC708D2AE}"/>
            </a:ext>
          </a:extLst>
        </xdr:cNvPr>
        <xdr:cNvSpPr txBox="1"/>
      </xdr:nvSpPr>
      <xdr:spPr>
        <a:xfrm>
          <a:off x="2639568" y="548640"/>
          <a:ext cx="18288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lumMod val="65000"/>
                </a:schemeClr>
              </a:solidFill>
              <a:effectLst/>
              <a:latin typeface="Arial" panose="020B0604020202020204" pitchFamily="34" charset="0"/>
              <a:ea typeface="+mn-ea"/>
              <a:cs typeface="Arial" panose="020B0604020202020204" pitchFamily="34" charset="0"/>
            </a:rPr>
            <a:t>Average Riders  Per Trip</a:t>
          </a:r>
          <a:endParaRPr lang="en-NG" sz="1100">
            <a:solidFill>
              <a:schemeClr val="bg1">
                <a:lumMod val="65000"/>
              </a:schemeClr>
            </a:solidFill>
            <a:effectLst/>
            <a:latin typeface="Arial" panose="020B0604020202020204" pitchFamily="34" charset="0"/>
            <a:cs typeface="Arial" panose="020B0604020202020204" pitchFamily="34" charset="0"/>
          </a:endParaRPr>
        </a:p>
      </xdr:txBody>
    </xdr:sp>
    <xdr:clientData/>
  </xdr:twoCellAnchor>
  <xdr:twoCellAnchor>
    <xdr:from>
      <xdr:col>8</xdr:col>
      <xdr:colOff>254508</xdr:colOff>
      <xdr:row>3</xdr:row>
      <xdr:rowOff>0</xdr:rowOff>
    </xdr:from>
    <xdr:to>
      <xdr:col>11</xdr:col>
      <xdr:colOff>254508</xdr:colOff>
      <xdr:row>4</xdr:row>
      <xdr:rowOff>121920</xdr:rowOff>
    </xdr:to>
    <xdr:sp macro="" textlink="">
      <xdr:nvSpPr>
        <xdr:cNvPr id="17" name="TextBox 16">
          <a:extLst>
            <a:ext uri="{FF2B5EF4-FFF2-40B4-BE49-F238E27FC236}">
              <a16:creationId xmlns:a16="http://schemas.microsoft.com/office/drawing/2014/main" id="{D8754815-FF59-56D1-7E96-8AE3B790F445}"/>
            </a:ext>
          </a:extLst>
        </xdr:cNvPr>
        <xdr:cNvSpPr txBox="1"/>
      </xdr:nvSpPr>
      <xdr:spPr>
        <a:xfrm>
          <a:off x="4521708" y="548640"/>
          <a:ext cx="18288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lumMod val="65000"/>
                </a:schemeClr>
              </a:solidFill>
              <a:effectLst/>
              <a:latin typeface="Arial" panose="020B0604020202020204" pitchFamily="34" charset="0"/>
              <a:ea typeface="+mn-ea"/>
              <a:cs typeface="Arial" panose="020B0604020202020204" pitchFamily="34" charset="0"/>
            </a:rPr>
            <a:t>Busiest Route ✔</a:t>
          </a:r>
          <a:endParaRPr lang="en-NG" sz="1100">
            <a:solidFill>
              <a:schemeClr val="bg1">
                <a:lumMod val="65000"/>
              </a:schemeClr>
            </a:solidFill>
            <a:effectLst/>
            <a:latin typeface="Arial" panose="020B0604020202020204" pitchFamily="34" charset="0"/>
            <a:cs typeface="Arial" panose="020B0604020202020204" pitchFamily="34" charset="0"/>
          </a:endParaRPr>
        </a:p>
      </xdr:txBody>
    </xdr:sp>
    <xdr:clientData/>
  </xdr:twoCellAnchor>
  <xdr:twoCellAnchor>
    <xdr:from>
      <xdr:col>11</xdr:col>
      <xdr:colOff>307848</xdr:colOff>
      <xdr:row>3</xdr:row>
      <xdr:rowOff>0</xdr:rowOff>
    </xdr:from>
    <xdr:to>
      <xdr:col>14</xdr:col>
      <xdr:colOff>307848</xdr:colOff>
      <xdr:row>4</xdr:row>
      <xdr:rowOff>121920</xdr:rowOff>
    </xdr:to>
    <xdr:sp macro="" textlink="">
      <xdr:nvSpPr>
        <xdr:cNvPr id="18" name="TextBox 17">
          <a:extLst>
            <a:ext uri="{FF2B5EF4-FFF2-40B4-BE49-F238E27FC236}">
              <a16:creationId xmlns:a16="http://schemas.microsoft.com/office/drawing/2014/main" id="{B9106564-19B4-AD66-C406-E082D621DC35}"/>
            </a:ext>
          </a:extLst>
        </xdr:cNvPr>
        <xdr:cNvSpPr txBox="1"/>
      </xdr:nvSpPr>
      <xdr:spPr>
        <a:xfrm>
          <a:off x="6403848" y="548640"/>
          <a:ext cx="18288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lumMod val="65000"/>
                </a:schemeClr>
              </a:solidFill>
              <a:effectLst/>
              <a:latin typeface="Arial" panose="020B0604020202020204" pitchFamily="34" charset="0"/>
              <a:ea typeface="+mn-ea"/>
              <a:cs typeface="Arial" panose="020B0604020202020204" pitchFamily="34" charset="0"/>
            </a:rPr>
            <a:t>Least Busy Route ▼</a:t>
          </a:r>
          <a:endParaRPr lang="en-NG" sz="1100">
            <a:solidFill>
              <a:schemeClr val="bg1">
                <a:lumMod val="65000"/>
              </a:schemeClr>
            </a:solidFill>
            <a:effectLst/>
            <a:latin typeface="Arial" panose="020B0604020202020204" pitchFamily="34" charset="0"/>
            <a:cs typeface="Arial" panose="020B0604020202020204" pitchFamily="34" charset="0"/>
          </a:endParaRPr>
        </a:p>
      </xdr:txBody>
    </xdr:sp>
    <xdr:clientData/>
  </xdr:twoCellAnchor>
  <xdr:twoCellAnchor>
    <xdr:from>
      <xdr:col>2</xdr:col>
      <xdr:colOff>147828</xdr:colOff>
      <xdr:row>3</xdr:row>
      <xdr:rowOff>0</xdr:rowOff>
    </xdr:from>
    <xdr:to>
      <xdr:col>5</xdr:col>
      <xdr:colOff>147828</xdr:colOff>
      <xdr:row>4</xdr:row>
      <xdr:rowOff>121920</xdr:rowOff>
    </xdr:to>
    <xdr:sp macro="" textlink="">
      <xdr:nvSpPr>
        <xdr:cNvPr id="19" name="TextBox 18">
          <a:extLst>
            <a:ext uri="{FF2B5EF4-FFF2-40B4-BE49-F238E27FC236}">
              <a16:creationId xmlns:a16="http://schemas.microsoft.com/office/drawing/2014/main" id="{81283216-B30B-8CC0-8AED-D62E9A0D5308}"/>
            </a:ext>
          </a:extLst>
        </xdr:cNvPr>
        <xdr:cNvSpPr txBox="1"/>
      </xdr:nvSpPr>
      <xdr:spPr>
        <a:xfrm>
          <a:off x="757428" y="548640"/>
          <a:ext cx="18288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lumMod val="65000"/>
                </a:schemeClr>
              </a:solidFill>
              <a:effectLst/>
              <a:latin typeface="Arial" panose="020B0604020202020204" pitchFamily="34" charset="0"/>
              <a:ea typeface="+mn-ea"/>
              <a:cs typeface="Arial" panose="020B0604020202020204" pitchFamily="34" charset="0"/>
            </a:rPr>
            <a:t>Total Riders</a:t>
          </a:r>
          <a:endParaRPr lang="en-NG" sz="1100">
            <a:solidFill>
              <a:schemeClr val="bg1">
                <a:lumMod val="65000"/>
              </a:schemeClr>
            </a:solidFill>
            <a:effectLst/>
            <a:latin typeface="Arial" panose="020B0604020202020204" pitchFamily="34" charset="0"/>
            <a:cs typeface="Arial" panose="020B0604020202020204" pitchFamily="34" charset="0"/>
          </a:endParaRPr>
        </a:p>
      </xdr:txBody>
    </xdr:sp>
    <xdr:clientData/>
  </xdr:twoCellAnchor>
  <xdr:twoCellAnchor>
    <xdr:from>
      <xdr:col>5</xdr:col>
      <xdr:colOff>178308</xdr:colOff>
      <xdr:row>5</xdr:row>
      <xdr:rowOff>76200</xdr:rowOff>
    </xdr:from>
    <xdr:to>
      <xdr:col>8</xdr:col>
      <xdr:colOff>178308</xdr:colOff>
      <xdr:row>7</xdr:row>
      <xdr:rowOff>15240</xdr:rowOff>
    </xdr:to>
    <xdr:sp macro="" textlink="'Rider Behavior Analysis'!B2">
      <xdr:nvSpPr>
        <xdr:cNvPr id="21" name="TextBox 20">
          <a:extLst>
            <a:ext uri="{FF2B5EF4-FFF2-40B4-BE49-F238E27FC236}">
              <a16:creationId xmlns:a16="http://schemas.microsoft.com/office/drawing/2014/main" id="{3AB19C25-3896-9DAA-9F74-9211B204CBFD}"/>
            </a:ext>
          </a:extLst>
        </xdr:cNvPr>
        <xdr:cNvSpPr txBox="1"/>
      </xdr:nvSpPr>
      <xdr:spPr>
        <a:xfrm>
          <a:off x="2616708" y="990600"/>
          <a:ext cx="18288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8FCD71-88B2-47C0-9803-B1C0AFD1CDA5}" type="TxLink">
            <a:rPr lang="en-US" sz="1600" b="0" i="0" u="none" strike="noStrike">
              <a:solidFill>
                <a:schemeClr val="bg1">
                  <a:lumMod val="75000"/>
                </a:schemeClr>
              </a:solidFill>
              <a:effectLst/>
              <a:latin typeface="Calibri" panose="020F0502020204030204" pitchFamily="34" charset="0"/>
              <a:ea typeface="+mn-ea"/>
              <a:cs typeface="Calibri" panose="020F0502020204030204" pitchFamily="34" charset="0"/>
            </a:rPr>
            <a:pPr algn="ctr"/>
            <a:t>33</a:t>
          </a:fld>
          <a:endParaRPr lang="en-NG" sz="1600">
            <a:solidFill>
              <a:schemeClr val="bg1">
                <a:lumMod val="75000"/>
              </a:schemeClr>
            </a:solidFill>
            <a:effectLst/>
            <a:latin typeface="Calibri" panose="020F0502020204030204" pitchFamily="34" charset="0"/>
            <a:cs typeface="Calibri" panose="020F0502020204030204" pitchFamily="34" charset="0"/>
          </a:endParaRPr>
        </a:p>
      </xdr:txBody>
    </xdr:sp>
    <xdr:clientData/>
  </xdr:twoCellAnchor>
  <xdr:twoCellAnchor>
    <xdr:from>
      <xdr:col>8</xdr:col>
      <xdr:colOff>231648</xdr:colOff>
      <xdr:row>5</xdr:row>
      <xdr:rowOff>76200</xdr:rowOff>
    </xdr:from>
    <xdr:to>
      <xdr:col>11</xdr:col>
      <xdr:colOff>231648</xdr:colOff>
      <xdr:row>7</xdr:row>
      <xdr:rowOff>15240</xdr:rowOff>
    </xdr:to>
    <xdr:sp macro="" textlink="'Rider Behavior Analysis'!A6">
      <xdr:nvSpPr>
        <xdr:cNvPr id="22" name="TextBox 21">
          <a:extLst>
            <a:ext uri="{FF2B5EF4-FFF2-40B4-BE49-F238E27FC236}">
              <a16:creationId xmlns:a16="http://schemas.microsoft.com/office/drawing/2014/main" id="{29BFEF6B-A0B4-76F0-335B-0520E2B431DF}"/>
            </a:ext>
          </a:extLst>
        </xdr:cNvPr>
        <xdr:cNvSpPr txBox="1"/>
      </xdr:nvSpPr>
      <xdr:spPr>
        <a:xfrm>
          <a:off x="4498848" y="990600"/>
          <a:ext cx="18288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D928A2C-1EE1-4FA8-BEC1-D62D99ACBB91}" type="TxLink">
            <a:rPr lang="en-US" sz="1600" b="0" i="0" u="none" strike="noStrike">
              <a:solidFill>
                <a:schemeClr val="bg1">
                  <a:lumMod val="75000"/>
                </a:schemeClr>
              </a:solidFill>
              <a:effectLst/>
              <a:latin typeface="Calibri" panose="020F0502020204030204" pitchFamily="34" charset="0"/>
              <a:ea typeface="+mn-ea"/>
              <a:cs typeface="Calibri" panose="020F0502020204030204" pitchFamily="34" charset="0"/>
            </a:rPr>
            <a:pPr algn="ctr"/>
            <a:t>East-West Express</a:t>
          </a:fld>
          <a:endParaRPr lang="en-NG" sz="1600">
            <a:solidFill>
              <a:schemeClr val="bg1">
                <a:lumMod val="75000"/>
              </a:schemeClr>
            </a:solidFill>
            <a:effectLst/>
            <a:latin typeface="Calibri" panose="020F0502020204030204" pitchFamily="34" charset="0"/>
            <a:cs typeface="Calibri" panose="020F0502020204030204" pitchFamily="34" charset="0"/>
          </a:endParaRPr>
        </a:p>
      </xdr:txBody>
    </xdr:sp>
    <xdr:clientData/>
  </xdr:twoCellAnchor>
  <xdr:twoCellAnchor>
    <xdr:from>
      <xdr:col>11</xdr:col>
      <xdr:colOff>284988</xdr:colOff>
      <xdr:row>5</xdr:row>
      <xdr:rowOff>76200</xdr:rowOff>
    </xdr:from>
    <xdr:to>
      <xdr:col>14</xdr:col>
      <xdr:colOff>284988</xdr:colOff>
      <xdr:row>7</xdr:row>
      <xdr:rowOff>15240</xdr:rowOff>
    </xdr:to>
    <xdr:sp macro="" textlink="'Rider Behavior Analysis'!A10">
      <xdr:nvSpPr>
        <xdr:cNvPr id="23" name="TextBox 22">
          <a:extLst>
            <a:ext uri="{FF2B5EF4-FFF2-40B4-BE49-F238E27FC236}">
              <a16:creationId xmlns:a16="http://schemas.microsoft.com/office/drawing/2014/main" id="{13F3434A-1868-7DE3-AE9B-7724BCFABC38}"/>
            </a:ext>
          </a:extLst>
        </xdr:cNvPr>
        <xdr:cNvSpPr txBox="1"/>
      </xdr:nvSpPr>
      <xdr:spPr>
        <a:xfrm>
          <a:off x="6380988" y="990600"/>
          <a:ext cx="18288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AC6C108-9A21-4FDC-9BC5-BA5518C35655}" type="TxLink">
            <a:rPr lang="en-US" sz="1600" b="0" i="0" u="none" strike="noStrike">
              <a:solidFill>
                <a:schemeClr val="bg1">
                  <a:lumMod val="75000"/>
                </a:schemeClr>
              </a:solidFill>
              <a:effectLst/>
              <a:latin typeface="Calibri" panose="020F0502020204030204" pitchFamily="34" charset="0"/>
              <a:ea typeface="+mn-ea"/>
              <a:cs typeface="Calibri" panose="020F0502020204030204" pitchFamily="34" charset="0"/>
            </a:rPr>
            <a:pPr algn="ctr"/>
            <a:t>South Line</a:t>
          </a:fld>
          <a:endParaRPr lang="en-NG" sz="1600">
            <a:solidFill>
              <a:schemeClr val="bg1">
                <a:lumMod val="75000"/>
              </a:schemeClr>
            </a:solidFill>
            <a:effectLst/>
            <a:latin typeface="Calibri" panose="020F0502020204030204" pitchFamily="34" charset="0"/>
            <a:cs typeface="Calibri" panose="020F0502020204030204" pitchFamily="34" charset="0"/>
          </a:endParaRPr>
        </a:p>
      </xdr:txBody>
    </xdr:sp>
    <xdr:clientData/>
  </xdr:twoCellAnchor>
  <xdr:twoCellAnchor>
    <xdr:from>
      <xdr:col>2</xdr:col>
      <xdr:colOff>124968</xdr:colOff>
      <xdr:row>5</xdr:row>
      <xdr:rowOff>76200</xdr:rowOff>
    </xdr:from>
    <xdr:to>
      <xdr:col>5</xdr:col>
      <xdr:colOff>124968</xdr:colOff>
      <xdr:row>7</xdr:row>
      <xdr:rowOff>15240</xdr:rowOff>
    </xdr:to>
    <xdr:sp macro="" textlink="'Rider Behavior Analysis'!A2">
      <xdr:nvSpPr>
        <xdr:cNvPr id="24" name="TextBox 23">
          <a:extLst>
            <a:ext uri="{FF2B5EF4-FFF2-40B4-BE49-F238E27FC236}">
              <a16:creationId xmlns:a16="http://schemas.microsoft.com/office/drawing/2014/main" id="{B5B90D8B-41E9-622D-D288-2A86BFD08E86}"/>
            </a:ext>
          </a:extLst>
        </xdr:cNvPr>
        <xdr:cNvSpPr txBox="1"/>
      </xdr:nvSpPr>
      <xdr:spPr>
        <a:xfrm>
          <a:off x="734568" y="990600"/>
          <a:ext cx="18288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9726D4B-DE25-4929-B869-CAAE1DF6699E}" type="TxLink">
            <a:rPr lang="en-US" sz="2400" b="0" i="0" u="none" strike="noStrike">
              <a:solidFill>
                <a:schemeClr val="bg1">
                  <a:lumMod val="75000"/>
                </a:schemeClr>
              </a:solidFill>
              <a:effectLst/>
              <a:latin typeface="Calibri" panose="020F0502020204030204" pitchFamily="34" charset="0"/>
              <a:ea typeface="+mn-ea"/>
              <a:cs typeface="Calibri" panose="020F0502020204030204" pitchFamily="34" charset="0"/>
            </a:rPr>
            <a:pPr algn="ctr"/>
            <a:t>6.6 K</a:t>
          </a:fld>
          <a:endParaRPr lang="en-NG" sz="2400">
            <a:solidFill>
              <a:schemeClr val="bg1">
                <a:lumMod val="75000"/>
              </a:schemeClr>
            </a:solidFill>
            <a:effectLst/>
            <a:latin typeface="Calibri" panose="020F0502020204030204" pitchFamily="34" charset="0"/>
            <a:cs typeface="Calibri" panose="020F0502020204030204" pitchFamily="34" charset="0"/>
          </a:endParaRPr>
        </a:p>
      </xdr:txBody>
    </xdr:sp>
    <xdr:clientData/>
  </xdr:twoCellAnchor>
  <xdr:twoCellAnchor>
    <xdr:from>
      <xdr:col>2</xdr:col>
      <xdr:colOff>460248</xdr:colOff>
      <xdr:row>4</xdr:row>
      <xdr:rowOff>129540</xdr:rowOff>
    </xdr:from>
    <xdr:to>
      <xdr:col>14</xdr:col>
      <xdr:colOff>147828</xdr:colOff>
      <xdr:row>5</xdr:row>
      <xdr:rowOff>7620</xdr:rowOff>
    </xdr:to>
    <xdr:sp macro="" textlink="">
      <xdr:nvSpPr>
        <xdr:cNvPr id="33" name="Rectangle 32">
          <a:extLst>
            <a:ext uri="{FF2B5EF4-FFF2-40B4-BE49-F238E27FC236}">
              <a16:creationId xmlns:a16="http://schemas.microsoft.com/office/drawing/2014/main" id="{D6A6FCCF-F702-C8FB-4B88-38A6307E3512}"/>
            </a:ext>
          </a:extLst>
        </xdr:cNvPr>
        <xdr:cNvSpPr/>
      </xdr:nvSpPr>
      <xdr:spPr>
        <a:xfrm>
          <a:off x="1069848" y="861060"/>
          <a:ext cx="7002780" cy="60960"/>
        </a:xfrm>
        <a:prstGeom prst="rect">
          <a:avLst/>
        </a:prstGeom>
        <a:gradFill>
          <a:gsLst>
            <a:gs pos="6000">
              <a:schemeClr val="tx1">
                <a:lumMod val="95000"/>
                <a:lumOff val="5000"/>
              </a:schemeClr>
            </a:gs>
            <a:gs pos="86000">
              <a:srgbClr val="2A2A2A"/>
            </a:gs>
            <a:gs pos="28000">
              <a:srgbClr val="595959"/>
            </a:gs>
            <a:gs pos="100000">
              <a:srgbClr val="0D0D0D"/>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chemeClr val="bg1">
                <a:lumMod val="65000"/>
              </a:schemeClr>
            </a:solidFill>
          </a:endParaRPr>
        </a:p>
      </xdr:txBody>
    </xdr:sp>
    <xdr:clientData/>
  </xdr:twoCellAnchor>
  <xdr:twoCellAnchor>
    <xdr:from>
      <xdr:col>6</xdr:col>
      <xdr:colOff>414528</xdr:colOff>
      <xdr:row>4</xdr:row>
      <xdr:rowOff>76200</xdr:rowOff>
    </xdr:from>
    <xdr:to>
      <xdr:col>6</xdr:col>
      <xdr:colOff>558528</xdr:colOff>
      <xdr:row>5</xdr:row>
      <xdr:rowOff>37320</xdr:rowOff>
    </xdr:to>
    <xdr:sp macro="" textlink="">
      <xdr:nvSpPr>
        <xdr:cNvPr id="34" name="Oval 33">
          <a:extLst>
            <a:ext uri="{FF2B5EF4-FFF2-40B4-BE49-F238E27FC236}">
              <a16:creationId xmlns:a16="http://schemas.microsoft.com/office/drawing/2014/main" id="{F9F598FC-3FC0-FADB-7F6F-661F3D7B95A2}"/>
            </a:ext>
          </a:extLst>
        </xdr:cNvPr>
        <xdr:cNvSpPr/>
      </xdr:nvSpPr>
      <xdr:spPr>
        <a:xfrm>
          <a:off x="3462528" y="807720"/>
          <a:ext cx="144000" cy="14400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bg1">
                <a:lumMod val="65000"/>
              </a:schemeClr>
            </a:solidFill>
            <a:latin typeface="+mn-lt"/>
            <a:ea typeface="+mn-ea"/>
            <a:cs typeface="+mn-cs"/>
          </a:endParaRPr>
        </a:p>
      </xdr:txBody>
    </xdr:sp>
    <xdr:clientData/>
  </xdr:twoCellAnchor>
  <xdr:twoCellAnchor>
    <xdr:from>
      <xdr:col>9</xdr:col>
      <xdr:colOff>437388</xdr:colOff>
      <xdr:row>4</xdr:row>
      <xdr:rowOff>83820</xdr:rowOff>
    </xdr:from>
    <xdr:to>
      <xdr:col>9</xdr:col>
      <xdr:colOff>581388</xdr:colOff>
      <xdr:row>5</xdr:row>
      <xdr:rowOff>44940</xdr:rowOff>
    </xdr:to>
    <xdr:sp macro="" textlink="">
      <xdr:nvSpPr>
        <xdr:cNvPr id="35" name="Oval 34">
          <a:extLst>
            <a:ext uri="{FF2B5EF4-FFF2-40B4-BE49-F238E27FC236}">
              <a16:creationId xmlns:a16="http://schemas.microsoft.com/office/drawing/2014/main" id="{F8A1E60E-F74E-A420-3BAF-D381F46D97B7}"/>
            </a:ext>
          </a:extLst>
        </xdr:cNvPr>
        <xdr:cNvSpPr/>
      </xdr:nvSpPr>
      <xdr:spPr>
        <a:xfrm>
          <a:off x="5314188" y="815340"/>
          <a:ext cx="144000" cy="14400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bg1">
                <a:lumMod val="65000"/>
              </a:schemeClr>
            </a:solidFill>
            <a:latin typeface="+mn-lt"/>
            <a:ea typeface="+mn-ea"/>
            <a:cs typeface="+mn-cs"/>
          </a:endParaRPr>
        </a:p>
      </xdr:txBody>
    </xdr:sp>
    <xdr:clientData/>
  </xdr:twoCellAnchor>
  <xdr:twoCellAnchor>
    <xdr:from>
      <xdr:col>12</xdr:col>
      <xdr:colOff>460248</xdr:colOff>
      <xdr:row>4</xdr:row>
      <xdr:rowOff>91440</xdr:rowOff>
    </xdr:from>
    <xdr:to>
      <xdr:col>12</xdr:col>
      <xdr:colOff>604248</xdr:colOff>
      <xdr:row>5</xdr:row>
      <xdr:rowOff>52560</xdr:rowOff>
    </xdr:to>
    <xdr:sp macro="" textlink="">
      <xdr:nvSpPr>
        <xdr:cNvPr id="36" name="Oval 35">
          <a:extLst>
            <a:ext uri="{FF2B5EF4-FFF2-40B4-BE49-F238E27FC236}">
              <a16:creationId xmlns:a16="http://schemas.microsoft.com/office/drawing/2014/main" id="{D3E1EAC9-A8C6-00D1-0FC5-ACD988E41BD9}"/>
            </a:ext>
          </a:extLst>
        </xdr:cNvPr>
        <xdr:cNvSpPr/>
      </xdr:nvSpPr>
      <xdr:spPr>
        <a:xfrm>
          <a:off x="7165848" y="822960"/>
          <a:ext cx="144000" cy="14400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bg1">
                <a:lumMod val="65000"/>
              </a:schemeClr>
            </a:solidFill>
            <a:latin typeface="+mn-lt"/>
            <a:ea typeface="+mn-ea"/>
            <a:cs typeface="+mn-cs"/>
          </a:endParaRPr>
        </a:p>
      </xdr:txBody>
    </xdr:sp>
    <xdr:clientData/>
  </xdr:twoCellAnchor>
  <xdr:twoCellAnchor>
    <xdr:from>
      <xdr:col>3</xdr:col>
      <xdr:colOff>368808</xdr:colOff>
      <xdr:row>4</xdr:row>
      <xdr:rowOff>83820</xdr:rowOff>
    </xdr:from>
    <xdr:to>
      <xdr:col>3</xdr:col>
      <xdr:colOff>512808</xdr:colOff>
      <xdr:row>5</xdr:row>
      <xdr:rowOff>44940</xdr:rowOff>
    </xdr:to>
    <xdr:sp macro="" textlink="">
      <xdr:nvSpPr>
        <xdr:cNvPr id="37" name="Oval 36">
          <a:extLst>
            <a:ext uri="{FF2B5EF4-FFF2-40B4-BE49-F238E27FC236}">
              <a16:creationId xmlns:a16="http://schemas.microsoft.com/office/drawing/2014/main" id="{6077C6C7-9B3C-DA32-5615-5F7E806EAFD5}"/>
            </a:ext>
          </a:extLst>
        </xdr:cNvPr>
        <xdr:cNvSpPr/>
      </xdr:nvSpPr>
      <xdr:spPr>
        <a:xfrm>
          <a:off x="1588008" y="815340"/>
          <a:ext cx="144000" cy="14400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bg1">
                <a:lumMod val="65000"/>
              </a:schemeClr>
            </a:solidFill>
            <a:latin typeface="+mn-lt"/>
            <a:ea typeface="+mn-ea"/>
            <a:cs typeface="+mn-cs"/>
          </a:endParaRPr>
        </a:p>
      </xdr:txBody>
    </xdr:sp>
    <xdr:clientData/>
  </xdr:twoCellAnchor>
  <xdr:twoCellAnchor>
    <xdr:from>
      <xdr:col>2</xdr:col>
      <xdr:colOff>312419</xdr:colOff>
      <xdr:row>0</xdr:row>
      <xdr:rowOff>99060</xdr:rowOff>
    </xdr:from>
    <xdr:to>
      <xdr:col>7</xdr:col>
      <xdr:colOff>495299</xdr:colOff>
      <xdr:row>2</xdr:row>
      <xdr:rowOff>76200</xdr:rowOff>
    </xdr:to>
    <xdr:sp macro="" textlink="">
      <xdr:nvSpPr>
        <xdr:cNvPr id="40" name="TextBox 39">
          <a:extLst>
            <a:ext uri="{FF2B5EF4-FFF2-40B4-BE49-F238E27FC236}">
              <a16:creationId xmlns:a16="http://schemas.microsoft.com/office/drawing/2014/main" id="{E32F195F-18F3-8976-3807-D313B4320852}"/>
            </a:ext>
          </a:extLst>
        </xdr:cNvPr>
        <xdr:cNvSpPr txBox="1"/>
      </xdr:nvSpPr>
      <xdr:spPr>
        <a:xfrm>
          <a:off x="1531619" y="99060"/>
          <a:ext cx="323088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2">
                  <a:lumMod val="10000"/>
                  <a:lumOff val="90000"/>
                </a:schemeClr>
              </a:solidFill>
              <a:latin typeface="Arial Black" panose="020B0A04020102020204" pitchFamily="34" charset="0"/>
            </a:rPr>
            <a:t>Transportation</a:t>
          </a:r>
          <a:r>
            <a:rPr lang="en-US" sz="1400" b="1">
              <a:solidFill>
                <a:schemeClr val="bg1"/>
              </a:solidFill>
              <a:latin typeface="Arial Black" panose="020B0A04020102020204" pitchFamily="34" charset="0"/>
            </a:rPr>
            <a:t> </a:t>
          </a:r>
          <a:r>
            <a:rPr lang="en-US" sz="1400" b="1">
              <a:solidFill>
                <a:schemeClr val="bg1">
                  <a:lumMod val="95000"/>
                </a:schemeClr>
              </a:solidFill>
              <a:latin typeface="Arial Black" panose="020B0A04020102020204" pitchFamily="34" charset="0"/>
            </a:rPr>
            <a:t>Dashboard</a:t>
          </a:r>
          <a:endParaRPr lang="en-NG" sz="1400" b="1">
            <a:solidFill>
              <a:schemeClr val="bg1">
                <a:lumMod val="95000"/>
              </a:schemeClr>
            </a:solidFill>
            <a:latin typeface="Arial Black" panose="020B0A04020102020204" pitchFamily="34" charset="0"/>
          </a:endParaRPr>
        </a:p>
      </xdr:txBody>
    </xdr:sp>
    <xdr:clientData/>
  </xdr:twoCellAnchor>
  <xdr:twoCellAnchor>
    <xdr:from>
      <xdr:col>2</xdr:col>
      <xdr:colOff>243840</xdr:colOff>
      <xdr:row>24</xdr:row>
      <xdr:rowOff>121920</xdr:rowOff>
    </xdr:from>
    <xdr:to>
      <xdr:col>9</xdr:col>
      <xdr:colOff>457200</xdr:colOff>
      <xdr:row>32</xdr:row>
      <xdr:rowOff>22902</xdr:rowOff>
    </xdr:to>
    <xdr:sp macro="" textlink="">
      <xdr:nvSpPr>
        <xdr:cNvPr id="31" name="Rectangle: Rounded Corners 30">
          <a:extLst>
            <a:ext uri="{FF2B5EF4-FFF2-40B4-BE49-F238E27FC236}">
              <a16:creationId xmlns:a16="http://schemas.microsoft.com/office/drawing/2014/main" id="{32F4C697-576B-DB68-A0DE-FB09A0D8CFFC}"/>
            </a:ext>
          </a:extLst>
        </xdr:cNvPr>
        <xdr:cNvSpPr/>
      </xdr:nvSpPr>
      <xdr:spPr>
        <a:xfrm>
          <a:off x="2072640" y="4511040"/>
          <a:ext cx="4480560" cy="1364022"/>
        </a:xfrm>
        <a:prstGeom prst="roundRect">
          <a:avLst>
            <a:gd name="adj" fmla="val 6667"/>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2</xdr:col>
      <xdr:colOff>236220</xdr:colOff>
      <xdr:row>24</xdr:row>
      <xdr:rowOff>129498</xdr:rowOff>
    </xdr:from>
    <xdr:to>
      <xdr:col>9</xdr:col>
      <xdr:colOff>449580</xdr:colOff>
      <xdr:row>32</xdr:row>
      <xdr:rowOff>30480</xdr:rowOff>
    </xdr:to>
    <xdr:sp macro="" textlink="">
      <xdr:nvSpPr>
        <xdr:cNvPr id="32" name="Rectangle: Rounded Corners 31">
          <a:extLst>
            <a:ext uri="{FF2B5EF4-FFF2-40B4-BE49-F238E27FC236}">
              <a16:creationId xmlns:a16="http://schemas.microsoft.com/office/drawing/2014/main" id="{39C2BD9C-C6AD-7EE7-83A2-2D45D20254C5}"/>
            </a:ext>
          </a:extLst>
        </xdr:cNvPr>
        <xdr:cNvSpPr/>
      </xdr:nvSpPr>
      <xdr:spPr>
        <a:xfrm>
          <a:off x="2065020" y="4518618"/>
          <a:ext cx="4480560" cy="1364022"/>
        </a:xfrm>
        <a:prstGeom prst="roundRect">
          <a:avLst>
            <a:gd name="adj" fmla="val 6667"/>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2</xdr:col>
      <xdr:colOff>396240</xdr:colOff>
      <xdr:row>26</xdr:row>
      <xdr:rowOff>114300</xdr:rowOff>
    </xdr:from>
    <xdr:to>
      <xdr:col>6</xdr:col>
      <xdr:colOff>38100</xdr:colOff>
      <xdr:row>32</xdr:row>
      <xdr:rowOff>0</xdr:rowOff>
    </xdr:to>
    <xdr:graphicFrame macro="">
      <xdr:nvGraphicFramePr>
        <xdr:cNvPr id="39" name="Chart 38">
          <a:extLst>
            <a:ext uri="{FF2B5EF4-FFF2-40B4-BE49-F238E27FC236}">
              <a16:creationId xmlns:a16="http://schemas.microsoft.com/office/drawing/2014/main" id="{9771DCD7-1666-406A-8886-72D95628D0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236220</xdr:colOff>
      <xdr:row>8</xdr:row>
      <xdr:rowOff>99060</xdr:rowOff>
    </xdr:from>
    <xdr:to>
      <xdr:col>9</xdr:col>
      <xdr:colOff>449580</xdr:colOff>
      <xdr:row>23</xdr:row>
      <xdr:rowOff>99060</xdr:rowOff>
    </xdr:to>
    <xdr:sp macro="" textlink="">
      <xdr:nvSpPr>
        <xdr:cNvPr id="51" name="Rectangle: Rounded Corners 50">
          <a:extLst>
            <a:ext uri="{FF2B5EF4-FFF2-40B4-BE49-F238E27FC236}">
              <a16:creationId xmlns:a16="http://schemas.microsoft.com/office/drawing/2014/main" id="{8492CEB6-4725-FA2D-F58E-9857649A3DCF}"/>
            </a:ext>
          </a:extLst>
        </xdr:cNvPr>
        <xdr:cNvSpPr/>
      </xdr:nvSpPr>
      <xdr:spPr>
        <a:xfrm>
          <a:off x="2065020" y="1562100"/>
          <a:ext cx="4480560" cy="2743200"/>
        </a:xfrm>
        <a:prstGeom prst="roundRect">
          <a:avLst>
            <a:gd name="adj" fmla="val 6667"/>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2</xdr:col>
      <xdr:colOff>228600</xdr:colOff>
      <xdr:row>8</xdr:row>
      <xdr:rowOff>106680</xdr:rowOff>
    </xdr:from>
    <xdr:to>
      <xdr:col>9</xdr:col>
      <xdr:colOff>441960</xdr:colOff>
      <xdr:row>23</xdr:row>
      <xdr:rowOff>106680</xdr:rowOff>
    </xdr:to>
    <xdr:sp macro="" textlink="">
      <xdr:nvSpPr>
        <xdr:cNvPr id="44" name="Rectangle: Rounded Corners 43">
          <a:extLst>
            <a:ext uri="{FF2B5EF4-FFF2-40B4-BE49-F238E27FC236}">
              <a16:creationId xmlns:a16="http://schemas.microsoft.com/office/drawing/2014/main" id="{D20C4AF4-ABD4-E402-4730-C9365E17ACAF}"/>
            </a:ext>
          </a:extLst>
        </xdr:cNvPr>
        <xdr:cNvSpPr/>
      </xdr:nvSpPr>
      <xdr:spPr>
        <a:xfrm>
          <a:off x="2057400" y="1569720"/>
          <a:ext cx="4480560" cy="2743200"/>
        </a:xfrm>
        <a:prstGeom prst="roundRect">
          <a:avLst>
            <a:gd name="adj" fmla="val 6667"/>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2</xdr:col>
      <xdr:colOff>403858</xdr:colOff>
      <xdr:row>9</xdr:row>
      <xdr:rowOff>38100</xdr:rowOff>
    </xdr:from>
    <xdr:to>
      <xdr:col>9</xdr:col>
      <xdr:colOff>518160</xdr:colOff>
      <xdr:row>10</xdr:row>
      <xdr:rowOff>129540</xdr:rowOff>
    </xdr:to>
    <xdr:sp macro="" textlink="">
      <xdr:nvSpPr>
        <xdr:cNvPr id="56" name="TextBox 55">
          <a:extLst>
            <a:ext uri="{FF2B5EF4-FFF2-40B4-BE49-F238E27FC236}">
              <a16:creationId xmlns:a16="http://schemas.microsoft.com/office/drawing/2014/main" id="{6516FB2A-5EEE-FFBA-6B20-CFBC8E424394}"/>
            </a:ext>
          </a:extLst>
        </xdr:cNvPr>
        <xdr:cNvSpPr txBox="1"/>
      </xdr:nvSpPr>
      <xdr:spPr>
        <a:xfrm>
          <a:off x="1623058" y="1684020"/>
          <a:ext cx="4381502"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lumMod val="75000"/>
                </a:schemeClr>
              </a:solidFill>
              <a:latin typeface="Arial" panose="020B0604020202020204" pitchFamily="34" charset="0"/>
              <a:cs typeface="Arial" panose="020B0604020202020204" pitchFamily="34" charset="0"/>
            </a:rPr>
            <a:t>Bus Utilisation</a:t>
          </a:r>
          <a:r>
            <a:rPr lang="en-US" sz="1100" baseline="0">
              <a:solidFill>
                <a:schemeClr val="bg1">
                  <a:lumMod val="75000"/>
                </a:schemeClr>
              </a:solidFill>
              <a:latin typeface="Arial" panose="020B0604020202020204" pitchFamily="34" charset="0"/>
              <a:cs typeface="Arial" panose="020B0604020202020204" pitchFamily="34" charset="0"/>
            </a:rPr>
            <a:t> By Time Range (</a:t>
          </a:r>
          <a:r>
            <a:rPr lang="en-US">
              <a:solidFill>
                <a:schemeClr val="bg1">
                  <a:lumMod val="75000"/>
                </a:schemeClr>
              </a:solidFill>
            </a:rPr>
            <a:t>⏰When Are People Riding the Most?)</a:t>
          </a:r>
          <a:endParaRPr lang="en-NG" sz="1100">
            <a:solidFill>
              <a:schemeClr val="bg1">
                <a:lumMod val="75000"/>
              </a:schemeClr>
            </a:solidFill>
            <a:latin typeface="Arial" panose="020B0604020202020204" pitchFamily="34" charset="0"/>
            <a:cs typeface="Arial" panose="020B0604020202020204" pitchFamily="34" charset="0"/>
          </a:endParaRPr>
        </a:p>
      </xdr:txBody>
    </xdr:sp>
    <xdr:clientData/>
  </xdr:twoCellAnchor>
  <xdr:twoCellAnchor>
    <xdr:from>
      <xdr:col>2</xdr:col>
      <xdr:colOff>342900</xdr:colOff>
      <xdr:row>10</xdr:row>
      <xdr:rowOff>99060</xdr:rowOff>
    </xdr:from>
    <xdr:to>
      <xdr:col>7</xdr:col>
      <xdr:colOff>45720</xdr:colOff>
      <xdr:row>23</xdr:row>
      <xdr:rowOff>68580</xdr:rowOff>
    </xdr:to>
    <xdr:graphicFrame macro="">
      <xdr:nvGraphicFramePr>
        <xdr:cNvPr id="2" name="Chart 1">
          <a:extLst>
            <a:ext uri="{FF2B5EF4-FFF2-40B4-BE49-F238E27FC236}">
              <a16:creationId xmlns:a16="http://schemas.microsoft.com/office/drawing/2014/main" id="{7A96A68F-CD87-49E4-B5D8-614014DD38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410597</xdr:colOff>
      <xdr:row>17</xdr:row>
      <xdr:rowOff>60959</xdr:rowOff>
    </xdr:from>
    <xdr:to>
      <xdr:col>8</xdr:col>
      <xdr:colOff>160997</xdr:colOff>
      <xdr:row>19</xdr:row>
      <xdr:rowOff>55199</xdr:rowOff>
    </xdr:to>
    <xdr:pic>
      <xdr:nvPicPr>
        <xdr:cNvPr id="13" name="Picture 12">
          <a:extLst>
            <a:ext uri="{FF2B5EF4-FFF2-40B4-BE49-F238E27FC236}">
              <a16:creationId xmlns:a16="http://schemas.microsoft.com/office/drawing/2014/main" id="{F005F150-4355-4FCE-65B6-916B014927F5}"/>
            </a:ext>
          </a:extLst>
        </xdr:cNvPr>
        <xdr:cNvPicPr>
          <a:picLocks noChangeAspect="1"/>
        </xdr:cNvPicPr>
      </xdr:nvPicPr>
      <xdr:blipFill>
        <a:blip xmlns:r="http://schemas.openxmlformats.org/officeDocument/2006/relationships" r:embed="rId3"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4068197" y="3169919"/>
          <a:ext cx="360000" cy="360000"/>
        </a:xfrm>
        <a:prstGeom prst="rect">
          <a:avLst/>
        </a:prstGeom>
      </xdr:spPr>
    </xdr:pic>
    <xdr:clientData/>
  </xdr:twoCellAnchor>
  <xdr:twoCellAnchor>
    <xdr:from>
      <xdr:col>7</xdr:col>
      <xdr:colOff>410597</xdr:colOff>
      <xdr:row>11</xdr:row>
      <xdr:rowOff>81419</xdr:rowOff>
    </xdr:from>
    <xdr:to>
      <xdr:col>8</xdr:col>
      <xdr:colOff>160997</xdr:colOff>
      <xdr:row>13</xdr:row>
      <xdr:rowOff>75659</xdr:rowOff>
    </xdr:to>
    <xdr:pic>
      <xdr:nvPicPr>
        <xdr:cNvPr id="15" name="Picture 14">
          <a:extLst>
            <a:ext uri="{FF2B5EF4-FFF2-40B4-BE49-F238E27FC236}">
              <a16:creationId xmlns:a16="http://schemas.microsoft.com/office/drawing/2014/main" id="{B8F91A63-31CB-0582-56C3-6C51F26422D2}"/>
            </a:ext>
          </a:extLst>
        </xdr:cNvPr>
        <xdr:cNvPicPr>
          <a:picLocks noChangeAspect="1"/>
        </xdr:cNvPicPr>
      </xdr:nvPicPr>
      <xdr:blipFill>
        <a:blip xmlns:r="http://schemas.openxmlformats.org/officeDocument/2006/relationships" r:embed="rId4"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4068197" y="2093099"/>
          <a:ext cx="360000" cy="360000"/>
        </a:xfrm>
        <a:prstGeom prst="rect">
          <a:avLst/>
        </a:prstGeom>
        <a:noFill/>
      </xdr:spPr>
    </xdr:pic>
    <xdr:clientData/>
  </xdr:twoCellAnchor>
  <xdr:twoCellAnchor>
    <xdr:from>
      <xdr:col>6</xdr:col>
      <xdr:colOff>327660</xdr:colOff>
      <xdr:row>13</xdr:row>
      <xdr:rowOff>99060</xdr:rowOff>
    </xdr:from>
    <xdr:to>
      <xdr:col>9</xdr:col>
      <xdr:colOff>236220</xdr:colOff>
      <xdr:row>15</xdr:row>
      <xdr:rowOff>0</xdr:rowOff>
    </xdr:to>
    <xdr:sp macro="" textlink="">
      <xdr:nvSpPr>
        <xdr:cNvPr id="25" name="TextBox 24">
          <a:extLst>
            <a:ext uri="{FF2B5EF4-FFF2-40B4-BE49-F238E27FC236}">
              <a16:creationId xmlns:a16="http://schemas.microsoft.com/office/drawing/2014/main" id="{300488E0-0805-FD39-344A-AC1AFB1C9755}"/>
            </a:ext>
          </a:extLst>
        </xdr:cNvPr>
        <xdr:cNvSpPr txBox="1"/>
      </xdr:nvSpPr>
      <xdr:spPr>
        <a:xfrm>
          <a:off x="3375660" y="2476500"/>
          <a:ext cx="173736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lumMod val="75000"/>
                </a:schemeClr>
              </a:solidFill>
              <a:effectLst/>
              <a:latin typeface="Arial" panose="020B0604020202020204" pitchFamily="34" charset="0"/>
              <a:ea typeface="+mn-ea"/>
              <a:cs typeface="Arial" panose="020B0604020202020204" pitchFamily="34" charset="0"/>
            </a:rPr>
            <a:t>Peak Hour Of Operation</a:t>
          </a:r>
          <a:endParaRPr lang="en-NG" sz="1100">
            <a:solidFill>
              <a:schemeClr val="bg1">
                <a:lumMod val="75000"/>
              </a:schemeClr>
            </a:solidFill>
            <a:effectLst/>
            <a:latin typeface="Arial" panose="020B0604020202020204" pitchFamily="34" charset="0"/>
            <a:cs typeface="Arial" panose="020B0604020202020204" pitchFamily="34" charset="0"/>
          </a:endParaRPr>
        </a:p>
      </xdr:txBody>
    </xdr:sp>
    <xdr:clientData/>
  </xdr:twoCellAnchor>
  <xdr:twoCellAnchor>
    <xdr:from>
      <xdr:col>6</xdr:col>
      <xdr:colOff>205740</xdr:colOff>
      <xdr:row>19</xdr:row>
      <xdr:rowOff>30480</xdr:rowOff>
    </xdr:from>
    <xdr:to>
      <xdr:col>9</xdr:col>
      <xdr:colOff>312420</xdr:colOff>
      <xdr:row>20</xdr:row>
      <xdr:rowOff>114300</xdr:rowOff>
    </xdr:to>
    <xdr:sp macro="" textlink="">
      <xdr:nvSpPr>
        <xdr:cNvPr id="26" name="TextBox 25">
          <a:extLst>
            <a:ext uri="{FF2B5EF4-FFF2-40B4-BE49-F238E27FC236}">
              <a16:creationId xmlns:a16="http://schemas.microsoft.com/office/drawing/2014/main" id="{DADF84CC-45DB-E6E1-BBA8-5B85F2E86C47}"/>
            </a:ext>
          </a:extLst>
        </xdr:cNvPr>
        <xdr:cNvSpPr txBox="1"/>
      </xdr:nvSpPr>
      <xdr:spPr>
        <a:xfrm>
          <a:off x="3253740" y="3505200"/>
          <a:ext cx="193548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a:solidFill>
                <a:schemeClr val="bg1">
                  <a:lumMod val="75000"/>
                </a:schemeClr>
              </a:solidFill>
              <a:effectLst/>
              <a:latin typeface="Arial" panose="020B0604020202020204" pitchFamily="34" charset="0"/>
              <a:ea typeface="+mn-ea"/>
              <a:cs typeface="Arial" panose="020B0604020202020204" pitchFamily="34" charset="0"/>
            </a:rPr>
            <a:t>Off Peak Hour Of Operation</a:t>
          </a:r>
          <a:endParaRPr lang="en-NG" sz="1100">
            <a:solidFill>
              <a:schemeClr val="bg1">
                <a:lumMod val="75000"/>
              </a:schemeClr>
            </a:solidFill>
            <a:effectLst/>
            <a:latin typeface="Arial" panose="020B0604020202020204" pitchFamily="34" charset="0"/>
            <a:cs typeface="Arial" panose="020B0604020202020204" pitchFamily="34" charset="0"/>
          </a:endParaRPr>
        </a:p>
      </xdr:txBody>
    </xdr:sp>
    <xdr:clientData/>
  </xdr:twoCellAnchor>
  <xdr:twoCellAnchor>
    <xdr:from>
      <xdr:col>6</xdr:col>
      <xdr:colOff>396240</xdr:colOff>
      <xdr:row>14</xdr:row>
      <xdr:rowOff>160020</xdr:rowOff>
    </xdr:from>
    <xdr:to>
      <xdr:col>9</xdr:col>
      <xdr:colOff>147476</xdr:colOff>
      <xdr:row>16</xdr:row>
      <xdr:rowOff>60960</xdr:rowOff>
    </xdr:to>
    <xdr:sp macro="" textlink="'Rider Behavior Analysis'!E12">
      <xdr:nvSpPr>
        <xdr:cNvPr id="27" name="TextBox 26">
          <a:extLst>
            <a:ext uri="{FF2B5EF4-FFF2-40B4-BE49-F238E27FC236}">
              <a16:creationId xmlns:a16="http://schemas.microsoft.com/office/drawing/2014/main" id="{E86CCAED-C2B3-6004-F3DB-6C8B393B8DBD}"/>
            </a:ext>
          </a:extLst>
        </xdr:cNvPr>
        <xdr:cNvSpPr txBox="1"/>
      </xdr:nvSpPr>
      <xdr:spPr>
        <a:xfrm>
          <a:off x="3444240" y="2720340"/>
          <a:ext cx="158003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E4AD7E0-F9FC-4956-8A36-C5A15DFCAB57}" type="TxLink">
            <a:rPr lang="en-US" sz="2000" b="0" i="0" u="none" strike="noStrike">
              <a:solidFill>
                <a:schemeClr val="bg1">
                  <a:lumMod val="75000"/>
                </a:schemeClr>
              </a:solidFill>
              <a:effectLst/>
              <a:latin typeface="Aptos Narrow"/>
              <a:ea typeface="+mn-ea"/>
              <a:cs typeface="Arial" panose="020B0604020202020204" pitchFamily="34" charset="0"/>
            </a:rPr>
            <a:pPr algn="ctr"/>
            <a:t>20:57</a:t>
          </a:fld>
          <a:endParaRPr lang="en-NG" sz="2000">
            <a:solidFill>
              <a:schemeClr val="bg1">
                <a:lumMod val="75000"/>
              </a:schemeClr>
            </a:solidFill>
            <a:effectLst/>
            <a:latin typeface="Arial" panose="020B0604020202020204" pitchFamily="34" charset="0"/>
            <a:cs typeface="Arial" panose="020B0604020202020204" pitchFamily="34" charset="0"/>
          </a:endParaRPr>
        </a:p>
      </xdr:txBody>
    </xdr:sp>
    <xdr:clientData/>
  </xdr:twoCellAnchor>
  <xdr:twoCellAnchor>
    <xdr:from>
      <xdr:col>6</xdr:col>
      <xdr:colOff>381000</xdr:colOff>
      <xdr:row>20</xdr:row>
      <xdr:rowOff>83820</xdr:rowOff>
    </xdr:from>
    <xdr:to>
      <xdr:col>9</xdr:col>
      <xdr:colOff>205740</xdr:colOff>
      <xdr:row>21</xdr:row>
      <xdr:rowOff>167640</xdr:rowOff>
    </xdr:to>
    <xdr:sp macro="" textlink="'Rider Behavior Analysis'!E17">
      <xdr:nvSpPr>
        <xdr:cNvPr id="28" name="TextBox 27">
          <a:extLst>
            <a:ext uri="{FF2B5EF4-FFF2-40B4-BE49-F238E27FC236}">
              <a16:creationId xmlns:a16="http://schemas.microsoft.com/office/drawing/2014/main" id="{E7DCF9B5-91ED-40ED-CDC2-3FD11268C956}"/>
            </a:ext>
          </a:extLst>
        </xdr:cNvPr>
        <xdr:cNvSpPr txBox="1"/>
      </xdr:nvSpPr>
      <xdr:spPr>
        <a:xfrm>
          <a:off x="3429000" y="3741420"/>
          <a:ext cx="165354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4B65BF8-F462-48FD-A6FB-8EF61FC573E6}" type="TxLink">
            <a:rPr lang="en-US" sz="2000" b="0" i="0" u="none" strike="noStrike">
              <a:solidFill>
                <a:schemeClr val="bg1">
                  <a:lumMod val="75000"/>
                </a:schemeClr>
              </a:solidFill>
              <a:effectLst/>
              <a:latin typeface="Aptos Narrow"/>
              <a:ea typeface="+mn-ea"/>
              <a:cs typeface="Arial" panose="020B0604020202020204" pitchFamily="34" charset="0"/>
            </a:rPr>
            <a:pPr algn="ctr"/>
            <a:t>19:50</a:t>
          </a:fld>
          <a:endParaRPr lang="en-NG" sz="2000">
            <a:solidFill>
              <a:schemeClr val="bg1">
                <a:lumMod val="75000"/>
              </a:schemeClr>
            </a:solidFill>
            <a:effectLst/>
            <a:latin typeface="Arial" panose="020B0604020202020204" pitchFamily="34" charset="0"/>
            <a:cs typeface="Arial" panose="020B0604020202020204" pitchFamily="34" charset="0"/>
          </a:endParaRPr>
        </a:p>
      </xdr:txBody>
    </xdr:sp>
    <xdr:clientData/>
  </xdr:twoCellAnchor>
  <xdr:twoCellAnchor>
    <xdr:from>
      <xdr:col>2</xdr:col>
      <xdr:colOff>312419</xdr:colOff>
      <xdr:row>9</xdr:row>
      <xdr:rowOff>118110</xdr:rowOff>
    </xdr:from>
    <xdr:to>
      <xdr:col>2</xdr:col>
      <xdr:colOff>442019</xdr:colOff>
      <xdr:row>10</xdr:row>
      <xdr:rowOff>64830</xdr:rowOff>
    </xdr:to>
    <xdr:sp macro="" textlink="">
      <xdr:nvSpPr>
        <xdr:cNvPr id="57" name="Oval 56">
          <a:extLst>
            <a:ext uri="{FF2B5EF4-FFF2-40B4-BE49-F238E27FC236}">
              <a16:creationId xmlns:a16="http://schemas.microsoft.com/office/drawing/2014/main" id="{444DAABD-64A6-802E-E39C-22355093033E}"/>
            </a:ext>
          </a:extLst>
        </xdr:cNvPr>
        <xdr:cNvSpPr/>
      </xdr:nvSpPr>
      <xdr:spPr>
        <a:xfrm>
          <a:off x="1531619" y="1764030"/>
          <a:ext cx="129600" cy="12960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2</xdr:col>
      <xdr:colOff>541018</xdr:colOff>
      <xdr:row>25</xdr:row>
      <xdr:rowOff>22860</xdr:rowOff>
    </xdr:from>
    <xdr:to>
      <xdr:col>6</xdr:col>
      <xdr:colOff>358140</xdr:colOff>
      <xdr:row>26</xdr:row>
      <xdr:rowOff>114300</xdr:rowOff>
    </xdr:to>
    <xdr:sp macro="" textlink="">
      <xdr:nvSpPr>
        <xdr:cNvPr id="14" name="TextBox 13">
          <a:extLst>
            <a:ext uri="{FF2B5EF4-FFF2-40B4-BE49-F238E27FC236}">
              <a16:creationId xmlns:a16="http://schemas.microsoft.com/office/drawing/2014/main" id="{6BEFD8C4-553C-B139-701D-B32BBDCA80BA}"/>
            </a:ext>
          </a:extLst>
        </xdr:cNvPr>
        <xdr:cNvSpPr txBox="1"/>
      </xdr:nvSpPr>
      <xdr:spPr>
        <a:xfrm>
          <a:off x="1150618" y="4594860"/>
          <a:ext cx="2255522"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lumMod val="65000"/>
                </a:schemeClr>
              </a:solidFill>
              <a:latin typeface="Arial" panose="020B0604020202020204" pitchFamily="34" charset="0"/>
              <a:cs typeface="Arial" panose="020B0604020202020204" pitchFamily="34" charset="0"/>
            </a:rPr>
            <a:t>Total Riders Yeraly Distribution</a:t>
          </a:r>
          <a:endParaRPr lang="en-NG" sz="1100">
            <a:solidFill>
              <a:schemeClr val="bg1">
                <a:lumMod val="65000"/>
              </a:schemeClr>
            </a:solidFill>
            <a:latin typeface="Arial" panose="020B0604020202020204" pitchFamily="34" charset="0"/>
            <a:cs typeface="Arial" panose="020B0604020202020204" pitchFamily="34" charset="0"/>
          </a:endParaRPr>
        </a:p>
      </xdr:txBody>
    </xdr:sp>
    <xdr:clientData/>
  </xdr:twoCellAnchor>
  <xdr:twoCellAnchor>
    <xdr:from>
      <xdr:col>2</xdr:col>
      <xdr:colOff>380999</xdr:colOff>
      <xdr:row>25</xdr:row>
      <xdr:rowOff>80010</xdr:rowOff>
    </xdr:from>
    <xdr:to>
      <xdr:col>2</xdr:col>
      <xdr:colOff>510599</xdr:colOff>
      <xdr:row>26</xdr:row>
      <xdr:rowOff>26730</xdr:rowOff>
    </xdr:to>
    <xdr:sp macro="" textlink="">
      <xdr:nvSpPr>
        <xdr:cNvPr id="20" name="Oval 19">
          <a:extLst>
            <a:ext uri="{FF2B5EF4-FFF2-40B4-BE49-F238E27FC236}">
              <a16:creationId xmlns:a16="http://schemas.microsoft.com/office/drawing/2014/main" id="{2F4CAB8C-63CA-EBED-2EC5-CBB6698FF695}"/>
            </a:ext>
          </a:extLst>
        </xdr:cNvPr>
        <xdr:cNvSpPr/>
      </xdr:nvSpPr>
      <xdr:spPr>
        <a:xfrm>
          <a:off x="990599" y="4652010"/>
          <a:ext cx="129600" cy="12960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5</xdr:col>
      <xdr:colOff>565784</xdr:colOff>
      <xdr:row>26</xdr:row>
      <xdr:rowOff>144780</xdr:rowOff>
    </xdr:from>
    <xdr:to>
      <xdr:col>7</xdr:col>
      <xdr:colOff>596264</xdr:colOff>
      <xdr:row>27</xdr:row>
      <xdr:rowOff>96715</xdr:rowOff>
    </xdr:to>
    <xdr:sp macro="" textlink="">
      <xdr:nvSpPr>
        <xdr:cNvPr id="42" name="TextBox 41">
          <a:extLst>
            <a:ext uri="{FF2B5EF4-FFF2-40B4-BE49-F238E27FC236}">
              <a16:creationId xmlns:a16="http://schemas.microsoft.com/office/drawing/2014/main" id="{96118AD5-CB9E-6A3B-48B0-311309AF6086}"/>
            </a:ext>
          </a:extLst>
        </xdr:cNvPr>
        <xdr:cNvSpPr txBox="1"/>
      </xdr:nvSpPr>
      <xdr:spPr>
        <a:xfrm>
          <a:off x="3004184" y="4899660"/>
          <a:ext cx="1249680" cy="134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lumMod val="65000"/>
                </a:schemeClr>
              </a:solidFill>
              <a:latin typeface="Arial" panose="020B0604020202020204" pitchFamily="34" charset="0"/>
              <a:cs typeface="Arial" panose="020B0604020202020204" pitchFamily="34" charset="0"/>
            </a:rPr>
            <a:t>YoY </a:t>
          </a:r>
          <a:r>
            <a:rPr lang="en-US" sz="1100">
              <a:solidFill>
                <a:schemeClr val="bg1">
                  <a:lumMod val="75000"/>
                </a:schemeClr>
              </a:solidFill>
              <a:latin typeface="Arial" panose="020B0604020202020204" pitchFamily="34" charset="0"/>
              <a:cs typeface="Arial" panose="020B0604020202020204" pitchFamily="34" charset="0"/>
            </a:rPr>
            <a:t>Change</a:t>
          </a:r>
          <a:endParaRPr lang="en-NG" sz="1100">
            <a:solidFill>
              <a:schemeClr val="bg1">
                <a:lumMod val="75000"/>
              </a:schemeClr>
            </a:solidFill>
            <a:latin typeface="Arial" panose="020B0604020202020204" pitchFamily="34" charset="0"/>
            <a:cs typeface="Arial" panose="020B0604020202020204" pitchFamily="34" charset="0"/>
          </a:endParaRPr>
        </a:p>
      </xdr:txBody>
    </xdr:sp>
    <xdr:clientData/>
  </xdr:twoCellAnchor>
  <xdr:twoCellAnchor>
    <xdr:from>
      <xdr:col>5</xdr:col>
      <xdr:colOff>565783</xdr:colOff>
      <xdr:row>27</xdr:row>
      <xdr:rowOff>125306</xdr:rowOff>
    </xdr:from>
    <xdr:to>
      <xdr:col>7</xdr:col>
      <xdr:colOff>596265</xdr:colOff>
      <xdr:row>28</xdr:row>
      <xdr:rowOff>137159</xdr:rowOff>
    </xdr:to>
    <xdr:sp macro="" textlink="'Rider Behavior Analysis'!E27">
      <xdr:nvSpPr>
        <xdr:cNvPr id="43" name="TextBox 42">
          <a:extLst>
            <a:ext uri="{FF2B5EF4-FFF2-40B4-BE49-F238E27FC236}">
              <a16:creationId xmlns:a16="http://schemas.microsoft.com/office/drawing/2014/main" id="{690DAC99-C4C3-5E35-4F76-66B02FC6AA06}"/>
            </a:ext>
          </a:extLst>
        </xdr:cNvPr>
        <xdr:cNvSpPr txBox="1"/>
      </xdr:nvSpPr>
      <xdr:spPr>
        <a:xfrm>
          <a:off x="3004183" y="5063066"/>
          <a:ext cx="1249682" cy="1947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4D269BE-8603-4246-BA73-04B0602F2DEC}" type="TxLink">
            <a:rPr lang="en-US" sz="1900" b="0" i="0" u="none" strike="noStrike">
              <a:solidFill>
                <a:schemeClr val="bg1">
                  <a:lumMod val="75000"/>
                </a:schemeClr>
              </a:solidFill>
              <a:latin typeface="Aptos Narrow"/>
              <a:cs typeface="Arial" panose="020B0604020202020204" pitchFamily="34" charset="0"/>
            </a:rPr>
            <a:pPr algn="ctr"/>
            <a:t>-83.5%</a:t>
          </a:fld>
          <a:endParaRPr lang="en-NG" sz="1900">
            <a:solidFill>
              <a:schemeClr val="bg1">
                <a:lumMod val="75000"/>
              </a:schemeClr>
            </a:solidFill>
            <a:latin typeface="Arial" panose="020B0604020202020204" pitchFamily="34" charset="0"/>
            <a:cs typeface="Arial" panose="020B0604020202020204" pitchFamily="34" charset="0"/>
          </a:endParaRPr>
        </a:p>
      </xdr:txBody>
    </xdr:sp>
    <xdr:clientData/>
  </xdr:twoCellAnchor>
  <xdr:twoCellAnchor>
    <xdr:from>
      <xdr:col>5</xdr:col>
      <xdr:colOff>565783</xdr:colOff>
      <xdr:row>29</xdr:row>
      <xdr:rowOff>11006</xdr:rowOff>
    </xdr:from>
    <xdr:to>
      <xdr:col>7</xdr:col>
      <xdr:colOff>596265</xdr:colOff>
      <xdr:row>30</xdr:row>
      <xdr:rowOff>68580</xdr:rowOff>
    </xdr:to>
    <xdr:sp macro="" textlink="'Rider Behavior Analysis'!F27">
      <xdr:nvSpPr>
        <xdr:cNvPr id="45" name="TextBox 44">
          <a:extLst>
            <a:ext uri="{FF2B5EF4-FFF2-40B4-BE49-F238E27FC236}">
              <a16:creationId xmlns:a16="http://schemas.microsoft.com/office/drawing/2014/main" id="{096E8F20-F530-F304-60D9-45F6DA63B007}"/>
            </a:ext>
          </a:extLst>
        </xdr:cNvPr>
        <xdr:cNvSpPr txBox="1"/>
      </xdr:nvSpPr>
      <xdr:spPr>
        <a:xfrm>
          <a:off x="3004183" y="5314526"/>
          <a:ext cx="1249682" cy="2404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F0EC1D8-D7B4-41BE-BB9C-CA7C8CA48964}" type="TxLink">
            <a:rPr lang="en-US" sz="2800" b="0" i="0" u="none" strike="noStrike">
              <a:solidFill>
                <a:schemeClr val="bg1">
                  <a:lumMod val="75000"/>
                </a:schemeClr>
              </a:solidFill>
              <a:latin typeface="Aptos Narrow"/>
              <a:cs typeface="Arial" panose="020B0604020202020204" pitchFamily="34" charset="0"/>
            </a:rPr>
            <a:pPr algn="ctr"/>
            <a:t>▼</a:t>
          </a:fld>
          <a:endParaRPr lang="en-NG" sz="4800">
            <a:solidFill>
              <a:schemeClr val="bg1">
                <a:lumMod val="75000"/>
              </a:schemeClr>
            </a:solidFill>
            <a:latin typeface="Arial" panose="020B0604020202020204" pitchFamily="34" charset="0"/>
            <a:cs typeface="Arial" panose="020B0604020202020204" pitchFamily="34" charset="0"/>
          </a:endParaRPr>
        </a:p>
      </xdr:txBody>
    </xdr:sp>
    <xdr:clientData/>
  </xdr:twoCellAnchor>
  <xdr:twoCellAnchor>
    <xdr:from>
      <xdr:col>7</xdr:col>
      <xdr:colOff>457200</xdr:colOff>
      <xdr:row>24</xdr:row>
      <xdr:rowOff>160020</xdr:rowOff>
    </xdr:from>
    <xdr:to>
      <xdr:col>9</xdr:col>
      <xdr:colOff>411480</xdr:colOff>
      <xdr:row>31</xdr:row>
      <xdr:rowOff>160020</xdr:rowOff>
    </xdr:to>
    <xdr:sp macro="" textlink="">
      <xdr:nvSpPr>
        <xdr:cNvPr id="46" name="Rectangle: Rounded Corners 45">
          <a:extLst>
            <a:ext uri="{FF2B5EF4-FFF2-40B4-BE49-F238E27FC236}">
              <a16:creationId xmlns:a16="http://schemas.microsoft.com/office/drawing/2014/main" id="{12DABF9B-4C10-597D-C4AC-BF3D9E606D78}"/>
            </a:ext>
          </a:extLst>
        </xdr:cNvPr>
        <xdr:cNvSpPr/>
      </xdr:nvSpPr>
      <xdr:spPr>
        <a:xfrm>
          <a:off x="4114800" y="4549140"/>
          <a:ext cx="1173480" cy="1280160"/>
        </a:xfrm>
        <a:prstGeom prst="roundRect">
          <a:avLst/>
        </a:prstGeom>
        <a:gradFill flip="none" rotWithShape="1">
          <a:gsLst>
            <a:gs pos="81000">
              <a:schemeClr val="tx1">
                <a:lumMod val="95000"/>
                <a:lumOff val="5000"/>
              </a:schemeClr>
            </a:gs>
            <a:gs pos="9091">
              <a:srgbClr val="595959"/>
            </a:gs>
            <a:gs pos="26573">
              <a:srgbClr val="595959"/>
            </a:gs>
            <a:gs pos="64000">
              <a:srgbClr val="2A2A2A"/>
            </a:gs>
            <a:gs pos="39000">
              <a:srgbClr val="595959"/>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7</xdr:col>
      <xdr:colOff>472440</xdr:colOff>
      <xdr:row>26</xdr:row>
      <xdr:rowOff>175260</xdr:rowOff>
    </xdr:from>
    <xdr:to>
      <xdr:col>9</xdr:col>
      <xdr:colOff>411480</xdr:colOff>
      <xdr:row>30</xdr:row>
      <xdr:rowOff>137160</xdr:rowOff>
    </xdr:to>
    <xdr:sp macro="" textlink="'Rider Behavior Analysis'!F29">
      <xdr:nvSpPr>
        <xdr:cNvPr id="47" name="TextBox 46">
          <a:extLst>
            <a:ext uri="{FF2B5EF4-FFF2-40B4-BE49-F238E27FC236}">
              <a16:creationId xmlns:a16="http://schemas.microsoft.com/office/drawing/2014/main" id="{79317876-D8E9-71A5-A3E7-0423E611C94F}"/>
            </a:ext>
          </a:extLst>
        </xdr:cNvPr>
        <xdr:cNvSpPr txBox="1"/>
      </xdr:nvSpPr>
      <xdr:spPr>
        <a:xfrm>
          <a:off x="4130040" y="4930140"/>
          <a:ext cx="1158240" cy="693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4DA7433-1E08-474D-ACDB-32B4CB8D8B46}" type="TxLink">
            <a:rPr lang="en-US" sz="1100" b="0" i="0" u="none" strike="noStrike">
              <a:solidFill>
                <a:schemeClr val="bg1">
                  <a:lumMod val="75000"/>
                </a:schemeClr>
              </a:solidFill>
              <a:latin typeface="Calibri" panose="020F0502020204030204" pitchFamily="34" charset="0"/>
              <a:cs typeface="Calibri" panose="020F0502020204030204" pitchFamily="34" charset="0"/>
            </a:rPr>
            <a:pPr algn="ctr"/>
            <a:t>YoY Change suggests room for improvement</a:t>
          </a:fld>
          <a:endParaRPr lang="en-NG" sz="1100" b="0">
            <a:solidFill>
              <a:schemeClr val="bg1">
                <a:lumMod val="75000"/>
              </a:schemeClr>
            </a:solidFill>
            <a:latin typeface="Calibri" panose="020F0502020204030204" pitchFamily="34" charset="0"/>
            <a:cs typeface="Calibri" panose="020F0502020204030204" pitchFamily="34" charset="0"/>
          </a:endParaRPr>
        </a:p>
      </xdr:txBody>
    </xdr:sp>
    <xdr:clientData/>
  </xdr:twoCellAnchor>
  <xdr:twoCellAnchor>
    <xdr:from>
      <xdr:col>8</xdr:col>
      <xdr:colOff>152400</xdr:colOff>
      <xdr:row>24</xdr:row>
      <xdr:rowOff>30480</xdr:rowOff>
    </xdr:from>
    <xdr:to>
      <xdr:col>9</xdr:col>
      <xdr:colOff>106680</xdr:colOff>
      <xdr:row>27</xdr:row>
      <xdr:rowOff>45720</xdr:rowOff>
    </xdr:to>
    <xdr:sp macro="" textlink="">
      <xdr:nvSpPr>
        <xdr:cNvPr id="48" name="Oval 47">
          <a:extLst>
            <a:ext uri="{FF2B5EF4-FFF2-40B4-BE49-F238E27FC236}">
              <a16:creationId xmlns:a16="http://schemas.microsoft.com/office/drawing/2014/main" id="{9FCA240F-57EA-E3B8-7DA6-A7C21C4B31C9}"/>
            </a:ext>
          </a:extLst>
        </xdr:cNvPr>
        <xdr:cNvSpPr/>
      </xdr:nvSpPr>
      <xdr:spPr>
        <a:xfrm>
          <a:off x="4419600" y="4419600"/>
          <a:ext cx="563880" cy="563880"/>
        </a:xfrm>
        <a:prstGeom prst="ellipse">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oneCell">
    <xdr:from>
      <xdr:col>8</xdr:col>
      <xdr:colOff>198121</xdr:colOff>
      <xdr:row>24</xdr:row>
      <xdr:rowOff>76201</xdr:rowOff>
    </xdr:from>
    <xdr:to>
      <xdr:col>9</xdr:col>
      <xdr:colOff>53340</xdr:colOff>
      <xdr:row>26</xdr:row>
      <xdr:rowOff>175260</xdr:rowOff>
    </xdr:to>
    <xdr:pic>
      <xdr:nvPicPr>
        <xdr:cNvPr id="58" name="Picture 57">
          <a:extLst>
            <a:ext uri="{FF2B5EF4-FFF2-40B4-BE49-F238E27FC236}">
              <a16:creationId xmlns:a16="http://schemas.microsoft.com/office/drawing/2014/main" id="{E6E84A41-8299-0E5A-E8EB-4ED2E787F4B6}"/>
            </a:ext>
          </a:extLst>
        </xdr:cNvPr>
        <xdr:cNvPicPr>
          <a:picLocks noChangeAspect="1"/>
        </xdr:cNvPicPr>
      </xdr:nvPicPr>
      <xdr:blipFill>
        <a:blip xmlns:r="http://schemas.openxmlformats.org/officeDocument/2006/relationships" r:embed="rId5"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4465321" y="4465321"/>
          <a:ext cx="464819" cy="464819"/>
        </a:xfrm>
        <a:prstGeom prst="rect">
          <a:avLst/>
        </a:prstGeom>
      </xdr:spPr>
    </xdr:pic>
    <xdr:clientData/>
  </xdr:twoCellAnchor>
  <xdr:twoCellAnchor>
    <xdr:from>
      <xdr:col>10</xdr:col>
      <xdr:colOff>2066</xdr:colOff>
      <xdr:row>8</xdr:row>
      <xdr:rowOff>91440</xdr:rowOff>
    </xdr:from>
    <xdr:to>
      <xdr:col>14</xdr:col>
      <xdr:colOff>411480</xdr:colOff>
      <xdr:row>32</xdr:row>
      <xdr:rowOff>36879</xdr:rowOff>
    </xdr:to>
    <xdr:sp macro="" textlink="">
      <xdr:nvSpPr>
        <xdr:cNvPr id="61" name="Rectangle: Rounded Corners 60">
          <a:extLst>
            <a:ext uri="{FF2B5EF4-FFF2-40B4-BE49-F238E27FC236}">
              <a16:creationId xmlns:a16="http://schemas.microsoft.com/office/drawing/2014/main" id="{502BE16F-274D-0C67-C3B8-8F3D4AE5F988}"/>
            </a:ext>
          </a:extLst>
        </xdr:cNvPr>
        <xdr:cNvSpPr/>
      </xdr:nvSpPr>
      <xdr:spPr>
        <a:xfrm>
          <a:off x="6707666" y="1554480"/>
          <a:ext cx="2847814" cy="4334559"/>
        </a:xfrm>
        <a:prstGeom prst="roundRect">
          <a:avLst>
            <a:gd name="adj" fmla="val 6667"/>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9</xdr:col>
      <xdr:colOff>594360</xdr:colOff>
      <xdr:row>8</xdr:row>
      <xdr:rowOff>107901</xdr:rowOff>
    </xdr:from>
    <xdr:to>
      <xdr:col>14</xdr:col>
      <xdr:colOff>394174</xdr:colOff>
      <xdr:row>32</xdr:row>
      <xdr:rowOff>53340</xdr:rowOff>
    </xdr:to>
    <xdr:sp macro="" textlink="">
      <xdr:nvSpPr>
        <xdr:cNvPr id="62" name="Rectangle: Rounded Corners 61">
          <a:extLst>
            <a:ext uri="{FF2B5EF4-FFF2-40B4-BE49-F238E27FC236}">
              <a16:creationId xmlns:a16="http://schemas.microsoft.com/office/drawing/2014/main" id="{0948BA42-18D8-EF5E-7C69-4FA4ABD1A5A0}"/>
            </a:ext>
          </a:extLst>
        </xdr:cNvPr>
        <xdr:cNvSpPr/>
      </xdr:nvSpPr>
      <xdr:spPr>
        <a:xfrm>
          <a:off x="6690360" y="1570941"/>
          <a:ext cx="2847814" cy="4334559"/>
        </a:xfrm>
        <a:prstGeom prst="roundRect">
          <a:avLst>
            <a:gd name="adj" fmla="val 6667"/>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10</xdr:col>
      <xdr:colOff>45721</xdr:colOff>
      <xdr:row>17</xdr:row>
      <xdr:rowOff>152400</xdr:rowOff>
    </xdr:from>
    <xdr:to>
      <xdr:col>14</xdr:col>
      <xdr:colOff>403861</xdr:colOff>
      <xdr:row>19</xdr:row>
      <xdr:rowOff>121920</xdr:rowOff>
    </xdr:to>
    <xdr:sp macro="" textlink="">
      <xdr:nvSpPr>
        <xdr:cNvPr id="64" name="TextBox 63">
          <a:extLst>
            <a:ext uri="{FF2B5EF4-FFF2-40B4-BE49-F238E27FC236}">
              <a16:creationId xmlns:a16="http://schemas.microsoft.com/office/drawing/2014/main" id="{CF5B113A-E952-1A5A-5253-1F1227A7EFCE}"/>
            </a:ext>
          </a:extLst>
        </xdr:cNvPr>
        <xdr:cNvSpPr txBox="1"/>
      </xdr:nvSpPr>
      <xdr:spPr>
        <a:xfrm>
          <a:off x="6141721" y="3261360"/>
          <a:ext cx="279654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0" i="0" u="none" strike="noStrike">
              <a:solidFill>
                <a:schemeClr val="bg1">
                  <a:lumMod val="65000"/>
                </a:schemeClr>
              </a:solidFill>
              <a:latin typeface="Arial" panose="020B0604020202020204" pitchFamily="34" charset="0"/>
              <a:cs typeface="Arial" panose="020B0604020202020204" pitchFamily="34" charset="0"/>
            </a:rPr>
            <a:t>Weekday Vs</a:t>
          </a:r>
          <a:r>
            <a:rPr lang="en-US" sz="1100" b="0" i="0" u="none" strike="noStrike" baseline="0">
              <a:solidFill>
                <a:schemeClr val="bg1">
                  <a:lumMod val="65000"/>
                </a:schemeClr>
              </a:solidFill>
              <a:latin typeface="Arial" panose="020B0604020202020204" pitchFamily="34" charset="0"/>
              <a:cs typeface="Arial" panose="020B0604020202020204" pitchFamily="34" charset="0"/>
            </a:rPr>
            <a:t> Weekend Rider Distribution</a:t>
          </a:r>
          <a:endParaRPr lang="en-US" sz="1100" b="0" i="0" u="none" strike="noStrike">
            <a:solidFill>
              <a:schemeClr val="bg1">
                <a:lumMod val="65000"/>
              </a:schemeClr>
            </a:solidFill>
            <a:latin typeface="Arial" panose="020B0604020202020204" pitchFamily="34" charset="0"/>
            <a:cs typeface="Arial" panose="020B0604020202020204" pitchFamily="34" charset="0"/>
          </a:endParaRPr>
        </a:p>
      </xdr:txBody>
    </xdr:sp>
    <xdr:clientData/>
  </xdr:twoCellAnchor>
  <xdr:twoCellAnchor>
    <xdr:from>
      <xdr:col>10</xdr:col>
      <xdr:colOff>30479</xdr:colOff>
      <xdr:row>18</xdr:row>
      <xdr:rowOff>64770</xdr:rowOff>
    </xdr:from>
    <xdr:to>
      <xdr:col>10</xdr:col>
      <xdr:colOff>160079</xdr:colOff>
      <xdr:row>19</xdr:row>
      <xdr:rowOff>11490</xdr:rowOff>
    </xdr:to>
    <xdr:sp macro="" textlink="">
      <xdr:nvSpPr>
        <xdr:cNvPr id="65" name="Oval 64">
          <a:extLst>
            <a:ext uri="{FF2B5EF4-FFF2-40B4-BE49-F238E27FC236}">
              <a16:creationId xmlns:a16="http://schemas.microsoft.com/office/drawing/2014/main" id="{83952FE7-AFB8-68D1-9907-7F3FB5DBA7BA}"/>
            </a:ext>
          </a:extLst>
        </xdr:cNvPr>
        <xdr:cNvSpPr/>
      </xdr:nvSpPr>
      <xdr:spPr>
        <a:xfrm>
          <a:off x="6126479" y="3356610"/>
          <a:ext cx="129600" cy="12960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10</xdr:col>
      <xdr:colOff>38100</xdr:colOff>
      <xdr:row>10</xdr:row>
      <xdr:rowOff>121920</xdr:rowOff>
    </xdr:from>
    <xdr:to>
      <xdr:col>14</xdr:col>
      <xdr:colOff>373380</xdr:colOff>
      <xdr:row>17</xdr:row>
      <xdr:rowOff>7620</xdr:rowOff>
    </xdr:to>
    <xdr:graphicFrame macro="">
      <xdr:nvGraphicFramePr>
        <xdr:cNvPr id="66" name="Chart 65">
          <a:extLst>
            <a:ext uri="{FF2B5EF4-FFF2-40B4-BE49-F238E27FC236}">
              <a16:creationId xmlns:a16="http://schemas.microsoft.com/office/drawing/2014/main" id="{AD567294-C93B-44DD-9CD5-DFECB387FA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293021</xdr:colOff>
      <xdr:row>9</xdr:row>
      <xdr:rowOff>22860</xdr:rowOff>
    </xdr:from>
    <xdr:to>
      <xdr:col>13</xdr:col>
      <xdr:colOff>362295</xdr:colOff>
      <xdr:row>10</xdr:row>
      <xdr:rowOff>114300</xdr:rowOff>
    </xdr:to>
    <xdr:sp macro="" textlink="">
      <xdr:nvSpPr>
        <xdr:cNvPr id="67" name="TextBox 66">
          <a:extLst>
            <a:ext uri="{FF2B5EF4-FFF2-40B4-BE49-F238E27FC236}">
              <a16:creationId xmlns:a16="http://schemas.microsoft.com/office/drawing/2014/main" id="{B4B44FF0-784F-480C-28B4-94B6A4D7F2DB}"/>
            </a:ext>
          </a:extLst>
        </xdr:cNvPr>
        <xdr:cNvSpPr txBox="1"/>
      </xdr:nvSpPr>
      <xdr:spPr>
        <a:xfrm>
          <a:off x="6389021" y="1668780"/>
          <a:ext cx="1898074"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lumMod val="65000"/>
                </a:schemeClr>
              </a:solidFill>
              <a:latin typeface="Arial" panose="020B0604020202020204" pitchFamily="34" charset="0"/>
              <a:cs typeface="Arial" panose="020B0604020202020204" pitchFamily="34" charset="0"/>
            </a:rPr>
            <a:t>Riders Monthly Distribution</a:t>
          </a:r>
          <a:endParaRPr lang="en-NG" sz="1100">
            <a:solidFill>
              <a:schemeClr val="bg1">
                <a:lumMod val="65000"/>
              </a:schemeClr>
            </a:solidFill>
            <a:latin typeface="Arial" panose="020B0604020202020204" pitchFamily="34" charset="0"/>
            <a:cs typeface="Arial" panose="020B0604020202020204" pitchFamily="34" charset="0"/>
          </a:endParaRPr>
        </a:p>
      </xdr:txBody>
    </xdr:sp>
    <xdr:clientData/>
  </xdr:twoCellAnchor>
  <xdr:twoCellAnchor>
    <xdr:from>
      <xdr:col>10</xdr:col>
      <xdr:colOff>144779</xdr:colOff>
      <xdr:row>9</xdr:row>
      <xdr:rowOff>80010</xdr:rowOff>
    </xdr:from>
    <xdr:to>
      <xdr:col>10</xdr:col>
      <xdr:colOff>274379</xdr:colOff>
      <xdr:row>10</xdr:row>
      <xdr:rowOff>26730</xdr:rowOff>
    </xdr:to>
    <xdr:sp macro="" textlink="">
      <xdr:nvSpPr>
        <xdr:cNvPr id="68" name="Oval 67">
          <a:extLst>
            <a:ext uri="{FF2B5EF4-FFF2-40B4-BE49-F238E27FC236}">
              <a16:creationId xmlns:a16="http://schemas.microsoft.com/office/drawing/2014/main" id="{126FE788-7290-83ED-915D-BB383BCAFE8E}"/>
            </a:ext>
          </a:extLst>
        </xdr:cNvPr>
        <xdr:cNvSpPr/>
      </xdr:nvSpPr>
      <xdr:spPr>
        <a:xfrm>
          <a:off x="6240779" y="1725930"/>
          <a:ext cx="129600" cy="12960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10</xdr:col>
      <xdr:colOff>0</xdr:colOff>
      <xdr:row>17</xdr:row>
      <xdr:rowOff>68581</xdr:rowOff>
    </xdr:from>
    <xdr:to>
      <xdr:col>14</xdr:col>
      <xdr:colOff>365760</xdr:colOff>
      <xdr:row>17</xdr:row>
      <xdr:rowOff>114300</xdr:rowOff>
    </xdr:to>
    <xdr:sp macro="" textlink="">
      <xdr:nvSpPr>
        <xdr:cNvPr id="69" name="Rectangle 68">
          <a:extLst>
            <a:ext uri="{FF2B5EF4-FFF2-40B4-BE49-F238E27FC236}">
              <a16:creationId xmlns:a16="http://schemas.microsoft.com/office/drawing/2014/main" id="{CD8EC57F-D983-6C6D-1A1F-D0FD6E749026}"/>
            </a:ext>
          </a:extLst>
        </xdr:cNvPr>
        <xdr:cNvSpPr/>
      </xdr:nvSpPr>
      <xdr:spPr>
        <a:xfrm flipV="1">
          <a:off x="5486400" y="3177541"/>
          <a:ext cx="2804160" cy="45719"/>
        </a:xfrm>
        <a:prstGeom prst="rect">
          <a:avLst/>
        </a:prstGeom>
        <a:gradFill>
          <a:gsLst>
            <a:gs pos="6000">
              <a:schemeClr val="tx1">
                <a:lumMod val="95000"/>
                <a:lumOff val="5000"/>
              </a:schemeClr>
            </a:gs>
            <a:gs pos="86000">
              <a:srgbClr val="2A2A2A"/>
            </a:gs>
            <a:gs pos="28000">
              <a:srgbClr val="595959"/>
            </a:gs>
            <a:gs pos="100000">
              <a:srgbClr val="0D0D0D"/>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chemeClr val="bg1">
                <a:lumMod val="65000"/>
              </a:schemeClr>
            </a:solidFill>
          </a:endParaRPr>
        </a:p>
      </xdr:txBody>
    </xdr:sp>
    <xdr:clientData/>
  </xdr:twoCellAnchor>
  <xdr:twoCellAnchor>
    <xdr:from>
      <xdr:col>14</xdr:col>
      <xdr:colOff>527976</xdr:colOff>
      <xdr:row>2</xdr:row>
      <xdr:rowOff>83820</xdr:rowOff>
    </xdr:from>
    <xdr:to>
      <xdr:col>19</xdr:col>
      <xdr:colOff>365760</xdr:colOff>
      <xdr:row>32</xdr:row>
      <xdr:rowOff>30775</xdr:rowOff>
    </xdr:to>
    <xdr:sp macro="" textlink="">
      <xdr:nvSpPr>
        <xdr:cNvPr id="72" name="Rectangle: Rounded Corners 71">
          <a:extLst>
            <a:ext uri="{FF2B5EF4-FFF2-40B4-BE49-F238E27FC236}">
              <a16:creationId xmlns:a16="http://schemas.microsoft.com/office/drawing/2014/main" id="{64E71DC7-5C53-EFA2-63A0-CF93E3D15A3D}"/>
            </a:ext>
          </a:extLst>
        </xdr:cNvPr>
        <xdr:cNvSpPr/>
      </xdr:nvSpPr>
      <xdr:spPr>
        <a:xfrm>
          <a:off x="9671976" y="449580"/>
          <a:ext cx="2885784" cy="5433355"/>
        </a:xfrm>
        <a:prstGeom prst="roundRect">
          <a:avLst>
            <a:gd name="adj" fmla="val 6667"/>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14</xdr:col>
      <xdr:colOff>518160</xdr:colOff>
      <xdr:row>2</xdr:row>
      <xdr:rowOff>98765</xdr:rowOff>
    </xdr:from>
    <xdr:to>
      <xdr:col>19</xdr:col>
      <xdr:colOff>355944</xdr:colOff>
      <xdr:row>32</xdr:row>
      <xdr:rowOff>45720</xdr:rowOff>
    </xdr:to>
    <xdr:sp macro="" textlink="">
      <xdr:nvSpPr>
        <xdr:cNvPr id="73" name="Rectangle: Rounded Corners 72">
          <a:extLst>
            <a:ext uri="{FF2B5EF4-FFF2-40B4-BE49-F238E27FC236}">
              <a16:creationId xmlns:a16="http://schemas.microsoft.com/office/drawing/2014/main" id="{274F2770-C78C-A23D-2110-C7F0B2156EBA}"/>
            </a:ext>
          </a:extLst>
        </xdr:cNvPr>
        <xdr:cNvSpPr/>
      </xdr:nvSpPr>
      <xdr:spPr>
        <a:xfrm>
          <a:off x="9662160" y="464525"/>
          <a:ext cx="2885784" cy="5433355"/>
        </a:xfrm>
        <a:prstGeom prst="roundRect">
          <a:avLst>
            <a:gd name="adj" fmla="val 6667"/>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14</xdr:col>
      <xdr:colOff>487480</xdr:colOff>
      <xdr:row>4</xdr:row>
      <xdr:rowOff>60960</xdr:rowOff>
    </xdr:from>
    <xdr:to>
      <xdr:col>16</xdr:col>
      <xdr:colOff>472641</xdr:colOff>
      <xdr:row>10</xdr:row>
      <xdr:rowOff>121920</xdr:rowOff>
    </xdr:to>
    <xdr:graphicFrame macro="">
      <xdr:nvGraphicFramePr>
        <xdr:cNvPr id="77" name="Chart 76">
          <a:extLst>
            <a:ext uri="{FF2B5EF4-FFF2-40B4-BE49-F238E27FC236}">
              <a16:creationId xmlns:a16="http://schemas.microsoft.com/office/drawing/2014/main" id="{C02DF337-3486-4BD6-B72A-0BE7C86049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350320</xdr:colOff>
      <xdr:row>4</xdr:row>
      <xdr:rowOff>60960</xdr:rowOff>
    </xdr:from>
    <xdr:to>
      <xdr:col>19</xdr:col>
      <xdr:colOff>335481</xdr:colOff>
      <xdr:row>10</xdr:row>
      <xdr:rowOff>121920</xdr:rowOff>
    </xdr:to>
    <xdr:graphicFrame macro="">
      <xdr:nvGraphicFramePr>
        <xdr:cNvPr id="78" name="Chart 77">
          <a:extLst>
            <a:ext uri="{FF2B5EF4-FFF2-40B4-BE49-F238E27FC236}">
              <a16:creationId xmlns:a16="http://schemas.microsoft.com/office/drawing/2014/main" id="{82C354BE-7565-4DE9-8F09-03909765BB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18</xdr:col>
      <xdr:colOff>10265</xdr:colOff>
      <xdr:row>6</xdr:row>
      <xdr:rowOff>91440</xdr:rowOff>
    </xdr:from>
    <xdr:to>
      <xdr:col>19</xdr:col>
      <xdr:colOff>65931</xdr:colOff>
      <xdr:row>8</xdr:row>
      <xdr:rowOff>76200</xdr:rowOff>
    </xdr:to>
    <xdr:sp macro="" textlink="'Rider Behavior Analysis'!B27">
      <xdr:nvSpPr>
        <xdr:cNvPr id="79" name="TextBox 78">
          <a:extLst>
            <a:ext uri="{FF2B5EF4-FFF2-40B4-BE49-F238E27FC236}">
              <a16:creationId xmlns:a16="http://schemas.microsoft.com/office/drawing/2014/main" id="{96263F2A-CD59-D920-D45F-F5E415F04A4D}"/>
            </a:ext>
          </a:extLst>
        </xdr:cNvPr>
        <xdr:cNvSpPr txBox="1"/>
      </xdr:nvSpPr>
      <xdr:spPr>
        <a:xfrm>
          <a:off x="10373465" y="1188720"/>
          <a:ext cx="665266"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AA820DB-ABD1-4647-B0FB-3437E40746AE}" type="TxLink">
            <a:rPr lang="en-US" sz="2000" b="0" i="0" u="none" strike="noStrike">
              <a:solidFill>
                <a:schemeClr val="bg1">
                  <a:lumMod val="75000"/>
                </a:schemeClr>
              </a:solidFill>
              <a:latin typeface="Calibri" panose="020F0502020204030204" pitchFamily="34" charset="0"/>
              <a:cs typeface="Calibri" panose="020F0502020204030204" pitchFamily="34" charset="0"/>
            </a:rPr>
            <a:pPr algn="ctr"/>
            <a:t>25%</a:t>
          </a:fld>
          <a:endParaRPr lang="en-NG" sz="2000">
            <a:solidFill>
              <a:schemeClr val="bg1">
                <a:lumMod val="75000"/>
              </a:schemeClr>
            </a:solidFill>
            <a:latin typeface="Calibri" panose="020F0502020204030204" pitchFamily="34" charset="0"/>
            <a:cs typeface="Calibri" panose="020F0502020204030204" pitchFamily="34" charset="0"/>
          </a:endParaRPr>
        </a:p>
      </xdr:txBody>
    </xdr:sp>
    <xdr:clientData/>
  </xdr:twoCellAnchor>
  <xdr:twoCellAnchor>
    <xdr:from>
      <xdr:col>17</xdr:col>
      <xdr:colOff>418258</xdr:colOff>
      <xdr:row>9</xdr:row>
      <xdr:rowOff>175060</xdr:rowOff>
    </xdr:from>
    <xdr:to>
      <xdr:col>19</xdr:col>
      <xdr:colOff>334599</xdr:colOff>
      <xdr:row>11</xdr:row>
      <xdr:rowOff>17483</xdr:rowOff>
    </xdr:to>
    <xdr:sp macro="" textlink="'Rider Behavior Analysis'!A27">
      <xdr:nvSpPr>
        <xdr:cNvPr id="80" name="TextBox 79">
          <a:extLst>
            <a:ext uri="{FF2B5EF4-FFF2-40B4-BE49-F238E27FC236}">
              <a16:creationId xmlns:a16="http://schemas.microsoft.com/office/drawing/2014/main" id="{04B1EB5D-1C36-1D5D-30C8-6F69D141EB36}"/>
            </a:ext>
          </a:extLst>
        </xdr:cNvPr>
        <xdr:cNvSpPr txBox="1"/>
      </xdr:nvSpPr>
      <xdr:spPr>
        <a:xfrm>
          <a:off x="10171858" y="1820980"/>
          <a:ext cx="1135541" cy="2081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8E6E34B-23CA-48A7-8929-271FBE5AA776}" type="TxLink">
            <a:rPr lang="en-US" sz="1100" b="1" i="0" u="none" strike="noStrike">
              <a:solidFill>
                <a:srgbClr val="95BFA4"/>
              </a:solidFill>
              <a:effectLst/>
              <a:latin typeface="Arial" panose="020B0604020202020204" pitchFamily="34" charset="0"/>
              <a:ea typeface="+mn-ea"/>
              <a:cs typeface="Arial" panose="020B0604020202020204" pitchFamily="34" charset="0"/>
            </a:rPr>
            <a:pPr algn="ctr"/>
            <a:t>Under Utilised</a:t>
          </a:fld>
          <a:endParaRPr lang="en-NG" sz="1100" b="1">
            <a:solidFill>
              <a:srgbClr val="95BFA4"/>
            </a:solidFill>
            <a:effectLst/>
            <a:latin typeface="Arial" panose="020B0604020202020204" pitchFamily="34" charset="0"/>
            <a:cs typeface="Arial" panose="020B0604020202020204" pitchFamily="34" charset="0"/>
          </a:endParaRPr>
        </a:p>
      </xdr:txBody>
    </xdr:sp>
    <xdr:clientData/>
  </xdr:twoCellAnchor>
  <xdr:twoCellAnchor>
    <xdr:from>
      <xdr:col>14</xdr:col>
      <xdr:colOff>540178</xdr:colOff>
      <xdr:row>9</xdr:row>
      <xdr:rowOff>175060</xdr:rowOff>
    </xdr:from>
    <xdr:to>
      <xdr:col>16</xdr:col>
      <xdr:colOff>456519</xdr:colOff>
      <xdr:row>11</xdr:row>
      <xdr:rowOff>38301</xdr:rowOff>
    </xdr:to>
    <xdr:sp macro="" textlink="'Rider Behavior Analysis'!A28">
      <xdr:nvSpPr>
        <xdr:cNvPr id="82" name="TextBox 81">
          <a:extLst>
            <a:ext uri="{FF2B5EF4-FFF2-40B4-BE49-F238E27FC236}">
              <a16:creationId xmlns:a16="http://schemas.microsoft.com/office/drawing/2014/main" id="{20C96FA9-E754-E0B8-07AA-AF47BC79A107}"/>
            </a:ext>
          </a:extLst>
        </xdr:cNvPr>
        <xdr:cNvSpPr txBox="1"/>
      </xdr:nvSpPr>
      <xdr:spPr>
        <a:xfrm>
          <a:off x="8464978" y="1820980"/>
          <a:ext cx="1135541" cy="229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7361868-1906-44D1-8445-6C7C6D33213A}" type="TxLink">
            <a:rPr lang="en-US" sz="1100" b="1" i="0" u="none" strike="noStrike">
              <a:solidFill>
                <a:srgbClr val="5E98D4"/>
              </a:solidFill>
              <a:effectLst/>
              <a:latin typeface="Arial" panose="020B0604020202020204" pitchFamily="34" charset="0"/>
              <a:ea typeface="+mn-ea"/>
              <a:cs typeface="Arial" panose="020B0604020202020204" pitchFamily="34" charset="0"/>
            </a:rPr>
            <a:pPr algn="ctr"/>
            <a:t>Well Utilised</a:t>
          </a:fld>
          <a:endParaRPr lang="en-NG" sz="1100" b="1" i="0" u="none" strike="noStrike">
            <a:solidFill>
              <a:srgbClr val="5E98D4"/>
            </a:solidFill>
            <a:effectLst/>
            <a:latin typeface="Arial" panose="020B0604020202020204" pitchFamily="34" charset="0"/>
            <a:ea typeface="+mn-ea"/>
            <a:cs typeface="Arial" panose="020B0604020202020204" pitchFamily="34" charset="0"/>
          </a:endParaRPr>
        </a:p>
      </xdr:txBody>
    </xdr:sp>
    <xdr:clientData/>
  </xdr:twoCellAnchor>
  <xdr:twoCellAnchor>
    <xdr:from>
      <xdr:col>16</xdr:col>
      <xdr:colOff>163361</xdr:colOff>
      <xdr:row>17</xdr:row>
      <xdr:rowOff>76000</xdr:rowOff>
    </xdr:from>
    <xdr:to>
      <xdr:col>18</xdr:col>
      <xdr:colOff>193256</xdr:colOff>
      <xdr:row>18</xdr:row>
      <xdr:rowOff>122121</xdr:rowOff>
    </xdr:to>
    <xdr:sp macro="" textlink="'Rider Behavior Analysis'!A29">
      <xdr:nvSpPr>
        <xdr:cNvPr id="83" name="TextBox 82">
          <a:extLst>
            <a:ext uri="{FF2B5EF4-FFF2-40B4-BE49-F238E27FC236}">
              <a16:creationId xmlns:a16="http://schemas.microsoft.com/office/drawing/2014/main" id="{6CE77740-F4DD-577D-215C-FBE3C9245EE6}"/>
            </a:ext>
          </a:extLst>
        </xdr:cNvPr>
        <xdr:cNvSpPr txBox="1"/>
      </xdr:nvSpPr>
      <xdr:spPr>
        <a:xfrm>
          <a:off x="9916961" y="3184960"/>
          <a:ext cx="1249095" cy="229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7623BF9-E0FC-453A-9781-E3E075CB6937}" type="TxLink">
            <a:rPr lang="en-US" sz="1100" b="1" i="0" u="none" strike="noStrike">
              <a:solidFill>
                <a:srgbClr val="95BFA4"/>
              </a:solidFill>
              <a:effectLst/>
              <a:latin typeface="Arial" panose="020B0604020202020204" pitchFamily="34" charset="0"/>
              <a:ea typeface="+mn-ea"/>
              <a:cs typeface="Arial" panose="020B0604020202020204" pitchFamily="34" charset="0"/>
            </a:rPr>
            <a:pPr algn="ctr"/>
            <a:t>Over Utilised</a:t>
          </a:fld>
          <a:endParaRPr lang="en-NG" sz="1100" b="1" i="0" u="none" strike="noStrike">
            <a:solidFill>
              <a:srgbClr val="95BFA4"/>
            </a:solidFill>
            <a:effectLst/>
            <a:latin typeface="Arial" panose="020B0604020202020204" pitchFamily="34" charset="0"/>
            <a:ea typeface="+mn-ea"/>
            <a:cs typeface="Arial" panose="020B0604020202020204" pitchFamily="34" charset="0"/>
          </a:endParaRPr>
        </a:p>
      </xdr:txBody>
    </xdr:sp>
    <xdr:clientData/>
  </xdr:twoCellAnchor>
  <xdr:twoCellAnchor>
    <xdr:from>
      <xdr:col>16</xdr:col>
      <xdr:colOff>452225</xdr:colOff>
      <xdr:row>13</xdr:row>
      <xdr:rowOff>144780</xdr:rowOff>
    </xdr:from>
    <xdr:to>
      <xdr:col>17</xdr:col>
      <xdr:colOff>507891</xdr:colOff>
      <xdr:row>15</xdr:row>
      <xdr:rowOff>129540</xdr:rowOff>
    </xdr:to>
    <xdr:sp macro="" textlink="'Rider Behavior Analysis'!B29">
      <xdr:nvSpPr>
        <xdr:cNvPr id="84" name="TextBox 83">
          <a:extLst>
            <a:ext uri="{FF2B5EF4-FFF2-40B4-BE49-F238E27FC236}">
              <a16:creationId xmlns:a16="http://schemas.microsoft.com/office/drawing/2014/main" id="{692EBAEE-7317-1328-32B2-89FE4524153B}"/>
            </a:ext>
          </a:extLst>
        </xdr:cNvPr>
        <xdr:cNvSpPr txBox="1"/>
      </xdr:nvSpPr>
      <xdr:spPr>
        <a:xfrm>
          <a:off x="9596225" y="2522220"/>
          <a:ext cx="665266"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C8091E-82A9-4925-B0B2-609B79695FCF}" type="TxLink">
            <a:rPr lang="en-US" sz="2000" b="0" i="0" u="none" strike="noStrike">
              <a:solidFill>
                <a:schemeClr val="bg1">
                  <a:lumMod val="75000"/>
                </a:schemeClr>
              </a:solidFill>
              <a:latin typeface="Calibri" panose="020F0502020204030204" pitchFamily="34" charset="0"/>
              <a:cs typeface="Calibri" panose="020F0502020204030204" pitchFamily="34" charset="0"/>
            </a:rPr>
            <a:pPr algn="ctr"/>
            <a:t>26%</a:t>
          </a:fld>
          <a:endParaRPr lang="en-NG" sz="2000" b="0" i="0" u="none" strike="noStrike">
            <a:solidFill>
              <a:schemeClr val="bg1">
                <a:lumMod val="75000"/>
              </a:schemeClr>
            </a:solidFill>
            <a:latin typeface="Calibri" panose="020F0502020204030204" pitchFamily="34" charset="0"/>
            <a:cs typeface="Calibri" panose="020F0502020204030204" pitchFamily="34" charset="0"/>
          </a:endParaRPr>
        </a:p>
      </xdr:txBody>
    </xdr:sp>
    <xdr:clientData/>
  </xdr:twoCellAnchor>
  <xdr:twoCellAnchor>
    <xdr:from>
      <xdr:col>14</xdr:col>
      <xdr:colOff>547798</xdr:colOff>
      <xdr:row>10</xdr:row>
      <xdr:rowOff>175060</xdr:rowOff>
    </xdr:from>
    <xdr:to>
      <xdr:col>16</xdr:col>
      <xdr:colOff>464139</xdr:colOff>
      <xdr:row>12</xdr:row>
      <xdr:rowOff>38301</xdr:rowOff>
    </xdr:to>
    <xdr:sp macro="" textlink="'Rider Behavior Analysis'!C22">
      <xdr:nvSpPr>
        <xdr:cNvPr id="85" name="TextBox 84">
          <a:extLst>
            <a:ext uri="{FF2B5EF4-FFF2-40B4-BE49-F238E27FC236}">
              <a16:creationId xmlns:a16="http://schemas.microsoft.com/office/drawing/2014/main" id="{CF56302F-CFDA-BA70-A3F1-61D23226E6A6}"/>
            </a:ext>
          </a:extLst>
        </xdr:cNvPr>
        <xdr:cNvSpPr txBox="1"/>
      </xdr:nvSpPr>
      <xdr:spPr>
        <a:xfrm>
          <a:off x="8472598" y="2003860"/>
          <a:ext cx="1135541" cy="229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783C186-9CA9-4ECA-AAA8-2554F4113E90}" type="TxLink">
            <a:rPr lang="en-US" sz="1100" b="0" i="0" u="none" strike="noStrike">
              <a:solidFill>
                <a:schemeClr val="bg1">
                  <a:lumMod val="75000"/>
                </a:schemeClr>
              </a:solidFill>
              <a:effectLst/>
              <a:latin typeface="Calibri" panose="020F0502020204030204" pitchFamily="34" charset="0"/>
              <a:ea typeface="+mn-ea"/>
              <a:cs typeface="Calibri" panose="020F0502020204030204" pitchFamily="34" charset="0"/>
            </a:rPr>
            <a:pPr algn="ctr"/>
            <a:t>38 Total Buses </a:t>
          </a:fld>
          <a:endParaRPr lang="en-NG" sz="1100" b="0" i="0" u="none" strike="noStrike">
            <a:solidFill>
              <a:schemeClr val="bg1">
                <a:lumMod val="75000"/>
              </a:schemeClr>
            </a:solidFill>
            <a:effectLst/>
            <a:latin typeface="Calibri" panose="020F0502020204030204" pitchFamily="34" charset="0"/>
            <a:ea typeface="+mn-ea"/>
            <a:cs typeface="Calibri" panose="020F0502020204030204" pitchFamily="34" charset="0"/>
          </a:endParaRPr>
        </a:p>
      </xdr:txBody>
    </xdr:sp>
    <xdr:clientData/>
  </xdr:twoCellAnchor>
  <xdr:twoCellAnchor>
    <xdr:from>
      <xdr:col>16</xdr:col>
      <xdr:colOff>235378</xdr:colOff>
      <xdr:row>18</xdr:row>
      <xdr:rowOff>60760</xdr:rowOff>
    </xdr:from>
    <xdr:to>
      <xdr:col>18</xdr:col>
      <xdr:colOff>151719</xdr:colOff>
      <xdr:row>19</xdr:row>
      <xdr:rowOff>106881</xdr:rowOff>
    </xdr:to>
    <xdr:sp macro="" textlink="'Rider Behavior Analysis'!C23">
      <xdr:nvSpPr>
        <xdr:cNvPr id="86" name="TextBox 85">
          <a:extLst>
            <a:ext uri="{FF2B5EF4-FFF2-40B4-BE49-F238E27FC236}">
              <a16:creationId xmlns:a16="http://schemas.microsoft.com/office/drawing/2014/main" id="{77781787-9DB4-B324-A2E6-6A17DEF666CF}"/>
            </a:ext>
          </a:extLst>
        </xdr:cNvPr>
        <xdr:cNvSpPr txBox="1"/>
      </xdr:nvSpPr>
      <xdr:spPr>
        <a:xfrm>
          <a:off x="9379378" y="3352600"/>
          <a:ext cx="1135541" cy="229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3ABBC14-87DF-40FE-89A1-401E896CCAED}" type="TxLink">
            <a:rPr lang="en-US" sz="1100" b="0" i="0" u="none" strike="noStrike">
              <a:solidFill>
                <a:schemeClr val="bg1">
                  <a:lumMod val="75000"/>
                </a:schemeClr>
              </a:solidFill>
              <a:effectLst/>
              <a:latin typeface="Calibri" panose="020F0502020204030204" pitchFamily="34" charset="0"/>
              <a:ea typeface="+mn-ea"/>
              <a:cs typeface="Calibri" panose="020F0502020204030204" pitchFamily="34" charset="0"/>
            </a:rPr>
            <a:pPr algn="ctr"/>
            <a:t>20 Total Buses </a:t>
          </a:fld>
          <a:endParaRPr lang="en-NG" sz="1100" b="0" i="0" u="none" strike="noStrike">
            <a:solidFill>
              <a:schemeClr val="bg1">
                <a:lumMod val="75000"/>
              </a:schemeClr>
            </a:solidFill>
            <a:effectLst/>
            <a:latin typeface="Calibri" panose="020F0502020204030204" pitchFamily="34" charset="0"/>
            <a:ea typeface="+mn-ea"/>
            <a:cs typeface="Calibri" panose="020F0502020204030204" pitchFamily="34" charset="0"/>
          </a:endParaRPr>
        </a:p>
      </xdr:txBody>
    </xdr:sp>
    <xdr:clientData/>
  </xdr:twoCellAnchor>
  <xdr:twoCellAnchor>
    <xdr:from>
      <xdr:col>17</xdr:col>
      <xdr:colOff>433498</xdr:colOff>
      <xdr:row>10</xdr:row>
      <xdr:rowOff>152200</xdr:rowOff>
    </xdr:from>
    <xdr:to>
      <xdr:col>19</xdr:col>
      <xdr:colOff>349839</xdr:colOff>
      <xdr:row>12</xdr:row>
      <xdr:rowOff>15441</xdr:rowOff>
    </xdr:to>
    <xdr:sp macro="" textlink="'Rider Behavior Analysis'!C21">
      <xdr:nvSpPr>
        <xdr:cNvPr id="87" name="TextBox 86">
          <a:extLst>
            <a:ext uri="{FF2B5EF4-FFF2-40B4-BE49-F238E27FC236}">
              <a16:creationId xmlns:a16="http://schemas.microsoft.com/office/drawing/2014/main" id="{A5FAB614-AAFC-CE74-E459-04A3A3EB9030}"/>
            </a:ext>
          </a:extLst>
        </xdr:cNvPr>
        <xdr:cNvSpPr txBox="1"/>
      </xdr:nvSpPr>
      <xdr:spPr>
        <a:xfrm>
          <a:off x="10187098" y="1981000"/>
          <a:ext cx="1135541" cy="229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CDFDB6E-05BC-4D5C-90B8-AFC9A46475E2}" type="TxLink">
            <a:rPr lang="en-US" sz="1100" b="0" i="0" u="none" strike="noStrike">
              <a:solidFill>
                <a:schemeClr val="bg1">
                  <a:lumMod val="75000"/>
                </a:schemeClr>
              </a:solidFill>
              <a:effectLst/>
              <a:latin typeface="Calibri" panose="020F0502020204030204" pitchFamily="34" charset="0"/>
              <a:ea typeface="+mn-ea"/>
              <a:cs typeface="Calibri" panose="020F0502020204030204" pitchFamily="34" charset="0"/>
            </a:rPr>
            <a:pPr algn="ctr"/>
            <a:t>19 Total Buses </a:t>
          </a:fld>
          <a:endParaRPr lang="en-NG" sz="1100" b="0" i="0" u="none" strike="noStrike">
            <a:solidFill>
              <a:schemeClr val="bg1">
                <a:lumMod val="75000"/>
              </a:schemeClr>
            </a:solidFill>
            <a:effectLst/>
            <a:latin typeface="Calibri" panose="020F0502020204030204" pitchFamily="34" charset="0"/>
            <a:ea typeface="+mn-ea"/>
            <a:cs typeface="Calibri" panose="020F0502020204030204" pitchFamily="34" charset="0"/>
          </a:endParaRPr>
        </a:p>
      </xdr:txBody>
    </xdr:sp>
    <xdr:clientData/>
  </xdr:twoCellAnchor>
  <xdr:twoCellAnchor>
    <xdr:from>
      <xdr:col>15</xdr:col>
      <xdr:colOff>96413</xdr:colOff>
      <xdr:row>3</xdr:row>
      <xdr:rowOff>49349</xdr:rowOff>
    </xdr:from>
    <xdr:to>
      <xdr:col>17</xdr:col>
      <xdr:colOff>303264</xdr:colOff>
      <xdr:row>4</xdr:row>
      <xdr:rowOff>72571</xdr:rowOff>
    </xdr:to>
    <xdr:sp macro="" textlink="">
      <xdr:nvSpPr>
        <xdr:cNvPr id="88" name="TextBox 87">
          <a:extLst>
            <a:ext uri="{FF2B5EF4-FFF2-40B4-BE49-F238E27FC236}">
              <a16:creationId xmlns:a16="http://schemas.microsoft.com/office/drawing/2014/main" id="{079F99F0-BD6C-6E62-E53C-FB183DEAE0B5}"/>
            </a:ext>
          </a:extLst>
        </xdr:cNvPr>
        <xdr:cNvSpPr txBox="1"/>
      </xdr:nvSpPr>
      <xdr:spPr>
        <a:xfrm>
          <a:off x="8630813" y="597989"/>
          <a:ext cx="1426051" cy="206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lumMod val="65000"/>
                </a:schemeClr>
              </a:solidFill>
              <a:latin typeface="Arial" panose="020B0604020202020204" pitchFamily="34" charset="0"/>
              <a:cs typeface="Arial" panose="020B0604020202020204" pitchFamily="34" charset="0"/>
            </a:rPr>
            <a:t>Bus Utilisation Rate</a:t>
          </a:r>
          <a:endParaRPr lang="en-NG" sz="1100">
            <a:solidFill>
              <a:schemeClr val="bg1">
                <a:lumMod val="65000"/>
              </a:schemeClr>
            </a:solidFill>
            <a:latin typeface="Arial" panose="020B0604020202020204" pitchFamily="34" charset="0"/>
            <a:cs typeface="Arial" panose="020B0604020202020204" pitchFamily="34" charset="0"/>
          </a:endParaRPr>
        </a:p>
      </xdr:txBody>
    </xdr:sp>
    <xdr:clientData/>
  </xdr:twoCellAnchor>
  <xdr:twoCellAnchor>
    <xdr:from>
      <xdr:col>14</xdr:col>
      <xdr:colOff>609599</xdr:colOff>
      <xdr:row>3</xdr:row>
      <xdr:rowOff>87630</xdr:rowOff>
    </xdr:from>
    <xdr:to>
      <xdr:col>15</xdr:col>
      <xdr:colOff>129599</xdr:colOff>
      <xdr:row>4</xdr:row>
      <xdr:rowOff>34350</xdr:rowOff>
    </xdr:to>
    <xdr:sp macro="" textlink="">
      <xdr:nvSpPr>
        <xdr:cNvPr id="89" name="Oval 88">
          <a:extLst>
            <a:ext uri="{FF2B5EF4-FFF2-40B4-BE49-F238E27FC236}">
              <a16:creationId xmlns:a16="http://schemas.microsoft.com/office/drawing/2014/main" id="{D9370DF8-4B97-84E3-065D-42E638934D06}"/>
            </a:ext>
          </a:extLst>
        </xdr:cNvPr>
        <xdr:cNvSpPr/>
      </xdr:nvSpPr>
      <xdr:spPr>
        <a:xfrm>
          <a:off x="8534399" y="636270"/>
          <a:ext cx="129600" cy="12960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14</xdr:col>
      <xdr:colOff>541020</xdr:colOff>
      <xdr:row>20</xdr:row>
      <xdr:rowOff>144781</xdr:rowOff>
    </xdr:from>
    <xdr:to>
      <xdr:col>19</xdr:col>
      <xdr:colOff>297180</xdr:colOff>
      <xdr:row>21</xdr:row>
      <xdr:rowOff>7620</xdr:rowOff>
    </xdr:to>
    <xdr:sp macro="" textlink="">
      <xdr:nvSpPr>
        <xdr:cNvPr id="90" name="Rectangle 89">
          <a:extLst>
            <a:ext uri="{FF2B5EF4-FFF2-40B4-BE49-F238E27FC236}">
              <a16:creationId xmlns:a16="http://schemas.microsoft.com/office/drawing/2014/main" id="{F5A4C44F-189D-3D43-6ADF-4C59387363B4}"/>
            </a:ext>
          </a:extLst>
        </xdr:cNvPr>
        <xdr:cNvSpPr/>
      </xdr:nvSpPr>
      <xdr:spPr>
        <a:xfrm flipV="1">
          <a:off x="8465820" y="3802381"/>
          <a:ext cx="2804160" cy="45719"/>
        </a:xfrm>
        <a:prstGeom prst="rect">
          <a:avLst/>
        </a:prstGeom>
        <a:gradFill>
          <a:gsLst>
            <a:gs pos="6000">
              <a:schemeClr val="tx1">
                <a:lumMod val="95000"/>
                <a:lumOff val="5000"/>
              </a:schemeClr>
            </a:gs>
            <a:gs pos="86000">
              <a:srgbClr val="2A2A2A"/>
            </a:gs>
            <a:gs pos="28000">
              <a:srgbClr val="595959"/>
            </a:gs>
            <a:gs pos="100000">
              <a:srgbClr val="0D0D0D"/>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chemeClr val="bg1">
                <a:lumMod val="65000"/>
              </a:schemeClr>
            </a:solidFill>
          </a:endParaRPr>
        </a:p>
      </xdr:txBody>
    </xdr:sp>
    <xdr:clientData/>
  </xdr:twoCellAnchor>
  <xdr:twoCellAnchor>
    <xdr:from>
      <xdr:col>15</xdr:col>
      <xdr:colOff>4973</xdr:colOff>
      <xdr:row>22</xdr:row>
      <xdr:rowOff>87449</xdr:rowOff>
    </xdr:from>
    <xdr:to>
      <xdr:col>19</xdr:col>
      <xdr:colOff>345543</xdr:colOff>
      <xdr:row>23</xdr:row>
      <xdr:rowOff>110671</xdr:rowOff>
    </xdr:to>
    <xdr:sp macro="" textlink="">
      <xdr:nvSpPr>
        <xdr:cNvPr id="91" name="TextBox 90">
          <a:extLst>
            <a:ext uri="{FF2B5EF4-FFF2-40B4-BE49-F238E27FC236}">
              <a16:creationId xmlns:a16="http://schemas.microsoft.com/office/drawing/2014/main" id="{2474CEA6-FACF-FDC3-8AA4-B477F5639D46}"/>
            </a:ext>
          </a:extLst>
        </xdr:cNvPr>
        <xdr:cNvSpPr txBox="1"/>
      </xdr:nvSpPr>
      <xdr:spPr>
        <a:xfrm>
          <a:off x="8539373" y="4110809"/>
          <a:ext cx="2778970" cy="206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lumMod val="65000"/>
                </a:schemeClr>
              </a:solidFill>
              <a:latin typeface="Arial" panose="020B0604020202020204" pitchFamily="34" charset="0"/>
              <a:cs typeface="Arial" panose="020B0604020202020204" pitchFamily="34" charset="0"/>
            </a:rPr>
            <a:t>Total Riders Based on Moment</a:t>
          </a:r>
          <a:r>
            <a:rPr lang="en-US" sz="1100" baseline="0">
              <a:solidFill>
                <a:schemeClr val="bg1">
                  <a:lumMod val="65000"/>
                </a:schemeClr>
              </a:solidFill>
              <a:latin typeface="Arial" panose="020B0604020202020204" pitchFamily="34" charset="0"/>
              <a:cs typeface="Arial" panose="020B0604020202020204" pitchFamily="34" charset="0"/>
            </a:rPr>
            <a:t> Of Trip</a:t>
          </a:r>
          <a:endParaRPr lang="en-NG" sz="1100">
            <a:solidFill>
              <a:schemeClr val="bg1">
                <a:lumMod val="65000"/>
              </a:schemeClr>
            </a:solidFill>
            <a:latin typeface="Arial" panose="020B0604020202020204" pitchFamily="34" charset="0"/>
            <a:cs typeface="Arial" panose="020B0604020202020204" pitchFamily="34" charset="0"/>
          </a:endParaRPr>
        </a:p>
      </xdr:txBody>
    </xdr:sp>
    <xdr:clientData/>
  </xdr:twoCellAnchor>
  <xdr:twoCellAnchor>
    <xdr:from>
      <xdr:col>14</xdr:col>
      <xdr:colOff>609599</xdr:colOff>
      <xdr:row>22</xdr:row>
      <xdr:rowOff>118110</xdr:rowOff>
    </xdr:from>
    <xdr:to>
      <xdr:col>15</xdr:col>
      <xdr:colOff>129599</xdr:colOff>
      <xdr:row>23</xdr:row>
      <xdr:rowOff>64830</xdr:rowOff>
    </xdr:to>
    <xdr:sp macro="" textlink="">
      <xdr:nvSpPr>
        <xdr:cNvPr id="92" name="Oval 91">
          <a:extLst>
            <a:ext uri="{FF2B5EF4-FFF2-40B4-BE49-F238E27FC236}">
              <a16:creationId xmlns:a16="http://schemas.microsoft.com/office/drawing/2014/main" id="{5D380E68-7085-D858-130E-187901D29FD7}"/>
            </a:ext>
          </a:extLst>
        </xdr:cNvPr>
        <xdr:cNvSpPr/>
      </xdr:nvSpPr>
      <xdr:spPr>
        <a:xfrm>
          <a:off x="8534399" y="4141470"/>
          <a:ext cx="129600" cy="12960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15</xdr:col>
      <xdr:colOff>22859</xdr:colOff>
      <xdr:row>28</xdr:row>
      <xdr:rowOff>4389</xdr:rowOff>
    </xdr:from>
    <xdr:to>
      <xdr:col>15</xdr:col>
      <xdr:colOff>562859</xdr:colOff>
      <xdr:row>30</xdr:row>
      <xdr:rowOff>178629</xdr:rowOff>
    </xdr:to>
    <xdr:sp macro="" textlink="">
      <xdr:nvSpPr>
        <xdr:cNvPr id="93" name="Rectangle: Rounded Corners 92">
          <a:extLst>
            <a:ext uri="{FF2B5EF4-FFF2-40B4-BE49-F238E27FC236}">
              <a16:creationId xmlns:a16="http://schemas.microsoft.com/office/drawing/2014/main" id="{369D7220-31B0-3ACC-7DBD-09C65066E8D9}"/>
            </a:ext>
          </a:extLst>
        </xdr:cNvPr>
        <xdr:cNvSpPr/>
      </xdr:nvSpPr>
      <xdr:spPr>
        <a:xfrm>
          <a:off x="9166859" y="5125029"/>
          <a:ext cx="540000" cy="540000"/>
        </a:xfrm>
        <a:prstGeom prst="roundRect">
          <a:avLst/>
        </a:prstGeom>
        <a:solidFill>
          <a:srgbClr val="95BFA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rgbClr val="95BFA4"/>
            </a:solidFill>
          </a:endParaRPr>
        </a:p>
      </xdr:txBody>
    </xdr:sp>
    <xdr:clientData/>
  </xdr:twoCellAnchor>
  <xdr:twoCellAnchor>
    <xdr:from>
      <xdr:col>15</xdr:col>
      <xdr:colOff>15239</xdr:colOff>
      <xdr:row>24</xdr:row>
      <xdr:rowOff>34869</xdr:rowOff>
    </xdr:from>
    <xdr:to>
      <xdr:col>15</xdr:col>
      <xdr:colOff>555239</xdr:colOff>
      <xdr:row>27</xdr:row>
      <xdr:rowOff>26229</xdr:rowOff>
    </xdr:to>
    <xdr:sp macro="" textlink="">
      <xdr:nvSpPr>
        <xdr:cNvPr id="94" name="Rectangle: Rounded Corners 93">
          <a:extLst>
            <a:ext uri="{FF2B5EF4-FFF2-40B4-BE49-F238E27FC236}">
              <a16:creationId xmlns:a16="http://schemas.microsoft.com/office/drawing/2014/main" id="{5B13DF90-C4AD-94A2-CE7E-15E65E93B117}"/>
            </a:ext>
          </a:extLst>
        </xdr:cNvPr>
        <xdr:cNvSpPr/>
      </xdr:nvSpPr>
      <xdr:spPr>
        <a:xfrm>
          <a:off x="9159239" y="4423989"/>
          <a:ext cx="540000" cy="540000"/>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15</xdr:col>
      <xdr:colOff>538373</xdr:colOff>
      <xdr:row>24</xdr:row>
      <xdr:rowOff>87449</xdr:rowOff>
    </xdr:from>
    <xdr:to>
      <xdr:col>18</xdr:col>
      <xdr:colOff>135624</xdr:colOff>
      <xdr:row>25</xdr:row>
      <xdr:rowOff>110671</xdr:rowOff>
    </xdr:to>
    <xdr:sp macro="" textlink="">
      <xdr:nvSpPr>
        <xdr:cNvPr id="95" name="TextBox 94">
          <a:extLst>
            <a:ext uri="{FF2B5EF4-FFF2-40B4-BE49-F238E27FC236}">
              <a16:creationId xmlns:a16="http://schemas.microsoft.com/office/drawing/2014/main" id="{72D2911E-585E-AF9E-23C9-DF75AB79B09A}"/>
            </a:ext>
          </a:extLst>
        </xdr:cNvPr>
        <xdr:cNvSpPr txBox="1"/>
      </xdr:nvSpPr>
      <xdr:spPr>
        <a:xfrm>
          <a:off x="9072773" y="4476569"/>
          <a:ext cx="1426051" cy="206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lumMod val="65000"/>
                </a:schemeClr>
              </a:solidFill>
              <a:latin typeface="Arial" panose="020B0604020202020204" pitchFamily="34" charset="0"/>
              <a:cs typeface="Arial" panose="020B0604020202020204" pitchFamily="34" charset="0"/>
            </a:rPr>
            <a:t>Total Riders</a:t>
          </a:r>
          <a:r>
            <a:rPr lang="en-US" sz="1100" baseline="0">
              <a:solidFill>
                <a:schemeClr val="bg1">
                  <a:lumMod val="65000"/>
                </a:schemeClr>
              </a:solidFill>
              <a:latin typeface="Arial" panose="020B0604020202020204" pitchFamily="34" charset="0"/>
              <a:cs typeface="Arial" panose="020B0604020202020204" pitchFamily="34" charset="0"/>
            </a:rPr>
            <a:t> by </a:t>
          </a:r>
          <a:r>
            <a:rPr lang="en-US" sz="1100" baseline="0">
              <a:solidFill>
                <a:srgbClr val="5E98D4"/>
              </a:solidFill>
              <a:latin typeface="Arial" panose="020B0604020202020204" pitchFamily="34" charset="0"/>
              <a:cs typeface="Arial" panose="020B0604020202020204" pitchFamily="34" charset="0"/>
            </a:rPr>
            <a:t>AM</a:t>
          </a:r>
          <a:endParaRPr lang="en-NG" sz="1100">
            <a:solidFill>
              <a:srgbClr val="5E98D4"/>
            </a:solidFill>
            <a:latin typeface="Arial" panose="020B0604020202020204" pitchFamily="34" charset="0"/>
            <a:cs typeface="Arial" panose="020B0604020202020204" pitchFamily="34" charset="0"/>
          </a:endParaRPr>
        </a:p>
      </xdr:txBody>
    </xdr:sp>
    <xdr:clientData/>
  </xdr:twoCellAnchor>
  <xdr:twoCellAnchor>
    <xdr:from>
      <xdr:col>15</xdr:col>
      <xdr:colOff>538373</xdr:colOff>
      <xdr:row>28</xdr:row>
      <xdr:rowOff>64589</xdr:rowOff>
    </xdr:from>
    <xdr:to>
      <xdr:col>18</xdr:col>
      <xdr:colOff>135624</xdr:colOff>
      <xdr:row>29</xdr:row>
      <xdr:rowOff>87811</xdr:rowOff>
    </xdr:to>
    <xdr:sp macro="" textlink="">
      <xdr:nvSpPr>
        <xdr:cNvPr id="96" name="TextBox 95">
          <a:extLst>
            <a:ext uri="{FF2B5EF4-FFF2-40B4-BE49-F238E27FC236}">
              <a16:creationId xmlns:a16="http://schemas.microsoft.com/office/drawing/2014/main" id="{44958CB4-7C4E-EBE9-504B-9BFC4F979F05}"/>
            </a:ext>
          </a:extLst>
        </xdr:cNvPr>
        <xdr:cNvSpPr txBox="1"/>
      </xdr:nvSpPr>
      <xdr:spPr>
        <a:xfrm>
          <a:off x="9072773" y="5185229"/>
          <a:ext cx="1426051" cy="206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lumMod val="65000"/>
                </a:schemeClr>
              </a:solidFill>
              <a:latin typeface="Arial" panose="020B0604020202020204" pitchFamily="34" charset="0"/>
              <a:cs typeface="Arial" panose="020B0604020202020204" pitchFamily="34" charset="0"/>
            </a:rPr>
            <a:t>Total Riders</a:t>
          </a:r>
          <a:r>
            <a:rPr lang="en-US" sz="1100" baseline="0">
              <a:solidFill>
                <a:schemeClr val="bg1">
                  <a:lumMod val="65000"/>
                </a:schemeClr>
              </a:solidFill>
              <a:latin typeface="Arial" panose="020B0604020202020204" pitchFamily="34" charset="0"/>
              <a:cs typeface="Arial" panose="020B0604020202020204" pitchFamily="34" charset="0"/>
            </a:rPr>
            <a:t> by </a:t>
          </a:r>
          <a:r>
            <a:rPr lang="en-US" sz="1100" baseline="0">
              <a:solidFill>
                <a:srgbClr val="95BFA4"/>
              </a:solidFill>
              <a:latin typeface="Arial" panose="020B0604020202020204" pitchFamily="34" charset="0"/>
              <a:cs typeface="Arial" panose="020B0604020202020204" pitchFamily="34" charset="0"/>
            </a:rPr>
            <a:t>PM</a:t>
          </a:r>
          <a:endParaRPr lang="en-NG" sz="1100">
            <a:solidFill>
              <a:srgbClr val="95BFA4"/>
            </a:solidFill>
            <a:latin typeface="Arial" panose="020B0604020202020204" pitchFamily="34" charset="0"/>
            <a:cs typeface="Arial" panose="020B0604020202020204" pitchFamily="34" charset="0"/>
          </a:endParaRPr>
        </a:p>
      </xdr:txBody>
    </xdr:sp>
    <xdr:clientData/>
  </xdr:twoCellAnchor>
  <xdr:twoCellAnchor>
    <xdr:from>
      <xdr:col>15</xdr:col>
      <xdr:colOff>538373</xdr:colOff>
      <xdr:row>25</xdr:row>
      <xdr:rowOff>95069</xdr:rowOff>
    </xdr:from>
    <xdr:to>
      <xdr:col>18</xdr:col>
      <xdr:colOff>135624</xdr:colOff>
      <xdr:row>26</xdr:row>
      <xdr:rowOff>118291</xdr:rowOff>
    </xdr:to>
    <xdr:sp macro="" textlink="'Rider Behavior Analysis'!M4">
      <xdr:nvSpPr>
        <xdr:cNvPr id="97" name="TextBox 96">
          <a:extLst>
            <a:ext uri="{FF2B5EF4-FFF2-40B4-BE49-F238E27FC236}">
              <a16:creationId xmlns:a16="http://schemas.microsoft.com/office/drawing/2014/main" id="{239DD2B0-ECA6-0414-4641-F269695FF724}"/>
            </a:ext>
          </a:extLst>
        </xdr:cNvPr>
        <xdr:cNvSpPr txBox="1"/>
      </xdr:nvSpPr>
      <xdr:spPr>
        <a:xfrm>
          <a:off x="9072773" y="4667069"/>
          <a:ext cx="1426051" cy="206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0B0C55D-71FB-4A88-B314-423CCC0B96E2}" type="TxLink">
            <a:rPr lang="en-US" sz="2000" b="0" i="0" u="none" strike="noStrike">
              <a:solidFill>
                <a:srgbClr val="5E98D4"/>
              </a:solidFill>
              <a:latin typeface="Calibri" panose="020F0502020204030204" pitchFamily="34" charset="0"/>
              <a:cs typeface="Calibri" panose="020F0502020204030204" pitchFamily="34" charset="0"/>
            </a:rPr>
            <a:pPr algn="l"/>
            <a:t>35%</a:t>
          </a:fld>
          <a:endParaRPr lang="en-NG" sz="2000">
            <a:solidFill>
              <a:srgbClr val="5E98D4"/>
            </a:solidFill>
            <a:latin typeface="Calibri" panose="020F0502020204030204" pitchFamily="34" charset="0"/>
            <a:cs typeface="Calibri" panose="020F0502020204030204" pitchFamily="34" charset="0"/>
          </a:endParaRPr>
        </a:p>
      </xdr:txBody>
    </xdr:sp>
    <xdr:clientData/>
  </xdr:twoCellAnchor>
  <xdr:twoCellAnchor>
    <xdr:from>
      <xdr:col>15</xdr:col>
      <xdr:colOff>545993</xdr:colOff>
      <xdr:row>29</xdr:row>
      <xdr:rowOff>56969</xdr:rowOff>
    </xdr:from>
    <xdr:to>
      <xdr:col>18</xdr:col>
      <xdr:colOff>143244</xdr:colOff>
      <xdr:row>30</xdr:row>
      <xdr:rowOff>80191</xdr:rowOff>
    </xdr:to>
    <xdr:sp macro="" textlink="'Rider Behavior Analysis'!M5">
      <xdr:nvSpPr>
        <xdr:cNvPr id="98" name="TextBox 97">
          <a:extLst>
            <a:ext uri="{FF2B5EF4-FFF2-40B4-BE49-F238E27FC236}">
              <a16:creationId xmlns:a16="http://schemas.microsoft.com/office/drawing/2014/main" id="{AE960D7D-4348-A0CC-C590-1511FCC40FA8}"/>
            </a:ext>
          </a:extLst>
        </xdr:cNvPr>
        <xdr:cNvSpPr txBox="1"/>
      </xdr:nvSpPr>
      <xdr:spPr>
        <a:xfrm>
          <a:off x="9080393" y="5360489"/>
          <a:ext cx="1426051" cy="206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C81DA69-447A-4509-B15E-15679B5065EC}" type="TxLink">
            <a:rPr lang="en-US" sz="2000" b="0" i="0" u="none" strike="noStrike">
              <a:solidFill>
                <a:srgbClr val="95BFA4"/>
              </a:solidFill>
              <a:latin typeface="Calibri" panose="020F0502020204030204" pitchFamily="34" charset="0"/>
              <a:cs typeface="Calibri" panose="020F0502020204030204" pitchFamily="34" charset="0"/>
            </a:rPr>
            <a:pPr algn="l"/>
            <a:t>65%</a:t>
          </a:fld>
          <a:endParaRPr lang="en-NG" sz="2000">
            <a:solidFill>
              <a:srgbClr val="95BFA4"/>
            </a:solidFill>
            <a:latin typeface="Calibri" panose="020F0502020204030204" pitchFamily="34" charset="0"/>
            <a:cs typeface="Calibri" panose="020F0502020204030204" pitchFamily="34" charset="0"/>
          </a:endParaRPr>
        </a:p>
      </xdr:txBody>
    </xdr:sp>
    <xdr:clientData/>
  </xdr:twoCellAnchor>
  <xdr:twoCellAnchor>
    <xdr:from>
      <xdr:col>15</xdr:col>
      <xdr:colOff>66975</xdr:colOff>
      <xdr:row>28</xdr:row>
      <xdr:rowOff>43318</xdr:rowOff>
    </xdr:from>
    <xdr:to>
      <xdr:col>15</xdr:col>
      <xdr:colOff>518744</xdr:colOff>
      <xdr:row>30</xdr:row>
      <xdr:rowOff>129327</xdr:rowOff>
    </xdr:to>
    <xdr:pic>
      <xdr:nvPicPr>
        <xdr:cNvPr id="99" name="Picture 98">
          <a:extLst>
            <a:ext uri="{FF2B5EF4-FFF2-40B4-BE49-F238E27FC236}">
              <a16:creationId xmlns:a16="http://schemas.microsoft.com/office/drawing/2014/main" id="{85D85B21-EA8A-0654-D512-8583F03ECC9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210975" y="5163958"/>
          <a:ext cx="451769" cy="451769"/>
        </a:xfrm>
        <a:prstGeom prst="rect">
          <a:avLst/>
        </a:prstGeom>
        <a:noFill/>
      </xdr:spPr>
    </xdr:pic>
    <xdr:clientData/>
  </xdr:twoCellAnchor>
  <xdr:twoCellAnchor>
    <xdr:from>
      <xdr:col>15</xdr:col>
      <xdr:colOff>52829</xdr:colOff>
      <xdr:row>24</xdr:row>
      <xdr:rowOff>57729</xdr:rowOff>
    </xdr:from>
    <xdr:to>
      <xdr:col>15</xdr:col>
      <xdr:colOff>532890</xdr:colOff>
      <xdr:row>26</xdr:row>
      <xdr:rowOff>172030</xdr:rowOff>
    </xdr:to>
    <xdr:pic>
      <xdr:nvPicPr>
        <xdr:cNvPr id="100" name="Picture 99">
          <a:extLst>
            <a:ext uri="{FF2B5EF4-FFF2-40B4-BE49-F238E27FC236}">
              <a16:creationId xmlns:a16="http://schemas.microsoft.com/office/drawing/2014/main" id="{3E80D5C7-3136-42D8-88E3-95A784E66BCF}"/>
            </a:ext>
          </a:extLst>
        </xdr:cNvPr>
        <xdr:cNvPicPr>
          <a:picLocks noChangeAspect="1"/>
        </xdr:cNvPicPr>
      </xdr:nvPicPr>
      <xdr:blipFill>
        <a:blip xmlns:r="http://schemas.openxmlformats.org/officeDocument/2006/relationships" r:embed="rId3"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9196829" y="4446849"/>
          <a:ext cx="480061" cy="480061"/>
        </a:xfrm>
        <a:prstGeom prst="rect">
          <a:avLst/>
        </a:prstGeom>
      </xdr:spPr>
    </xdr:pic>
    <xdr:clientData/>
  </xdr:twoCellAnchor>
  <xdr:twoCellAnchor>
    <xdr:from>
      <xdr:col>14</xdr:col>
      <xdr:colOff>502720</xdr:colOff>
      <xdr:row>4</xdr:row>
      <xdr:rowOff>68580</xdr:rowOff>
    </xdr:from>
    <xdr:to>
      <xdr:col>16</xdr:col>
      <xdr:colOff>487881</xdr:colOff>
      <xdr:row>10</xdr:row>
      <xdr:rowOff>114300</xdr:rowOff>
    </xdr:to>
    <xdr:graphicFrame macro="">
      <xdr:nvGraphicFramePr>
        <xdr:cNvPr id="38" name="Chart 37">
          <a:extLst>
            <a:ext uri="{FF2B5EF4-FFF2-40B4-BE49-F238E27FC236}">
              <a16:creationId xmlns:a16="http://schemas.microsoft.com/office/drawing/2014/main" id="{21CC0A7C-2DFD-E0EA-0BEA-91A22DC55D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170285</xdr:colOff>
      <xdr:row>6</xdr:row>
      <xdr:rowOff>91440</xdr:rowOff>
    </xdr:from>
    <xdr:to>
      <xdr:col>16</xdr:col>
      <xdr:colOff>225951</xdr:colOff>
      <xdr:row>8</xdr:row>
      <xdr:rowOff>76200</xdr:rowOff>
    </xdr:to>
    <xdr:sp macro="" textlink="'Rider Behavior Analysis'!B28">
      <xdr:nvSpPr>
        <xdr:cNvPr id="81" name="TextBox 80">
          <a:extLst>
            <a:ext uri="{FF2B5EF4-FFF2-40B4-BE49-F238E27FC236}">
              <a16:creationId xmlns:a16="http://schemas.microsoft.com/office/drawing/2014/main" id="{86C943D5-E76D-9EDA-A534-C9F336E5BCD5}"/>
            </a:ext>
          </a:extLst>
        </xdr:cNvPr>
        <xdr:cNvSpPr txBox="1"/>
      </xdr:nvSpPr>
      <xdr:spPr>
        <a:xfrm>
          <a:off x="8704685" y="1188720"/>
          <a:ext cx="665266"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C6E7B6A-8697-4424-8070-43836F1EE52E}" type="TxLink">
            <a:rPr lang="en-US" sz="2000" b="0" i="0" u="none" strike="noStrike">
              <a:solidFill>
                <a:schemeClr val="bg1">
                  <a:lumMod val="75000"/>
                </a:schemeClr>
              </a:solidFill>
              <a:latin typeface="Calibri" panose="020F0502020204030204" pitchFamily="34" charset="0"/>
              <a:cs typeface="Calibri" panose="020F0502020204030204" pitchFamily="34" charset="0"/>
            </a:rPr>
            <a:pPr algn="ctr"/>
            <a:t>49%</a:t>
          </a:fld>
          <a:endParaRPr lang="en-NG" sz="2000" b="0" i="0" u="none" strike="noStrike">
            <a:solidFill>
              <a:schemeClr val="bg1">
                <a:lumMod val="75000"/>
              </a:schemeClr>
            </a:solidFill>
            <a:latin typeface="Calibri" panose="020F0502020204030204" pitchFamily="34" charset="0"/>
            <a:cs typeface="Calibri" panose="020F0502020204030204" pitchFamily="34" charset="0"/>
          </a:endParaRPr>
        </a:p>
      </xdr:txBody>
    </xdr:sp>
    <xdr:clientData/>
  </xdr:twoCellAnchor>
  <xdr:twoCellAnchor>
    <xdr:from>
      <xdr:col>16</xdr:col>
      <xdr:colOff>167440</xdr:colOff>
      <xdr:row>11</xdr:row>
      <xdr:rowOff>137160</xdr:rowOff>
    </xdr:from>
    <xdr:to>
      <xdr:col>18</xdr:col>
      <xdr:colOff>152601</xdr:colOff>
      <xdr:row>18</xdr:row>
      <xdr:rowOff>15240</xdr:rowOff>
    </xdr:to>
    <xdr:graphicFrame macro="">
      <xdr:nvGraphicFramePr>
        <xdr:cNvPr id="50" name="Chart 49">
          <a:extLst>
            <a:ext uri="{FF2B5EF4-FFF2-40B4-BE49-F238E27FC236}">
              <a16:creationId xmlns:a16="http://schemas.microsoft.com/office/drawing/2014/main" id="{D0EE9F0E-9D01-00B5-089B-F47B1D1BD8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xdr:col>
      <xdr:colOff>121920</xdr:colOff>
      <xdr:row>8</xdr:row>
      <xdr:rowOff>137160</xdr:rowOff>
    </xdr:from>
    <xdr:to>
      <xdr:col>1</xdr:col>
      <xdr:colOff>586740</xdr:colOff>
      <xdr:row>11</xdr:row>
      <xdr:rowOff>53340</xdr:rowOff>
    </xdr:to>
    <xdr:pic>
      <xdr:nvPicPr>
        <xdr:cNvPr id="76" name="HomeIcon_Default" descr="Work from home Wi-Fi with solid fill">
          <a:hlinkClick xmlns:r="http://schemas.openxmlformats.org/officeDocument/2006/relationships" r:id="rId11"/>
          <a:extLst>
            <a:ext uri="{FF2B5EF4-FFF2-40B4-BE49-F238E27FC236}">
              <a16:creationId xmlns:a16="http://schemas.microsoft.com/office/drawing/2014/main" id="{25F307C8-B151-5327-49E4-7DED4053386C}"/>
            </a:ext>
          </a:extLst>
        </xdr:cNvPr>
        <xdr:cNvPicPr>
          <a:picLocks noChangeAspect="1"/>
        </xdr:cNvPicPr>
      </xdr:nvPicPr>
      <xdr:blipFill>
        <a:blip xmlns:r="http://schemas.openxmlformats.org/officeDocument/2006/relationships" r:embed="rId12">
          <a:duotone>
            <a:schemeClr val="bg2">
              <a:shade val="45000"/>
              <a:satMod val="135000"/>
            </a:schemeClr>
            <a:prstClr val="white"/>
          </a:duotone>
          <a:extLst>
            <a:ext uri="{96DAC541-7B7A-43D3-8B79-37D633B846F1}">
              <asvg:svgBlip xmlns:asvg="http://schemas.microsoft.com/office/drawing/2016/SVG/main" r:embed="rId13"/>
            </a:ext>
          </a:extLst>
        </a:blip>
        <a:stretch>
          <a:fillRect/>
        </a:stretch>
      </xdr:blipFill>
      <xdr:spPr>
        <a:xfrm>
          <a:off x="731520" y="1600200"/>
          <a:ext cx="464820" cy="464820"/>
        </a:xfrm>
        <a:prstGeom prst="rect">
          <a:avLst/>
        </a:prstGeom>
      </xdr:spPr>
    </xdr:pic>
    <xdr:clientData/>
  </xdr:twoCellAnchor>
  <xdr:twoCellAnchor editAs="oneCell">
    <xdr:from>
      <xdr:col>1</xdr:col>
      <xdr:colOff>114300</xdr:colOff>
      <xdr:row>14</xdr:row>
      <xdr:rowOff>0</xdr:rowOff>
    </xdr:from>
    <xdr:to>
      <xdr:col>2</xdr:col>
      <xdr:colOff>15240</xdr:colOff>
      <xdr:row>16</xdr:row>
      <xdr:rowOff>144780</xdr:rowOff>
    </xdr:to>
    <xdr:pic>
      <xdr:nvPicPr>
        <xdr:cNvPr id="106" name="NextIcon_Default" descr="Document with solid fill">
          <a:hlinkClick xmlns:r="http://schemas.openxmlformats.org/officeDocument/2006/relationships" r:id="rId14"/>
          <a:extLst>
            <a:ext uri="{FF2B5EF4-FFF2-40B4-BE49-F238E27FC236}">
              <a16:creationId xmlns:a16="http://schemas.microsoft.com/office/drawing/2014/main" id="{5D735675-54CD-AF5B-7CE8-FAF425357B9E}"/>
            </a:ext>
          </a:extLst>
        </xdr:cNvPr>
        <xdr:cNvPicPr>
          <a:picLocks noChangeAspect="1"/>
        </xdr:cNvPicPr>
      </xdr:nvPicPr>
      <xdr:blipFill>
        <a:blip xmlns:r="http://schemas.openxmlformats.org/officeDocument/2006/relationships" r:embed="rId15">
          <a:lum bright="70000" contrast="-70000"/>
          <a:extLst>
            <a:ext uri="{96DAC541-7B7A-43D3-8B79-37D633B846F1}">
              <asvg:svgBlip xmlns:asvg="http://schemas.microsoft.com/office/drawing/2016/SVG/main" r:embed="rId16"/>
            </a:ext>
          </a:extLst>
        </a:blip>
        <a:stretch>
          <a:fillRect/>
        </a:stretch>
      </xdr:blipFill>
      <xdr:spPr>
        <a:xfrm>
          <a:off x="723900" y="2560320"/>
          <a:ext cx="510540" cy="510540"/>
        </a:xfrm>
        <a:prstGeom prst="rect">
          <a:avLst/>
        </a:prstGeom>
      </xdr:spPr>
    </xdr:pic>
    <xdr:clientData/>
  </xdr:twoCellAnchor>
  <xdr:twoCellAnchor editAs="oneCell">
    <xdr:from>
      <xdr:col>19</xdr:col>
      <xdr:colOff>480060</xdr:colOff>
      <xdr:row>25</xdr:row>
      <xdr:rowOff>76201</xdr:rowOff>
    </xdr:from>
    <xdr:to>
      <xdr:col>21</xdr:col>
      <xdr:colOff>601980</xdr:colOff>
      <xdr:row>32</xdr:row>
      <xdr:rowOff>22861</xdr:rowOff>
    </xdr:to>
    <mc:AlternateContent xmlns:mc="http://schemas.openxmlformats.org/markup-compatibility/2006" xmlns:a14="http://schemas.microsoft.com/office/drawing/2010/main">
      <mc:Choice Requires="a14">
        <xdr:graphicFrame macro="">
          <xdr:nvGraphicFramePr>
            <xdr:cNvPr id="108" name="GenderSlicer 1">
              <a:extLst>
                <a:ext uri="{FF2B5EF4-FFF2-40B4-BE49-F238E27FC236}">
                  <a16:creationId xmlns:a16="http://schemas.microsoft.com/office/drawing/2014/main" id="{8BB7BD6E-946C-49BE-B0F2-DC9507C80372}"/>
                </a:ext>
              </a:extLst>
            </xdr:cNvPr>
            <xdr:cNvGraphicFramePr/>
          </xdr:nvGraphicFramePr>
          <xdr:xfrm>
            <a:off x="0" y="0"/>
            <a:ext cx="0" cy="0"/>
          </xdr:xfrm>
          <a:graphic>
            <a:graphicData uri="http://schemas.microsoft.com/office/drawing/2010/slicer">
              <sle:slicer xmlns:sle="http://schemas.microsoft.com/office/drawing/2010/slicer" name="GenderSlicer 1"/>
            </a:graphicData>
          </a:graphic>
        </xdr:graphicFrame>
      </mc:Choice>
      <mc:Fallback xmlns="">
        <xdr:sp macro="" textlink="">
          <xdr:nvSpPr>
            <xdr:cNvPr id="0" name=""/>
            <xdr:cNvSpPr>
              <a:spLocks noTextEdit="1"/>
            </xdr:cNvSpPr>
          </xdr:nvSpPr>
          <xdr:spPr>
            <a:xfrm>
              <a:off x="12062460" y="4648201"/>
              <a:ext cx="1828800" cy="122682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480060</xdr:colOff>
      <xdr:row>7</xdr:row>
      <xdr:rowOff>121920</xdr:rowOff>
    </xdr:from>
    <xdr:to>
      <xdr:col>21</xdr:col>
      <xdr:colOff>579120</xdr:colOff>
      <xdr:row>25</xdr:row>
      <xdr:rowOff>76200</xdr:rowOff>
    </xdr:to>
    <mc:AlternateContent xmlns:mc="http://schemas.openxmlformats.org/markup-compatibility/2006" xmlns:a14="http://schemas.microsoft.com/office/drawing/2010/main">
      <mc:Choice Requires="a14">
        <xdr:graphicFrame macro="">
          <xdr:nvGraphicFramePr>
            <xdr:cNvPr id="109" name="RouteSlicer 1">
              <a:extLst>
                <a:ext uri="{FF2B5EF4-FFF2-40B4-BE49-F238E27FC236}">
                  <a16:creationId xmlns:a16="http://schemas.microsoft.com/office/drawing/2014/main" id="{9B217962-B728-486A-9FBA-F4EF6E2BB484}"/>
                </a:ext>
              </a:extLst>
            </xdr:cNvPr>
            <xdr:cNvGraphicFramePr/>
          </xdr:nvGraphicFramePr>
          <xdr:xfrm>
            <a:off x="0" y="0"/>
            <a:ext cx="0" cy="0"/>
          </xdr:xfrm>
          <a:graphic>
            <a:graphicData uri="http://schemas.microsoft.com/office/drawing/2010/slicer">
              <sle:slicer xmlns:sle="http://schemas.microsoft.com/office/drawing/2010/slicer" name="RouteSlicer 1"/>
            </a:graphicData>
          </a:graphic>
        </xdr:graphicFrame>
      </mc:Choice>
      <mc:Fallback xmlns="">
        <xdr:sp macro="" textlink="">
          <xdr:nvSpPr>
            <xdr:cNvPr id="0" name=""/>
            <xdr:cNvSpPr>
              <a:spLocks noTextEdit="1"/>
            </xdr:cNvSpPr>
          </xdr:nvSpPr>
          <xdr:spPr>
            <a:xfrm>
              <a:off x="12062460" y="1402080"/>
              <a:ext cx="1828800" cy="324612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480060</xdr:colOff>
      <xdr:row>2</xdr:row>
      <xdr:rowOff>99060</xdr:rowOff>
    </xdr:from>
    <xdr:to>
      <xdr:col>21</xdr:col>
      <xdr:colOff>556260</xdr:colOff>
      <xdr:row>7</xdr:row>
      <xdr:rowOff>129540</xdr:rowOff>
    </xdr:to>
    <mc:AlternateContent xmlns:mc="http://schemas.openxmlformats.org/markup-compatibility/2006" xmlns:a14="http://schemas.microsoft.com/office/drawing/2010/main">
      <mc:Choice Requires="a14">
        <xdr:graphicFrame macro="">
          <xdr:nvGraphicFramePr>
            <xdr:cNvPr id="110" name="YearSlicer 1">
              <a:extLst>
                <a:ext uri="{FF2B5EF4-FFF2-40B4-BE49-F238E27FC236}">
                  <a16:creationId xmlns:a16="http://schemas.microsoft.com/office/drawing/2014/main" id="{3D6A5FC2-624F-4398-93C9-2BCED9E526A9}"/>
                </a:ext>
              </a:extLst>
            </xdr:cNvPr>
            <xdr:cNvGraphicFramePr/>
          </xdr:nvGraphicFramePr>
          <xdr:xfrm>
            <a:off x="0" y="0"/>
            <a:ext cx="0" cy="0"/>
          </xdr:xfrm>
          <a:graphic>
            <a:graphicData uri="http://schemas.microsoft.com/office/drawing/2010/slicer">
              <sle:slicer xmlns:sle="http://schemas.microsoft.com/office/drawing/2010/slicer" name="YearSlicer 1"/>
            </a:graphicData>
          </a:graphic>
        </xdr:graphicFrame>
      </mc:Choice>
      <mc:Fallback xmlns="">
        <xdr:sp macro="" textlink="">
          <xdr:nvSpPr>
            <xdr:cNvPr id="0" name=""/>
            <xdr:cNvSpPr>
              <a:spLocks noTextEdit="1"/>
            </xdr:cNvSpPr>
          </xdr:nvSpPr>
          <xdr:spPr>
            <a:xfrm>
              <a:off x="12062460" y="464820"/>
              <a:ext cx="1828800" cy="94488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449580</xdr:colOff>
      <xdr:row>4</xdr:row>
      <xdr:rowOff>7620</xdr:rowOff>
    </xdr:from>
    <xdr:to>
      <xdr:col>1</xdr:col>
      <xdr:colOff>527580</xdr:colOff>
      <xdr:row>6</xdr:row>
      <xdr:rowOff>1860</xdr:rowOff>
    </xdr:to>
    <xdr:sp macro="[0]!Visible" textlink="">
      <xdr:nvSpPr>
        <xdr:cNvPr id="112" name="Rectangle: Rounded Corners 111">
          <a:extLst>
            <a:ext uri="{FF2B5EF4-FFF2-40B4-BE49-F238E27FC236}">
              <a16:creationId xmlns:a16="http://schemas.microsoft.com/office/drawing/2014/main" id="{CAB08551-86D8-4653-B1C2-A225E29C4141}"/>
            </a:ext>
          </a:extLst>
        </xdr:cNvPr>
        <xdr:cNvSpPr/>
      </xdr:nvSpPr>
      <xdr:spPr>
        <a:xfrm>
          <a:off x="449580" y="739140"/>
          <a:ext cx="687600" cy="360000"/>
        </a:xfrm>
        <a:prstGeom prst="roundRect">
          <a:avLst/>
        </a:prstGeom>
        <a:solidFill>
          <a:srgbClr val="5E98D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Slicers</a:t>
          </a:r>
          <a:endParaRPr lang="en-NG" sz="1200"/>
        </a:p>
      </xdr:txBody>
    </xdr:sp>
    <xdr:clientData/>
  </xdr:twoCellAnchor>
  <xdr:twoCellAnchor editAs="oneCell">
    <xdr:from>
      <xdr:col>1</xdr:col>
      <xdr:colOff>121920</xdr:colOff>
      <xdr:row>8</xdr:row>
      <xdr:rowOff>137160</xdr:rowOff>
    </xdr:from>
    <xdr:to>
      <xdr:col>1</xdr:col>
      <xdr:colOff>586740</xdr:colOff>
      <xdr:row>11</xdr:row>
      <xdr:rowOff>53340</xdr:rowOff>
    </xdr:to>
    <xdr:pic macro="[0]!ActivateHomeDashboard">
      <xdr:nvPicPr>
        <xdr:cNvPr id="12" name="HomeIcon_Active" descr="Work from home Wi-Fi with solid fill">
          <a:hlinkClick xmlns:r="http://schemas.openxmlformats.org/officeDocument/2006/relationships" r:id="rId11"/>
          <a:extLst>
            <a:ext uri="{FF2B5EF4-FFF2-40B4-BE49-F238E27FC236}">
              <a16:creationId xmlns:a16="http://schemas.microsoft.com/office/drawing/2014/main" id="{14CE48DE-F024-CBBC-1532-C89585F54375}"/>
            </a:ext>
          </a:extLst>
        </xdr:cNvPr>
        <xdr:cNvPicPr>
          <a:picLocks noChangeAspect="1"/>
        </xdr:cNvPicPr>
      </xdr:nvPicPr>
      <xdr:blipFill>
        <a:blip xmlns:r="http://schemas.openxmlformats.org/officeDocument/2006/relationships" r:embed="rId12">
          <a:lum bright="70000" contrast="-70000"/>
          <a:extLst>
            <a:ext uri="{96DAC541-7B7A-43D3-8B79-37D633B846F1}">
              <asvg:svgBlip xmlns:asvg="http://schemas.microsoft.com/office/drawing/2016/SVG/main" r:embed="rId13"/>
            </a:ext>
          </a:extLst>
        </a:blip>
        <a:stretch>
          <a:fillRect/>
        </a:stretch>
      </xdr:blipFill>
      <xdr:spPr>
        <a:xfrm>
          <a:off x="731520" y="1600200"/>
          <a:ext cx="464820" cy="464820"/>
        </a:xfrm>
        <a:prstGeom prst="rect">
          <a:avLst/>
        </a:prstGeom>
      </xdr:spPr>
    </xdr:pic>
    <xdr:clientData/>
  </xdr:twoCellAnchor>
  <xdr:twoCellAnchor editAs="oneCell">
    <xdr:from>
      <xdr:col>1</xdr:col>
      <xdr:colOff>114300</xdr:colOff>
      <xdr:row>14</xdr:row>
      <xdr:rowOff>0</xdr:rowOff>
    </xdr:from>
    <xdr:to>
      <xdr:col>2</xdr:col>
      <xdr:colOff>15240</xdr:colOff>
      <xdr:row>16</xdr:row>
      <xdr:rowOff>144780</xdr:rowOff>
    </xdr:to>
    <xdr:pic macro="[0]!ActivateNextDashboard">
      <xdr:nvPicPr>
        <xdr:cNvPr id="49" name="NextIcon_Active" descr="Document with solid fill">
          <a:hlinkClick xmlns:r="http://schemas.openxmlformats.org/officeDocument/2006/relationships" r:id="rId14"/>
          <a:extLst>
            <a:ext uri="{FF2B5EF4-FFF2-40B4-BE49-F238E27FC236}">
              <a16:creationId xmlns:a16="http://schemas.microsoft.com/office/drawing/2014/main" id="{66B65E6E-31B4-21BA-311C-6459E3AAC48A}"/>
            </a:ext>
          </a:extLst>
        </xdr:cNvPr>
        <xdr:cNvPicPr>
          <a:picLocks noChangeAspect="1"/>
        </xdr:cNvPicPr>
      </xdr:nvPicPr>
      <xdr:blipFill>
        <a:blip xmlns:r="http://schemas.openxmlformats.org/officeDocument/2006/relationships" r:embed="rId15">
          <a:duotone>
            <a:schemeClr val="bg2">
              <a:shade val="45000"/>
              <a:satMod val="135000"/>
            </a:schemeClr>
            <a:prstClr val="white"/>
          </a:duotone>
          <a:alphaModFix/>
          <a:lum bright="-20000" contrast="-40000"/>
          <a:extLst>
            <a:ext uri="{96DAC541-7B7A-43D3-8B79-37D633B846F1}">
              <asvg:svgBlip xmlns:asvg="http://schemas.microsoft.com/office/drawing/2016/SVG/main" r:embed="rId16"/>
            </a:ext>
          </a:extLst>
        </a:blip>
        <a:stretch>
          <a:fillRect/>
        </a:stretch>
      </xdr:blipFill>
      <xdr:spPr>
        <a:xfrm>
          <a:off x="723900" y="2560320"/>
          <a:ext cx="510540" cy="510540"/>
        </a:xfrm>
        <a:prstGeom prst="rect">
          <a:avLst/>
        </a:prstGeom>
      </xdr:spPr>
    </xdr:pic>
    <xdr:clientData/>
  </xdr:twoCellAnchor>
  <xdr:twoCellAnchor>
    <xdr:from>
      <xdr:col>9</xdr:col>
      <xdr:colOff>586740</xdr:colOff>
      <xdr:row>20</xdr:row>
      <xdr:rowOff>175260</xdr:rowOff>
    </xdr:from>
    <xdr:to>
      <xdr:col>14</xdr:col>
      <xdr:colOff>365760</xdr:colOff>
      <xdr:row>32</xdr:row>
      <xdr:rowOff>30480</xdr:rowOff>
    </xdr:to>
    <xdr:graphicFrame macro="">
      <xdr:nvGraphicFramePr>
        <xdr:cNvPr id="29" name="Chart 28">
          <a:extLst>
            <a:ext uri="{FF2B5EF4-FFF2-40B4-BE49-F238E27FC236}">
              <a16:creationId xmlns:a16="http://schemas.microsoft.com/office/drawing/2014/main" id="{8A3CCC07-80E8-4A38-82BE-C7F9CFF75E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10</xdr:col>
      <xdr:colOff>38100</xdr:colOff>
      <xdr:row>19</xdr:row>
      <xdr:rowOff>11745</xdr:rowOff>
    </xdr:from>
    <xdr:to>
      <xdr:col>14</xdr:col>
      <xdr:colOff>396240</xdr:colOff>
      <xdr:row>23</xdr:row>
      <xdr:rowOff>117795</xdr:rowOff>
    </xdr:to>
    <xdr:sp macro="" textlink="">
      <xdr:nvSpPr>
        <xdr:cNvPr id="30" name="TextBox 29">
          <a:extLst>
            <a:ext uri="{FF2B5EF4-FFF2-40B4-BE49-F238E27FC236}">
              <a16:creationId xmlns:a16="http://schemas.microsoft.com/office/drawing/2014/main" id="{60D2AD91-9C53-4E77-AF6A-3035DF7254C5}"/>
            </a:ext>
          </a:extLst>
        </xdr:cNvPr>
        <xdr:cNvSpPr txBox="1"/>
      </xdr:nvSpPr>
      <xdr:spPr>
        <a:xfrm>
          <a:off x="6134100" y="3486465"/>
          <a:ext cx="2796540" cy="83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solidFill>
                <a:schemeClr val="bg1">
                  <a:lumMod val="75000"/>
                </a:schemeClr>
              </a:solidFill>
            </a:rPr>
            <a:t>Weekday ridership is higher, indicating buses are mainly used for commuting, while lower weekend use suggests potential for promotions or reduced service.</a:t>
          </a:r>
          <a:endParaRPr lang="en-NG" sz="1100">
            <a:solidFill>
              <a:schemeClr val="bg1">
                <a:lumMod val="7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586740</xdr:colOff>
      <xdr:row>0</xdr:row>
      <xdr:rowOff>7616</xdr:rowOff>
    </xdr:from>
    <xdr:to>
      <xdr:col>13</xdr:col>
      <xdr:colOff>381000</xdr:colOff>
      <xdr:row>32</xdr:row>
      <xdr:rowOff>160020</xdr:rowOff>
    </xdr:to>
    <xdr:sp macro="" textlink="">
      <xdr:nvSpPr>
        <xdr:cNvPr id="36" name="Arrow: Pentagon 35">
          <a:extLst>
            <a:ext uri="{FF2B5EF4-FFF2-40B4-BE49-F238E27FC236}">
              <a16:creationId xmlns:a16="http://schemas.microsoft.com/office/drawing/2014/main" id="{FC736CED-3AFA-4A4B-96D5-4BB47546D238}"/>
            </a:ext>
          </a:extLst>
        </xdr:cNvPr>
        <xdr:cNvSpPr/>
      </xdr:nvSpPr>
      <xdr:spPr>
        <a:xfrm rot="10800000">
          <a:off x="1798320" y="7616"/>
          <a:ext cx="6499860" cy="6004564"/>
        </a:xfrm>
        <a:prstGeom prst="homePlate">
          <a:avLst>
            <a:gd name="adj" fmla="val 20562"/>
          </a:avLst>
        </a:prstGeom>
        <a:gradFill>
          <a:gsLst>
            <a:gs pos="0">
              <a:schemeClr val="tx1">
                <a:lumMod val="95000"/>
                <a:lumOff val="5000"/>
              </a:schemeClr>
            </a:gs>
            <a:gs pos="39000">
              <a:srgbClr val="2A2A2A"/>
            </a:gs>
            <a:gs pos="49000">
              <a:srgbClr val="595959"/>
            </a:gs>
            <a:gs pos="100000">
              <a:srgbClr val="0D0D0D"/>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4</xdr:col>
      <xdr:colOff>22860</xdr:colOff>
      <xdr:row>0</xdr:row>
      <xdr:rowOff>0</xdr:rowOff>
    </xdr:from>
    <xdr:to>
      <xdr:col>14</xdr:col>
      <xdr:colOff>426720</xdr:colOff>
      <xdr:row>32</xdr:row>
      <xdr:rowOff>160018</xdr:rowOff>
    </xdr:to>
    <xdr:sp macro="" textlink="">
      <xdr:nvSpPr>
        <xdr:cNvPr id="37" name="Arrow: Pentagon 36">
          <a:extLst>
            <a:ext uri="{FF2B5EF4-FFF2-40B4-BE49-F238E27FC236}">
              <a16:creationId xmlns:a16="http://schemas.microsoft.com/office/drawing/2014/main" id="{3CF824D9-D9EB-4575-8287-CF6E399EADE9}"/>
            </a:ext>
          </a:extLst>
        </xdr:cNvPr>
        <xdr:cNvSpPr/>
      </xdr:nvSpPr>
      <xdr:spPr>
        <a:xfrm rot="10800000">
          <a:off x="2453640" y="0"/>
          <a:ext cx="6499860" cy="6012178"/>
        </a:xfrm>
        <a:prstGeom prst="homePlate">
          <a:avLst>
            <a:gd name="adj" fmla="val 20562"/>
          </a:avLst>
        </a:prstGeom>
        <a:gradFill>
          <a:gsLst>
            <a:gs pos="0">
              <a:schemeClr val="tx1">
                <a:lumMod val="95000"/>
                <a:lumOff val="5000"/>
              </a:schemeClr>
            </a:gs>
            <a:gs pos="39000">
              <a:srgbClr val="2A2A2A"/>
            </a:gs>
            <a:gs pos="49000">
              <a:srgbClr val="595959"/>
            </a:gs>
            <a:gs pos="89000">
              <a:srgbClr val="0D0D0D"/>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4</xdr:col>
      <xdr:colOff>579120</xdr:colOff>
      <xdr:row>0</xdr:row>
      <xdr:rowOff>0</xdr:rowOff>
    </xdr:from>
    <xdr:to>
      <xdr:col>15</xdr:col>
      <xdr:colOff>373380</xdr:colOff>
      <xdr:row>32</xdr:row>
      <xdr:rowOff>160018</xdr:rowOff>
    </xdr:to>
    <xdr:sp macro="" textlink="">
      <xdr:nvSpPr>
        <xdr:cNvPr id="44" name="Arrow: Pentagon 43">
          <a:extLst>
            <a:ext uri="{FF2B5EF4-FFF2-40B4-BE49-F238E27FC236}">
              <a16:creationId xmlns:a16="http://schemas.microsoft.com/office/drawing/2014/main" id="{4193B906-AC74-4526-9A5B-57F99F74409B}"/>
            </a:ext>
          </a:extLst>
        </xdr:cNvPr>
        <xdr:cNvSpPr/>
      </xdr:nvSpPr>
      <xdr:spPr>
        <a:xfrm rot="10800000">
          <a:off x="3009900" y="0"/>
          <a:ext cx="6499860" cy="6012178"/>
        </a:xfrm>
        <a:prstGeom prst="homePlate">
          <a:avLst>
            <a:gd name="adj" fmla="val 20562"/>
          </a:avLst>
        </a:prstGeom>
        <a:gradFill>
          <a:gsLst>
            <a:gs pos="0">
              <a:schemeClr val="tx1">
                <a:lumMod val="95000"/>
                <a:lumOff val="5000"/>
              </a:schemeClr>
            </a:gs>
            <a:gs pos="23000">
              <a:srgbClr val="2A2A2A"/>
            </a:gs>
            <a:gs pos="51000">
              <a:srgbClr val="595959"/>
            </a:gs>
            <a:gs pos="83000">
              <a:srgbClr val="0D0D0D"/>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6</xdr:col>
      <xdr:colOff>190500</xdr:colOff>
      <xdr:row>0</xdr:row>
      <xdr:rowOff>0</xdr:rowOff>
    </xdr:from>
    <xdr:to>
      <xdr:col>16</xdr:col>
      <xdr:colOff>594360</xdr:colOff>
      <xdr:row>32</xdr:row>
      <xdr:rowOff>160020</xdr:rowOff>
    </xdr:to>
    <xdr:sp macro="" textlink="">
      <xdr:nvSpPr>
        <xdr:cNvPr id="45" name="Arrow: Pentagon 44">
          <a:extLst>
            <a:ext uri="{FF2B5EF4-FFF2-40B4-BE49-F238E27FC236}">
              <a16:creationId xmlns:a16="http://schemas.microsoft.com/office/drawing/2014/main" id="{50F2DA79-A451-4D20-A124-C93CFE5DAB80}"/>
            </a:ext>
          </a:extLst>
        </xdr:cNvPr>
        <xdr:cNvSpPr/>
      </xdr:nvSpPr>
      <xdr:spPr>
        <a:xfrm rot="10800000">
          <a:off x="3840480" y="0"/>
          <a:ext cx="6499860" cy="6012180"/>
        </a:xfrm>
        <a:prstGeom prst="homePlate">
          <a:avLst>
            <a:gd name="adj" fmla="val 20562"/>
          </a:avLst>
        </a:prstGeom>
        <a:gradFill>
          <a:gsLst>
            <a:gs pos="0">
              <a:schemeClr val="tx1">
                <a:lumMod val="95000"/>
                <a:lumOff val="5000"/>
              </a:schemeClr>
            </a:gs>
            <a:gs pos="19000">
              <a:srgbClr val="2A2A2A"/>
            </a:gs>
            <a:gs pos="36000">
              <a:srgbClr val="595959"/>
            </a:gs>
            <a:gs pos="100000">
              <a:srgbClr val="0D0D0D"/>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7</xdr:col>
      <xdr:colOff>487680</xdr:colOff>
      <xdr:row>0</xdr:row>
      <xdr:rowOff>0</xdr:rowOff>
    </xdr:from>
    <xdr:to>
      <xdr:col>18</xdr:col>
      <xdr:colOff>281940</xdr:colOff>
      <xdr:row>32</xdr:row>
      <xdr:rowOff>160020</xdr:rowOff>
    </xdr:to>
    <xdr:sp macro="" textlink="">
      <xdr:nvSpPr>
        <xdr:cNvPr id="57" name="Arrow: Pentagon 56">
          <a:extLst>
            <a:ext uri="{FF2B5EF4-FFF2-40B4-BE49-F238E27FC236}">
              <a16:creationId xmlns:a16="http://schemas.microsoft.com/office/drawing/2014/main" id="{4586DAE7-0283-468A-86E8-CF3FB449FE0C}"/>
            </a:ext>
          </a:extLst>
        </xdr:cNvPr>
        <xdr:cNvSpPr/>
      </xdr:nvSpPr>
      <xdr:spPr>
        <a:xfrm rot="10800000">
          <a:off x="4747260" y="0"/>
          <a:ext cx="6499860" cy="6012180"/>
        </a:xfrm>
        <a:prstGeom prst="homePlate">
          <a:avLst>
            <a:gd name="adj" fmla="val 20562"/>
          </a:avLst>
        </a:prstGeom>
        <a:gradFill>
          <a:gsLst>
            <a:gs pos="0">
              <a:schemeClr val="tx1">
                <a:lumMod val="95000"/>
                <a:lumOff val="5000"/>
              </a:schemeClr>
            </a:gs>
            <a:gs pos="24000">
              <a:srgbClr val="2A2A2A"/>
            </a:gs>
            <a:gs pos="67000">
              <a:srgbClr val="595959"/>
            </a:gs>
            <a:gs pos="89000">
              <a:srgbClr val="0D0D0D"/>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8</xdr:col>
      <xdr:colOff>464820</xdr:colOff>
      <xdr:row>0</xdr:row>
      <xdr:rowOff>0</xdr:rowOff>
    </xdr:from>
    <xdr:to>
      <xdr:col>22</xdr:col>
      <xdr:colOff>144780</xdr:colOff>
      <xdr:row>32</xdr:row>
      <xdr:rowOff>167640</xdr:rowOff>
    </xdr:to>
    <xdr:sp macro="" textlink="">
      <xdr:nvSpPr>
        <xdr:cNvPr id="58" name="Arrow: Pentagon 57">
          <a:extLst>
            <a:ext uri="{FF2B5EF4-FFF2-40B4-BE49-F238E27FC236}">
              <a16:creationId xmlns:a16="http://schemas.microsoft.com/office/drawing/2014/main" id="{08736EA5-AA5C-44F5-87D9-5DEC7ED5141B}"/>
            </a:ext>
          </a:extLst>
        </xdr:cNvPr>
        <xdr:cNvSpPr/>
      </xdr:nvSpPr>
      <xdr:spPr>
        <a:xfrm rot="10800000">
          <a:off x="5334000" y="0"/>
          <a:ext cx="8214360" cy="6019800"/>
        </a:xfrm>
        <a:prstGeom prst="homePlate">
          <a:avLst>
            <a:gd name="adj" fmla="val 20562"/>
          </a:avLst>
        </a:prstGeom>
        <a:gradFill>
          <a:gsLst>
            <a:gs pos="6000">
              <a:schemeClr val="tx1">
                <a:lumMod val="95000"/>
                <a:lumOff val="5000"/>
              </a:schemeClr>
            </a:gs>
            <a:gs pos="91000">
              <a:srgbClr val="2A2A2A"/>
            </a:gs>
            <a:gs pos="47000">
              <a:srgbClr val="595959"/>
            </a:gs>
            <a:gs pos="100000">
              <a:srgbClr val="0D0D0D"/>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xdr:col>
      <xdr:colOff>129540</xdr:colOff>
      <xdr:row>0</xdr:row>
      <xdr:rowOff>137160</xdr:rowOff>
    </xdr:from>
    <xdr:to>
      <xdr:col>2</xdr:col>
      <xdr:colOff>68580</xdr:colOff>
      <xdr:row>32</xdr:row>
      <xdr:rowOff>62880</xdr:rowOff>
    </xdr:to>
    <xdr:grpSp>
      <xdr:nvGrpSpPr>
        <xdr:cNvPr id="14" name="Group 13">
          <a:extLst>
            <a:ext uri="{FF2B5EF4-FFF2-40B4-BE49-F238E27FC236}">
              <a16:creationId xmlns:a16="http://schemas.microsoft.com/office/drawing/2014/main" id="{A434AAB3-4942-459B-B9FE-C2633F4C695E}"/>
            </a:ext>
          </a:extLst>
        </xdr:cNvPr>
        <xdr:cNvGrpSpPr/>
      </xdr:nvGrpSpPr>
      <xdr:grpSpPr>
        <a:xfrm>
          <a:off x="739140" y="137160"/>
          <a:ext cx="541020" cy="5777880"/>
          <a:chOff x="167640" y="2491740"/>
          <a:chExt cx="548640" cy="5821680"/>
        </a:xfrm>
      </xdr:grpSpPr>
      <xdr:sp macro="" textlink="">
        <xdr:nvSpPr>
          <xdr:cNvPr id="15" name="Rectangle: Rounded Corners 14">
            <a:extLst>
              <a:ext uri="{FF2B5EF4-FFF2-40B4-BE49-F238E27FC236}">
                <a16:creationId xmlns:a16="http://schemas.microsoft.com/office/drawing/2014/main" id="{B02F2DC5-94CB-F4AE-EC5C-FF6A18D04AFD}"/>
              </a:ext>
            </a:extLst>
          </xdr:cNvPr>
          <xdr:cNvSpPr/>
        </xdr:nvSpPr>
        <xdr:spPr>
          <a:xfrm>
            <a:off x="213360" y="2491740"/>
            <a:ext cx="502920" cy="5821680"/>
          </a:xfrm>
          <a:prstGeom prst="roundRect">
            <a:avLst>
              <a:gd name="adj" fmla="val 20834"/>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sp macro="" textlink="">
        <xdr:nvSpPr>
          <xdr:cNvPr id="16" name="Rectangle: Rounded Corners 15">
            <a:extLst>
              <a:ext uri="{FF2B5EF4-FFF2-40B4-BE49-F238E27FC236}">
                <a16:creationId xmlns:a16="http://schemas.microsoft.com/office/drawing/2014/main" id="{D01F0140-0C29-2581-0A5E-D01F389FD4DF}"/>
              </a:ext>
            </a:extLst>
          </xdr:cNvPr>
          <xdr:cNvSpPr/>
        </xdr:nvSpPr>
        <xdr:spPr>
          <a:xfrm>
            <a:off x="167640" y="2491740"/>
            <a:ext cx="502920" cy="5821680"/>
          </a:xfrm>
          <a:prstGeom prst="roundRect">
            <a:avLst>
              <a:gd name="adj" fmla="val 20834"/>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grpSp>
    <xdr:clientData/>
  </xdr:twoCellAnchor>
  <xdr:twoCellAnchor>
    <xdr:from>
      <xdr:col>2</xdr:col>
      <xdr:colOff>277368</xdr:colOff>
      <xdr:row>2</xdr:row>
      <xdr:rowOff>76200</xdr:rowOff>
    </xdr:from>
    <xdr:to>
      <xdr:col>14</xdr:col>
      <xdr:colOff>441960</xdr:colOff>
      <xdr:row>7</xdr:row>
      <xdr:rowOff>94488</xdr:rowOff>
    </xdr:to>
    <xdr:sp macro="" textlink="">
      <xdr:nvSpPr>
        <xdr:cNvPr id="17" name="Rectangle: Rounded Corners 16">
          <a:extLst>
            <a:ext uri="{FF2B5EF4-FFF2-40B4-BE49-F238E27FC236}">
              <a16:creationId xmlns:a16="http://schemas.microsoft.com/office/drawing/2014/main" id="{042C22A7-13E6-4F29-B021-724BDA1AFCE6}"/>
            </a:ext>
          </a:extLst>
        </xdr:cNvPr>
        <xdr:cNvSpPr/>
      </xdr:nvSpPr>
      <xdr:spPr>
        <a:xfrm>
          <a:off x="879348" y="441960"/>
          <a:ext cx="7479792" cy="932688"/>
        </a:xfrm>
        <a:prstGeom prst="roundRect">
          <a:avLst>
            <a:gd name="adj" fmla="val 20834"/>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chemeClr val="tx1">
                <a:lumMod val="95000"/>
                <a:lumOff val="5000"/>
              </a:schemeClr>
            </a:solidFill>
          </a:endParaRPr>
        </a:p>
      </xdr:txBody>
    </xdr:sp>
    <xdr:clientData/>
  </xdr:twoCellAnchor>
  <xdr:twoCellAnchor>
    <xdr:from>
      <xdr:col>5</xdr:col>
      <xdr:colOff>231648</xdr:colOff>
      <xdr:row>3</xdr:row>
      <xdr:rowOff>0</xdr:rowOff>
    </xdr:from>
    <xdr:to>
      <xdr:col>8</xdr:col>
      <xdr:colOff>231648</xdr:colOff>
      <xdr:row>4</xdr:row>
      <xdr:rowOff>121920</xdr:rowOff>
    </xdr:to>
    <xdr:sp macro="" textlink="">
      <xdr:nvSpPr>
        <xdr:cNvPr id="18" name="TextBox 17">
          <a:extLst>
            <a:ext uri="{FF2B5EF4-FFF2-40B4-BE49-F238E27FC236}">
              <a16:creationId xmlns:a16="http://schemas.microsoft.com/office/drawing/2014/main" id="{3FC68A8C-061B-43CA-812B-EBA000DAA7F9}"/>
            </a:ext>
          </a:extLst>
        </xdr:cNvPr>
        <xdr:cNvSpPr txBox="1"/>
      </xdr:nvSpPr>
      <xdr:spPr>
        <a:xfrm>
          <a:off x="2670048" y="548640"/>
          <a:ext cx="18288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lumMod val="65000"/>
                </a:schemeClr>
              </a:solidFill>
              <a:effectLst/>
              <a:latin typeface="Arial" panose="020B0604020202020204" pitchFamily="34" charset="0"/>
              <a:ea typeface="+mn-ea"/>
              <a:cs typeface="Arial" panose="020B0604020202020204" pitchFamily="34" charset="0"/>
            </a:rPr>
            <a:t>Average Riders  Per Trip</a:t>
          </a:r>
          <a:endParaRPr lang="en-NG" sz="1100">
            <a:solidFill>
              <a:schemeClr val="bg1">
                <a:lumMod val="65000"/>
              </a:schemeClr>
            </a:solidFill>
            <a:effectLst/>
            <a:latin typeface="Arial" panose="020B0604020202020204" pitchFamily="34" charset="0"/>
            <a:cs typeface="Arial" panose="020B0604020202020204" pitchFamily="34" charset="0"/>
          </a:endParaRPr>
        </a:p>
      </xdr:txBody>
    </xdr:sp>
    <xdr:clientData/>
  </xdr:twoCellAnchor>
  <xdr:twoCellAnchor>
    <xdr:from>
      <xdr:col>8</xdr:col>
      <xdr:colOff>284988</xdr:colOff>
      <xdr:row>3</xdr:row>
      <xdr:rowOff>0</xdr:rowOff>
    </xdr:from>
    <xdr:to>
      <xdr:col>11</xdr:col>
      <xdr:colOff>284988</xdr:colOff>
      <xdr:row>4</xdr:row>
      <xdr:rowOff>121920</xdr:rowOff>
    </xdr:to>
    <xdr:sp macro="" textlink="">
      <xdr:nvSpPr>
        <xdr:cNvPr id="19" name="TextBox 18">
          <a:extLst>
            <a:ext uri="{FF2B5EF4-FFF2-40B4-BE49-F238E27FC236}">
              <a16:creationId xmlns:a16="http://schemas.microsoft.com/office/drawing/2014/main" id="{DC439907-59B3-4A7A-9391-9D58A09CD96B}"/>
            </a:ext>
          </a:extLst>
        </xdr:cNvPr>
        <xdr:cNvSpPr txBox="1"/>
      </xdr:nvSpPr>
      <xdr:spPr>
        <a:xfrm>
          <a:off x="4552188" y="548640"/>
          <a:ext cx="18288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lumMod val="65000"/>
                </a:schemeClr>
              </a:solidFill>
              <a:effectLst/>
              <a:latin typeface="Arial" panose="020B0604020202020204" pitchFamily="34" charset="0"/>
              <a:ea typeface="+mn-ea"/>
              <a:cs typeface="Arial" panose="020B0604020202020204" pitchFamily="34" charset="0"/>
            </a:rPr>
            <a:t>Total Revenue Generated</a:t>
          </a:r>
          <a:endParaRPr lang="en-NG" sz="1100">
            <a:solidFill>
              <a:schemeClr val="bg1">
                <a:lumMod val="65000"/>
              </a:schemeClr>
            </a:solidFill>
            <a:effectLst/>
            <a:latin typeface="Arial" panose="020B0604020202020204" pitchFamily="34" charset="0"/>
            <a:cs typeface="Arial" panose="020B0604020202020204" pitchFamily="34" charset="0"/>
          </a:endParaRPr>
        </a:p>
      </xdr:txBody>
    </xdr:sp>
    <xdr:clientData/>
  </xdr:twoCellAnchor>
  <xdr:twoCellAnchor>
    <xdr:from>
      <xdr:col>11</xdr:col>
      <xdr:colOff>338328</xdr:colOff>
      <xdr:row>3</xdr:row>
      <xdr:rowOff>0</xdr:rowOff>
    </xdr:from>
    <xdr:to>
      <xdr:col>14</xdr:col>
      <xdr:colOff>338328</xdr:colOff>
      <xdr:row>4</xdr:row>
      <xdr:rowOff>121920</xdr:rowOff>
    </xdr:to>
    <xdr:sp macro="" textlink="">
      <xdr:nvSpPr>
        <xdr:cNvPr id="20" name="TextBox 19">
          <a:extLst>
            <a:ext uri="{FF2B5EF4-FFF2-40B4-BE49-F238E27FC236}">
              <a16:creationId xmlns:a16="http://schemas.microsoft.com/office/drawing/2014/main" id="{E5034AC2-35BE-4CA3-9F3F-4A511EE86C55}"/>
            </a:ext>
          </a:extLst>
        </xdr:cNvPr>
        <xdr:cNvSpPr txBox="1"/>
      </xdr:nvSpPr>
      <xdr:spPr>
        <a:xfrm>
          <a:off x="6434328" y="548640"/>
          <a:ext cx="18288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lumMod val="65000"/>
                </a:schemeClr>
              </a:solidFill>
              <a:effectLst/>
              <a:latin typeface="Arial" panose="020B0604020202020204" pitchFamily="34" charset="0"/>
              <a:ea typeface="+mn-ea"/>
              <a:cs typeface="Arial" panose="020B0604020202020204" pitchFamily="34" charset="0"/>
            </a:rPr>
            <a:t>Total Trips</a:t>
          </a:r>
          <a:endParaRPr lang="en-NG" sz="1100">
            <a:solidFill>
              <a:schemeClr val="bg1">
                <a:lumMod val="65000"/>
              </a:schemeClr>
            </a:solidFill>
            <a:effectLst/>
            <a:latin typeface="Arial" panose="020B0604020202020204" pitchFamily="34" charset="0"/>
            <a:cs typeface="Arial" panose="020B0604020202020204" pitchFamily="34" charset="0"/>
          </a:endParaRPr>
        </a:p>
      </xdr:txBody>
    </xdr:sp>
    <xdr:clientData/>
  </xdr:twoCellAnchor>
  <xdr:twoCellAnchor>
    <xdr:from>
      <xdr:col>2</xdr:col>
      <xdr:colOff>178308</xdr:colOff>
      <xdr:row>3</xdr:row>
      <xdr:rowOff>0</xdr:rowOff>
    </xdr:from>
    <xdr:to>
      <xdr:col>5</xdr:col>
      <xdr:colOff>178308</xdr:colOff>
      <xdr:row>4</xdr:row>
      <xdr:rowOff>121920</xdr:rowOff>
    </xdr:to>
    <xdr:sp macro="" textlink="">
      <xdr:nvSpPr>
        <xdr:cNvPr id="21" name="TextBox 20">
          <a:extLst>
            <a:ext uri="{FF2B5EF4-FFF2-40B4-BE49-F238E27FC236}">
              <a16:creationId xmlns:a16="http://schemas.microsoft.com/office/drawing/2014/main" id="{C2452EB0-7BC4-4E02-B54E-F10B346AF9C4}"/>
            </a:ext>
          </a:extLst>
        </xdr:cNvPr>
        <xdr:cNvSpPr txBox="1"/>
      </xdr:nvSpPr>
      <xdr:spPr>
        <a:xfrm>
          <a:off x="787908" y="548640"/>
          <a:ext cx="18288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lumMod val="65000"/>
                </a:schemeClr>
              </a:solidFill>
              <a:effectLst/>
              <a:latin typeface="Arial" panose="020B0604020202020204" pitchFamily="34" charset="0"/>
              <a:ea typeface="+mn-ea"/>
              <a:cs typeface="Arial" panose="020B0604020202020204" pitchFamily="34" charset="0"/>
            </a:rPr>
            <a:t>Total Riders</a:t>
          </a:r>
          <a:endParaRPr lang="en-NG" sz="1100">
            <a:solidFill>
              <a:schemeClr val="bg1">
                <a:lumMod val="65000"/>
              </a:schemeClr>
            </a:solidFill>
            <a:effectLst/>
            <a:latin typeface="Arial" panose="020B0604020202020204" pitchFamily="34" charset="0"/>
            <a:cs typeface="Arial" panose="020B0604020202020204" pitchFamily="34" charset="0"/>
          </a:endParaRPr>
        </a:p>
      </xdr:txBody>
    </xdr:sp>
    <xdr:clientData/>
  </xdr:twoCellAnchor>
  <xdr:twoCellAnchor>
    <xdr:from>
      <xdr:col>5</xdr:col>
      <xdr:colOff>208788</xdr:colOff>
      <xdr:row>5</xdr:row>
      <xdr:rowOff>76200</xdr:rowOff>
    </xdr:from>
    <xdr:to>
      <xdr:col>8</xdr:col>
      <xdr:colOff>208788</xdr:colOff>
      <xdr:row>7</xdr:row>
      <xdr:rowOff>15240</xdr:rowOff>
    </xdr:to>
    <xdr:sp macro="" textlink="'Rider Behavior Analysis'!B2">
      <xdr:nvSpPr>
        <xdr:cNvPr id="22" name="TextBox 21">
          <a:extLst>
            <a:ext uri="{FF2B5EF4-FFF2-40B4-BE49-F238E27FC236}">
              <a16:creationId xmlns:a16="http://schemas.microsoft.com/office/drawing/2014/main" id="{CCE592A0-6788-4D09-886B-93E0CC7FCB5C}"/>
            </a:ext>
          </a:extLst>
        </xdr:cNvPr>
        <xdr:cNvSpPr txBox="1"/>
      </xdr:nvSpPr>
      <xdr:spPr>
        <a:xfrm>
          <a:off x="2647188" y="990600"/>
          <a:ext cx="18288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8FCD71-88B2-47C0-9803-B1C0AFD1CDA5}" type="TxLink">
            <a:rPr lang="en-US" sz="1600" b="0" i="0" u="none" strike="noStrike">
              <a:solidFill>
                <a:schemeClr val="bg1">
                  <a:lumMod val="75000"/>
                </a:schemeClr>
              </a:solidFill>
              <a:effectLst/>
              <a:latin typeface="Calibri" panose="020F0502020204030204" pitchFamily="34" charset="0"/>
              <a:ea typeface="+mn-ea"/>
              <a:cs typeface="Calibri" panose="020F0502020204030204" pitchFamily="34" charset="0"/>
            </a:rPr>
            <a:pPr algn="ctr"/>
            <a:t>33</a:t>
          </a:fld>
          <a:endParaRPr lang="en-NG" sz="1600">
            <a:solidFill>
              <a:schemeClr val="bg1">
                <a:lumMod val="75000"/>
              </a:schemeClr>
            </a:solidFill>
            <a:effectLst/>
            <a:latin typeface="Calibri" panose="020F0502020204030204" pitchFamily="34" charset="0"/>
            <a:cs typeface="Calibri" panose="020F0502020204030204" pitchFamily="34" charset="0"/>
          </a:endParaRPr>
        </a:p>
      </xdr:txBody>
    </xdr:sp>
    <xdr:clientData/>
  </xdr:twoCellAnchor>
  <xdr:twoCellAnchor>
    <xdr:from>
      <xdr:col>8</xdr:col>
      <xdr:colOff>262128</xdr:colOff>
      <xdr:row>5</xdr:row>
      <xdr:rowOff>76200</xdr:rowOff>
    </xdr:from>
    <xdr:to>
      <xdr:col>11</xdr:col>
      <xdr:colOff>262128</xdr:colOff>
      <xdr:row>7</xdr:row>
      <xdr:rowOff>15240</xdr:rowOff>
    </xdr:to>
    <xdr:sp macro="" textlink="'Bus Utilization and Revenue'!B23">
      <xdr:nvSpPr>
        <xdr:cNvPr id="23" name="TextBox 22">
          <a:extLst>
            <a:ext uri="{FF2B5EF4-FFF2-40B4-BE49-F238E27FC236}">
              <a16:creationId xmlns:a16="http://schemas.microsoft.com/office/drawing/2014/main" id="{158F7B38-2254-49C6-9C88-1713D117BAF7}"/>
            </a:ext>
          </a:extLst>
        </xdr:cNvPr>
        <xdr:cNvSpPr txBox="1"/>
      </xdr:nvSpPr>
      <xdr:spPr>
        <a:xfrm>
          <a:off x="4529328" y="990600"/>
          <a:ext cx="18288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4431D7C-E804-4557-9E31-0BDFCFA4DEDC}" type="TxLink">
            <a:rPr lang="en-US" sz="1600" b="0" i="0" u="none" strike="noStrike">
              <a:solidFill>
                <a:schemeClr val="bg1">
                  <a:lumMod val="75000"/>
                </a:schemeClr>
              </a:solidFill>
              <a:effectLst/>
              <a:latin typeface="Calibri" panose="020F0502020204030204" pitchFamily="34" charset="0"/>
              <a:ea typeface="+mn-ea"/>
              <a:cs typeface="Calibri" panose="020F0502020204030204" pitchFamily="34" charset="0"/>
            </a:rPr>
            <a:t>$183.1k</a:t>
          </a:fld>
          <a:endParaRPr lang="en-NG" sz="1600">
            <a:solidFill>
              <a:schemeClr val="bg1">
                <a:lumMod val="75000"/>
              </a:schemeClr>
            </a:solidFill>
            <a:effectLst/>
            <a:latin typeface="Calibri" panose="020F0502020204030204" pitchFamily="34" charset="0"/>
            <a:cs typeface="Calibri" panose="020F0502020204030204" pitchFamily="34" charset="0"/>
          </a:endParaRPr>
        </a:p>
      </xdr:txBody>
    </xdr:sp>
    <xdr:clientData/>
  </xdr:twoCellAnchor>
  <xdr:twoCellAnchor>
    <xdr:from>
      <xdr:col>11</xdr:col>
      <xdr:colOff>315468</xdr:colOff>
      <xdr:row>5</xdr:row>
      <xdr:rowOff>76200</xdr:rowOff>
    </xdr:from>
    <xdr:to>
      <xdr:col>14</xdr:col>
      <xdr:colOff>315468</xdr:colOff>
      <xdr:row>7</xdr:row>
      <xdr:rowOff>15240</xdr:rowOff>
    </xdr:to>
    <xdr:sp macro="" textlink="'Bus Utilization and Revenue'!A26">
      <xdr:nvSpPr>
        <xdr:cNvPr id="24" name="TextBox 23">
          <a:extLst>
            <a:ext uri="{FF2B5EF4-FFF2-40B4-BE49-F238E27FC236}">
              <a16:creationId xmlns:a16="http://schemas.microsoft.com/office/drawing/2014/main" id="{D3A7B8BA-42A3-4E2F-8C68-1B3CF1159917}"/>
            </a:ext>
          </a:extLst>
        </xdr:cNvPr>
        <xdr:cNvSpPr txBox="1"/>
      </xdr:nvSpPr>
      <xdr:spPr>
        <a:xfrm>
          <a:off x="6411468" y="990600"/>
          <a:ext cx="18288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49225BD-727D-4368-BAFC-615204E996F8}" type="TxLink">
            <a:rPr lang="en-US" sz="1600" b="0" i="0" u="none" strike="noStrike">
              <a:solidFill>
                <a:schemeClr val="bg1">
                  <a:lumMod val="75000"/>
                </a:schemeClr>
              </a:solidFill>
              <a:effectLst/>
              <a:latin typeface="Calibri" panose="020F0502020204030204" pitchFamily="34" charset="0"/>
              <a:ea typeface="+mn-ea"/>
              <a:cs typeface="Calibri" panose="020F0502020204030204" pitchFamily="34" charset="0"/>
            </a:rPr>
            <a:pPr algn="ctr"/>
            <a:t>200</a:t>
          </a:fld>
          <a:endParaRPr lang="en-NG" sz="1600">
            <a:solidFill>
              <a:schemeClr val="bg1">
                <a:lumMod val="75000"/>
              </a:schemeClr>
            </a:solidFill>
            <a:effectLst/>
            <a:latin typeface="Calibri" panose="020F0502020204030204" pitchFamily="34" charset="0"/>
            <a:cs typeface="Calibri" panose="020F0502020204030204" pitchFamily="34" charset="0"/>
          </a:endParaRPr>
        </a:p>
      </xdr:txBody>
    </xdr:sp>
    <xdr:clientData/>
  </xdr:twoCellAnchor>
  <xdr:twoCellAnchor>
    <xdr:from>
      <xdr:col>2</xdr:col>
      <xdr:colOff>155448</xdr:colOff>
      <xdr:row>5</xdr:row>
      <xdr:rowOff>76200</xdr:rowOff>
    </xdr:from>
    <xdr:to>
      <xdr:col>5</xdr:col>
      <xdr:colOff>155448</xdr:colOff>
      <xdr:row>7</xdr:row>
      <xdr:rowOff>15240</xdr:rowOff>
    </xdr:to>
    <xdr:sp macro="" textlink="'Rider Behavior Analysis'!A2">
      <xdr:nvSpPr>
        <xdr:cNvPr id="25" name="TextBox 24">
          <a:extLst>
            <a:ext uri="{FF2B5EF4-FFF2-40B4-BE49-F238E27FC236}">
              <a16:creationId xmlns:a16="http://schemas.microsoft.com/office/drawing/2014/main" id="{1516EB3C-E022-4F31-BAF3-582F66B73B74}"/>
            </a:ext>
          </a:extLst>
        </xdr:cNvPr>
        <xdr:cNvSpPr txBox="1"/>
      </xdr:nvSpPr>
      <xdr:spPr>
        <a:xfrm>
          <a:off x="765048" y="990600"/>
          <a:ext cx="18288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9726D4B-DE25-4929-B869-CAAE1DF6699E}" type="TxLink">
            <a:rPr lang="en-US" sz="2400" b="0" i="0" u="none" strike="noStrike">
              <a:solidFill>
                <a:schemeClr val="bg1">
                  <a:lumMod val="75000"/>
                </a:schemeClr>
              </a:solidFill>
              <a:effectLst/>
              <a:latin typeface="Calibri" panose="020F0502020204030204" pitchFamily="34" charset="0"/>
              <a:ea typeface="+mn-ea"/>
              <a:cs typeface="Calibri" panose="020F0502020204030204" pitchFamily="34" charset="0"/>
            </a:rPr>
            <a:pPr algn="ctr"/>
            <a:t>6.6 K</a:t>
          </a:fld>
          <a:endParaRPr lang="en-NG" sz="2400">
            <a:solidFill>
              <a:schemeClr val="bg1">
                <a:lumMod val="75000"/>
              </a:schemeClr>
            </a:solidFill>
            <a:effectLst/>
            <a:latin typeface="Calibri" panose="020F0502020204030204" pitchFamily="34" charset="0"/>
            <a:cs typeface="Calibri" panose="020F0502020204030204" pitchFamily="34" charset="0"/>
          </a:endParaRPr>
        </a:p>
      </xdr:txBody>
    </xdr:sp>
    <xdr:clientData/>
  </xdr:twoCellAnchor>
  <xdr:twoCellAnchor>
    <xdr:from>
      <xdr:col>2</xdr:col>
      <xdr:colOff>490728</xdr:colOff>
      <xdr:row>4</xdr:row>
      <xdr:rowOff>129540</xdr:rowOff>
    </xdr:from>
    <xdr:to>
      <xdr:col>14</xdr:col>
      <xdr:colOff>178308</xdr:colOff>
      <xdr:row>5</xdr:row>
      <xdr:rowOff>7620</xdr:rowOff>
    </xdr:to>
    <xdr:sp macro="" textlink="">
      <xdr:nvSpPr>
        <xdr:cNvPr id="26" name="Rectangle 25">
          <a:extLst>
            <a:ext uri="{FF2B5EF4-FFF2-40B4-BE49-F238E27FC236}">
              <a16:creationId xmlns:a16="http://schemas.microsoft.com/office/drawing/2014/main" id="{C6A2D541-F7B6-4B25-BD9D-3C99953EA9B6}"/>
            </a:ext>
          </a:extLst>
        </xdr:cNvPr>
        <xdr:cNvSpPr/>
      </xdr:nvSpPr>
      <xdr:spPr>
        <a:xfrm>
          <a:off x="1100328" y="861060"/>
          <a:ext cx="7002780" cy="60960"/>
        </a:xfrm>
        <a:prstGeom prst="rect">
          <a:avLst/>
        </a:prstGeom>
        <a:gradFill>
          <a:gsLst>
            <a:gs pos="6000">
              <a:schemeClr val="tx1">
                <a:lumMod val="95000"/>
                <a:lumOff val="5000"/>
              </a:schemeClr>
            </a:gs>
            <a:gs pos="86000">
              <a:srgbClr val="2A2A2A"/>
            </a:gs>
            <a:gs pos="28000">
              <a:srgbClr val="595959"/>
            </a:gs>
            <a:gs pos="100000">
              <a:srgbClr val="0D0D0D"/>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chemeClr val="bg1">
                <a:lumMod val="65000"/>
              </a:schemeClr>
            </a:solidFill>
          </a:endParaRPr>
        </a:p>
      </xdr:txBody>
    </xdr:sp>
    <xdr:clientData/>
  </xdr:twoCellAnchor>
  <xdr:twoCellAnchor>
    <xdr:from>
      <xdr:col>6</xdr:col>
      <xdr:colOff>445008</xdr:colOff>
      <xdr:row>4</xdr:row>
      <xdr:rowOff>76200</xdr:rowOff>
    </xdr:from>
    <xdr:to>
      <xdr:col>6</xdr:col>
      <xdr:colOff>589008</xdr:colOff>
      <xdr:row>5</xdr:row>
      <xdr:rowOff>37320</xdr:rowOff>
    </xdr:to>
    <xdr:sp macro="" textlink="">
      <xdr:nvSpPr>
        <xdr:cNvPr id="27" name="Oval 26">
          <a:extLst>
            <a:ext uri="{FF2B5EF4-FFF2-40B4-BE49-F238E27FC236}">
              <a16:creationId xmlns:a16="http://schemas.microsoft.com/office/drawing/2014/main" id="{CF3A10B2-212E-4B35-8AB7-4A35FC7B6BAA}"/>
            </a:ext>
          </a:extLst>
        </xdr:cNvPr>
        <xdr:cNvSpPr/>
      </xdr:nvSpPr>
      <xdr:spPr>
        <a:xfrm>
          <a:off x="3485388" y="807720"/>
          <a:ext cx="144000" cy="14400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bg1">
                <a:lumMod val="65000"/>
              </a:schemeClr>
            </a:solidFill>
            <a:latin typeface="+mn-lt"/>
            <a:ea typeface="+mn-ea"/>
            <a:cs typeface="+mn-cs"/>
          </a:endParaRPr>
        </a:p>
      </xdr:txBody>
    </xdr:sp>
    <xdr:clientData/>
  </xdr:twoCellAnchor>
  <xdr:twoCellAnchor>
    <xdr:from>
      <xdr:col>9</xdr:col>
      <xdr:colOff>467868</xdr:colOff>
      <xdr:row>4</xdr:row>
      <xdr:rowOff>83820</xdr:rowOff>
    </xdr:from>
    <xdr:to>
      <xdr:col>10</xdr:col>
      <xdr:colOff>2268</xdr:colOff>
      <xdr:row>5</xdr:row>
      <xdr:rowOff>44940</xdr:rowOff>
    </xdr:to>
    <xdr:sp macro="" textlink="">
      <xdr:nvSpPr>
        <xdr:cNvPr id="28" name="Oval 27">
          <a:extLst>
            <a:ext uri="{FF2B5EF4-FFF2-40B4-BE49-F238E27FC236}">
              <a16:creationId xmlns:a16="http://schemas.microsoft.com/office/drawing/2014/main" id="{5E969EB5-E98A-4B7D-BD4A-5082A6643285}"/>
            </a:ext>
          </a:extLst>
        </xdr:cNvPr>
        <xdr:cNvSpPr/>
      </xdr:nvSpPr>
      <xdr:spPr>
        <a:xfrm>
          <a:off x="5337048" y="815340"/>
          <a:ext cx="144000" cy="14400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bg1">
                <a:lumMod val="65000"/>
              </a:schemeClr>
            </a:solidFill>
            <a:latin typeface="+mn-lt"/>
            <a:ea typeface="+mn-ea"/>
            <a:cs typeface="+mn-cs"/>
          </a:endParaRPr>
        </a:p>
      </xdr:txBody>
    </xdr:sp>
    <xdr:clientData/>
  </xdr:twoCellAnchor>
  <xdr:twoCellAnchor>
    <xdr:from>
      <xdr:col>3</xdr:col>
      <xdr:colOff>399288</xdr:colOff>
      <xdr:row>4</xdr:row>
      <xdr:rowOff>83820</xdr:rowOff>
    </xdr:from>
    <xdr:to>
      <xdr:col>3</xdr:col>
      <xdr:colOff>543288</xdr:colOff>
      <xdr:row>5</xdr:row>
      <xdr:rowOff>44940</xdr:rowOff>
    </xdr:to>
    <xdr:sp macro="" textlink="">
      <xdr:nvSpPr>
        <xdr:cNvPr id="30" name="Oval 29">
          <a:extLst>
            <a:ext uri="{FF2B5EF4-FFF2-40B4-BE49-F238E27FC236}">
              <a16:creationId xmlns:a16="http://schemas.microsoft.com/office/drawing/2014/main" id="{7F0972B5-54FC-407E-BB16-C442C0C043C7}"/>
            </a:ext>
          </a:extLst>
        </xdr:cNvPr>
        <xdr:cNvSpPr/>
      </xdr:nvSpPr>
      <xdr:spPr>
        <a:xfrm>
          <a:off x="1610868" y="815340"/>
          <a:ext cx="144000" cy="14400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bg1">
                <a:lumMod val="65000"/>
              </a:schemeClr>
            </a:solidFill>
            <a:latin typeface="+mn-lt"/>
            <a:ea typeface="+mn-ea"/>
            <a:cs typeface="+mn-cs"/>
          </a:endParaRPr>
        </a:p>
      </xdr:txBody>
    </xdr:sp>
    <xdr:clientData/>
  </xdr:twoCellAnchor>
  <xdr:twoCellAnchor>
    <xdr:from>
      <xdr:col>2</xdr:col>
      <xdr:colOff>548639</xdr:colOff>
      <xdr:row>0</xdr:row>
      <xdr:rowOff>99060</xdr:rowOff>
    </xdr:from>
    <xdr:to>
      <xdr:col>8</xdr:col>
      <xdr:colOff>121919</xdr:colOff>
      <xdr:row>2</xdr:row>
      <xdr:rowOff>76200</xdr:rowOff>
    </xdr:to>
    <xdr:sp macro="" textlink="">
      <xdr:nvSpPr>
        <xdr:cNvPr id="31" name="TextBox 30">
          <a:extLst>
            <a:ext uri="{FF2B5EF4-FFF2-40B4-BE49-F238E27FC236}">
              <a16:creationId xmlns:a16="http://schemas.microsoft.com/office/drawing/2014/main" id="{6A4D3AF4-A321-4DD1-B638-BEA5D8BA896A}"/>
            </a:ext>
          </a:extLst>
        </xdr:cNvPr>
        <xdr:cNvSpPr txBox="1"/>
      </xdr:nvSpPr>
      <xdr:spPr>
        <a:xfrm>
          <a:off x="1158239" y="99060"/>
          <a:ext cx="323088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2">
                  <a:lumMod val="10000"/>
                  <a:lumOff val="90000"/>
                </a:schemeClr>
              </a:solidFill>
              <a:latin typeface="Arial Black" panose="020B0A04020102020204" pitchFamily="34" charset="0"/>
            </a:rPr>
            <a:t>Transportation</a:t>
          </a:r>
          <a:r>
            <a:rPr lang="en-US" sz="1400" b="1">
              <a:solidFill>
                <a:schemeClr val="bg1"/>
              </a:solidFill>
              <a:latin typeface="Arial Black" panose="020B0A04020102020204" pitchFamily="34" charset="0"/>
            </a:rPr>
            <a:t> </a:t>
          </a:r>
          <a:r>
            <a:rPr lang="en-US" sz="1400" b="1">
              <a:solidFill>
                <a:schemeClr val="bg1">
                  <a:lumMod val="95000"/>
                </a:schemeClr>
              </a:solidFill>
              <a:latin typeface="Arial Black" panose="020B0A04020102020204" pitchFamily="34" charset="0"/>
            </a:rPr>
            <a:t>Dashboard</a:t>
          </a:r>
          <a:endParaRPr lang="en-NG" sz="1400" b="1">
            <a:solidFill>
              <a:schemeClr val="bg1">
                <a:lumMod val="95000"/>
              </a:schemeClr>
            </a:solidFill>
            <a:latin typeface="Arial Black" panose="020B0A04020102020204" pitchFamily="34" charset="0"/>
          </a:endParaRPr>
        </a:p>
      </xdr:txBody>
    </xdr:sp>
    <xdr:clientData/>
  </xdr:twoCellAnchor>
  <xdr:twoCellAnchor>
    <xdr:from>
      <xdr:col>12</xdr:col>
      <xdr:colOff>521208</xdr:colOff>
      <xdr:row>4</xdr:row>
      <xdr:rowOff>76200</xdr:rowOff>
    </xdr:from>
    <xdr:to>
      <xdr:col>13</xdr:col>
      <xdr:colOff>55608</xdr:colOff>
      <xdr:row>5</xdr:row>
      <xdr:rowOff>37320</xdr:rowOff>
    </xdr:to>
    <xdr:sp macro="" textlink="">
      <xdr:nvSpPr>
        <xdr:cNvPr id="103" name="Oval 102">
          <a:extLst>
            <a:ext uri="{FF2B5EF4-FFF2-40B4-BE49-F238E27FC236}">
              <a16:creationId xmlns:a16="http://schemas.microsoft.com/office/drawing/2014/main" id="{B02FCB0A-632B-9DD3-F47F-2C5E10573987}"/>
            </a:ext>
          </a:extLst>
        </xdr:cNvPr>
        <xdr:cNvSpPr/>
      </xdr:nvSpPr>
      <xdr:spPr>
        <a:xfrm>
          <a:off x="7219188" y="807720"/>
          <a:ext cx="144000" cy="14400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bg1">
                <a:lumMod val="65000"/>
              </a:schemeClr>
            </a:solidFill>
            <a:latin typeface="+mn-lt"/>
            <a:ea typeface="+mn-ea"/>
            <a:cs typeface="+mn-cs"/>
          </a:endParaRPr>
        </a:p>
      </xdr:txBody>
    </xdr:sp>
    <xdr:clientData/>
  </xdr:twoCellAnchor>
  <xdr:twoCellAnchor>
    <xdr:from>
      <xdr:col>14</xdr:col>
      <xdr:colOff>586740</xdr:colOff>
      <xdr:row>26</xdr:row>
      <xdr:rowOff>46869</xdr:rowOff>
    </xdr:from>
    <xdr:to>
      <xdr:col>18</xdr:col>
      <xdr:colOff>579120</xdr:colOff>
      <xdr:row>26</xdr:row>
      <xdr:rowOff>67434</xdr:rowOff>
    </xdr:to>
    <xdr:sp macro="" textlink="">
      <xdr:nvSpPr>
        <xdr:cNvPr id="6" name="Rectangle 5">
          <a:extLst>
            <a:ext uri="{FF2B5EF4-FFF2-40B4-BE49-F238E27FC236}">
              <a16:creationId xmlns:a16="http://schemas.microsoft.com/office/drawing/2014/main" id="{2C4D8F9B-713B-86E3-624E-7F9B754309B5}"/>
            </a:ext>
          </a:extLst>
        </xdr:cNvPr>
        <xdr:cNvSpPr/>
      </xdr:nvSpPr>
      <xdr:spPr>
        <a:xfrm>
          <a:off x="8503920" y="4801749"/>
          <a:ext cx="2430780" cy="20565"/>
        </a:xfrm>
        <a:prstGeom prst="rect">
          <a:avLst/>
        </a:prstGeom>
        <a:gradFill>
          <a:gsLst>
            <a:gs pos="6000">
              <a:schemeClr val="tx1">
                <a:lumMod val="95000"/>
                <a:lumOff val="5000"/>
              </a:schemeClr>
            </a:gs>
            <a:gs pos="77000">
              <a:schemeClr val="bg1">
                <a:lumMod val="50000"/>
              </a:schemeClr>
            </a:gs>
            <a:gs pos="22000">
              <a:srgbClr val="595959"/>
            </a:gs>
            <a:gs pos="100000">
              <a:srgbClr val="0D0D0D"/>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chemeClr val="bg1">
                <a:lumMod val="65000"/>
              </a:schemeClr>
            </a:solidFill>
          </a:endParaRPr>
        </a:p>
      </xdr:txBody>
    </xdr:sp>
    <xdr:clientData/>
  </xdr:twoCellAnchor>
  <xdr:twoCellAnchor>
    <xdr:from>
      <xdr:col>14</xdr:col>
      <xdr:colOff>586740</xdr:colOff>
      <xdr:row>27</xdr:row>
      <xdr:rowOff>107829</xdr:rowOff>
    </xdr:from>
    <xdr:to>
      <xdr:col>18</xdr:col>
      <xdr:colOff>579120</xdr:colOff>
      <xdr:row>27</xdr:row>
      <xdr:rowOff>128394</xdr:rowOff>
    </xdr:to>
    <xdr:sp macro="" textlink="">
      <xdr:nvSpPr>
        <xdr:cNvPr id="7" name="Rectangle 6">
          <a:extLst>
            <a:ext uri="{FF2B5EF4-FFF2-40B4-BE49-F238E27FC236}">
              <a16:creationId xmlns:a16="http://schemas.microsoft.com/office/drawing/2014/main" id="{E8E8E1AC-BE8A-079A-E687-8526B2DAA8CD}"/>
            </a:ext>
          </a:extLst>
        </xdr:cNvPr>
        <xdr:cNvSpPr/>
      </xdr:nvSpPr>
      <xdr:spPr>
        <a:xfrm>
          <a:off x="8503920" y="5045589"/>
          <a:ext cx="2430780" cy="20565"/>
        </a:xfrm>
        <a:prstGeom prst="rect">
          <a:avLst/>
        </a:prstGeom>
        <a:gradFill>
          <a:gsLst>
            <a:gs pos="6000">
              <a:schemeClr val="tx1">
                <a:lumMod val="95000"/>
                <a:lumOff val="5000"/>
              </a:schemeClr>
            </a:gs>
            <a:gs pos="77000">
              <a:schemeClr val="bg1">
                <a:lumMod val="50000"/>
              </a:schemeClr>
            </a:gs>
            <a:gs pos="22000">
              <a:srgbClr val="595959"/>
            </a:gs>
            <a:gs pos="100000">
              <a:srgbClr val="0D0D0D"/>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chemeClr val="bg1">
                <a:lumMod val="65000"/>
              </a:schemeClr>
            </a:solidFill>
          </a:endParaRPr>
        </a:p>
      </xdr:txBody>
    </xdr:sp>
    <xdr:clientData/>
  </xdr:twoCellAnchor>
  <xdr:twoCellAnchor>
    <xdr:from>
      <xdr:col>14</xdr:col>
      <xdr:colOff>586740</xdr:colOff>
      <xdr:row>29</xdr:row>
      <xdr:rowOff>1149</xdr:rowOff>
    </xdr:from>
    <xdr:to>
      <xdr:col>18</xdr:col>
      <xdr:colOff>579120</xdr:colOff>
      <xdr:row>29</xdr:row>
      <xdr:rowOff>21714</xdr:rowOff>
    </xdr:to>
    <xdr:sp macro="" textlink="">
      <xdr:nvSpPr>
        <xdr:cNvPr id="29" name="Rectangle 28">
          <a:extLst>
            <a:ext uri="{FF2B5EF4-FFF2-40B4-BE49-F238E27FC236}">
              <a16:creationId xmlns:a16="http://schemas.microsoft.com/office/drawing/2014/main" id="{E54B3844-4C50-7130-83B5-590A7B0C75D6}"/>
            </a:ext>
          </a:extLst>
        </xdr:cNvPr>
        <xdr:cNvSpPr/>
      </xdr:nvSpPr>
      <xdr:spPr>
        <a:xfrm>
          <a:off x="8503920" y="5304669"/>
          <a:ext cx="2430780" cy="20565"/>
        </a:xfrm>
        <a:prstGeom prst="rect">
          <a:avLst/>
        </a:prstGeom>
        <a:gradFill>
          <a:gsLst>
            <a:gs pos="6000">
              <a:schemeClr val="tx1">
                <a:lumMod val="95000"/>
                <a:lumOff val="5000"/>
              </a:schemeClr>
            </a:gs>
            <a:gs pos="77000">
              <a:schemeClr val="bg1">
                <a:lumMod val="50000"/>
              </a:schemeClr>
            </a:gs>
            <a:gs pos="22000">
              <a:srgbClr val="595959"/>
            </a:gs>
            <a:gs pos="100000">
              <a:srgbClr val="0D0D0D"/>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chemeClr val="bg1">
                <a:lumMod val="65000"/>
              </a:schemeClr>
            </a:solidFill>
          </a:endParaRPr>
        </a:p>
      </xdr:txBody>
    </xdr:sp>
    <xdr:clientData/>
  </xdr:twoCellAnchor>
  <xdr:twoCellAnchor>
    <xdr:from>
      <xdr:col>14</xdr:col>
      <xdr:colOff>586740</xdr:colOff>
      <xdr:row>30</xdr:row>
      <xdr:rowOff>77349</xdr:rowOff>
    </xdr:from>
    <xdr:to>
      <xdr:col>18</xdr:col>
      <xdr:colOff>579120</xdr:colOff>
      <xdr:row>30</xdr:row>
      <xdr:rowOff>97914</xdr:rowOff>
    </xdr:to>
    <xdr:sp macro="" textlink="">
      <xdr:nvSpPr>
        <xdr:cNvPr id="32" name="Rectangle 31">
          <a:extLst>
            <a:ext uri="{FF2B5EF4-FFF2-40B4-BE49-F238E27FC236}">
              <a16:creationId xmlns:a16="http://schemas.microsoft.com/office/drawing/2014/main" id="{9F7F2E1E-0C11-C8F2-804A-66A8CD677F1E}"/>
            </a:ext>
          </a:extLst>
        </xdr:cNvPr>
        <xdr:cNvSpPr/>
      </xdr:nvSpPr>
      <xdr:spPr>
        <a:xfrm>
          <a:off x="8503920" y="5563749"/>
          <a:ext cx="2430780" cy="20565"/>
        </a:xfrm>
        <a:prstGeom prst="rect">
          <a:avLst/>
        </a:prstGeom>
        <a:gradFill>
          <a:gsLst>
            <a:gs pos="6000">
              <a:schemeClr val="tx1">
                <a:lumMod val="95000"/>
                <a:lumOff val="5000"/>
              </a:schemeClr>
            </a:gs>
            <a:gs pos="77000">
              <a:schemeClr val="bg1">
                <a:lumMod val="50000"/>
              </a:schemeClr>
            </a:gs>
            <a:gs pos="22000">
              <a:srgbClr val="595959"/>
            </a:gs>
            <a:gs pos="100000">
              <a:srgbClr val="0D0D0D"/>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chemeClr val="bg1">
                <a:lumMod val="65000"/>
              </a:schemeClr>
            </a:solidFill>
          </a:endParaRPr>
        </a:p>
      </xdr:txBody>
    </xdr:sp>
    <xdr:clientData/>
  </xdr:twoCellAnchor>
  <xdr:twoCellAnchor>
    <xdr:from>
      <xdr:col>0</xdr:col>
      <xdr:colOff>464820</xdr:colOff>
      <xdr:row>4</xdr:row>
      <xdr:rowOff>13972</xdr:rowOff>
    </xdr:from>
    <xdr:to>
      <xdr:col>1</xdr:col>
      <xdr:colOff>541020</xdr:colOff>
      <xdr:row>6</xdr:row>
      <xdr:rowOff>8888</xdr:rowOff>
    </xdr:to>
    <xdr:sp macro="[0]!ToggleSlicers" textlink="">
      <xdr:nvSpPr>
        <xdr:cNvPr id="38" name="Rectangle: Rounded Corners 37">
          <a:extLst>
            <a:ext uri="{FF2B5EF4-FFF2-40B4-BE49-F238E27FC236}">
              <a16:creationId xmlns:a16="http://schemas.microsoft.com/office/drawing/2014/main" id="{80BED214-BA48-4B5C-BB66-3746FA64CBAC}"/>
            </a:ext>
          </a:extLst>
        </xdr:cNvPr>
        <xdr:cNvSpPr/>
      </xdr:nvSpPr>
      <xdr:spPr>
        <a:xfrm>
          <a:off x="464820" y="745492"/>
          <a:ext cx="685800" cy="360676"/>
        </a:xfrm>
        <a:prstGeom prst="roundRect">
          <a:avLst/>
        </a:prstGeom>
        <a:solidFill>
          <a:srgbClr val="5E98D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Slicers</a:t>
          </a:r>
          <a:endParaRPr lang="en-NG" sz="1200"/>
        </a:p>
      </xdr:txBody>
    </xdr:sp>
    <xdr:clientData/>
  </xdr:twoCellAnchor>
  <xdr:twoCellAnchor editAs="oneCell">
    <xdr:from>
      <xdr:col>1</xdr:col>
      <xdr:colOff>137160</xdr:colOff>
      <xdr:row>8</xdr:row>
      <xdr:rowOff>114300</xdr:rowOff>
    </xdr:from>
    <xdr:to>
      <xdr:col>2</xdr:col>
      <xdr:colOff>7620</xdr:colOff>
      <xdr:row>11</xdr:row>
      <xdr:rowOff>30480</xdr:rowOff>
    </xdr:to>
    <xdr:pic>
      <xdr:nvPicPr>
        <xdr:cNvPr id="39" name="HomeIcon_Default" descr="Work from home Wi-Fi with solid fill">
          <a:hlinkClick xmlns:r="http://schemas.openxmlformats.org/officeDocument/2006/relationships" r:id="rId1"/>
          <a:extLst>
            <a:ext uri="{FF2B5EF4-FFF2-40B4-BE49-F238E27FC236}">
              <a16:creationId xmlns:a16="http://schemas.microsoft.com/office/drawing/2014/main" id="{AF630ACA-3F91-49C3-855C-10AD51B66469}"/>
            </a:ext>
          </a:extLst>
        </xdr:cNvPr>
        <xdr:cNvPicPr>
          <a:picLocks noChangeAspect="1"/>
        </xdr:cNvPicPr>
      </xdr:nvPicPr>
      <xdr:blipFill>
        <a:blip xmlns:r="http://schemas.openxmlformats.org/officeDocument/2006/relationships" r:embed="rId2">
          <a:duotone>
            <a:schemeClr val="bg2">
              <a:shade val="45000"/>
              <a:satMod val="135000"/>
            </a:schemeClr>
            <a:prstClr val="white"/>
          </a:duotone>
          <a:lum bright="-20000" contrast="-40000"/>
          <a:extLst>
            <a:ext uri="{96DAC541-7B7A-43D3-8B79-37D633B846F1}">
              <asvg:svgBlip xmlns:asvg="http://schemas.microsoft.com/office/drawing/2016/SVG/main" r:embed="rId3"/>
            </a:ext>
          </a:extLst>
        </a:blip>
        <a:stretch>
          <a:fillRect/>
        </a:stretch>
      </xdr:blipFill>
      <xdr:spPr>
        <a:xfrm>
          <a:off x="746760" y="1577340"/>
          <a:ext cx="472440" cy="464820"/>
        </a:xfrm>
        <a:prstGeom prst="rect">
          <a:avLst/>
        </a:prstGeom>
      </xdr:spPr>
    </xdr:pic>
    <xdr:clientData/>
  </xdr:twoCellAnchor>
  <xdr:twoCellAnchor editAs="oneCell">
    <xdr:from>
      <xdr:col>1</xdr:col>
      <xdr:colOff>137160</xdr:colOff>
      <xdr:row>13</xdr:row>
      <xdr:rowOff>121920</xdr:rowOff>
    </xdr:from>
    <xdr:to>
      <xdr:col>2</xdr:col>
      <xdr:colOff>53340</xdr:colOff>
      <xdr:row>16</xdr:row>
      <xdr:rowOff>83820</xdr:rowOff>
    </xdr:to>
    <xdr:pic>
      <xdr:nvPicPr>
        <xdr:cNvPr id="40" name="NextIcon_Default" descr="Document with solid fill">
          <a:hlinkClick xmlns:r="http://schemas.openxmlformats.org/officeDocument/2006/relationships" r:id="rId4"/>
          <a:extLst>
            <a:ext uri="{FF2B5EF4-FFF2-40B4-BE49-F238E27FC236}">
              <a16:creationId xmlns:a16="http://schemas.microsoft.com/office/drawing/2014/main" id="{C7616A5C-EF3A-43E7-A8F3-05CF9EA6FA36}"/>
            </a:ext>
          </a:extLst>
        </xdr:cNvPr>
        <xdr:cNvPicPr>
          <a:picLocks noChangeAspect="1"/>
        </xdr:cNvPicPr>
      </xdr:nvPicPr>
      <xdr:blipFill>
        <a:blip xmlns:r="http://schemas.openxmlformats.org/officeDocument/2006/relationships" r:embed="rId5">
          <a:duotone>
            <a:schemeClr val="bg2">
              <a:shade val="45000"/>
              <a:satMod val="135000"/>
            </a:schemeClr>
            <a:prstClr val="white"/>
          </a:duotone>
          <a:extLst>
            <a:ext uri="{96DAC541-7B7A-43D3-8B79-37D633B846F1}">
              <asvg:svgBlip xmlns:asvg="http://schemas.microsoft.com/office/drawing/2016/SVG/main" r:embed="rId6"/>
            </a:ext>
          </a:extLst>
        </a:blip>
        <a:stretch>
          <a:fillRect/>
        </a:stretch>
      </xdr:blipFill>
      <xdr:spPr>
        <a:xfrm>
          <a:off x="746760" y="2499360"/>
          <a:ext cx="518160" cy="510540"/>
        </a:xfrm>
        <a:prstGeom prst="rect">
          <a:avLst/>
        </a:prstGeom>
      </xdr:spPr>
    </xdr:pic>
    <xdr:clientData/>
  </xdr:twoCellAnchor>
  <xdr:twoCellAnchor editAs="oneCell">
    <xdr:from>
      <xdr:col>19</xdr:col>
      <xdr:colOff>541020</xdr:colOff>
      <xdr:row>25</xdr:row>
      <xdr:rowOff>144780</xdr:rowOff>
    </xdr:from>
    <xdr:to>
      <xdr:col>22</xdr:col>
      <xdr:colOff>99060</xdr:colOff>
      <xdr:row>32</xdr:row>
      <xdr:rowOff>91440</xdr:rowOff>
    </xdr:to>
    <mc:AlternateContent xmlns:mc="http://schemas.openxmlformats.org/markup-compatibility/2006" xmlns:a14="http://schemas.microsoft.com/office/drawing/2010/main">
      <mc:Choice Requires="a14">
        <xdr:graphicFrame macro="">
          <xdr:nvGraphicFramePr>
            <xdr:cNvPr id="41" name="GenderSlicer">
              <a:extLst>
                <a:ext uri="{FF2B5EF4-FFF2-40B4-BE49-F238E27FC236}">
                  <a16:creationId xmlns:a16="http://schemas.microsoft.com/office/drawing/2014/main" id="{9613A804-CBE1-4045-8340-F0808D48D13F}"/>
                </a:ext>
              </a:extLst>
            </xdr:cNvPr>
            <xdr:cNvGraphicFramePr/>
          </xdr:nvGraphicFramePr>
          <xdr:xfrm>
            <a:off x="0" y="0"/>
            <a:ext cx="0" cy="0"/>
          </xdr:xfrm>
          <a:graphic>
            <a:graphicData uri="http://schemas.microsoft.com/office/drawing/2010/slicer">
              <sle:slicer xmlns:sle="http://schemas.microsoft.com/office/drawing/2010/slicer" name="GenderSlicer"/>
            </a:graphicData>
          </a:graphic>
        </xdr:graphicFrame>
      </mc:Choice>
      <mc:Fallback xmlns="">
        <xdr:sp macro="" textlink="">
          <xdr:nvSpPr>
            <xdr:cNvPr id="0" name=""/>
            <xdr:cNvSpPr>
              <a:spLocks noTextEdit="1"/>
            </xdr:cNvSpPr>
          </xdr:nvSpPr>
          <xdr:spPr>
            <a:xfrm>
              <a:off x="12115800" y="4716781"/>
              <a:ext cx="1828800" cy="1318259"/>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548640</xdr:colOff>
      <xdr:row>7</xdr:row>
      <xdr:rowOff>160020</xdr:rowOff>
    </xdr:from>
    <xdr:to>
      <xdr:col>22</xdr:col>
      <xdr:colOff>68580</xdr:colOff>
      <xdr:row>26</xdr:row>
      <xdr:rowOff>22860</xdr:rowOff>
    </xdr:to>
    <mc:AlternateContent xmlns:mc="http://schemas.openxmlformats.org/markup-compatibility/2006" xmlns:a14="http://schemas.microsoft.com/office/drawing/2010/main">
      <mc:Choice Requires="a14">
        <xdr:graphicFrame macro="">
          <xdr:nvGraphicFramePr>
            <xdr:cNvPr id="42" name="RouteSlicer">
              <a:extLst>
                <a:ext uri="{FF2B5EF4-FFF2-40B4-BE49-F238E27FC236}">
                  <a16:creationId xmlns:a16="http://schemas.microsoft.com/office/drawing/2014/main" id="{8A8FC33B-88B2-4C8C-9D44-F9C1DE0EDD1C}"/>
                </a:ext>
              </a:extLst>
            </xdr:cNvPr>
            <xdr:cNvGraphicFramePr/>
          </xdr:nvGraphicFramePr>
          <xdr:xfrm>
            <a:off x="0" y="0"/>
            <a:ext cx="0" cy="0"/>
          </xdr:xfrm>
          <a:graphic>
            <a:graphicData uri="http://schemas.microsoft.com/office/drawing/2010/slicer">
              <sle:slicer xmlns:sle="http://schemas.microsoft.com/office/drawing/2010/slicer" name="RouteSlicer"/>
            </a:graphicData>
          </a:graphic>
        </xdr:graphicFrame>
      </mc:Choice>
      <mc:Fallback xmlns="">
        <xdr:sp macro="" textlink="">
          <xdr:nvSpPr>
            <xdr:cNvPr id="0" name=""/>
            <xdr:cNvSpPr>
              <a:spLocks noTextEdit="1"/>
            </xdr:cNvSpPr>
          </xdr:nvSpPr>
          <xdr:spPr>
            <a:xfrm>
              <a:off x="12123420" y="1440180"/>
              <a:ext cx="1828800" cy="333756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541020</xdr:colOff>
      <xdr:row>2</xdr:row>
      <xdr:rowOff>83820</xdr:rowOff>
    </xdr:from>
    <xdr:to>
      <xdr:col>22</xdr:col>
      <xdr:colOff>7620</xdr:colOff>
      <xdr:row>7</xdr:row>
      <xdr:rowOff>152400</xdr:rowOff>
    </xdr:to>
    <mc:AlternateContent xmlns:mc="http://schemas.openxmlformats.org/markup-compatibility/2006" xmlns:a14="http://schemas.microsoft.com/office/drawing/2010/main">
      <mc:Choice Requires="a14">
        <xdr:graphicFrame macro="">
          <xdr:nvGraphicFramePr>
            <xdr:cNvPr id="43" name="YearSlicer">
              <a:extLst>
                <a:ext uri="{FF2B5EF4-FFF2-40B4-BE49-F238E27FC236}">
                  <a16:creationId xmlns:a16="http://schemas.microsoft.com/office/drawing/2014/main" id="{1F0BE889-6280-42E4-99EC-26745B53AA3A}"/>
                </a:ext>
              </a:extLst>
            </xdr:cNvPr>
            <xdr:cNvGraphicFramePr/>
          </xdr:nvGraphicFramePr>
          <xdr:xfrm>
            <a:off x="0" y="0"/>
            <a:ext cx="0" cy="0"/>
          </xdr:xfrm>
          <a:graphic>
            <a:graphicData uri="http://schemas.microsoft.com/office/drawing/2010/slicer">
              <sle:slicer xmlns:sle="http://schemas.microsoft.com/office/drawing/2010/slicer" name="YearSlicer"/>
            </a:graphicData>
          </a:graphic>
        </xdr:graphicFrame>
      </mc:Choice>
      <mc:Fallback xmlns="">
        <xdr:sp macro="" textlink="">
          <xdr:nvSpPr>
            <xdr:cNvPr id="0" name=""/>
            <xdr:cNvSpPr>
              <a:spLocks noTextEdit="1"/>
            </xdr:cNvSpPr>
          </xdr:nvSpPr>
          <xdr:spPr>
            <a:xfrm>
              <a:off x="12115800" y="449580"/>
              <a:ext cx="1828800" cy="98298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556260</xdr:colOff>
      <xdr:row>2</xdr:row>
      <xdr:rowOff>68580</xdr:rowOff>
    </xdr:from>
    <xdr:to>
      <xdr:col>19</xdr:col>
      <xdr:colOff>419100</xdr:colOff>
      <xdr:row>20</xdr:row>
      <xdr:rowOff>106680</xdr:rowOff>
    </xdr:to>
    <xdr:sp macro="" textlink="">
      <xdr:nvSpPr>
        <xdr:cNvPr id="46" name="Rectangle: Rounded Corners 45">
          <a:extLst>
            <a:ext uri="{FF2B5EF4-FFF2-40B4-BE49-F238E27FC236}">
              <a16:creationId xmlns:a16="http://schemas.microsoft.com/office/drawing/2014/main" id="{9289B929-80C1-A29E-1789-4A1BCBACB67E}"/>
            </a:ext>
          </a:extLst>
        </xdr:cNvPr>
        <xdr:cNvSpPr/>
      </xdr:nvSpPr>
      <xdr:spPr>
        <a:xfrm>
          <a:off x="9692640" y="434340"/>
          <a:ext cx="2910840" cy="3329940"/>
        </a:xfrm>
        <a:prstGeom prst="roundRect">
          <a:avLst>
            <a:gd name="adj" fmla="val 5246"/>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14</xdr:col>
      <xdr:colOff>548640</xdr:colOff>
      <xdr:row>2</xdr:row>
      <xdr:rowOff>76200</xdr:rowOff>
    </xdr:from>
    <xdr:to>
      <xdr:col>19</xdr:col>
      <xdr:colOff>411480</xdr:colOff>
      <xdr:row>20</xdr:row>
      <xdr:rowOff>114300</xdr:rowOff>
    </xdr:to>
    <xdr:sp macro="" textlink="">
      <xdr:nvSpPr>
        <xdr:cNvPr id="139" name="Rectangle: Rounded Corners 138">
          <a:extLst>
            <a:ext uri="{FF2B5EF4-FFF2-40B4-BE49-F238E27FC236}">
              <a16:creationId xmlns:a16="http://schemas.microsoft.com/office/drawing/2014/main" id="{0AC99382-9781-F68E-4EEF-96563FB33461}"/>
            </a:ext>
          </a:extLst>
        </xdr:cNvPr>
        <xdr:cNvSpPr/>
      </xdr:nvSpPr>
      <xdr:spPr>
        <a:xfrm>
          <a:off x="8465820" y="441960"/>
          <a:ext cx="2910840" cy="3329940"/>
        </a:xfrm>
        <a:prstGeom prst="roundRect">
          <a:avLst>
            <a:gd name="adj" fmla="val 5246"/>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14</xdr:col>
      <xdr:colOff>586740</xdr:colOff>
      <xdr:row>5</xdr:row>
      <xdr:rowOff>0</xdr:rowOff>
    </xdr:from>
    <xdr:to>
      <xdr:col>19</xdr:col>
      <xdr:colOff>327660</xdr:colOff>
      <xdr:row>20</xdr:row>
      <xdr:rowOff>22860</xdr:rowOff>
    </xdr:to>
    <xdr:graphicFrame macro="">
      <xdr:nvGraphicFramePr>
        <xdr:cNvPr id="140" name="Chart 139">
          <a:extLst>
            <a:ext uri="{FF2B5EF4-FFF2-40B4-BE49-F238E27FC236}">
              <a16:creationId xmlns:a16="http://schemas.microsoft.com/office/drawing/2014/main" id="{421F149E-B2F5-4177-AAC8-A3A6CDE1F1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30480</xdr:colOff>
      <xdr:row>3</xdr:row>
      <xdr:rowOff>45720</xdr:rowOff>
    </xdr:from>
    <xdr:to>
      <xdr:col>15</xdr:col>
      <xdr:colOff>160080</xdr:colOff>
      <xdr:row>3</xdr:row>
      <xdr:rowOff>175320</xdr:rowOff>
    </xdr:to>
    <xdr:sp macro="" textlink="">
      <xdr:nvSpPr>
        <xdr:cNvPr id="141" name="Oval 140">
          <a:extLst>
            <a:ext uri="{FF2B5EF4-FFF2-40B4-BE49-F238E27FC236}">
              <a16:creationId xmlns:a16="http://schemas.microsoft.com/office/drawing/2014/main" id="{593ADA2A-B74E-FBE0-B701-A7390ABF9CD2}"/>
            </a:ext>
          </a:extLst>
        </xdr:cNvPr>
        <xdr:cNvSpPr/>
      </xdr:nvSpPr>
      <xdr:spPr>
        <a:xfrm>
          <a:off x="8557260" y="594360"/>
          <a:ext cx="129600" cy="12960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bg1">
                <a:lumMod val="65000"/>
              </a:schemeClr>
            </a:solidFill>
            <a:latin typeface="+mn-lt"/>
            <a:ea typeface="+mn-ea"/>
            <a:cs typeface="+mn-cs"/>
          </a:endParaRPr>
        </a:p>
      </xdr:txBody>
    </xdr:sp>
    <xdr:clientData/>
  </xdr:twoCellAnchor>
  <xdr:twoCellAnchor>
    <xdr:from>
      <xdr:col>15</xdr:col>
      <xdr:colOff>170688</xdr:colOff>
      <xdr:row>2</xdr:row>
      <xdr:rowOff>114300</xdr:rowOff>
    </xdr:from>
    <xdr:to>
      <xdr:col>18</xdr:col>
      <xdr:colOff>259080</xdr:colOff>
      <xdr:row>4</xdr:row>
      <xdr:rowOff>53340</xdr:rowOff>
    </xdr:to>
    <xdr:sp macro="" textlink="">
      <xdr:nvSpPr>
        <xdr:cNvPr id="142" name="TextBox 141">
          <a:extLst>
            <a:ext uri="{FF2B5EF4-FFF2-40B4-BE49-F238E27FC236}">
              <a16:creationId xmlns:a16="http://schemas.microsoft.com/office/drawing/2014/main" id="{41228EC9-FDA6-CCF0-F078-5B0A91115E62}"/>
            </a:ext>
          </a:extLst>
        </xdr:cNvPr>
        <xdr:cNvSpPr txBox="1"/>
      </xdr:nvSpPr>
      <xdr:spPr>
        <a:xfrm>
          <a:off x="8697468" y="480060"/>
          <a:ext cx="1917192"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US" sz="1100">
              <a:solidFill>
                <a:schemeClr val="bg1">
                  <a:lumMod val="65000"/>
                </a:schemeClr>
              </a:solidFill>
              <a:effectLst/>
              <a:latin typeface="Arial" panose="020B0604020202020204" pitchFamily="34" charset="0"/>
              <a:ea typeface="+mn-ea"/>
              <a:cs typeface="Arial" panose="020B0604020202020204" pitchFamily="34" charset="0"/>
            </a:rPr>
            <a:t>Total Riders By Occupation</a:t>
          </a:r>
          <a:endParaRPr lang="en-NG" sz="1100">
            <a:solidFill>
              <a:schemeClr val="bg1">
                <a:lumMod val="65000"/>
              </a:schemeClr>
            </a:solidFill>
            <a:effectLst/>
            <a:latin typeface="Arial" panose="020B0604020202020204" pitchFamily="34" charset="0"/>
            <a:cs typeface="Arial" panose="020B0604020202020204" pitchFamily="34" charset="0"/>
          </a:endParaRPr>
        </a:p>
      </xdr:txBody>
    </xdr:sp>
    <xdr:clientData/>
  </xdr:twoCellAnchor>
  <xdr:twoCellAnchor>
    <xdr:from>
      <xdr:col>14</xdr:col>
      <xdr:colOff>563880</xdr:colOff>
      <xdr:row>21</xdr:row>
      <xdr:rowOff>60960</xdr:rowOff>
    </xdr:from>
    <xdr:to>
      <xdr:col>19</xdr:col>
      <xdr:colOff>411480</xdr:colOff>
      <xdr:row>32</xdr:row>
      <xdr:rowOff>106680</xdr:rowOff>
    </xdr:to>
    <xdr:sp macro="" textlink="">
      <xdr:nvSpPr>
        <xdr:cNvPr id="47" name="Rectangle: Rounded Corners 46">
          <a:extLst>
            <a:ext uri="{FF2B5EF4-FFF2-40B4-BE49-F238E27FC236}">
              <a16:creationId xmlns:a16="http://schemas.microsoft.com/office/drawing/2014/main" id="{63162BEB-B82A-5DF0-A3E0-F0E6327EA790}"/>
            </a:ext>
          </a:extLst>
        </xdr:cNvPr>
        <xdr:cNvSpPr/>
      </xdr:nvSpPr>
      <xdr:spPr>
        <a:xfrm>
          <a:off x="9700260" y="3901440"/>
          <a:ext cx="2895600" cy="2057400"/>
        </a:xfrm>
        <a:prstGeom prst="roundRect">
          <a:avLst>
            <a:gd name="adj" fmla="val 5246"/>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14</xdr:col>
      <xdr:colOff>556260</xdr:colOff>
      <xdr:row>21</xdr:row>
      <xdr:rowOff>68580</xdr:rowOff>
    </xdr:from>
    <xdr:to>
      <xdr:col>19</xdr:col>
      <xdr:colOff>403860</xdr:colOff>
      <xdr:row>32</xdr:row>
      <xdr:rowOff>114300</xdr:rowOff>
    </xdr:to>
    <xdr:sp macro="" textlink="">
      <xdr:nvSpPr>
        <xdr:cNvPr id="143" name="Rectangle: Rounded Corners 142">
          <a:extLst>
            <a:ext uri="{FF2B5EF4-FFF2-40B4-BE49-F238E27FC236}">
              <a16:creationId xmlns:a16="http://schemas.microsoft.com/office/drawing/2014/main" id="{3B1F9DDA-E06E-5939-23F9-2EBD966AD6E6}"/>
            </a:ext>
          </a:extLst>
        </xdr:cNvPr>
        <xdr:cNvSpPr/>
      </xdr:nvSpPr>
      <xdr:spPr>
        <a:xfrm>
          <a:off x="8473440" y="3909060"/>
          <a:ext cx="2895600" cy="2057400"/>
        </a:xfrm>
        <a:prstGeom prst="roundRect">
          <a:avLst>
            <a:gd name="adj" fmla="val 5246"/>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15</xdr:col>
      <xdr:colOff>30480</xdr:colOff>
      <xdr:row>22</xdr:row>
      <xdr:rowOff>38100</xdr:rowOff>
    </xdr:from>
    <xdr:to>
      <xdr:col>15</xdr:col>
      <xdr:colOff>160080</xdr:colOff>
      <xdr:row>22</xdr:row>
      <xdr:rowOff>167700</xdr:rowOff>
    </xdr:to>
    <xdr:sp macro="" textlink="">
      <xdr:nvSpPr>
        <xdr:cNvPr id="144" name="Oval 143">
          <a:extLst>
            <a:ext uri="{FF2B5EF4-FFF2-40B4-BE49-F238E27FC236}">
              <a16:creationId xmlns:a16="http://schemas.microsoft.com/office/drawing/2014/main" id="{2190659C-9FD6-8874-ECC1-EE3FA1816157}"/>
            </a:ext>
          </a:extLst>
        </xdr:cNvPr>
        <xdr:cNvSpPr/>
      </xdr:nvSpPr>
      <xdr:spPr>
        <a:xfrm>
          <a:off x="8557260" y="4061460"/>
          <a:ext cx="129600" cy="12960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bg1">
                <a:lumMod val="65000"/>
              </a:schemeClr>
            </a:solidFill>
            <a:latin typeface="+mn-lt"/>
            <a:ea typeface="+mn-ea"/>
            <a:cs typeface="+mn-cs"/>
          </a:endParaRPr>
        </a:p>
      </xdr:txBody>
    </xdr:sp>
    <xdr:clientData/>
  </xdr:twoCellAnchor>
  <xdr:twoCellAnchor>
    <xdr:from>
      <xdr:col>15</xdr:col>
      <xdr:colOff>185928</xdr:colOff>
      <xdr:row>21</xdr:row>
      <xdr:rowOff>99060</xdr:rowOff>
    </xdr:from>
    <xdr:to>
      <xdr:col>18</xdr:col>
      <xdr:colOff>594360</xdr:colOff>
      <xdr:row>23</xdr:row>
      <xdr:rowOff>38100</xdr:rowOff>
    </xdr:to>
    <xdr:sp macro="" textlink="">
      <xdr:nvSpPr>
        <xdr:cNvPr id="145" name="TextBox 144">
          <a:extLst>
            <a:ext uri="{FF2B5EF4-FFF2-40B4-BE49-F238E27FC236}">
              <a16:creationId xmlns:a16="http://schemas.microsoft.com/office/drawing/2014/main" id="{D23289C0-CDB1-2BAF-B8E1-80CA6925D44F}"/>
            </a:ext>
          </a:extLst>
        </xdr:cNvPr>
        <xdr:cNvSpPr txBox="1"/>
      </xdr:nvSpPr>
      <xdr:spPr>
        <a:xfrm>
          <a:off x="8712708" y="3939540"/>
          <a:ext cx="2237232"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US" sz="1100">
              <a:solidFill>
                <a:schemeClr val="bg1">
                  <a:lumMod val="65000"/>
                </a:schemeClr>
              </a:solidFill>
              <a:effectLst/>
              <a:latin typeface="Arial" panose="020B0604020202020204" pitchFamily="34" charset="0"/>
              <a:ea typeface="+mn-ea"/>
              <a:cs typeface="Arial" panose="020B0604020202020204" pitchFamily="34" charset="0"/>
            </a:rPr>
            <a:t>Peak Time For Each Occupation</a:t>
          </a:r>
          <a:endParaRPr lang="en-NG" sz="1100">
            <a:solidFill>
              <a:schemeClr val="bg1">
                <a:lumMod val="65000"/>
              </a:schemeClr>
            </a:solidFill>
            <a:effectLst/>
            <a:latin typeface="Arial" panose="020B0604020202020204" pitchFamily="34" charset="0"/>
            <a:cs typeface="Arial" panose="020B0604020202020204" pitchFamily="34" charset="0"/>
          </a:endParaRPr>
        </a:p>
      </xdr:txBody>
    </xdr:sp>
    <xdr:clientData/>
  </xdr:twoCellAnchor>
  <xdr:twoCellAnchor>
    <xdr:from>
      <xdr:col>14</xdr:col>
      <xdr:colOff>569976</xdr:colOff>
      <xdr:row>23</xdr:row>
      <xdr:rowOff>114300</xdr:rowOff>
    </xdr:from>
    <xdr:to>
      <xdr:col>19</xdr:col>
      <xdr:colOff>350520</xdr:colOff>
      <xdr:row>25</xdr:row>
      <xdr:rowOff>45720</xdr:rowOff>
    </xdr:to>
    <xdr:sp macro="" textlink="'Bus Utilization and Revenue'!M55:M60">
      <xdr:nvSpPr>
        <xdr:cNvPr id="146" name="TextBox 145">
          <a:extLst>
            <a:ext uri="{FF2B5EF4-FFF2-40B4-BE49-F238E27FC236}">
              <a16:creationId xmlns:a16="http://schemas.microsoft.com/office/drawing/2014/main" id="{36A14CEE-3A47-4367-884C-8A5AD146099E}"/>
            </a:ext>
          </a:extLst>
        </xdr:cNvPr>
        <xdr:cNvSpPr txBox="1"/>
      </xdr:nvSpPr>
      <xdr:spPr>
        <a:xfrm>
          <a:off x="8487156" y="4320540"/>
          <a:ext cx="2828544"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fld id="{7949DFDC-4EFC-422F-A6EB-7DCBE14C29D6}" type="TxLink">
            <a:rPr lang="en-US" sz="1100" b="0" i="0" u="none" strike="noStrike">
              <a:solidFill>
                <a:schemeClr val="bg1">
                  <a:lumMod val="75000"/>
                </a:schemeClr>
              </a:solidFill>
              <a:effectLst/>
              <a:latin typeface="Aptos Narrow"/>
              <a:ea typeface="+mn-ea"/>
              <a:cs typeface="Arial" panose="020B0604020202020204" pitchFamily="34" charset="0"/>
            </a:rPr>
            <a:pPr algn="l"/>
            <a:t>• OTHER Peak Hour: 12:56 (60 Riders)</a:t>
          </a:fld>
          <a:endParaRPr lang="en-NG" sz="1100">
            <a:solidFill>
              <a:schemeClr val="bg1">
                <a:lumMod val="75000"/>
              </a:schemeClr>
            </a:solidFill>
            <a:effectLst/>
            <a:latin typeface="Arial" panose="020B0604020202020204" pitchFamily="34" charset="0"/>
            <a:cs typeface="Arial" panose="020B0604020202020204" pitchFamily="34" charset="0"/>
          </a:endParaRPr>
        </a:p>
      </xdr:txBody>
    </xdr:sp>
    <xdr:clientData/>
  </xdr:twoCellAnchor>
  <xdr:twoCellAnchor>
    <xdr:from>
      <xdr:col>14</xdr:col>
      <xdr:colOff>586740</xdr:colOff>
      <xdr:row>24</xdr:row>
      <xdr:rowOff>153549</xdr:rowOff>
    </xdr:from>
    <xdr:to>
      <xdr:col>18</xdr:col>
      <xdr:colOff>579120</xdr:colOff>
      <xdr:row>24</xdr:row>
      <xdr:rowOff>174114</xdr:rowOff>
    </xdr:to>
    <xdr:sp macro="" textlink="">
      <xdr:nvSpPr>
        <xdr:cNvPr id="5" name="Rectangle 4">
          <a:extLst>
            <a:ext uri="{FF2B5EF4-FFF2-40B4-BE49-F238E27FC236}">
              <a16:creationId xmlns:a16="http://schemas.microsoft.com/office/drawing/2014/main" id="{21AC78C1-FA66-B8CD-6A3F-C19E0482FB24}"/>
            </a:ext>
          </a:extLst>
        </xdr:cNvPr>
        <xdr:cNvSpPr/>
      </xdr:nvSpPr>
      <xdr:spPr>
        <a:xfrm>
          <a:off x="8503920" y="4542669"/>
          <a:ext cx="2430780" cy="20565"/>
        </a:xfrm>
        <a:prstGeom prst="rect">
          <a:avLst/>
        </a:prstGeom>
        <a:gradFill>
          <a:gsLst>
            <a:gs pos="6000">
              <a:schemeClr val="tx1">
                <a:lumMod val="95000"/>
                <a:lumOff val="5000"/>
              </a:schemeClr>
            </a:gs>
            <a:gs pos="77000">
              <a:schemeClr val="bg1">
                <a:lumMod val="50000"/>
              </a:schemeClr>
            </a:gs>
            <a:gs pos="22000">
              <a:srgbClr val="595959"/>
            </a:gs>
            <a:gs pos="100000">
              <a:srgbClr val="0D0D0D"/>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chemeClr val="bg1">
                <a:lumMod val="65000"/>
              </a:schemeClr>
            </a:solidFill>
          </a:endParaRPr>
        </a:p>
      </xdr:txBody>
    </xdr:sp>
    <xdr:clientData/>
  </xdr:twoCellAnchor>
  <xdr:twoCellAnchor>
    <xdr:from>
      <xdr:col>14</xdr:col>
      <xdr:colOff>569976</xdr:colOff>
      <xdr:row>26</xdr:row>
      <xdr:rowOff>143632</xdr:rowOff>
    </xdr:from>
    <xdr:to>
      <xdr:col>19</xdr:col>
      <xdr:colOff>350520</xdr:colOff>
      <xdr:row>28</xdr:row>
      <xdr:rowOff>1148</xdr:rowOff>
    </xdr:to>
    <xdr:sp macro="" textlink="'Bus Utilization and Revenue'!M57">
      <xdr:nvSpPr>
        <xdr:cNvPr id="152" name="TextBox 151">
          <a:extLst>
            <a:ext uri="{FF2B5EF4-FFF2-40B4-BE49-F238E27FC236}">
              <a16:creationId xmlns:a16="http://schemas.microsoft.com/office/drawing/2014/main" id="{A2EE0D0C-4781-D528-C7A9-F59C15EB4254}"/>
            </a:ext>
          </a:extLst>
        </xdr:cNvPr>
        <xdr:cNvSpPr txBox="1"/>
      </xdr:nvSpPr>
      <xdr:spPr>
        <a:xfrm>
          <a:off x="8487156" y="4898512"/>
          <a:ext cx="2828544" cy="223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fld id="{DD5A2956-CDBE-4339-96D6-8CCF955748A3}" type="TxLink">
            <a:rPr lang="en-US" sz="1100" b="0" i="0" u="none" strike="noStrike">
              <a:solidFill>
                <a:schemeClr val="bg1">
                  <a:lumMod val="75000"/>
                </a:schemeClr>
              </a:solidFill>
              <a:effectLst/>
              <a:latin typeface="Aptos Narrow"/>
              <a:ea typeface="+mn-ea"/>
              <a:cs typeface="Arial" panose="020B0604020202020204" pitchFamily="34" charset="0"/>
            </a:rPr>
            <a:pPr algn="l"/>
            <a:t>• RETIRED Peak Hour: 08:50 (60 Riders)</a:t>
          </a:fld>
          <a:endParaRPr lang="en-NG" sz="1100">
            <a:solidFill>
              <a:schemeClr val="bg1">
                <a:lumMod val="75000"/>
              </a:schemeClr>
            </a:solidFill>
            <a:effectLst/>
            <a:latin typeface="Arial" panose="020B0604020202020204" pitchFamily="34" charset="0"/>
            <a:cs typeface="Arial" panose="020B0604020202020204" pitchFamily="34" charset="0"/>
          </a:endParaRPr>
        </a:p>
      </xdr:txBody>
    </xdr:sp>
    <xdr:clientData/>
  </xdr:twoCellAnchor>
  <xdr:twoCellAnchor>
    <xdr:from>
      <xdr:col>14</xdr:col>
      <xdr:colOff>569976</xdr:colOff>
      <xdr:row>28</xdr:row>
      <xdr:rowOff>10548</xdr:rowOff>
    </xdr:from>
    <xdr:to>
      <xdr:col>19</xdr:col>
      <xdr:colOff>350520</xdr:colOff>
      <xdr:row>29</xdr:row>
      <xdr:rowOff>73272</xdr:rowOff>
    </xdr:to>
    <xdr:sp macro="" textlink="'Bus Utilization and Revenue'!M58">
      <xdr:nvSpPr>
        <xdr:cNvPr id="153" name="TextBox 152">
          <a:extLst>
            <a:ext uri="{FF2B5EF4-FFF2-40B4-BE49-F238E27FC236}">
              <a16:creationId xmlns:a16="http://schemas.microsoft.com/office/drawing/2014/main" id="{2392D3BB-37C7-AC56-13BC-2C2B66D8A1AC}"/>
            </a:ext>
          </a:extLst>
        </xdr:cNvPr>
        <xdr:cNvSpPr txBox="1"/>
      </xdr:nvSpPr>
      <xdr:spPr>
        <a:xfrm>
          <a:off x="8487156" y="5131188"/>
          <a:ext cx="2828544" cy="245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fld id="{739A604B-2F62-4162-8547-6DCF62BAF3AB}" type="TxLink">
            <a:rPr lang="en-US" sz="1100" b="0" i="0" u="none" strike="noStrike">
              <a:solidFill>
                <a:schemeClr val="bg1">
                  <a:lumMod val="75000"/>
                </a:schemeClr>
              </a:solidFill>
              <a:effectLst/>
              <a:latin typeface="Aptos Narrow"/>
              <a:ea typeface="+mn-ea"/>
              <a:cs typeface="Arial" panose="020B0604020202020204" pitchFamily="34" charset="0"/>
            </a:rPr>
            <a:pPr algn="l"/>
            <a:t>• SELF-EMPLOYED Peak Hour: 16:55 (52 Riders)</a:t>
          </a:fld>
          <a:endParaRPr lang="en-NG" sz="1100">
            <a:solidFill>
              <a:schemeClr val="bg1">
                <a:lumMod val="75000"/>
              </a:schemeClr>
            </a:solidFill>
            <a:effectLst/>
            <a:latin typeface="Arial" panose="020B0604020202020204" pitchFamily="34" charset="0"/>
            <a:cs typeface="Arial" panose="020B0604020202020204" pitchFamily="34" charset="0"/>
          </a:endParaRPr>
        </a:p>
      </xdr:txBody>
    </xdr:sp>
    <xdr:clientData/>
  </xdr:twoCellAnchor>
  <xdr:twoCellAnchor>
    <xdr:from>
      <xdr:col>14</xdr:col>
      <xdr:colOff>569976</xdr:colOff>
      <xdr:row>29</xdr:row>
      <xdr:rowOff>30480</xdr:rowOff>
    </xdr:from>
    <xdr:to>
      <xdr:col>19</xdr:col>
      <xdr:colOff>350520</xdr:colOff>
      <xdr:row>30</xdr:row>
      <xdr:rowOff>144780</xdr:rowOff>
    </xdr:to>
    <xdr:sp macro="" textlink="'Bus Utilization and Revenue'!M59">
      <xdr:nvSpPr>
        <xdr:cNvPr id="154" name="TextBox 153">
          <a:extLst>
            <a:ext uri="{FF2B5EF4-FFF2-40B4-BE49-F238E27FC236}">
              <a16:creationId xmlns:a16="http://schemas.microsoft.com/office/drawing/2014/main" id="{3F053613-14A1-3A5D-995C-7C49BC6E473C}"/>
            </a:ext>
          </a:extLst>
        </xdr:cNvPr>
        <xdr:cNvSpPr txBox="1"/>
      </xdr:nvSpPr>
      <xdr:spPr>
        <a:xfrm>
          <a:off x="8487156" y="5334000"/>
          <a:ext cx="2828544"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fld id="{CBEC470F-3796-49CD-8539-010F7BE78AA7}" type="TxLink">
            <a:rPr lang="en-US" sz="1100" b="0" i="0" u="none" strike="noStrike">
              <a:solidFill>
                <a:schemeClr val="bg1">
                  <a:lumMod val="75000"/>
                </a:schemeClr>
              </a:solidFill>
              <a:effectLst/>
              <a:latin typeface="Aptos Narrow"/>
              <a:ea typeface="+mn-ea"/>
              <a:cs typeface="Arial" panose="020B0604020202020204" pitchFamily="34" charset="0"/>
            </a:rPr>
            <a:pPr algn="l"/>
            <a:t>• STUDENT Peak Hour: 20:57 (80 Riders)</a:t>
          </a:fld>
          <a:endParaRPr lang="en-NG" sz="1100">
            <a:solidFill>
              <a:schemeClr val="bg1">
                <a:lumMod val="75000"/>
              </a:schemeClr>
            </a:solidFill>
            <a:effectLst/>
            <a:latin typeface="Arial" panose="020B0604020202020204" pitchFamily="34" charset="0"/>
            <a:cs typeface="Arial" panose="020B0604020202020204" pitchFamily="34" charset="0"/>
          </a:endParaRPr>
        </a:p>
      </xdr:txBody>
    </xdr:sp>
    <xdr:clientData/>
  </xdr:twoCellAnchor>
  <xdr:twoCellAnchor>
    <xdr:from>
      <xdr:col>14</xdr:col>
      <xdr:colOff>569976</xdr:colOff>
      <xdr:row>30</xdr:row>
      <xdr:rowOff>91440</xdr:rowOff>
    </xdr:from>
    <xdr:to>
      <xdr:col>19</xdr:col>
      <xdr:colOff>350520</xdr:colOff>
      <xdr:row>32</xdr:row>
      <xdr:rowOff>22860</xdr:rowOff>
    </xdr:to>
    <xdr:sp macro="" textlink="'Bus Utilization and Revenue'!M60">
      <xdr:nvSpPr>
        <xdr:cNvPr id="155" name="TextBox 154">
          <a:extLst>
            <a:ext uri="{FF2B5EF4-FFF2-40B4-BE49-F238E27FC236}">
              <a16:creationId xmlns:a16="http://schemas.microsoft.com/office/drawing/2014/main" id="{BCD89E8B-01E0-B230-EBD1-A0BC504C696A}"/>
            </a:ext>
          </a:extLst>
        </xdr:cNvPr>
        <xdr:cNvSpPr txBox="1"/>
      </xdr:nvSpPr>
      <xdr:spPr>
        <a:xfrm>
          <a:off x="8487156" y="5577840"/>
          <a:ext cx="2828544"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fld id="{0A879A9E-37BF-4B27-9B8C-411C1E46315B}" type="TxLink">
            <a:rPr lang="en-US" sz="1100" b="0" i="0" u="none" strike="noStrike">
              <a:solidFill>
                <a:schemeClr val="bg1">
                  <a:lumMod val="75000"/>
                </a:schemeClr>
              </a:solidFill>
              <a:effectLst/>
              <a:latin typeface="Aptos Narrow"/>
              <a:ea typeface="+mn-ea"/>
              <a:cs typeface="Arial" panose="020B0604020202020204" pitchFamily="34" charset="0"/>
            </a:rPr>
            <a:pPr algn="l"/>
            <a:t>• UNEMPLOYED Peak Hour: 11:44 (53 Riders)</a:t>
          </a:fld>
          <a:endParaRPr lang="en-NG" sz="1100">
            <a:solidFill>
              <a:schemeClr val="bg1">
                <a:lumMod val="75000"/>
              </a:schemeClr>
            </a:solidFill>
            <a:effectLst/>
            <a:latin typeface="Arial" panose="020B0604020202020204" pitchFamily="34" charset="0"/>
            <a:cs typeface="Arial" panose="020B0604020202020204" pitchFamily="34" charset="0"/>
          </a:endParaRPr>
        </a:p>
      </xdr:txBody>
    </xdr:sp>
    <xdr:clientData/>
  </xdr:twoCellAnchor>
  <xdr:twoCellAnchor>
    <xdr:from>
      <xdr:col>14</xdr:col>
      <xdr:colOff>569976</xdr:colOff>
      <xdr:row>25</xdr:row>
      <xdr:rowOff>0</xdr:rowOff>
    </xdr:from>
    <xdr:to>
      <xdr:col>19</xdr:col>
      <xdr:colOff>350520</xdr:colOff>
      <xdr:row>26</xdr:row>
      <xdr:rowOff>114300</xdr:rowOff>
    </xdr:to>
    <xdr:sp macro="" textlink="'Bus Utilization and Revenue'!M56">
      <xdr:nvSpPr>
        <xdr:cNvPr id="147" name="TextBox 146">
          <a:extLst>
            <a:ext uri="{FF2B5EF4-FFF2-40B4-BE49-F238E27FC236}">
              <a16:creationId xmlns:a16="http://schemas.microsoft.com/office/drawing/2014/main" id="{FDC8EAFD-7551-94ED-EB01-83395DB5EE31}"/>
            </a:ext>
          </a:extLst>
        </xdr:cNvPr>
        <xdr:cNvSpPr txBox="1"/>
      </xdr:nvSpPr>
      <xdr:spPr>
        <a:xfrm>
          <a:off x="8487156" y="4572000"/>
          <a:ext cx="2828544"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fld id="{7B7EF019-A04C-4E3D-929D-430618342E75}" type="TxLink">
            <a:rPr lang="en-US" sz="1100" b="0" i="0" u="none" strike="noStrike">
              <a:solidFill>
                <a:schemeClr val="bg1">
                  <a:lumMod val="75000"/>
                </a:schemeClr>
              </a:solidFill>
              <a:effectLst/>
              <a:latin typeface="Aptos Narrow"/>
              <a:ea typeface="+mn-ea"/>
              <a:cs typeface="Arial" panose="020B0604020202020204" pitchFamily="34" charset="0"/>
            </a:rPr>
            <a:pPr algn="l"/>
            <a:t>• PROFESSIONAL Peak Hour: 11:41 (65 Riders)</a:t>
          </a:fld>
          <a:endParaRPr lang="en-NG" sz="1100">
            <a:solidFill>
              <a:schemeClr val="bg1">
                <a:lumMod val="75000"/>
              </a:schemeClr>
            </a:solidFill>
            <a:effectLst/>
            <a:latin typeface="Arial" panose="020B0604020202020204" pitchFamily="34" charset="0"/>
            <a:cs typeface="Arial" panose="020B0604020202020204" pitchFamily="34" charset="0"/>
          </a:endParaRPr>
        </a:p>
      </xdr:txBody>
    </xdr:sp>
    <xdr:clientData/>
  </xdr:twoCellAnchor>
  <xdr:twoCellAnchor>
    <xdr:from>
      <xdr:col>15</xdr:col>
      <xdr:colOff>45720</xdr:colOff>
      <xdr:row>27</xdr:row>
      <xdr:rowOff>115449</xdr:rowOff>
    </xdr:from>
    <xdr:to>
      <xdr:col>19</xdr:col>
      <xdr:colOff>38100</xdr:colOff>
      <xdr:row>27</xdr:row>
      <xdr:rowOff>136014</xdr:rowOff>
    </xdr:to>
    <xdr:sp macro="" textlink="">
      <xdr:nvSpPr>
        <xdr:cNvPr id="48" name="Rectangle 47">
          <a:extLst>
            <a:ext uri="{FF2B5EF4-FFF2-40B4-BE49-F238E27FC236}">
              <a16:creationId xmlns:a16="http://schemas.microsoft.com/office/drawing/2014/main" id="{A94EE85C-A9E2-5AB2-5402-8BCF026DB81E}"/>
            </a:ext>
          </a:extLst>
        </xdr:cNvPr>
        <xdr:cNvSpPr/>
      </xdr:nvSpPr>
      <xdr:spPr>
        <a:xfrm>
          <a:off x="9791700" y="5053209"/>
          <a:ext cx="2430780" cy="20565"/>
        </a:xfrm>
        <a:prstGeom prst="rect">
          <a:avLst/>
        </a:prstGeom>
        <a:gradFill>
          <a:gsLst>
            <a:gs pos="6000">
              <a:schemeClr val="tx1">
                <a:lumMod val="95000"/>
                <a:lumOff val="5000"/>
              </a:schemeClr>
            </a:gs>
            <a:gs pos="77000">
              <a:schemeClr val="bg1">
                <a:lumMod val="50000"/>
              </a:schemeClr>
            </a:gs>
            <a:gs pos="22000">
              <a:srgbClr val="595959"/>
            </a:gs>
            <a:gs pos="100000">
              <a:srgbClr val="0D0D0D"/>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chemeClr val="bg1">
                <a:lumMod val="65000"/>
              </a:schemeClr>
            </a:solidFill>
          </a:endParaRPr>
        </a:p>
      </xdr:txBody>
    </xdr:sp>
    <xdr:clientData/>
  </xdr:twoCellAnchor>
  <xdr:twoCellAnchor>
    <xdr:from>
      <xdr:col>15</xdr:col>
      <xdr:colOff>83820</xdr:colOff>
      <xdr:row>26</xdr:row>
      <xdr:rowOff>46869</xdr:rowOff>
    </xdr:from>
    <xdr:to>
      <xdr:col>19</xdr:col>
      <xdr:colOff>76200</xdr:colOff>
      <xdr:row>26</xdr:row>
      <xdr:rowOff>67434</xdr:rowOff>
    </xdr:to>
    <xdr:sp macro="" textlink="">
      <xdr:nvSpPr>
        <xdr:cNvPr id="49" name="Rectangle 48">
          <a:extLst>
            <a:ext uri="{FF2B5EF4-FFF2-40B4-BE49-F238E27FC236}">
              <a16:creationId xmlns:a16="http://schemas.microsoft.com/office/drawing/2014/main" id="{2D88D00A-82FB-B66B-667A-F4C25495D6B9}"/>
            </a:ext>
          </a:extLst>
        </xdr:cNvPr>
        <xdr:cNvSpPr/>
      </xdr:nvSpPr>
      <xdr:spPr>
        <a:xfrm>
          <a:off x="9829800" y="4801749"/>
          <a:ext cx="2430780" cy="20565"/>
        </a:xfrm>
        <a:prstGeom prst="rect">
          <a:avLst/>
        </a:prstGeom>
        <a:gradFill>
          <a:gsLst>
            <a:gs pos="6000">
              <a:schemeClr val="tx1">
                <a:lumMod val="95000"/>
                <a:lumOff val="5000"/>
              </a:schemeClr>
            </a:gs>
            <a:gs pos="77000">
              <a:schemeClr val="bg1">
                <a:lumMod val="50000"/>
              </a:schemeClr>
            </a:gs>
            <a:gs pos="22000">
              <a:srgbClr val="595959"/>
            </a:gs>
            <a:gs pos="100000">
              <a:srgbClr val="0D0D0D"/>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chemeClr val="bg1">
                <a:lumMod val="65000"/>
              </a:schemeClr>
            </a:solidFill>
          </a:endParaRPr>
        </a:p>
      </xdr:txBody>
    </xdr:sp>
    <xdr:clientData/>
  </xdr:twoCellAnchor>
  <xdr:twoCellAnchor>
    <xdr:from>
      <xdr:col>15</xdr:col>
      <xdr:colOff>45720</xdr:colOff>
      <xdr:row>28</xdr:row>
      <xdr:rowOff>176409</xdr:rowOff>
    </xdr:from>
    <xdr:to>
      <xdr:col>19</xdr:col>
      <xdr:colOff>38100</xdr:colOff>
      <xdr:row>29</xdr:row>
      <xdr:rowOff>14094</xdr:rowOff>
    </xdr:to>
    <xdr:sp macro="" textlink="">
      <xdr:nvSpPr>
        <xdr:cNvPr id="50" name="Rectangle 49">
          <a:extLst>
            <a:ext uri="{FF2B5EF4-FFF2-40B4-BE49-F238E27FC236}">
              <a16:creationId xmlns:a16="http://schemas.microsoft.com/office/drawing/2014/main" id="{ACCB2D37-BE6F-7D08-9DAD-54B0EC79CF57}"/>
            </a:ext>
          </a:extLst>
        </xdr:cNvPr>
        <xdr:cNvSpPr/>
      </xdr:nvSpPr>
      <xdr:spPr>
        <a:xfrm>
          <a:off x="9791700" y="5297049"/>
          <a:ext cx="2430780" cy="20565"/>
        </a:xfrm>
        <a:prstGeom prst="rect">
          <a:avLst/>
        </a:prstGeom>
        <a:gradFill>
          <a:gsLst>
            <a:gs pos="6000">
              <a:schemeClr val="tx1">
                <a:lumMod val="95000"/>
                <a:lumOff val="5000"/>
              </a:schemeClr>
            </a:gs>
            <a:gs pos="77000">
              <a:schemeClr val="bg1">
                <a:lumMod val="50000"/>
              </a:schemeClr>
            </a:gs>
            <a:gs pos="22000">
              <a:srgbClr val="595959"/>
            </a:gs>
            <a:gs pos="100000">
              <a:srgbClr val="0D0D0D"/>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chemeClr val="bg1">
                <a:lumMod val="65000"/>
              </a:schemeClr>
            </a:solidFill>
          </a:endParaRPr>
        </a:p>
      </xdr:txBody>
    </xdr:sp>
    <xdr:clientData/>
  </xdr:twoCellAnchor>
  <xdr:twoCellAnchor>
    <xdr:from>
      <xdr:col>15</xdr:col>
      <xdr:colOff>45720</xdr:colOff>
      <xdr:row>30</xdr:row>
      <xdr:rowOff>77349</xdr:rowOff>
    </xdr:from>
    <xdr:to>
      <xdr:col>19</xdr:col>
      <xdr:colOff>38100</xdr:colOff>
      <xdr:row>30</xdr:row>
      <xdr:rowOff>97914</xdr:rowOff>
    </xdr:to>
    <xdr:sp macro="" textlink="">
      <xdr:nvSpPr>
        <xdr:cNvPr id="51" name="Rectangle 50">
          <a:extLst>
            <a:ext uri="{FF2B5EF4-FFF2-40B4-BE49-F238E27FC236}">
              <a16:creationId xmlns:a16="http://schemas.microsoft.com/office/drawing/2014/main" id="{44631FB5-0636-5E19-2AC4-615B3834CE5F}"/>
            </a:ext>
          </a:extLst>
        </xdr:cNvPr>
        <xdr:cNvSpPr/>
      </xdr:nvSpPr>
      <xdr:spPr>
        <a:xfrm>
          <a:off x="9791700" y="5563749"/>
          <a:ext cx="2430780" cy="20565"/>
        </a:xfrm>
        <a:prstGeom prst="rect">
          <a:avLst/>
        </a:prstGeom>
        <a:gradFill>
          <a:gsLst>
            <a:gs pos="6000">
              <a:schemeClr val="tx1">
                <a:lumMod val="95000"/>
                <a:lumOff val="5000"/>
              </a:schemeClr>
            </a:gs>
            <a:gs pos="77000">
              <a:schemeClr val="bg1">
                <a:lumMod val="50000"/>
              </a:schemeClr>
            </a:gs>
            <a:gs pos="22000">
              <a:srgbClr val="595959"/>
            </a:gs>
            <a:gs pos="100000">
              <a:srgbClr val="0D0D0D"/>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chemeClr val="bg1">
                <a:lumMod val="65000"/>
              </a:schemeClr>
            </a:solidFill>
          </a:endParaRPr>
        </a:p>
      </xdr:txBody>
    </xdr:sp>
    <xdr:clientData/>
  </xdr:twoCellAnchor>
  <xdr:twoCellAnchor>
    <xdr:from>
      <xdr:col>7</xdr:col>
      <xdr:colOff>335280</xdr:colOff>
      <xdr:row>26</xdr:row>
      <xdr:rowOff>38100</xdr:rowOff>
    </xdr:from>
    <xdr:to>
      <xdr:col>14</xdr:col>
      <xdr:colOff>457200</xdr:colOff>
      <xdr:row>32</xdr:row>
      <xdr:rowOff>91440</xdr:rowOff>
    </xdr:to>
    <xdr:sp macro="" textlink="">
      <xdr:nvSpPr>
        <xdr:cNvPr id="52" name="Rectangle: Rounded Corners 51">
          <a:extLst>
            <a:ext uri="{FF2B5EF4-FFF2-40B4-BE49-F238E27FC236}">
              <a16:creationId xmlns:a16="http://schemas.microsoft.com/office/drawing/2014/main" id="{69A7915A-C58D-1A82-FEFA-552A70F31B2D}"/>
            </a:ext>
          </a:extLst>
        </xdr:cNvPr>
        <xdr:cNvSpPr/>
      </xdr:nvSpPr>
      <xdr:spPr>
        <a:xfrm>
          <a:off x="5204460" y="4792980"/>
          <a:ext cx="4389120" cy="1150620"/>
        </a:xfrm>
        <a:prstGeom prst="roundRect">
          <a:avLst>
            <a:gd name="adj" fmla="val 5246"/>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7</xdr:col>
      <xdr:colOff>327660</xdr:colOff>
      <xdr:row>26</xdr:row>
      <xdr:rowOff>45720</xdr:rowOff>
    </xdr:from>
    <xdr:to>
      <xdr:col>14</xdr:col>
      <xdr:colOff>449580</xdr:colOff>
      <xdr:row>32</xdr:row>
      <xdr:rowOff>99060</xdr:rowOff>
    </xdr:to>
    <xdr:sp macro="" textlink="">
      <xdr:nvSpPr>
        <xdr:cNvPr id="132" name="Rectangle: Rounded Corners 131">
          <a:extLst>
            <a:ext uri="{FF2B5EF4-FFF2-40B4-BE49-F238E27FC236}">
              <a16:creationId xmlns:a16="http://schemas.microsoft.com/office/drawing/2014/main" id="{03BE4CAB-4B1C-4E4E-4B8D-CDC8C86D8061}"/>
            </a:ext>
          </a:extLst>
        </xdr:cNvPr>
        <xdr:cNvSpPr/>
      </xdr:nvSpPr>
      <xdr:spPr>
        <a:xfrm>
          <a:off x="3977640" y="4800600"/>
          <a:ext cx="4389120" cy="1150620"/>
        </a:xfrm>
        <a:prstGeom prst="roundRect">
          <a:avLst>
            <a:gd name="adj" fmla="val 5246"/>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8</xdr:col>
      <xdr:colOff>132588</xdr:colOff>
      <xdr:row>26</xdr:row>
      <xdr:rowOff>64550</xdr:rowOff>
    </xdr:from>
    <xdr:to>
      <xdr:col>10</xdr:col>
      <xdr:colOff>373380</xdr:colOff>
      <xdr:row>27</xdr:row>
      <xdr:rowOff>133571</xdr:rowOff>
    </xdr:to>
    <xdr:sp macro="" textlink="">
      <xdr:nvSpPr>
        <xdr:cNvPr id="138" name="TextBox 137">
          <a:extLst>
            <a:ext uri="{FF2B5EF4-FFF2-40B4-BE49-F238E27FC236}">
              <a16:creationId xmlns:a16="http://schemas.microsoft.com/office/drawing/2014/main" id="{4B7F5704-EA73-7672-883D-B0C51F5180EF}"/>
            </a:ext>
          </a:extLst>
        </xdr:cNvPr>
        <xdr:cNvSpPr txBox="1"/>
      </xdr:nvSpPr>
      <xdr:spPr>
        <a:xfrm>
          <a:off x="5001768" y="4819430"/>
          <a:ext cx="1459992" cy="251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a:solidFill>
                <a:schemeClr val="bg1">
                  <a:lumMod val="65000"/>
                </a:schemeClr>
              </a:solidFill>
              <a:effectLst/>
              <a:latin typeface="Arial" panose="020B0604020202020204" pitchFamily="34" charset="0"/>
              <a:ea typeface="+mn-ea"/>
              <a:cs typeface="Arial" panose="020B0604020202020204" pitchFamily="34" charset="0"/>
            </a:rPr>
            <a:t>Recommendations</a:t>
          </a:r>
          <a:endParaRPr lang="en-NG" sz="1100">
            <a:solidFill>
              <a:schemeClr val="bg1">
                <a:lumMod val="65000"/>
              </a:schemeClr>
            </a:solidFill>
            <a:effectLst/>
            <a:latin typeface="Arial" panose="020B0604020202020204" pitchFamily="34" charset="0"/>
            <a:cs typeface="Arial" panose="020B0604020202020204" pitchFamily="34" charset="0"/>
          </a:endParaRPr>
        </a:p>
      </xdr:txBody>
    </xdr:sp>
    <xdr:clientData/>
  </xdr:twoCellAnchor>
  <xdr:twoCellAnchor>
    <xdr:from>
      <xdr:col>7</xdr:col>
      <xdr:colOff>312420</xdr:colOff>
      <xdr:row>16</xdr:row>
      <xdr:rowOff>167640</xdr:rowOff>
    </xdr:from>
    <xdr:to>
      <xdr:col>14</xdr:col>
      <xdr:colOff>449580</xdr:colOff>
      <xdr:row>25</xdr:row>
      <xdr:rowOff>68580</xdr:rowOff>
    </xdr:to>
    <xdr:sp macro="" textlink="">
      <xdr:nvSpPr>
        <xdr:cNvPr id="53" name="Rectangle: Rounded Corners 52">
          <a:extLst>
            <a:ext uri="{FF2B5EF4-FFF2-40B4-BE49-F238E27FC236}">
              <a16:creationId xmlns:a16="http://schemas.microsoft.com/office/drawing/2014/main" id="{FB5A3A75-149B-1E80-EEBD-460A057FC9E4}"/>
            </a:ext>
          </a:extLst>
        </xdr:cNvPr>
        <xdr:cNvSpPr/>
      </xdr:nvSpPr>
      <xdr:spPr>
        <a:xfrm>
          <a:off x="4572000" y="3093720"/>
          <a:ext cx="4404360" cy="1546860"/>
        </a:xfrm>
        <a:prstGeom prst="roundRect">
          <a:avLst>
            <a:gd name="adj" fmla="val 5246"/>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7</xdr:col>
      <xdr:colOff>266700</xdr:colOff>
      <xdr:row>17</xdr:row>
      <xdr:rowOff>0</xdr:rowOff>
    </xdr:from>
    <xdr:to>
      <xdr:col>14</xdr:col>
      <xdr:colOff>434340</xdr:colOff>
      <xdr:row>25</xdr:row>
      <xdr:rowOff>106680</xdr:rowOff>
    </xdr:to>
    <xdr:sp macro="" textlink="">
      <xdr:nvSpPr>
        <xdr:cNvPr id="127" name="Rectangle: Rounded Corners 126">
          <a:extLst>
            <a:ext uri="{FF2B5EF4-FFF2-40B4-BE49-F238E27FC236}">
              <a16:creationId xmlns:a16="http://schemas.microsoft.com/office/drawing/2014/main" id="{BD084429-67E2-618B-8E22-8D71218ACC6C}"/>
            </a:ext>
          </a:extLst>
        </xdr:cNvPr>
        <xdr:cNvSpPr/>
      </xdr:nvSpPr>
      <xdr:spPr>
        <a:xfrm>
          <a:off x="4526280" y="3108960"/>
          <a:ext cx="4434840" cy="1569720"/>
        </a:xfrm>
        <a:prstGeom prst="roundRect">
          <a:avLst>
            <a:gd name="adj" fmla="val 5246"/>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7</xdr:col>
      <xdr:colOff>327660</xdr:colOff>
      <xdr:row>18</xdr:row>
      <xdr:rowOff>114300</xdr:rowOff>
    </xdr:from>
    <xdr:to>
      <xdr:col>14</xdr:col>
      <xdr:colOff>411480</xdr:colOff>
      <xdr:row>25</xdr:row>
      <xdr:rowOff>68580</xdr:rowOff>
    </xdr:to>
    <xdr:graphicFrame macro="">
      <xdr:nvGraphicFramePr>
        <xdr:cNvPr id="126" name="Chart 125">
          <a:extLst>
            <a:ext uri="{FF2B5EF4-FFF2-40B4-BE49-F238E27FC236}">
              <a16:creationId xmlns:a16="http://schemas.microsoft.com/office/drawing/2014/main" id="{90F7AC97-0C63-4EB4-A070-F945C72CE2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411480</xdr:colOff>
      <xdr:row>17</xdr:row>
      <xdr:rowOff>83820</xdr:rowOff>
    </xdr:from>
    <xdr:to>
      <xdr:col>7</xdr:col>
      <xdr:colOff>541080</xdr:colOff>
      <xdr:row>18</xdr:row>
      <xdr:rowOff>30540</xdr:rowOff>
    </xdr:to>
    <xdr:sp macro="" textlink="">
      <xdr:nvSpPr>
        <xdr:cNvPr id="128" name="Oval 127">
          <a:extLst>
            <a:ext uri="{FF2B5EF4-FFF2-40B4-BE49-F238E27FC236}">
              <a16:creationId xmlns:a16="http://schemas.microsoft.com/office/drawing/2014/main" id="{96824362-A94D-2684-CB37-8697653A0CDA}"/>
            </a:ext>
          </a:extLst>
        </xdr:cNvPr>
        <xdr:cNvSpPr/>
      </xdr:nvSpPr>
      <xdr:spPr>
        <a:xfrm>
          <a:off x="4061460" y="3192780"/>
          <a:ext cx="129600" cy="12960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bg1">
                <a:lumMod val="65000"/>
              </a:schemeClr>
            </a:solidFill>
            <a:latin typeface="+mn-lt"/>
            <a:ea typeface="+mn-ea"/>
            <a:cs typeface="+mn-cs"/>
          </a:endParaRPr>
        </a:p>
      </xdr:txBody>
    </xdr:sp>
    <xdr:clientData/>
  </xdr:twoCellAnchor>
  <xdr:twoCellAnchor>
    <xdr:from>
      <xdr:col>7</xdr:col>
      <xdr:colOff>582168</xdr:colOff>
      <xdr:row>17</xdr:row>
      <xdr:rowOff>18830</xdr:rowOff>
    </xdr:from>
    <xdr:to>
      <xdr:col>11</xdr:col>
      <xdr:colOff>91440</xdr:colOff>
      <xdr:row>18</xdr:row>
      <xdr:rowOff>87851</xdr:rowOff>
    </xdr:to>
    <xdr:sp macro="" textlink="">
      <xdr:nvSpPr>
        <xdr:cNvPr id="129" name="TextBox 128">
          <a:extLst>
            <a:ext uri="{FF2B5EF4-FFF2-40B4-BE49-F238E27FC236}">
              <a16:creationId xmlns:a16="http://schemas.microsoft.com/office/drawing/2014/main" id="{F89C3868-CFDE-E54A-7502-04AF8ED23222}"/>
            </a:ext>
          </a:extLst>
        </xdr:cNvPr>
        <xdr:cNvSpPr txBox="1"/>
      </xdr:nvSpPr>
      <xdr:spPr>
        <a:xfrm>
          <a:off x="4232148" y="3127790"/>
          <a:ext cx="1947672" cy="251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US" sz="1100">
              <a:solidFill>
                <a:schemeClr val="bg1">
                  <a:lumMod val="65000"/>
                </a:schemeClr>
              </a:solidFill>
              <a:effectLst/>
              <a:latin typeface="Arial" panose="020B0604020202020204" pitchFamily="34" charset="0"/>
              <a:ea typeface="+mn-ea"/>
              <a:cs typeface="Arial" panose="020B0604020202020204" pitchFamily="34" charset="0"/>
            </a:rPr>
            <a:t>Total Riders By Age Group</a:t>
          </a:r>
          <a:endParaRPr lang="en-NG" sz="1100">
            <a:solidFill>
              <a:schemeClr val="bg1">
                <a:lumMod val="65000"/>
              </a:schemeClr>
            </a:solidFill>
            <a:effectLst/>
            <a:latin typeface="Arial" panose="020B0604020202020204" pitchFamily="34" charset="0"/>
            <a:cs typeface="Arial" panose="020B0604020202020204" pitchFamily="34" charset="0"/>
          </a:endParaRPr>
        </a:p>
      </xdr:txBody>
    </xdr:sp>
    <xdr:clientData/>
  </xdr:twoCellAnchor>
  <xdr:twoCellAnchor>
    <xdr:from>
      <xdr:col>11</xdr:col>
      <xdr:colOff>405247</xdr:colOff>
      <xdr:row>17</xdr:row>
      <xdr:rowOff>116889</xdr:rowOff>
    </xdr:from>
    <xdr:to>
      <xdr:col>14</xdr:col>
      <xdr:colOff>39762</xdr:colOff>
      <xdr:row>18</xdr:row>
      <xdr:rowOff>142192</xdr:rowOff>
    </xdr:to>
    <xdr:sp macro="" textlink="">
      <xdr:nvSpPr>
        <xdr:cNvPr id="130" name="TextBox 129">
          <a:extLst>
            <a:ext uri="{FF2B5EF4-FFF2-40B4-BE49-F238E27FC236}">
              <a16:creationId xmlns:a16="http://schemas.microsoft.com/office/drawing/2014/main" id="{65C479D4-2F9D-9052-3C2F-B01C3013E112}"/>
            </a:ext>
          </a:extLst>
        </xdr:cNvPr>
        <xdr:cNvSpPr txBox="1"/>
      </xdr:nvSpPr>
      <xdr:spPr>
        <a:xfrm>
          <a:off x="6493627" y="3225849"/>
          <a:ext cx="1463315" cy="2081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lumMod val="65000"/>
                </a:schemeClr>
              </a:solidFill>
              <a:effectLst/>
              <a:latin typeface="Arial" panose="020B0604020202020204" pitchFamily="34" charset="0"/>
              <a:ea typeface="+mn-ea"/>
              <a:cs typeface="Arial" panose="020B0604020202020204" pitchFamily="34" charset="0"/>
            </a:rPr>
            <a:t>Average Riders Age</a:t>
          </a:r>
          <a:endParaRPr lang="en-NG" sz="1100">
            <a:solidFill>
              <a:schemeClr val="bg1">
                <a:lumMod val="65000"/>
              </a:schemeClr>
            </a:solidFill>
            <a:effectLst/>
            <a:latin typeface="Arial" panose="020B0604020202020204" pitchFamily="34" charset="0"/>
            <a:cs typeface="Arial" panose="020B0604020202020204" pitchFamily="34" charset="0"/>
          </a:endParaRPr>
        </a:p>
      </xdr:txBody>
    </xdr:sp>
    <xdr:clientData/>
  </xdr:twoCellAnchor>
  <xdr:twoCellAnchor>
    <xdr:from>
      <xdr:col>13</xdr:col>
      <xdr:colOff>530395</xdr:colOff>
      <xdr:row>17</xdr:row>
      <xdr:rowOff>144580</xdr:rowOff>
    </xdr:from>
    <xdr:to>
      <xdr:col>14</xdr:col>
      <xdr:colOff>387053</xdr:colOff>
      <xdr:row>19</xdr:row>
      <xdr:rowOff>7821</xdr:rowOff>
    </xdr:to>
    <xdr:sp macro="" textlink="'Bus Utilization and Revenue'!A38">
      <xdr:nvSpPr>
        <xdr:cNvPr id="131" name="TextBox 130">
          <a:extLst>
            <a:ext uri="{FF2B5EF4-FFF2-40B4-BE49-F238E27FC236}">
              <a16:creationId xmlns:a16="http://schemas.microsoft.com/office/drawing/2014/main" id="{3747577B-207E-7B24-B111-96161831EC09}"/>
            </a:ext>
          </a:extLst>
        </xdr:cNvPr>
        <xdr:cNvSpPr txBox="1"/>
      </xdr:nvSpPr>
      <xdr:spPr>
        <a:xfrm>
          <a:off x="7837975" y="3253540"/>
          <a:ext cx="466258" cy="229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53F181F-EC54-419E-B0B9-6ECE71268520}" type="TxLink">
            <a:rPr lang="en-US" sz="2000" b="0" i="0" u="none" strike="noStrike">
              <a:solidFill>
                <a:schemeClr val="bg1">
                  <a:lumMod val="75000"/>
                </a:schemeClr>
              </a:solidFill>
              <a:effectLst/>
              <a:latin typeface="Aptos Narrow"/>
              <a:ea typeface="+mn-ea"/>
              <a:cs typeface="Arial" panose="020B0604020202020204" pitchFamily="34" charset="0"/>
            </a:rPr>
            <a:t>43</a:t>
          </a:fld>
          <a:endParaRPr lang="en-NG" sz="4000">
            <a:solidFill>
              <a:schemeClr val="bg1">
                <a:lumMod val="75000"/>
              </a:schemeClr>
            </a:solidFill>
            <a:effectLst/>
            <a:latin typeface="Arial" panose="020B0604020202020204" pitchFamily="34" charset="0"/>
            <a:cs typeface="Arial" panose="020B0604020202020204" pitchFamily="34" charset="0"/>
          </a:endParaRPr>
        </a:p>
      </xdr:txBody>
    </xdr:sp>
    <xdr:clientData/>
  </xdr:twoCellAnchor>
  <xdr:twoCellAnchor>
    <xdr:from>
      <xdr:col>11</xdr:col>
      <xdr:colOff>106680</xdr:colOff>
      <xdr:row>8</xdr:row>
      <xdr:rowOff>60960</xdr:rowOff>
    </xdr:from>
    <xdr:to>
      <xdr:col>14</xdr:col>
      <xdr:colOff>449580</xdr:colOff>
      <xdr:row>16</xdr:row>
      <xdr:rowOff>30480</xdr:rowOff>
    </xdr:to>
    <xdr:sp macro="" textlink="">
      <xdr:nvSpPr>
        <xdr:cNvPr id="54" name="Rectangle: Rounded Corners 53">
          <a:extLst>
            <a:ext uri="{FF2B5EF4-FFF2-40B4-BE49-F238E27FC236}">
              <a16:creationId xmlns:a16="http://schemas.microsoft.com/office/drawing/2014/main" id="{7DE8EEFE-DDC5-A962-E5C4-6C84276A82C2}"/>
            </a:ext>
          </a:extLst>
        </xdr:cNvPr>
        <xdr:cNvSpPr/>
      </xdr:nvSpPr>
      <xdr:spPr>
        <a:xfrm>
          <a:off x="6804660" y="1524000"/>
          <a:ext cx="2171700" cy="1432560"/>
        </a:xfrm>
        <a:prstGeom prst="roundRect">
          <a:avLst>
            <a:gd name="adj" fmla="val 5246"/>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11</xdr:col>
      <xdr:colOff>99060</xdr:colOff>
      <xdr:row>8</xdr:row>
      <xdr:rowOff>76200</xdr:rowOff>
    </xdr:from>
    <xdr:to>
      <xdr:col>14</xdr:col>
      <xdr:colOff>441960</xdr:colOff>
      <xdr:row>16</xdr:row>
      <xdr:rowOff>45720</xdr:rowOff>
    </xdr:to>
    <xdr:sp macro="" textlink="">
      <xdr:nvSpPr>
        <xdr:cNvPr id="119" name="Rectangle: Rounded Corners 118">
          <a:extLst>
            <a:ext uri="{FF2B5EF4-FFF2-40B4-BE49-F238E27FC236}">
              <a16:creationId xmlns:a16="http://schemas.microsoft.com/office/drawing/2014/main" id="{351979BC-61BE-B225-692A-D343DE50C358}"/>
            </a:ext>
          </a:extLst>
        </xdr:cNvPr>
        <xdr:cNvSpPr/>
      </xdr:nvSpPr>
      <xdr:spPr>
        <a:xfrm>
          <a:off x="6797040" y="1539240"/>
          <a:ext cx="2171700" cy="1432560"/>
        </a:xfrm>
        <a:prstGeom prst="roundRect">
          <a:avLst>
            <a:gd name="adj" fmla="val 5246"/>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11</xdr:col>
      <xdr:colOff>144780</xdr:colOff>
      <xdr:row>11</xdr:row>
      <xdr:rowOff>99060</xdr:rowOff>
    </xdr:from>
    <xdr:to>
      <xdr:col>14</xdr:col>
      <xdr:colOff>396240</xdr:colOff>
      <xdr:row>16</xdr:row>
      <xdr:rowOff>30480</xdr:rowOff>
    </xdr:to>
    <xdr:graphicFrame macro="">
      <xdr:nvGraphicFramePr>
        <xdr:cNvPr id="123" name="Chart 122">
          <a:extLst>
            <a:ext uri="{FF2B5EF4-FFF2-40B4-BE49-F238E27FC236}">
              <a16:creationId xmlns:a16="http://schemas.microsoft.com/office/drawing/2014/main" id="{2E8C6B69-55BF-4CBD-B9C4-E8572F0CC0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11</xdr:col>
      <xdr:colOff>521056</xdr:colOff>
      <xdr:row>8</xdr:row>
      <xdr:rowOff>81665</xdr:rowOff>
    </xdr:from>
    <xdr:to>
      <xdr:col>14</xdr:col>
      <xdr:colOff>19965</xdr:colOff>
      <xdr:row>10</xdr:row>
      <xdr:rowOff>98602</xdr:rowOff>
    </xdr:to>
    <mc:AlternateContent xmlns:mc="http://schemas.openxmlformats.org/markup-compatibility/2006">
      <mc:Choice xmlns:a14="http://schemas.microsoft.com/office/drawing/2010/main" Requires="a14">
        <xdr:graphicFrame macro="">
          <xdr:nvGraphicFramePr>
            <xdr:cNvPr id="124" name="Toggle">
              <a:extLst>
                <a:ext uri="{FF2B5EF4-FFF2-40B4-BE49-F238E27FC236}">
                  <a16:creationId xmlns:a16="http://schemas.microsoft.com/office/drawing/2014/main" id="{7C40E547-F876-4D08-ACE5-D73D60A604D4}"/>
                </a:ext>
              </a:extLst>
            </xdr:cNvPr>
            <xdr:cNvGraphicFramePr/>
          </xdr:nvGraphicFramePr>
          <xdr:xfrm>
            <a:off x="0" y="0"/>
            <a:ext cx="0" cy="0"/>
          </xdr:xfrm>
          <a:graphic>
            <a:graphicData uri="http://schemas.microsoft.com/office/drawing/2010/slicer">
              <sle:slicer xmlns:sle="http://schemas.microsoft.com/office/drawing/2010/slicer" name="Toggle"/>
            </a:graphicData>
          </a:graphic>
        </xdr:graphicFrame>
      </mc:Choice>
      <mc:Fallback>
        <xdr:sp macro="" textlink="">
          <xdr:nvSpPr>
            <xdr:cNvPr id="0" name=""/>
            <xdr:cNvSpPr>
              <a:spLocks noTextEdit="1"/>
            </xdr:cNvSpPr>
          </xdr:nvSpPr>
          <xdr:spPr>
            <a:xfrm>
              <a:off x="7219036" y="1544705"/>
              <a:ext cx="1327709" cy="382697"/>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129540</xdr:colOff>
      <xdr:row>10</xdr:row>
      <xdr:rowOff>91440</xdr:rowOff>
    </xdr:from>
    <xdr:to>
      <xdr:col>14</xdr:col>
      <xdr:colOff>419100</xdr:colOff>
      <xdr:row>12</xdr:row>
      <xdr:rowOff>0</xdr:rowOff>
    </xdr:to>
    <xdr:sp macro="" textlink="'Bus Utilization and Revenue'!G26">
      <xdr:nvSpPr>
        <xdr:cNvPr id="125" name="TextBox 124">
          <a:extLst>
            <a:ext uri="{FF2B5EF4-FFF2-40B4-BE49-F238E27FC236}">
              <a16:creationId xmlns:a16="http://schemas.microsoft.com/office/drawing/2014/main" id="{5BCBEF5F-E7D8-5A09-3161-71B234437F71}"/>
            </a:ext>
          </a:extLst>
        </xdr:cNvPr>
        <xdr:cNvSpPr txBox="1"/>
      </xdr:nvSpPr>
      <xdr:spPr>
        <a:xfrm>
          <a:off x="6217920" y="1920240"/>
          <a:ext cx="211836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74F5742-060B-4C78-B003-F823794FCBB8}" type="TxLink">
            <a:rPr lang="en-US" sz="900" b="0" i="0" u="none" strike="noStrike">
              <a:solidFill>
                <a:schemeClr val="bg1">
                  <a:lumMod val="75000"/>
                </a:schemeClr>
              </a:solidFill>
              <a:effectLst/>
              <a:latin typeface="Calibri" panose="020F0502020204030204" pitchFamily="34" charset="0"/>
              <a:ea typeface="+mn-ea"/>
              <a:cs typeface="Calibri" panose="020F0502020204030204" pitchFamily="34" charset="0"/>
            </a:rPr>
            <a:pPr algn="ctr"/>
            <a:t>🚀 Top 5 Performing Buses</a:t>
          </a:fld>
          <a:endParaRPr lang="en-NG" sz="900">
            <a:solidFill>
              <a:schemeClr val="bg1">
                <a:lumMod val="75000"/>
              </a:schemeClr>
            </a:solidFill>
            <a:effectLst/>
            <a:latin typeface="Calibri" panose="020F0502020204030204" pitchFamily="34" charset="0"/>
            <a:cs typeface="Calibri" panose="020F0502020204030204" pitchFamily="34" charset="0"/>
          </a:endParaRPr>
        </a:p>
      </xdr:txBody>
    </xdr:sp>
    <xdr:clientData/>
  </xdr:twoCellAnchor>
  <xdr:twoCellAnchor>
    <xdr:from>
      <xdr:col>7</xdr:col>
      <xdr:colOff>251460</xdr:colOff>
      <xdr:row>8</xdr:row>
      <xdr:rowOff>68580</xdr:rowOff>
    </xdr:from>
    <xdr:to>
      <xdr:col>10</xdr:col>
      <xdr:colOff>594360</xdr:colOff>
      <xdr:row>16</xdr:row>
      <xdr:rowOff>7620</xdr:rowOff>
    </xdr:to>
    <xdr:sp macro="" textlink="">
      <xdr:nvSpPr>
        <xdr:cNvPr id="55" name="Rectangle: Rounded Corners 54">
          <a:extLst>
            <a:ext uri="{FF2B5EF4-FFF2-40B4-BE49-F238E27FC236}">
              <a16:creationId xmlns:a16="http://schemas.microsoft.com/office/drawing/2014/main" id="{CD0AEB59-FBC9-AD30-28F2-29106A0DEEFE}"/>
            </a:ext>
          </a:extLst>
        </xdr:cNvPr>
        <xdr:cNvSpPr/>
      </xdr:nvSpPr>
      <xdr:spPr>
        <a:xfrm>
          <a:off x="4511040" y="1531620"/>
          <a:ext cx="2171700" cy="1402080"/>
        </a:xfrm>
        <a:prstGeom prst="roundRect">
          <a:avLst>
            <a:gd name="adj" fmla="val 5246"/>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7</xdr:col>
      <xdr:colOff>243840</xdr:colOff>
      <xdr:row>8</xdr:row>
      <xdr:rowOff>76200</xdr:rowOff>
    </xdr:from>
    <xdr:to>
      <xdr:col>10</xdr:col>
      <xdr:colOff>586740</xdr:colOff>
      <xdr:row>16</xdr:row>
      <xdr:rowOff>30480</xdr:rowOff>
    </xdr:to>
    <xdr:sp macro="" textlink="">
      <xdr:nvSpPr>
        <xdr:cNvPr id="105" name="Rectangle: Rounded Corners 104">
          <a:extLst>
            <a:ext uri="{FF2B5EF4-FFF2-40B4-BE49-F238E27FC236}">
              <a16:creationId xmlns:a16="http://schemas.microsoft.com/office/drawing/2014/main" id="{D81BDEF6-94AB-CC22-CB18-01229B0C404C}"/>
            </a:ext>
          </a:extLst>
        </xdr:cNvPr>
        <xdr:cNvSpPr/>
      </xdr:nvSpPr>
      <xdr:spPr>
        <a:xfrm>
          <a:off x="4503420" y="1539240"/>
          <a:ext cx="2171700" cy="1417320"/>
        </a:xfrm>
        <a:prstGeom prst="roundRect">
          <a:avLst>
            <a:gd name="adj" fmla="val 5246"/>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7</xdr:col>
      <xdr:colOff>259080</xdr:colOff>
      <xdr:row>10</xdr:row>
      <xdr:rowOff>60960</xdr:rowOff>
    </xdr:from>
    <xdr:to>
      <xdr:col>10</xdr:col>
      <xdr:colOff>573922</xdr:colOff>
      <xdr:row>15</xdr:row>
      <xdr:rowOff>175260</xdr:rowOff>
    </xdr:to>
    <xdr:graphicFrame macro="">
      <xdr:nvGraphicFramePr>
        <xdr:cNvPr id="116" name="Chart 115">
          <a:extLst>
            <a:ext uri="{FF2B5EF4-FFF2-40B4-BE49-F238E27FC236}">
              <a16:creationId xmlns:a16="http://schemas.microsoft.com/office/drawing/2014/main" id="{8DF2276F-63BE-46B8-9FEF-164032A01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335280</xdr:colOff>
      <xdr:row>8</xdr:row>
      <xdr:rowOff>167640</xdr:rowOff>
    </xdr:from>
    <xdr:to>
      <xdr:col>7</xdr:col>
      <xdr:colOff>464880</xdr:colOff>
      <xdr:row>9</xdr:row>
      <xdr:rowOff>114360</xdr:rowOff>
    </xdr:to>
    <xdr:sp macro="" textlink="">
      <xdr:nvSpPr>
        <xdr:cNvPr id="117" name="Oval 116">
          <a:extLst>
            <a:ext uri="{FF2B5EF4-FFF2-40B4-BE49-F238E27FC236}">
              <a16:creationId xmlns:a16="http://schemas.microsoft.com/office/drawing/2014/main" id="{E290205B-1BAA-7DC2-9315-C64B405813FF}"/>
            </a:ext>
          </a:extLst>
        </xdr:cNvPr>
        <xdr:cNvSpPr/>
      </xdr:nvSpPr>
      <xdr:spPr>
        <a:xfrm>
          <a:off x="4594860" y="1630680"/>
          <a:ext cx="129600" cy="12960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bg1">
                <a:lumMod val="65000"/>
              </a:schemeClr>
            </a:solidFill>
            <a:latin typeface="+mn-lt"/>
            <a:ea typeface="+mn-ea"/>
            <a:cs typeface="+mn-cs"/>
          </a:endParaRPr>
        </a:p>
      </xdr:txBody>
    </xdr:sp>
    <xdr:clientData/>
  </xdr:twoCellAnchor>
  <xdr:twoCellAnchor>
    <xdr:from>
      <xdr:col>7</xdr:col>
      <xdr:colOff>483108</xdr:colOff>
      <xdr:row>8</xdr:row>
      <xdr:rowOff>129340</xdr:rowOff>
    </xdr:from>
    <xdr:to>
      <xdr:col>10</xdr:col>
      <xdr:colOff>457200</xdr:colOff>
      <xdr:row>9</xdr:row>
      <xdr:rowOff>175461</xdr:rowOff>
    </xdr:to>
    <xdr:sp macro="" textlink="">
      <xdr:nvSpPr>
        <xdr:cNvPr id="118" name="TextBox 117">
          <a:extLst>
            <a:ext uri="{FF2B5EF4-FFF2-40B4-BE49-F238E27FC236}">
              <a16:creationId xmlns:a16="http://schemas.microsoft.com/office/drawing/2014/main" id="{B06A1E9C-F9FC-FDB1-9FCD-C7504E271FF6}"/>
            </a:ext>
          </a:extLst>
        </xdr:cNvPr>
        <xdr:cNvSpPr txBox="1"/>
      </xdr:nvSpPr>
      <xdr:spPr>
        <a:xfrm>
          <a:off x="4742688" y="1592380"/>
          <a:ext cx="1802892" cy="229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US" sz="1100">
              <a:solidFill>
                <a:schemeClr val="bg1">
                  <a:lumMod val="65000"/>
                </a:schemeClr>
              </a:solidFill>
              <a:effectLst/>
              <a:latin typeface="Arial" panose="020B0604020202020204" pitchFamily="34" charset="0"/>
              <a:ea typeface="+mn-ea"/>
              <a:cs typeface="Arial" panose="020B0604020202020204" pitchFamily="34" charset="0"/>
            </a:rPr>
            <a:t>Total Riders By Gender</a:t>
          </a:r>
          <a:endParaRPr lang="en-NG" sz="1100">
            <a:solidFill>
              <a:schemeClr val="bg1">
                <a:lumMod val="65000"/>
              </a:schemeClr>
            </a:solidFill>
            <a:effectLst/>
            <a:latin typeface="Arial" panose="020B0604020202020204" pitchFamily="34" charset="0"/>
            <a:cs typeface="Arial" panose="020B0604020202020204" pitchFamily="34" charset="0"/>
          </a:endParaRPr>
        </a:p>
      </xdr:txBody>
    </xdr:sp>
    <xdr:clientData/>
  </xdr:twoCellAnchor>
  <xdr:twoCellAnchor>
    <xdr:from>
      <xdr:col>2</xdr:col>
      <xdr:colOff>274320</xdr:colOff>
      <xdr:row>8</xdr:row>
      <xdr:rowOff>76200</xdr:rowOff>
    </xdr:from>
    <xdr:to>
      <xdr:col>7</xdr:col>
      <xdr:colOff>99060</xdr:colOff>
      <xdr:row>32</xdr:row>
      <xdr:rowOff>68580</xdr:rowOff>
    </xdr:to>
    <xdr:sp macro="" textlink="">
      <xdr:nvSpPr>
        <xdr:cNvPr id="56" name="Rectangle: Rounded Corners 55">
          <a:extLst>
            <a:ext uri="{FF2B5EF4-FFF2-40B4-BE49-F238E27FC236}">
              <a16:creationId xmlns:a16="http://schemas.microsoft.com/office/drawing/2014/main" id="{7FEF93E8-EA13-17D6-4802-014C491111C1}"/>
            </a:ext>
          </a:extLst>
        </xdr:cNvPr>
        <xdr:cNvSpPr/>
      </xdr:nvSpPr>
      <xdr:spPr>
        <a:xfrm>
          <a:off x="1485900" y="1539240"/>
          <a:ext cx="2872740" cy="4381500"/>
        </a:xfrm>
        <a:prstGeom prst="roundRect">
          <a:avLst>
            <a:gd name="adj" fmla="val 5246"/>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2</xdr:col>
      <xdr:colOff>251460</xdr:colOff>
      <xdr:row>8</xdr:row>
      <xdr:rowOff>83820</xdr:rowOff>
    </xdr:from>
    <xdr:to>
      <xdr:col>7</xdr:col>
      <xdr:colOff>91440</xdr:colOff>
      <xdr:row>32</xdr:row>
      <xdr:rowOff>91440</xdr:rowOff>
    </xdr:to>
    <xdr:sp macro="" textlink="">
      <xdr:nvSpPr>
        <xdr:cNvPr id="96" name="Rectangle: Rounded Corners 95">
          <a:extLst>
            <a:ext uri="{FF2B5EF4-FFF2-40B4-BE49-F238E27FC236}">
              <a16:creationId xmlns:a16="http://schemas.microsoft.com/office/drawing/2014/main" id="{AF31AF37-80C2-2B3F-9661-549B2A5B0677}"/>
            </a:ext>
          </a:extLst>
        </xdr:cNvPr>
        <xdr:cNvSpPr/>
      </xdr:nvSpPr>
      <xdr:spPr>
        <a:xfrm>
          <a:off x="1463040" y="1546860"/>
          <a:ext cx="2887980" cy="4396740"/>
        </a:xfrm>
        <a:prstGeom prst="roundRect">
          <a:avLst>
            <a:gd name="adj" fmla="val 5246"/>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2</xdr:col>
      <xdr:colOff>274320</xdr:colOff>
      <xdr:row>12</xdr:row>
      <xdr:rowOff>38100</xdr:rowOff>
    </xdr:from>
    <xdr:to>
      <xdr:col>7</xdr:col>
      <xdr:colOff>76200</xdr:colOff>
      <xdr:row>32</xdr:row>
      <xdr:rowOff>53340</xdr:rowOff>
    </xdr:to>
    <xdr:graphicFrame macro="">
      <xdr:nvGraphicFramePr>
        <xdr:cNvPr id="100" name="Chart 99">
          <a:extLst>
            <a:ext uri="{FF2B5EF4-FFF2-40B4-BE49-F238E27FC236}">
              <a16:creationId xmlns:a16="http://schemas.microsoft.com/office/drawing/2014/main" id="{14A90E45-998F-4A12-A51E-1FCD4DA592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403860</xdr:colOff>
      <xdr:row>8</xdr:row>
      <xdr:rowOff>177849</xdr:rowOff>
    </xdr:from>
    <xdr:to>
      <xdr:col>2</xdr:col>
      <xdr:colOff>533460</xdr:colOff>
      <xdr:row>9</xdr:row>
      <xdr:rowOff>124569</xdr:rowOff>
    </xdr:to>
    <xdr:sp macro="" textlink="">
      <xdr:nvSpPr>
        <xdr:cNvPr id="101" name="Oval 100">
          <a:extLst>
            <a:ext uri="{FF2B5EF4-FFF2-40B4-BE49-F238E27FC236}">
              <a16:creationId xmlns:a16="http://schemas.microsoft.com/office/drawing/2014/main" id="{4D5CF22C-6C12-4223-9954-32E48A8D19BA}"/>
            </a:ext>
          </a:extLst>
        </xdr:cNvPr>
        <xdr:cNvSpPr/>
      </xdr:nvSpPr>
      <xdr:spPr>
        <a:xfrm>
          <a:off x="1005840" y="1640889"/>
          <a:ext cx="129600" cy="12960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bg1">
                <a:lumMod val="65000"/>
              </a:schemeClr>
            </a:solidFill>
            <a:latin typeface="+mn-lt"/>
            <a:ea typeface="+mn-ea"/>
            <a:cs typeface="+mn-cs"/>
          </a:endParaRPr>
        </a:p>
      </xdr:txBody>
    </xdr:sp>
    <xdr:clientData/>
  </xdr:twoCellAnchor>
  <xdr:twoCellAnchor>
    <xdr:from>
      <xdr:col>2</xdr:col>
      <xdr:colOff>528828</xdr:colOff>
      <xdr:row>8</xdr:row>
      <xdr:rowOff>125510</xdr:rowOff>
    </xdr:from>
    <xdr:to>
      <xdr:col>6</xdr:col>
      <xdr:colOff>381000</xdr:colOff>
      <xdr:row>10</xdr:row>
      <xdr:rowOff>11651</xdr:rowOff>
    </xdr:to>
    <xdr:sp macro="" textlink="">
      <xdr:nvSpPr>
        <xdr:cNvPr id="102" name="TextBox 101">
          <a:extLst>
            <a:ext uri="{FF2B5EF4-FFF2-40B4-BE49-F238E27FC236}">
              <a16:creationId xmlns:a16="http://schemas.microsoft.com/office/drawing/2014/main" id="{3CAAA363-186B-63B8-A7AD-E98BD0F03532}"/>
            </a:ext>
          </a:extLst>
        </xdr:cNvPr>
        <xdr:cNvSpPr txBox="1"/>
      </xdr:nvSpPr>
      <xdr:spPr>
        <a:xfrm>
          <a:off x="1740408" y="1588550"/>
          <a:ext cx="2290572" cy="251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US" sz="1100">
              <a:solidFill>
                <a:schemeClr val="bg1">
                  <a:lumMod val="65000"/>
                </a:schemeClr>
              </a:solidFill>
              <a:effectLst/>
              <a:latin typeface="Arial" panose="020B0604020202020204" pitchFamily="34" charset="0"/>
              <a:ea typeface="+mn-ea"/>
              <a:cs typeface="Arial" panose="020B0604020202020204" pitchFamily="34" charset="0"/>
            </a:rPr>
            <a:t> Revenue Distribution By Route</a:t>
          </a:r>
          <a:endParaRPr lang="en-NG" sz="1100">
            <a:solidFill>
              <a:schemeClr val="bg1">
                <a:lumMod val="65000"/>
              </a:schemeClr>
            </a:solidFill>
            <a:effectLst/>
            <a:latin typeface="Arial" panose="020B0604020202020204" pitchFamily="34" charset="0"/>
            <a:cs typeface="Arial" panose="020B0604020202020204" pitchFamily="34" charset="0"/>
          </a:endParaRPr>
        </a:p>
      </xdr:txBody>
    </xdr:sp>
    <xdr:clientData/>
  </xdr:twoCellAnchor>
  <xdr:twoCellAnchor editAs="oneCell">
    <xdr:from>
      <xdr:col>1</xdr:col>
      <xdr:colOff>140970</xdr:colOff>
      <xdr:row>13</xdr:row>
      <xdr:rowOff>121920</xdr:rowOff>
    </xdr:from>
    <xdr:to>
      <xdr:col>2</xdr:col>
      <xdr:colOff>49530</xdr:colOff>
      <xdr:row>16</xdr:row>
      <xdr:rowOff>83820</xdr:rowOff>
    </xdr:to>
    <xdr:pic macro="[0]!ActivateNextDashboard">
      <xdr:nvPicPr>
        <xdr:cNvPr id="61" name="NextIcon_Active" descr="Document with solid fill">
          <a:hlinkClick xmlns:r="http://schemas.openxmlformats.org/officeDocument/2006/relationships" r:id="rId4"/>
          <a:extLst>
            <a:ext uri="{FF2B5EF4-FFF2-40B4-BE49-F238E27FC236}">
              <a16:creationId xmlns:a16="http://schemas.microsoft.com/office/drawing/2014/main" id="{33EE014F-9C44-413E-9EEB-6817546D246F}"/>
            </a:ext>
          </a:extLst>
        </xdr:cNvPr>
        <xdr:cNvPicPr>
          <a:picLocks noChangeAspect="1"/>
        </xdr:cNvPicPr>
      </xdr:nvPicPr>
      <xdr:blipFill>
        <a:blip xmlns:r="http://schemas.openxmlformats.org/officeDocument/2006/relationships" r:embed="rId5">
          <a:duotone>
            <a:schemeClr val="bg2">
              <a:shade val="45000"/>
              <a:satMod val="135000"/>
            </a:schemeClr>
            <a:prstClr val="white"/>
          </a:duotone>
          <a:extLst>
            <a:ext uri="{96DAC541-7B7A-43D3-8B79-37D633B846F1}">
              <asvg:svgBlip xmlns:asvg="http://schemas.microsoft.com/office/drawing/2016/SVG/main" r:embed="rId6"/>
            </a:ext>
          </a:extLst>
        </a:blip>
        <a:stretch>
          <a:fillRect/>
        </a:stretch>
      </xdr:blipFill>
      <xdr:spPr>
        <a:xfrm>
          <a:off x="750570" y="2499360"/>
          <a:ext cx="510540" cy="510540"/>
        </a:xfrm>
        <a:prstGeom prst="rect">
          <a:avLst/>
        </a:prstGeom>
      </xdr:spPr>
    </xdr:pic>
    <xdr:clientData/>
  </xdr:twoCellAnchor>
  <xdr:twoCellAnchor>
    <xdr:from>
      <xdr:col>8</xdr:col>
      <xdr:colOff>121920</xdr:colOff>
      <xdr:row>27</xdr:row>
      <xdr:rowOff>58473</xdr:rowOff>
    </xdr:from>
    <xdr:to>
      <xdr:col>14</xdr:col>
      <xdr:colOff>396240</xdr:colOff>
      <xdr:row>31</xdr:row>
      <xdr:rowOff>101548</xdr:rowOff>
    </xdr:to>
    <xdr:sp macro="" textlink="">
      <xdr:nvSpPr>
        <xdr:cNvPr id="2" name="TextBox 1">
          <a:extLst>
            <a:ext uri="{FF2B5EF4-FFF2-40B4-BE49-F238E27FC236}">
              <a16:creationId xmlns:a16="http://schemas.microsoft.com/office/drawing/2014/main" id="{2AED7AD9-3EBF-BD00-F1CF-CF5EB10924E1}"/>
            </a:ext>
          </a:extLst>
        </xdr:cNvPr>
        <xdr:cNvSpPr txBox="1"/>
      </xdr:nvSpPr>
      <xdr:spPr>
        <a:xfrm>
          <a:off x="4991100" y="4996233"/>
          <a:ext cx="3931920" cy="774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eaLnBrk="1" fontAlgn="auto" latinLnBrk="0" hangingPunct="1"/>
          <a:r>
            <a:rPr lang="en-US" sz="1100">
              <a:solidFill>
                <a:schemeClr val="bg1">
                  <a:lumMod val="75000"/>
                </a:schemeClr>
              </a:solidFill>
              <a:effectLst/>
              <a:latin typeface="+mn-lt"/>
              <a:ea typeface="+mn-ea"/>
              <a:cs typeface="+mn-cs"/>
            </a:rPr>
            <a:t>EastWest Express has high ridership but brings in just 9% of revenue, while CentralLine brings in 35%. That gap tells us it’s time to revisit pricing or route structure for EastWest without chasing riders away</a:t>
          </a:r>
          <a:endParaRPr lang="en-NG" sz="1200">
            <a:solidFill>
              <a:schemeClr val="bg1">
                <a:lumMod val="75000"/>
              </a:schemeClr>
            </a:solidFill>
            <a:effectLst/>
          </a:endParaRPr>
        </a:p>
      </xdr:txBody>
    </xdr:sp>
    <xdr:clientData/>
  </xdr:twoCellAnchor>
  <xdr:twoCellAnchor>
    <xdr:from>
      <xdr:col>7</xdr:col>
      <xdr:colOff>251460</xdr:colOff>
      <xdr:row>25</xdr:row>
      <xdr:rowOff>99060</xdr:rowOff>
    </xdr:from>
    <xdr:to>
      <xdr:col>8</xdr:col>
      <xdr:colOff>114300</xdr:colOff>
      <xdr:row>28</xdr:row>
      <xdr:rowOff>22860</xdr:rowOff>
    </xdr:to>
    <xdr:sp macro="" textlink="">
      <xdr:nvSpPr>
        <xdr:cNvPr id="136" name="Oval 135">
          <a:extLst>
            <a:ext uri="{FF2B5EF4-FFF2-40B4-BE49-F238E27FC236}">
              <a16:creationId xmlns:a16="http://schemas.microsoft.com/office/drawing/2014/main" id="{C8384E87-FD12-4119-9BEA-BECA8C06FC98}"/>
            </a:ext>
          </a:extLst>
        </xdr:cNvPr>
        <xdr:cNvSpPr/>
      </xdr:nvSpPr>
      <xdr:spPr>
        <a:xfrm>
          <a:off x="4511040" y="4671060"/>
          <a:ext cx="472440" cy="472440"/>
        </a:xfrm>
        <a:prstGeom prst="ellipse">
          <a:avLst/>
        </a:prstGeom>
        <a:gradFill flip="none" rotWithShape="1">
          <a:gsLst>
            <a:gs pos="100000">
              <a:srgbClr val="5E98D4"/>
            </a:gs>
            <a:gs pos="77000">
              <a:srgbClr val="6EA3D8"/>
            </a:gs>
            <a:gs pos="61000">
              <a:srgbClr val="7AABDC"/>
            </a:gs>
            <a:gs pos="0">
              <a:srgbClr val="C3D9EF"/>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oneCell">
    <xdr:from>
      <xdr:col>7</xdr:col>
      <xdr:colOff>300991</xdr:colOff>
      <xdr:row>25</xdr:row>
      <xdr:rowOff>160020</xdr:rowOff>
    </xdr:from>
    <xdr:to>
      <xdr:col>8</xdr:col>
      <xdr:colOff>80834</xdr:colOff>
      <xdr:row>28</xdr:row>
      <xdr:rowOff>823</xdr:rowOff>
    </xdr:to>
    <xdr:pic>
      <xdr:nvPicPr>
        <xdr:cNvPr id="137" name="Picture 136">
          <a:extLst>
            <a:ext uri="{FF2B5EF4-FFF2-40B4-BE49-F238E27FC236}">
              <a16:creationId xmlns:a16="http://schemas.microsoft.com/office/drawing/2014/main" id="{D9C721D9-D3F7-45A9-B484-790F3F875C46}"/>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560571" y="4732020"/>
          <a:ext cx="389443" cy="389443"/>
        </a:xfrm>
        <a:prstGeom prst="rect">
          <a:avLst/>
        </a:prstGeom>
      </xdr:spPr>
    </xdr:pic>
    <xdr:clientData/>
  </xdr:twoCellAnchor>
  <xdr:twoCellAnchor>
    <xdr:from>
      <xdr:col>12</xdr:col>
      <xdr:colOff>541020</xdr:colOff>
      <xdr:row>30</xdr:row>
      <xdr:rowOff>114300</xdr:rowOff>
    </xdr:from>
    <xdr:to>
      <xdr:col>14</xdr:col>
      <xdr:colOff>373380</xdr:colOff>
      <xdr:row>32</xdr:row>
      <xdr:rowOff>15240</xdr:rowOff>
    </xdr:to>
    <xdr:sp macro="" textlink="">
      <xdr:nvSpPr>
        <xdr:cNvPr id="3" name="Rectangle 2">
          <a:hlinkClick xmlns:r="http://schemas.openxmlformats.org/officeDocument/2006/relationships" r:id="rId13"/>
          <a:extLst>
            <a:ext uri="{FF2B5EF4-FFF2-40B4-BE49-F238E27FC236}">
              <a16:creationId xmlns:a16="http://schemas.microsoft.com/office/drawing/2014/main" id="{F9FA6820-522E-E9E5-AFFF-274289731284}"/>
            </a:ext>
          </a:extLst>
        </xdr:cNvPr>
        <xdr:cNvSpPr/>
      </xdr:nvSpPr>
      <xdr:spPr>
        <a:xfrm>
          <a:off x="7848600" y="5600700"/>
          <a:ext cx="1051560" cy="266700"/>
        </a:xfrm>
        <a:prstGeom prst="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lumMod val="75000"/>
                </a:schemeClr>
              </a:solidFill>
            </a:rPr>
            <a:t>Learn more</a:t>
          </a:r>
          <a:endParaRPr lang="en-NG" sz="1100">
            <a:solidFill>
              <a:schemeClr val="bg1">
                <a:lumMod val="75000"/>
              </a:schemeClr>
            </a:solidFill>
          </a:endParaRPr>
        </a:p>
      </xdr:txBody>
    </xdr:sp>
    <xdr:clientData/>
  </xdr:twoCellAnchor>
  <xdr:twoCellAnchor>
    <xdr:from>
      <xdr:col>2</xdr:col>
      <xdr:colOff>312420</xdr:colOff>
      <xdr:row>10</xdr:row>
      <xdr:rowOff>3846</xdr:rowOff>
    </xdr:from>
    <xdr:to>
      <xdr:col>7</xdr:col>
      <xdr:colOff>68580</xdr:colOff>
      <xdr:row>12</xdr:row>
      <xdr:rowOff>75945</xdr:rowOff>
    </xdr:to>
    <xdr:sp macro="" textlink="">
      <xdr:nvSpPr>
        <xdr:cNvPr id="8" name="TextBox 7">
          <a:extLst>
            <a:ext uri="{FF2B5EF4-FFF2-40B4-BE49-F238E27FC236}">
              <a16:creationId xmlns:a16="http://schemas.microsoft.com/office/drawing/2014/main" id="{C72C86D4-B362-E32A-C7EC-C55368FD3856}"/>
            </a:ext>
          </a:extLst>
        </xdr:cNvPr>
        <xdr:cNvSpPr txBox="1"/>
      </xdr:nvSpPr>
      <xdr:spPr>
        <a:xfrm>
          <a:off x="1524000" y="1832646"/>
          <a:ext cx="2804160" cy="4378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a:solidFill>
                <a:schemeClr val="bg1">
                  <a:lumMod val="75000"/>
                </a:schemeClr>
              </a:solidFill>
            </a:rPr>
            <a:t>High riders, low returns: EastWest Express sees strong traffic but trails in revenue</a:t>
          </a:r>
          <a:endParaRPr lang="en-NG" sz="1050">
            <a:solidFill>
              <a:schemeClr val="bg1">
                <a:lumMod val="75000"/>
              </a:schemeClr>
            </a:solidFill>
            <a:effectLst/>
            <a:latin typeface="Arial" panose="020B060402020202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129539</xdr:colOff>
      <xdr:row>0</xdr:row>
      <xdr:rowOff>7618</xdr:rowOff>
    </xdr:from>
    <xdr:to>
      <xdr:col>16</xdr:col>
      <xdr:colOff>541080</xdr:colOff>
      <xdr:row>33</xdr:row>
      <xdr:rowOff>37188</xdr:rowOff>
    </xdr:to>
    <xdr:sp macro="" textlink="">
      <xdr:nvSpPr>
        <xdr:cNvPr id="2" name="Arrow: Pentagon 1">
          <a:extLst>
            <a:ext uri="{FF2B5EF4-FFF2-40B4-BE49-F238E27FC236}">
              <a16:creationId xmlns:a16="http://schemas.microsoft.com/office/drawing/2014/main" id="{24156FAB-7D91-49C1-9942-2B31DE5204BC}"/>
            </a:ext>
          </a:extLst>
        </xdr:cNvPr>
        <xdr:cNvSpPr/>
      </xdr:nvSpPr>
      <xdr:spPr>
        <a:xfrm rot="10800000">
          <a:off x="739139" y="7618"/>
          <a:ext cx="9555541" cy="6064610"/>
        </a:xfrm>
        <a:prstGeom prst="homePlate">
          <a:avLst>
            <a:gd name="adj" fmla="val 20562"/>
          </a:avLst>
        </a:prstGeom>
        <a:gradFill>
          <a:gsLst>
            <a:gs pos="0">
              <a:schemeClr val="tx1">
                <a:lumMod val="95000"/>
                <a:lumOff val="5000"/>
              </a:schemeClr>
            </a:gs>
            <a:gs pos="39000">
              <a:srgbClr val="2A2A2A"/>
            </a:gs>
            <a:gs pos="49000">
              <a:srgbClr val="595959"/>
            </a:gs>
            <a:gs pos="100000">
              <a:srgbClr val="0D0D0D"/>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2</xdr:col>
      <xdr:colOff>175259</xdr:colOff>
      <xdr:row>0</xdr:row>
      <xdr:rowOff>0</xdr:rowOff>
    </xdr:from>
    <xdr:to>
      <xdr:col>17</xdr:col>
      <xdr:colOff>586800</xdr:colOff>
      <xdr:row>33</xdr:row>
      <xdr:rowOff>53340</xdr:rowOff>
    </xdr:to>
    <xdr:sp macro="" textlink="">
      <xdr:nvSpPr>
        <xdr:cNvPr id="3" name="Arrow: Pentagon 2">
          <a:extLst>
            <a:ext uri="{FF2B5EF4-FFF2-40B4-BE49-F238E27FC236}">
              <a16:creationId xmlns:a16="http://schemas.microsoft.com/office/drawing/2014/main" id="{3DE488B1-9E33-4600-8AA2-609987B34515}"/>
            </a:ext>
          </a:extLst>
        </xdr:cNvPr>
        <xdr:cNvSpPr/>
      </xdr:nvSpPr>
      <xdr:spPr>
        <a:xfrm rot="10800000">
          <a:off x="1394459" y="0"/>
          <a:ext cx="9555541" cy="6088380"/>
        </a:xfrm>
        <a:prstGeom prst="homePlate">
          <a:avLst>
            <a:gd name="adj" fmla="val 20562"/>
          </a:avLst>
        </a:prstGeom>
        <a:gradFill>
          <a:gsLst>
            <a:gs pos="0">
              <a:schemeClr val="tx1">
                <a:lumMod val="95000"/>
                <a:lumOff val="5000"/>
              </a:schemeClr>
            </a:gs>
            <a:gs pos="39000">
              <a:srgbClr val="2A2A2A"/>
            </a:gs>
            <a:gs pos="100000">
              <a:srgbClr val="595959"/>
            </a:gs>
            <a:gs pos="80000">
              <a:srgbClr val="0D0D0D"/>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3</xdr:col>
      <xdr:colOff>121919</xdr:colOff>
      <xdr:row>0</xdr:row>
      <xdr:rowOff>0</xdr:rowOff>
    </xdr:from>
    <xdr:to>
      <xdr:col>18</xdr:col>
      <xdr:colOff>533460</xdr:colOff>
      <xdr:row>33</xdr:row>
      <xdr:rowOff>53338</xdr:rowOff>
    </xdr:to>
    <xdr:sp macro="" textlink="">
      <xdr:nvSpPr>
        <xdr:cNvPr id="4" name="Arrow: Pentagon 3">
          <a:extLst>
            <a:ext uri="{FF2B5EF4-FFF2-40B4-BE49-F238E27FC236}">
              <a16:creationId xmlns:a16="http://schemas.microsoft.com/office/drawing/2014/main" id="{B52F8F6E-3225-4F0E-AA25-8689815E7924}"/>
            </a:ext>
          </a:extLst>
        </xdr:cNvPr>
        <xdr:cNvSpPr/>
      </xdr:nvSpPr>
      <xdr:spPr>
        <a:xfrm rot="10800000">
          <a:off x="1950719" y="0"/>
          <a:ext cx="9555541" cy="6088378"/>
        </a:xfrm>
        <a:prstGeom prst="homePlate">
          <a:avLst>
            <a:gd name="adj" fmla="val 20562"/>
          </a:avLst>
        </a:prstGeom>
        <a:gradFill>
          <a:gsLst>
            <a:gs pos="0">
              <a:schemeClr val="tx1">
                <a:lumMod val="95000"/>
                <a:lumOff val="5000"/>
              </a:schemeClr>
            </a:gs>
            <a:gs pos="23000">
              <a:srgbClr val="2A2A2A"/>
            </a:gs>
            <a:gs pos="100000">
              <a:srgbClr val="595959"/>
            </a:gs>
            <a:gs pos="65000">
              <a:srgbClr val="0D0D0D"/>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4</xdr:col>
      <xdr:colOff>342899</xdr:colOff>
      <xdr:row>0</xdr:row>
      <xdr:rowOff>0</xdr:rowOff>
    </xdr:from>
    <xdr:to>
      <xdr:col>20</xdr:col>
      <xdr:colOff>144840</xdr:colOff>
      <xdr:row>33</xdr:row>
      <xdr:rowOff>53340</xdr:rowOff>
    </xdr:to>
    <xdr:sp macro="" textlink="">
      <xdr:nvSpPr>
        <xdr:cNvPr id="5" name="Arrow: Pentagon 4">
          <a:extLst>
            <a:ext uri="{FF2B5EF4-FFF2-40B4-BE49-F238E27FC236}">
              <a16:creationId xmlns:a16="http://schemas.microsoft.com/office/drawing/2014/main" id="{F02C35AB-A9A6-4C24-9063-96F057FF218D}"/>
            </a:ext>
          </a:extLst>
        </xdr:cNvPr>
        <xdr:cNvSpPr/>
      </xdr:nvSpPr>
      <xdr:spPr>
        <a:xfrm rot="10800000">
          <a:off x="2781299" y="0"/>
          <a:ext cx="9555541" cy="6088380"/>
        </a:xfrm>
        <a:prstGeom prst="homePlate">
          <a:avLst>
            <a:gd name="adj" fmla="val 20562"/>
          </a:avLst>
        </a:prstGeom>
        <a:gradFill>
          <a:gsLst>
            <a:gs pos="0">
              <a:schemeClr val="tx1">
                <a:lumMod val="95000"/>
                <a:lumOff val="5000"/>
              </a:schemeClr>
            </a:gs>
            <a:gs pos="19000">
              <a:srgbClr val="2A2A2A"/>
            </a:gs>
            <a:gs pos="100000">
              <a:srgbClr val="595959"/>
            </a:gs>
            <a:gs pos="71000">
              <a:srgbClr val="0D0D0D"/>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6</xdr:col>
      <xdr:colOff>30479</xdr:colOff>
      <xdr:row>0</xdr:row>
      <xdr:rowOff>0</xdr:rowOff>
    </xdr:from>
    <xdr:to>
      <xdr:col>21</xdr:col>
      <xdr:colOff>442020</xdr:colOff>
      <xdr:row>33</xdr:row>
      <xdr:rowOff>53340</xdr:rowOff>
    </xdr:to>
    <xdr:sp macro="" textlink="">
      <xdr:nvSpPr>
        <xdr:cNvPr id="6" name="Arrow: Pentagon 5">
          <a:extLst>
            <a:ext uri="{FF2B5EF4-FFF2-40B4-BE49-F238E27FC236}">
              <a16:creationId xmlns:a16="http://schemas.microsoft.com/office/drawing/2014/main" id="{F88378D6-794C-45FE-9262-F25ABDD7A02D}"/>
            </a:ext>
          </a:extLst>
        </xdr:cNvPr>
        <xdr:cNvSpPr/>
      </xdr:nvSpPr>
      <xdr:spPr>
        <a:xfrm rot="10800000">
          <a:off x="3688079" y="0"/>
          <a:ext cx="9555541" cy="6088380"/>
        </a:xfrm>
        <a:prstGeom prst="homePlate">
          <a:avLst>
            <a:gd name="adj" fmla="val 20562"/>
          </a:avLst>
        </a:prstGeom>
        <a:gradFill>
          <a:gsLst>
            <a:gs pos="0">
              <a:schemeClr val="tx1">
                <a:lumMod val="95000"/>
                <a:lumOff val="5000"/>
              </a:schemeClr>
            </a:gs>
            <a:gs pos="87000">
              <a:srgbClr val="0D0D0D"/>
            </a:gs>
            <a:gs pos="75000">
              <a:srgbClr val="595959"/>
            </a:gs>
            <a:gs pos="100000">
              <a:srgbClr val="0D0D0D"/>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7</xdr:col>
      <xdr:colOff>7620</xdr:colOff>
      <xdr:row>0</xdr:row>
      <xdr:rowOff>0</xdr:rowOff>
    </xdr:from>
    <xdr:to>
      <xdr:col>23</xdr:col>
      <xdr:colOff>0</xdr:colOff>
      <xdr:row>33</xdr:row>
      <xdr:rowOff>45720</xdr:rowOff>
    </xdr:to>
    <xdr:sp macro="" textlink="">
      <xdr:nvSpPr>
        <xdr:cNvPr id="7" name="Arrow: Pentagon 6">
          <a:extLst>
            <a:ext uri="{FF2B5EF4-FFF2-40B4-BE49-F238E27FC236}">
              <a16:creationId xmlns:a16="http://schemas.microsoft.com/office/drawing/2014/main" id="{AA8656B0-230F-4FFE-9E31-8E061D9DC703}"/>
            </a:ext>
          </a:extLst>
        </xdr:cNvPr>
        <xdr:cNvSpPr/>
      </xdr:nvSpPr>
      <xdr:spPr>
        <a:xfrm rot="10800000">
          <a:off x="4274820" y="0"/>
          <a:ext cx="9745980" cy="6080760"/>
        </a:xfrm>
        <a:prstGeom prst="homePlate">
          <a:avLst>
            <a:gd name="adj" fmla="val 20562"/>
          </a:avLst>
        </a:prstGeom>
        <a:gradFill>
          <a:gsLst>
            <a:gs pos="100000">
              <a:schemeClr val="bg2">
                <a:lumMod val="25000"/>
              </a:schemeClr>
            </a:gs>
            <a:gs pos="34000">
              <a:srgbClr val="232323"/>
            </a:gs>
            <a:gs pos="25000">
              <a:schemeClr val="tx1">
                <a:lumMod val="75000"/>
                <a:lumOff val="25000"/>
              </a:schemeClr>
            </a:gs>
            <a:gs pos="0">
              <a:schemeClr val="tx1">
                <a:lumMod val="95000"/>
                <a:lumOff val="5000"/>
              </a:schemeClr>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chemeClr val="tx1">
                <a:lumMod val="75000"/>
                <a:lumOff val="25000"/>
              </a:schemeClr>
            </a:solidFill>
          </a:endParaRPr>
        </a:p>
      </xdr:txBody>
    </xdr:sp>
    <xdr:clientData/>
  </xdr:twoCellAnchor>
  <xdr:twoCellAnchor>
    <xdr:from>
      <xdr:col>0</xdr:col>
      <xdr:colOff>533400</xdr:colOff>
      <xdr:row>1</xdr:row>
      <xdr:rowOff>0</xdr:rowOff>
    </xdr:from>
    <xdr:to>
      <xdr:col>6</xdr:col>
      <xdr:colOff>106680</xdr:colOff>
      <xdr:row>2</xdr:row>
      <xdr:rowOff>160020</xdr:rowOff>
    </xdr:to>
    <xdr:sp macro="" textlink="">
      <xdr:nvSpPr>
        <xdr:cNvPr id="8" name="TextBox 7">
          <a:extLst>
            <a:ext uri="{FF2B5EF4-FFF2-40B4-BE49-F238E27FC236}">
              <a16:creationId xmlns:a16="http://schemas.microsoft.com/office/drawing/2014/main" id="{06E9EE8E-B0AA-4A89-B99B-E4968A770C42}"/>
            </a:ext>
          </a:extLst>
        </xdr:cNvPr>
        <xdr:cNvSpPr txBox="1"/>
      </xdr:nvSpPr>
      <xdr:spPr>
        <a:xfrm>
          <a:off x="533400" y="182880"/>
          <a:ext cx="323088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2">
                  <a:lumMod val="10000"/>
                  <a:lumOff val="90000"/>
                </a:schemeClr>
              </a:solidFill>
              <a:latin typeface="Arial Black" panose="020B0A04020102020204" pitchFamily="34" charset="0"/>
            </a:rPr>
            <a:t>Recommedndations</a:t>
          </a:r>
          <a:endParaRPr lang="en-NG" sz="1400" b="1">
            <a:solidFill>
              <a:schemeClr val="bg1">
                <a:lumMod val="95000"/>
              </a:schemeClr>
            </a:solidFill>
            <a:latin typeface="Arial Black" panose="020B0A04020102020204" pitchFamily="34" charset="0"/>
          </a:endParaRPr>
        </a:p>
      </xdr:txBody>
    </xdr:sp>
    <xdr:clientData/>
  </xdr:twoCellAnchor>
  <xdr:twoCellAnchor>
    <xdr:from>
      <xdr:col>0</xdr:col>
      <xdr:colOff>525780</xdr:colOff>
      <xdr:row>3</xdr:row>
      <xdr:rowOff>38100</xdr:rowOff>
    </xdr:from>
    <xdr:to>
      <xdr:col>12</xdr:col>
      <xdr:colOff>259080</xdr:colOff>
      <xdr:row>22</xdr:row>
      <xdr:rowOff>60960</xdr:rowOff>
    </xdr:to>
    <xdr:sp macro="" textlink="">
      <xdr:nvSpPr>
        <xdr:cNvPr id="11" name="Rectangle: Rounded Corners 10">
          <a:extLst>
            <a:ext uri="{FF2B5EF4-FFF2-40B4-BE49-F238E27FC236}">
              <a16:creationId xmlns:a16="http://schemas.microsoft.com/office/drawing/2014/main" id="{A42136FE-653D-C7B7-EFB7-A8D551107A72}"/>
            </a:ext>
          </a:extLst>
        </xdr:cNvPr>
        <xdr:cNvSpPr/>
      </xdr:nvSpPr>
      <xdr:spPr>
        <a:xfrm>
          <a:off x="525780" y="586740"/>
          <a:ext cx="7048500" cy="3497580"/>
        </a:xfrm>
        <a:prstGeom prst="roundRect">
          <a:avLst>
            <a:gd name="adj" fmla="val 3363"/>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0</xdr:col>
      <xdr:colOff>495300</xdr:colOff>
      <xdr:row>3</xdr:row>
      <xdr:rowOff>49530</xdr:rowOff>
    </xdr:from>
    <xdr:to>
      <xdr:col>12</xdr:col>
      <xdr:colOff>236220</xdr:colOff>
      <xdr:row>22</xdr:row>
      <xdr:rowOff>68580</xdr:rowOff>
    </xdr:to>
    <xdr:sp macro="" textlink="">
      <xdr:nvSpPr>
        <xdr:cNvPr id="10" name="Rectangle: Rounded Corners 9">
          <a:extLst>
            <a:ext uri="{FF2B5EF4-FFF2-40B4-BE49-F238E27FC236}">
              <a16:creationId xmlns:a16="http://schemas.microsoft.com/office/drawing/2014/main" id="{D57A60DF-9E1E-F6F8-D910-1B5FFA1D0BA1}"/>
            </a:ext>
          </a:extLst>
        </xdr:cNvPr>
        <xdr:cNvSpPr/>
      </xdr:nvSpPr>
      <xdr:spPr>
        <a:xfrm>
          <a:off x="495300" y="598170"/>
          <a:ext cx="7056120" cy="3493770"/>
        </a:xfrm>
        <a:prstGeom prst="roundRect">
          <a:avLst>
            <a:gd name="adj" fmla="val 3363"/>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0</xdr:col>
      <xdr:colOff>537210</xdr:colOff>
      <xdr:row>3</xdr:row>
      <xdr:rowOff>72390</xdr:rowOff>
    </xdr:from>
    <xdr:to>
      <xdr:col>12</xdr:col>
      <xdr:colOff>342900</xdr:colOff>
      <xdr:row>22</xdr:row>
      <xdr:rowOff>83820</xdr:rowOff>
    </xdr:to>
    <xdr:sp macro="" textlink="">
      <xdr:nvSpPr>
        <xdr:cNvPr id="9" name="TextBox 8">
          <a:extLst>
            <a:ext uri="{FF2B5EF4-FFF2-40B4-BE49-F238E27FC236}">
              <a16:creationId xmlns:a16="http://schemas.microsoft.com/office/drawing/2014/main" id="{535C2B74-1085-4756-BAAE-32685F490EF8}"/>
            </a:ext>
          </a:extLst>
        </xdr:cNvPr>
        <xdr:cNvSpPr txBox="1"/>
      </xdr:nvSpPr>
      <xdr:spPr>
        <a:xfrm>
          <a:off x="537210" y="621030"/>
          <a:ext cx="7120890" cy="3486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b="1">
              <a:solidFill>
                <a:schemeClr val="bg1">
                  <a:lumMod val="75000"/>
                </a:schemeClr>
              </a:solidFill>
            </a:rPr>
            <a:t>1.</a:t>
          </a:r>
          <a:r>
            <a:rPr lang="en-US" sz="1400" b="1" baseline="0">
              <a:solidFill>
                <a:schemeClr val="bg1">
                  <a:lumMod val="75000"/>
                </a:schemeClr>
              </a:solidFill>
            </a:rPr>
            <a:t> </a:t>
          </a:r>
          <a:r>
            <a:rPr lang="en-US" sz="1400" b="1">
              <a:solidFill>
                <a:schemeClr val="bg1">
                  <a:lumMod val="75000"/>
                </a:schemeClr>
              </a:solidFill>
              <a:effectLst/>
              <a:latin typeface="+mn-lt"/>
              <a:ea typeface="+mn-ea"/>
              <a:cs typeface="+mn-cs"/>
            </a:rPr>
            <a:t>“Busy doesn’t always mean profitable.”</a:t>
          </a:r>
          <a:br>
            <a:rPr lang="en-US" sz="1400">
              <a:solidFill>
                <a:schemeClr val="bg1">
                  <a:lumMod val="75000"/>
                </a:schemeClr>
              </a:solidFill>
              <a:effectLst/>
              <a:latin typeface="+mn-lt"/>
              <a:ea typeface="+mn-ea"/>
              <a:cs typeface="+mn-cs"/>
            </a:rPr>
          </a:br>
          <a:r>
            <a:rPr lang="en-US" sz="1400">
              <a:solidFill>
                <a:schemeClr val="bg1">
                  <a:lumMod val="75000"/>
                </a:schemeClr>
              </a:solidFill>
              <a:effectLst/>
              <a:latin typeface="+mn-lt"/>
              <a:ea typeface="+mn-ea"/>
              <a:cs typeface="+mn-cs"/>
            </a:rPr>
            <a:t>EastWest Express has high ridership but brings in just 9% of revenue, while CentralLine brings in 35%. That gap tells us it’s time to revisit pricing or route structure for EastWest Express without chasing riders away.</a:t>
          </a:r>
        </a:p>
        <a:p>
          <a:r>
            <a:rPr lang="en-US" sz="1400" b="1">
              <a:solidFill>
                <a:schemeClr val="bg1">
                  <a:lumMod val="75000"/>
                </a:schemeClr>
              </a:solidFill>
            </a:rPr>
            <a:t>2. “We’re wasting fuel on half-empty buses.”</a:t>
          </a:r>
          <a:br>
            <a:rPr lang="en-US" sz="1400">
              <a:solidFill>
                <a:schemeClr val="bg1">
                  <a:lumMod val="75000"/>
                </a:schemeClr>
              </a:solidFill>
            </a:rPr>
          </a:br>
          <a:r>
            <a:rPr lang="en-US" sz="1400">
              <a:solidFill>
                <a:schemeClr val="bg1">
                  <a:lumMod val="75000"/>
                </a:schemeClr>
              </a:solidFill>
            </a:rPr>
            <a:t>25% of buses operate at below 50% capacity. Let’s reduce how often these run or assign them to better-performing routes it's smarter fleet management and cuts down waste.</a:t>
          </a:r>
        </a:p>
        <a:p>
          <a:r>
            <a:rPr lang="en-US" sz="1400" b="1">
              <a:solidFill>
                <a:schemeClr val="bg1">
                  <a:lumMod val="75000"/>
                </a:schemeClr>
              </a:solidFill>
            </a:rPr>
            <a:t>3. “Where are the women and seniors?”</a:t>
          </a:r>
          <a:br>
            <a:rPr lang="en-US" sz="1400">
              <a:solidFill>
                <a:schemeClr val="bg1">
                  <a:lumMod val="75000"/>
                </a:schemeClr>
              </a:solidFill>
            </a:rPr>
          </a:br>
          <a:r>
            <a:rPr lang="en-US" sz="1400">
              <a:solidFill>
                <a:schemeClr val="bg1">
                  <a:lumMod val="75000"/>
                </a:schemeClr>
              </a:solidFill>
            </a:rPr>
            <a:t>Data shows fewer female and elderly riders, especially at night. </a:t>
          </a:r>
        </a:p>
        <a:p>
          <a:r>
            <a:rPr lang="en-US" sz="1400">
              <a:solidFill>
                <a:schemeClr val="bg1">
                  <a:lumMod val="75000"/>
                </a:schemeClr>
              </a:solidFill>
            </a:rPr>
            <a:t>The solution: boost safety with lighting and visible staff. If they feel secure, they’ll ride more and they often rely most on public transit.</a:t>
          </a:r>
        </a:p>
        <a:p>
          <a:pPr marL="0" marR="0" lvl="0" indent="0" defTabSz="914400" eaLnBrk="1" fontAlgn="auto" latinLnBrk="0" hangingPunct="1">
            <a:lnSpc>
              <a:spcPct val="100000"/>
            </a:lnSpc>
            <a:spcBef>
              <a:spcPts val="0"/>
            </a:spcBef>
            <a:spcAft>
              <a:spcPts val="0"/>
            </a:spcAft>
            <a:buClrTx/>
            <a:buSzTx/>
            <a:buFontTx/>
            <a:buNone/>
            <a:tabLst/>
            <a:defRPr/>
          </a:pPr>
          <a:r>
            <a:rPr lang="en-US" sz="1400" b="1">
              <a:solidFill>
                <a:schemeClr val="bg1">
                  <a:lumMod val="75000"/>
                </a:schemeClr>
              </a:solidFill>
            </a:rPr>
            <a:t>4.  </a:t>
          </a:r>
          <a:r>
            <a:rPr lang="en-US" sz="1400" b="1">
              <a:solidFill>
                <a:schemeClr val="bg1">
                  <a:lumMod val="75000"/>
                </a:schemeClr>
              </a:solidFill>
              <a:effectLst/>
              <a:latin typeface="+mn-lt"/>
              <a:ea typeface="+mn-ea"/>
              <a:cs typeface="+mn-cs"/>
            </a:rPr>
            <a:t>“We’re leaving seats empty during off-peak hours.”</a:t>
          </a:r>
          <a:br>
            <a:rPr lang="en-US" sz="1400">
              <a:solidFill>
                <a:schemeClr val="bg1">
                  <a:lumMod val="75000"/>
                </a:schemeClr>
              </a:solidFill>
              <a:effectLst/>
              <a:latin typeface="+mn-lt"/>
              <a:ea typeface="+mn-ea"/>
              <a:cs typeface="+mn-cs"/>
            </a:rPr>
          </a:br>
          <a:r>
            <a:rPr lang="en-US" sz="1400">
              <a:solidFill>
                <a:schemeClr val="bg1">
                  <a:lumMod val="75000"/>
                </a:schemeClr>
              </a:solidFill>
              <a:effectLst/>
              <a:latin typeface="+mn-lt"/>
              <a:ea typeface="+mn-ea"/>
              <a:cs typeface="+mn-cs"/>
            </a:rPr>
            <a:t>Evenings and nights show low passenger volume. To fix this, offer discounts or promotions to attract students, remote workers, or off-hour travelers  helping fill those quiet buses and boost usage.</a:t>
          </a:r>
        </a:p>
        <a:p>
          <a:endParaRPr lang="en-US" sz="1400">
            <a:solidFill>
              <a:schemeClr val="bg1">
                <a:lumMod val="75000"/>
              </a:schemeClr>
            </a:solidFill>
          </a:endParaRPr>
        </a:p>
        <a:p>
          <a:pPr marL="0" marR="0" lvl="0" indent="0" defTabSz="914400" eaLnBrk="1" fontAlgn="auto" latinLnBrk="0" hangingPunct="1">
            <a:lnSpc>
              <a:spcPct val="100000"/>
            </a:lnSpc>
            <a:spcBef>
              <a:spcPts val="0"/>
            </a:spcBef>
            <a:spcAft>
              <a:spcPts val="0"/>
            </a:spcAft>
            <a:buClrTx/>
            <a:buSzTx/>
            <a:buFontTx/>
            <a:buNone/>
            <a:tabLst/>
            <a:defRPr/>
          </a:pPr>
          <a:endParaRPr lang="en-NG" sz="1400">
            <a:solidFill>
              <a:schemeClr val="bg1">
                <a:lumMod val="75000"/>
              </a:schemeClr>
            </a:solidFill>
            <a:effectLst/>
          </a:endParaRPr>
        </a:p>
        <a:p>
          <a:endParaRPr lang="en-US" sz="1400">
            <a:solidFill>
              <a:schemeClr val="bg1">
                <a:lumMod val="75000"/>
              </a:schemeClr>
            </a:solidFill>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be" refreshedDate="45838.045607060187" createdVersion="5" refreshedVersion="8" minRefreshableVersion="3" recordCount="0" supportSubquery="1" supportAdvancedDrill="1" xr:uid="{164DD5FF-2089-432F-8869-7254A8E5E356}">
  <cacheSource type="external" connectionId="7"/>
  <cacheFields count="3">
    <cacheField name="[Measures].[Total Number Of Riders]" caption="Total Number Of Riders" numFmtId="0" hierarchy="44" level="32767"/>
    <cacheField name="[Dim_routes].[RouteName].[RouteName]" caption="RouteName" numFmtId="0" hierarchy="18" level="1">
      <sharedItems count="10">
        <s v="Airport Express"/>
        <s v="Beachfront Route"/>
        <s v="Central Line"/>
        <s v="City Shuttle"/>
        <s v="East-West Express"/>
        <s v="Market Line"/>
        <s v="North Circular"/>
        <s v="South Line"/>
        <s v="Suburban Line"/>
        <s v="University Line"/>
      </sharedItems>
    </cacheField>
    <cacheField name="[Dim_demographics].[Gender].[Gender]" caption="Gender" numFmtId="0" hierarchy="14" level="1">
      <sharedItems count="3">
        <s v="Female"/>
        <s v="Male"/>
        <s v="Other"/>
      </sharedItems>
      <extLst>
        <ext xmlns:x15="http://schemas.microsoft.com/office/spreadsheetml/2010/11/main" uri="{4F2E5C28-24EA-4eb8-9CBF-B6C8F9C3D259}">
          <x15:cachedUniqueNames>
            <x15:cachedUniqueName index="0" name="[Dim_demographics].[Gender].&amp;[Female]"/>
            <x15:cachedUniqueName index="1" name="[Dim_demographics].[Gender].&amp;[Male]"/>
            <x15:cachedUniqueName index="2" name="[Dim_demographics].[Gender].&amp;[Other]"/>
          </x15:cachedUniqueNames>
        </ext>
      </extLst>
    </cacheField>
  </cacheFields>
  <cacheHierarchies count="64">
    <cacheHierarchy uniqueName="[Calculation].[Calculation]" caption="Calculation" attribute="1" defaultMemberUniqueName="[Calculation].[Calculation].[All]" allUniqueName="[Calculation].[Calculation].[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Date]" caption="Date" attribute="1" time="1" defaultMemberUniqueName="[Dim_DateTable].[Date].[All]" allUniqueName="[Dim_DateTabl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Week Name]" caption="Week Name" attribute="1" defaultMemberUniqueName="[Dim_DateTable].[Week Name].[All]" allUniqueName="[Dim_DateTable].[Week Name].[All]" dimensionUniqueName="[Dim_DateTable]" displayFolder="" count="0" memberValueDatatype="130" unbalanced="0"/>
    <cacheHierarchy uniqueName="[Dim_DateTable].[Day of Week]" caption="Day of Week" attribute="1" defaultMemberUniqueName="[Dim_DateTable].[Day of Week].[All]" allUniqueName="[Dim_DateTable].[Day of Week].[All]" dimensionUniqueName="[Dim_DateTable]" displayFolder="" count="0" memberValueDatatype="20" unbalanced="0"/>
    <cacheHierarchy uniqueName="[Dim_DateTable].[Week Type]" caption="Week Type" attribute="1" defaultMemberUniqueName="[Dim_DateTable].[Week Type].[All]" allUniqueName="[Dim_DateTable].[Week Typ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2"/>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1"/>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Dim_routes].[TakeOffTime (Hour)]" caption="TakeOffTime (Hour)" attribute="1" defaultMemberUniqueName="[Dim_routes].[TakeOffTime (Hour)].[All]" allUniqueName="[Dim_routes].[TakeOffTime (Hour)].[All]" dimensionUniqueName="[Dim_routes]" displayFolder="" count="0" memberValueDatatype="130"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0" memberValueDatatype="7" unbalanced="0"/>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Time of Day]" caption="Time of Day" attribute="1" defaultMemberUniqueName="[Facttable_ridership].[Time of Day].[All]" allUniqueName="[Facttable_ridership].[Time of Day].[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sation Percentage]" caption="Utilisation Percentage" attribute="1" defaultMemberUniqueName="[Facttable_ridership].[Utilisation Percentage].[All]" allUniqueName="[Facttable_ridership].[Utilisation Percentage].[All]" dimensionUniqueName="[Facttable_ridership]" displayFolder="" count="0" memberValueDatatype="5" unbalanced="0"/>
    <cacheHierarchy uniqueName="[Facttable_ridership].[Utilisation Category]" caption="Utilisation Category" attribute="1" defaultMemberUniqueName="[Facttable_ridership].[Utilisation Category].[All]" allUniqueName="[Facttable_ridership].[Utilisation Category].[All]" dimensionUniqueName="[Facttable_ridership]" displayFolder="" count="0" memberValueDatatype="13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Facttable_ridership].[Date (Year)]" caption="Date (Year)" attribute="1" defaultMemberUniqueName="[Facttable_ridership].[Date (Year)].[All]" allUniqueName="[Facttable_ridership].[Date (Year)].[All]" dimensionUniqueName="[Facttable_ridership]" displayFolder="" count="0" memberValueDatatype="130" unbalanced="0"/>
    <cacheHierarchy uniqueName="[Facttable_ridership].[Date (Quarter)]" caption="Date (Quarter)" attribute="1" defaultMemberUniqueName="[Facttable_ridership].[Date (Quarter)].[All]" allUniqueName="[Facttable_ridership].[Date (Quarter)].[All]" dimensionUniqueName="[Facttable_ridership]" displayFolder="" count="0" memberValueDatatype="130" unbalanced="0"/>
    <cacheHierarchy uniqueName="[Facttable_ridership].[Date (Month)]" caption="Date (Month)" attribute="1" defaultMemberUniqueName="[Facttable_ridership].[Date (Month)].[All]" allUniqueName="[Facttable_ridership].[Date (Month)].[All]" dimensionUniqueName="[Facttable_ridership]" displayFolder="" count="0" memberValueDatatype="130" unbalanced="0"/>
    <cacheHierarchy uniqueName="[ToggleTable].[Toggle Key]" caption="Toggle Key" attribute="1" defaultMemberUniqueName="[ToggleTable].[Toggle Key].[All]" allUniqueName="[ToggleTable].[Toggle Key].[All]" dimensionUniqueName="[ToggleTable]" displayFolder="" count="0" memberValueDatatype="130" unbalanced="0"/>
    <cacheHierarchy uniqueName="[ToggleTable].[Toggle Display]" caption="Toggle Display" attribute="1" defaultMemberUniqueName="[ToggleTable].[Toggle Display].[All]" allUniqueName="[ToggleTable].[Toggle Display].[All]" dimensionUniqueName="[ToggleTable]" displayFolder="" count="0" memberValueDatatype="130" unbalanced="0"/>
    <cacheHierarchy uniqueName="[Facttable_ridership].[Date (Month Index)]" caption="Date (Month Index)" attribute="1" defaultMemberUniqueName="[Facttable_ridership].[Date (Month Index)].[All]" allUniqueName="[Facttable_ridership].[Date (Month Index)].[All]" dimensionUniqueName="[Facttable_ridership]" displayFolder="" count="0" memberValueDatatype="20" unbalanced="0" hidden="1"/>
    <cacheHierarchy uniqueName="[Measures].[Total Number Of Riders]" caption="Total Number Of Riders" measure="1" displayFolder="" measureGroup="Calculation" count="0" oneField="1">
      <fieldsUsage count="1">
        <fieldUsage x="0"/>
      </fieldsUsage>
    </cacheHierarchy>
    <cacheHierarchy uniqueName="[Measures].[Avg Riders Per Trip]" caption="Avg Riders Per Trip" measure="1" displayFolder="" measureGroup="Calculation" count="0"/>
    <cacheHierarchy uniqueName="[Measures].[Total Buses]" caption="Total Buses" measure="1" displayFolder="" measureGroup="Calculation" count="0"/>
    <cacheHierarchy uniqueName="[Measures].[Total Revenue Generated]" caption="Total Revenue Generated" measure="1" displayFolder="" measureGroup="Calculation" count="0"/>
    <cacheHierarchy uniqueName="[Measures].[Total Trips]" caption="Total Trips" measure="1" displayFolder="" measureGroup="Calculation" count="0"/>
    <cacheHierarchy uniqueName="[Measures].[Bus Rank]" caption="Bus Rank" measure="1" displayFolder="" measureGroup="Calculation" count="0"/>
    <cacheHierarchy uniqueName="[Measures].[Show Buses]" caption="Show Buses" measure="1" displayFolder="" measureGroup="Calculation" count="0"/>
    <cacheHierarchy uniqueName="[Measures].[Selected Toggle]" caption="Selected Toggle" measure="1" displayFolder="" measureGroup="Calculation" count="0"/>
    <cacheHierarchy uniqueName="[Measures].[Average Riders Age]" caption="Average Riders Age" measure="1" displayFolder="" measureGroup="Calculation"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table_ridership]" caption="__XL_Count Facttable_ridership" measure="1" displayFolder="" measureGroup="Facttable_ridership" count="0" hidden="1"/>
    <cacheHierarchy uniqueName="[Measures].[__XL_Count Dim_DateTable]" caption="__XL_Count Dim_DateTable" measure="1" displayFolder="" measureGroup="Dim_DateTable" count="0" hidden="1"/>
    <cacheHierarchy uniqueName="[Measures].[__XL_Count Calculation]" caption="__XL_Count Calculation" measure="1" displayFolder="" measureGroup="Calculation" count="0" hidden="1"/>
    <cacheHierarchy uniqueName="[Measures].[__XL_Count ToggleTable]" caption="__XL_Count ToggleTable" measure="1" displayFolder="" measureGroup="ToggleTable" count="0" hidden="1"/>
    <cacheHierarchy uniqueName="[Measures].[__No measures defined]" caption="__No measures defined" measure="1" displayFolder="" count="0" hidden="1"/>
    <cacheHierarchy uniqueName="[Measures].[Sum of BusID]" caption="Sum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BusID]" caption="Count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ArrivalTime]" caption="Count of ArrivalTime" measure="1" displayFolder="" measureGroup="Dim_routes" count="0" hidden="1">
      <extLst>
        <ext xmlns:x15="http://schemas.microsoft.com/office/spreadsheetml/2010/11/main" uri="{B97F6D7D-B522-45F9-BDA1-12C45D357490}">
          <x15:cacheHierarchy aggregatedColumn="23"/>
        </ext>
      </extLst>
    </cacheHierarchy>
  </cacheHierarchies>
  <kpis count="0"/>
  <dimensions count="8">
    <dimension name="Calculation" uniqueName="[Calculation]" caption="Calculation"/>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 name="ToggleTable" uniqueName="[ToggleTable]" caption="ToggleTable"/>
  </dimensions>
  <measureGroups count="7">
    <measureGroup name="Calculation" caption="Calculation"/>
    <measureGroup name="Dim_buses" caption="Dim_buses"/>
    <measureGroup name="Dim_DateTable" caption="Dim_DateTable"/>
    <measureGroup name="Dim_demographics" caption="Dim_demographics"/>
    <measureGroup name="Dim_routes" caption="Dim_routes"/>
    <measureGroup name="Facttable_ridership" caption="Facttable_ridership"/>
    <measureGroup name="ToggleTable" caption="ToggleTable"/>
  </measureGroups>
  <maps count="12">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be" refreshedDate="45838.045608101849" createdVersion="5" refreshedVersion="8" minRefreshableVersion="3" recordCount="0" supportSubquery="1" supportAdvancedDrill="1" xr:uid="{4F737EF7-7364-461C-A266-8C90E8C1231E}">
  <cacheSource type="external" connectionId="7"/>
  <cacheFields count="3">
    <cacheField name="[Dim_routes].[RouteName].[RouteName]" caption="RouteName" numFmtId="0" hierarchy="18" level="1">
      <sharedItems count="10">
        <s v="Airport Express"/>
        <s v="Beachfront Route"/>
        <s v="Central Line"/>
        <s v="City Shuttle"/>
        <s v="East-West Express"/>
        <s v="Market Line"/>
        <s v="North Circular"/>
        <s v="South Line"/>
        <s v="Suburban Line"/>
        <s v="University Line"/>
      </sharedItems>
      <extLst>
        <ext xmlns:x15="http://schemas.microsoft.com/office/spreadsheetml/2010/11/main" uri="{4F2E5C28-24EA-4eb8-9CBF-B6C8F9C3D259}">
          <x15:cachedUniqueNames>
            <x15:cachedUniqueName index="0" name="[Dim_routes].[RouteName].&amp;[Airport Express]"/>
            <x15:cachedUniqueName index="1" name="[Dim_routes].[RouteName].&amp;[Beachfront Route]"/>
            <x15:cachedUniqueName index="2" name="[Dim_routes].[RouteName].&amp;[Central Line]"/>
            <x15:cachedUniqueName index="3" name="[Dim_routes].[RouteName].&amp;[City Shuttle]"/>
            <x15:cachedUniqueName index="4" name="[Dim_routes].[RouteName].&amp;[East-West Express]"/>
            <x15:cachedUniqueName index="5" name="[Dim_routes].[RouteName].&amp;[Market Line]"/>
            <x15:cachedUniqueName index="6" name="[Dim_routes].[RouteName].&amp;[North Circular]"/>
            <x15:cachedUniqueName index="7" name="[Dim_routes].[RouteName].&amp;[South Line]"/>
            <x15:cachedUniqueName index="8" name="[Dim_routes].[RouteName].&amp;[Suburban Line]"/>
            <x15:cachedUniqueName index="9" name="[Dim_routes].[RouteName].&amp;[University Line]"/>
          </x15:cachedUniqueNames>
        </ext>
      </extLst>
    </cacheField>
    <cacheField name="[Measures].[Total Revenue Generated]" caption="Total Revenue Generated" numFmtId="0" hierarchy="47" level="32767"/>
    <cacheField name="[Dim_demographics].[Gender].[Gender]" caption="Gender" numFmtId="0" hierarchy="14" level="1">
      <sharedItems containsSemiMixedTypes="0" containsNonDate="0" containsString="0"/>
    </cacheField>
  </cacheFields>
  <cacheHierarchies count="64">
    <cacheHierarchy uniqueName="[Calculation].[Calculation]" caption="Calculation" attribute="1" defaultMemberUniqueName="[Calculation].[Calculation].[All]" allUniqueName="[Calculation].[Calculation].[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Date]" caption="Date" attribute="1" time="1" defaultMemberUniqueName="[Dim_DateTable].[Date].[All]" allUniqueName="[Dim_DateTabl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Week Name]" caption="Week Name" attribute="1" defaultMemberUniqueName="[Dim_DateTable].[Week Name].[All]" allUniqueName="[Dim_DateTable].[Week Name].[All]" dimensionUniqueName="[Dim_DateTable]" displayFolder="" count="0" memberValueDatatype="130" unbalanced="0"/>
    <cacheHierarchy uniqueName="[Dim_DateTable].[Day of Week]" caption="Day of Week" attribute="1" defaultMemberUniqueName="[Dim_DateTable].[Day of Week].[All]" allUniqueName="[Dim_DateTable].[Day of Week].[All]" dimensionUniqueName="[Dim_DateTable]" displayFolder="" count="0" memberValueDatatype="20" unbalanced="0"/>
    <cacheHierarchy uniqueName="[Dim_DateTable].[Week Type]" caption="Week Type" attribute="1" defaultMemberUniqueName="[Dim_DateTable].[Week Type].[All]" allUniqueName="[Dim_DateTable].[Week Typ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2"/>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0"/>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Dim_routes].[TakeOffTime (Hour)]" caption="TakeOffTime (Hour)" attribute="1" defaultMemberUniqueName="[Dim_routes].[TakeOffTime (Hour)].[All]" allUniqueName="[Dim_routes].[TakeOffTime (Hour)].[All]" dimensionUniqueName="[Dim_routes]" displayFolder="" count="0" memberValueDatatype="130"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0" memberValueDatatype="7" unbalanced="0"/>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Time of Day]" caption="Time of Day" attribute="1" defaultMemberUniqueName="[Facttable_ridership].[Time of Day].[All]" allUniqueName="[Facttable_ridership].[Time of Day].[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sation Percentage]" caption="Utilisation Percentage" attribute="1" defaultMemberUniqueName="[Facttable_ridership].[Utilisation Percentage].[All]" allUniqueName="[Facttable_ridership].[Utilisation Percentage].[All]" dimensionUniqueName="[Facttable_ridership]" displayFolder="" count="0" memberValueDatatype="5" unbalanced="0"/>
    <cacheHierarchy uniqueName="[Facttable_ridership].[Utilisation Category]" caption="Utilisation Category" attribute="1" defaultMemberUniqueName="[Facttable_ridership].[Utilisation Category].[All]" allUniqueName="[Facttable_ridership].[Utilisation Category].[All]" dimensionUniqueName="[Facttable_ridership]" displayFolder="" count="0" memberValueDatatype="13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Facttable_ridership].[Date (Year)]" caption="Date (Year)" attribute="1" defaultMemberUniqueName="[Facttable_ridership].[Date (Year)].[All]" allUniqueName="[Facttable_ridership].[Date (Year)].[All]" dimensionUniqueName="[Facttable_ridership]" displayFolder="" count="0" memberValueDatatype="130" unbalanced="0"/>
    <cacheHierarchy uniqueName="[Facttable_ridership].[Date (Quarter)]" caption="Date (Quarter)" attribute="1" defaultMemberUniqueName="[Facttable_ridership].[Date (Quarter)].[All]" allUniqueName="[Facttable_ridership].[Date (Quarter)].[All]" dimensionUniqueName="[Facttable_ridership]" displayFolder="" count="0" memberValueDatatype="130" unbalanced="0"/>
    <cacheHierarchy uniqueName="[Facttable_ridership].[Date (Month)]" caption="Date (Month)" attribute="1" defaultMemberUniqueName="[Facttable_ridership].[Date (Month)].[All]" allUniqueName="[Facttable_ridership].[Date (Month)].[All]" dimensionUniqueName="[Facttable_ridership]" displayFolder="" count="0" memberValueDatatype="130" unbalanced="0"/>
    <cacheHierarchy uniqueName="[ToggleTable].[Toggle Key]" caption="Toggle Key" attribute="1" defaultMemberUniqueName="[ToggleTable].[Toggle Key].[All]" allUniqueName="[ToggleTable].[Toggle Key].[All]" dimensionUniqueName="[ToggleTable]" displayFolder="" count="0" memberValueDatatype="130" unbalanced="0"/>
    <cacheHierarchy uniqueName="[ToggleTable].[Toggle Display]" caption="Toggle Display" attribute="1" defaultMemberUniqueName="[ToggleTable].[Toggle Display].[All]" allUniqueName="[ToggleTable].[Toggle Display].[All]" dimensionUniqueName="[ToggleTable]" displayFolder="" count="0" memberValueDatatype="130" unbalanced="0"/>
    <cacheHierarchy uniqueName="[Facttable_ridership].[Date (Month Index)]" caption="Date (Month Index)" attribute="1" defaultMemberUniqueName="[Facttable_ridership].[Date (Month Index)].[All]" allUniqueName="[Facttable_ridership].[Date (Month Index)].[All]" dimensionUniqueName="[Facttable_ridership]" displayFolder="" count="0" memberValueDatatype="20" unbalanced="0" hidden="1"/>
    <cacheHierarchy uniqueName="[Measures].[Total Number Of Riders]" caption="Total Number Of Riders" measure="1" displayFolder="" measureGroup="Calculation" count="0"/>
    <cacheHierarchy uniqueName="[Measures].[Avg Riders Per Trip]" caption="Avg Riders Per Trip" measure="1" displayFolder="" measureGroup="Calculation" count="0"/>
    <cacheHierarchy uniqueName="[Measures].[Total Buses]" caption="Total Buses" measure="1" displayFolder="" measureGroup="Calculation" count="0"/>
    <cacheHierarchy uniqueName="[Measures].[Total Revenue Generated]" caption="Total Revenue Generated" measure="1" displayFolder="" measureGroup="Calculation" count="0" oneField="1">
      <fieldsUsage count="1">
        <fieldUsage x="1"/>
      </fieldsUsage>
    </cacheHierarchy>
    <cacheHierarchy uniqueName="[Measures].[Total Trips]" caption="Total Trips" measure="1" displayFolder="" measureGroup="Calculation" count="0"/>
    <cacheHierarchy uniqueName="[Measures].[Bus Rank]" caption="Bus Rank" measure="1" displayFolder="" measureGroup="Calculation" count="0"/>
    <cacheHierarchy uniqueName="[Measures].[Show Buses]" caption="Show Buses" measure="1" displayFolder="" measureGroup="Calculation" count="0"/>
    <cacheHierarchy uniqueName="[Measures].[Selected Toggle]" caption="Selected Toggle" measure="1" displayFolder="" measureGroup="Calculation" count="0"/>
    <cacheHierarchy uniqueName="[Measures].[Average Riders Age]" caption="Average Riders Age" measure="1" displayFolder="" measureGroup="Calculation"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table_ridership]" caption="__XL_Count Facttable_ridership" measure="1" displayFolder="" measureGroup="Facttable_ridership" count="0" hidden="1"/>
    <cacheHierarchy uniqueName="[Measures].[__XL_Count Dim_DateTable]" caption="__XL_Count Dim_DateTable" measure="1" displayFolder="" measureGroup="Dim_DateTable" count="0" hidden="1"/>
    <cacheHierarchy uniqueName="[Measures].[__XL_Count Calculation]" caption="__XL_Count Calculation" measure="1" displayFolder="" measureGroup="Calculation" count="0" hidden="1"/>
    <cacheHierarchy uniqueName="[Measures].[__XL_Count ToggleTable]" caption="__XL_Count ToggleTable" measure="1" displayFolder="" measureGroup="ToggleTable" count="0" hidden="1"/>
    <cacheHierarchy uniqueName="[Measures].[__No measures defined]" caption="__No measures defined" measure="1" displayFolder="" count="0" hidden="1"/>
    <cacheHierarchy uniqueName="[Measures].[Sum of BusID]" caption="Sum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BusID]" caption="Count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ArrivalTime]" caption="Count of ArrivalTime" measure="1" displayFolder="" measureGroup="Dim_routes" count="0" hidden="1">
      <extLst>
        <ext xmlns:x15="http://schemas.microsoft.com/office/spreadsheetml/2010/11/main" uri="{B97F6D7D-B522-45F9-BDA1-12C45D357490}">
          <x15:cacheHierarchy aggregatedColumn="23"/>
        </ext>
      </extLst>
    </cacheHierarchy>
  </cacheHierarchies>
  <kpis count="0"/>
  <dimensions count="8">
    <dimension name="Calculation" uniqueName="[Calculation]" caption="Calculation"/>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 name="ToggleTable" uniqueName="[ToggleTable]" caption="ToggleTable"/>
  </dimensions>
  <measureGroups count="7">
    <measureGroup name="Calculation" caption="Calculation"/>
    <measureGroup name="Dim_buses" caption="Dim_buses"/>
    <measureGroup name="Dim_DateTable" caption="Dim_DateTable"/>
    <measureGroup name="Dim_demographics" caption="Dim_demographics"/>
    <measureGroup name="Dim_routes" caption="Dim_routes"/>
    <measureGroup name="Facttable_ridership" caption="Facttable_ridership"/>
    <measureGroup name="ToggleTable" caption="ToggleTable"/>
  </measureGroups>
  <maps count="12">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be" refreshedDate="45838.045609143519" createdVersion="5" refreshedVersion="8" minRefreshableVersion="3" recordCount="0" supportSubquery="1" supportAdvancedDrill="1" xr:uid="{8101577F-A40D-4A1A-8210-FDD5B3B6F744}">
  <cacheSource type="external" connectionId="7"/>
  <cacheFields count="2">
    <cacheField name="[Measures].[Total Revenue Generated]" caption="Total Revenue Generated" numFmtId="0" hierarchy="47" level="32767"/>
    <cacheField name="[Dim_demographics].[Gender].[Gender]" caption="Gender" numFmtId="0" hierarchy="14" level="1">
      <sharedItems containsSemiMixedTypes="0" containsNonDate="0" containsString="0"/>
    </cacheField>
  </cacheFields>
  <cacheHierarchies count="64">
    <cacheHierarchy uniqueName="[Calculation].[Calculation]" caption="Calculation" attribute="1" defaultMemberUniqueName="[Calculation].[Calculation].[All]" allUniqueName="[Calculation].[Calculation].[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Date]" caption="Date" attribute="1" time="1" defaultMemberUniqueName="[Dim_DateTable].[Date].[All]" allUniqueName="[Dim_DateTabl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Week Name]" caption="Week Name" attribute="1" defaultMemberUniqueName="[Dim_DateTable].[Week Name].[All]" allUniqueName="[Dim_DateTable].[Week Name].[All]" dimensionUniqueName="[Dim_DateTable]" displayFolder="" count="0" memberValueDatatype="130" unbalanced="0"/>
    <cacheHierarchy uniqueName="[Dim_DateTable].[Day of Week]" caption="Day of Week" attribute="1" defaultMemberUniqueName="[Dim_DateTable].[Day of Week].[All]" allUniqueName="[Dim_DateTable].[Day of Week].[All]" dimensionUniqueName="[Dim_DateTable]" displayFolder="" count="0" memberValueDatatype="20" unbalanced="0"/>
    <cacheHierarchy uniqueName="[Dim_DateTable].[Week Type]" caption="Week Type" attribute="1" defaultMemberUniqueName="[Dim_DateTable].[Week Type].[All]" allUniqueName="[Dim_DateTable].[Week Typ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1"/>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Dim_routes].[TakeOffTime (Hour)]" caption="TakeOffTime (Hour)" attribute="1" defaultMemberUniqueName="[Dim_routes].[TakeOffTime (Hour)].[All]" allUniqueName="[Dim_routes].[TakeOffTime (Hour)].[All]" dimensionUniqueName="[Dim_routes]" displayFolder="" count="0" memberValueDatatype="130"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0" memberValueDatatype="7" unbalanced="0"/>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Time of Day]" caption="Time of Day" attribute="1" defaultMemberUniqueName="[Facttable_ridership].[Time of Day].[All]" allUniqueName="[Facttable_ridership].[Time of Day].[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sation Percentage]" caption="Utilisation Percentage" attribute="1" defaultMemberUniqueName="[Facttable_ridership].[Utilisation Percentage].[All]" allUniqueName="[Facttable_ridership].[Utilisation Percentage].[All]" dimensionUniqueName="[Facttable_ridership]" displayFolder="" count="0" memberValueDatatype="5" unbalanced="0"/>
    <cacheHierarchy uniqueName="[Facttable_ridership].[Utilisation Category]" caption="Utilisation Category" attribute="1" defaultMemberUniqueName="[Facttable_ridership].[Utilisation Category].[All]" allUniqueName="[Facttable_ridership].[Utilisation Category].[All]" dimensionUniqueName="[Facttable_ridership]" displayFolder="" count="0" memberValueDatatype="13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Facttable_ridership].[Date (Year)]" caption="Date (Year)" attribute="1" defaultMemberUniqueName="[Facttable_ridership].[Date (Year)].[All]" allUniqueName="[Facttable_ridership].[Date (Year)].[All]" dimensionUniqueName="[Facttable_ridership]" displayFolder="" count="0" memberValueDatatype="130" unbalanced="0"/>
    <cacheHierarchy uniqueName="[Facttable_ridership].[Date (Quarter)]" caption="Date (Quarter)" attribute="1" defaultMemberUniqueName="[Facttable_ridership].[Date (Quarter)].[All]" allUniqueName="[Facttable_ridership].[Date (Quarter)].[All]" dimensionUniqueName="[Facttable_ridership]" displayFolder="" count="0" memberValueDatatype="130" unbalanced="0"/>
    <cacheHierarchy uniqueName="[Facttable_ridership].[Date (Month)]" caption="Date (Month)" attribute="1" defaultMemberUniqueName="[Facttable_ridership].[Date (Month)].[All]" allUniqueName="[Facttable_ridership].[Date (Month)].[All]" dimensionUniqueName="[Facttable_ridership]" displayFolder="" count="0" memberValueDatatype="130" unbalanced="0"/>
    <cacheHierarchy uniqueName="[ToggleTable].[Toggle Key]" caption="Toggle Key" attribute="1" defaultMemberUniqueName="[ToggleTable].[Toggle Key].[All]" allUniqueName="[ToggleTable].[Toggle Key].[All]" dimensionUniqueName="[ToggleTable]" displayFolder="" count="0" memberValueDatatype="130" unbalanced="0"/>
    <cacheHierarchy uniqueName="[ToggleTable].[Toggle Display]" caption="Toggle Display" attribute="1" defaultMemberUniqueName="[ToggleTable].[Toggle Display].[All]" allUniqueName="[ToggleTable].[Toggle Display].[All]" dimensionUniqueName="[ToggleTable]" displayFolder="" count="0" memberValueDatatype="130" unbalanced="0"/>
    <cacheHierarchy uniqueName="[Facttable_ridership].[Date (Month Index)]" caption="Date (Month Index)" attribute="1" defaultMemberUniqueName="[Facttable_ridership].[Date (Month Index)].[All]" allUniqueName="[Facttable_ridership].[Date (Month Index)].[All]" dimensionUniqueName="[Facttable_ridership]" displayFolder="" count="0" memberValueDatatype="20" unbalanced="0" hidden="1"/>
    <cacheHierarchy uniqueName="[Measures].[Total Number Of Riders]" caption="Total Number Of Riders" measure="1" displayFolder="" measureGroup="Calculation" count="0"/>
    <cacheHierarchy uniqueName="[Measures].[Avg Riders Per Trip]" caption="Avg Riders Per Trip" measure="1" displayFolder="" measureGroup="Calculation" count="0"/>
    <cacheHierarchy uniqueName="[Measures].[Total Buses]" caption="Total Buses" measure="1" displayFolder="" measureGroup="Calculation" count="0"/>
    <cacheHierarchy uniqueName="[Measures].[Total Revenue Generated]" caption="Total Revenue Generated" measure="1" displayFolder="" measureGroup="Calculation" count="0" oneField="1">
      <fieldsUsage count="1">
        <fieldUsage x="0"/>
      </fieldsUsage>
    </cacheHierarchy>
    <cacheHierarchy uniqueName="[Measures].[Total Trips]" caption="Total Trips" measure="1" displayFolder="" measureGroup="Calculation" count="0"/>
    <cacheHierarchy uniqueName="[Measures].[Bus Rank]" caption="Bus Rank" measure="1" displayFolder="" measureGroup="Calculation" count="0"/>
    <cacheHierarchy uniqueName="[Measures].[Show Buses]" caption="Show Buses" measure="1" displayFolder="" measureGroup="Calculation" count="0"/>
    <cacheHierarchy uniqueName="[Measures].[Selected Toggle]" caption="Selected Toggle" measure="1" displayFolder="" measureGroup="Calculation" count="0"/>
    <cacheHierarchy uniqueName="[Measures].[Average Riders Age]" caption="Average Riders Age" measure="1" displayFolder="" measureGroup="Calculation"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table_ridership]" caption="__XL_Count Facttable_ridership" measure="1" displayFolder="" measureGroup="Facttable_ridership" count="0" hidden="1"/>
    <cacheHierarchy uniqueName="[Measures].[__XL_Count Dim_DateTable]" caption="__XL_Count Dim_DateTable" measure="1" displayFolder="" measureGroup="Dim_DateTable" count="0" hidden="1"/>
    <cacheHierarchy uniqueName="[Measures].[__XL_Count Calculation]" caption="__XL_Count Calculation" measure="1" displayFolder="" measureGroup="Calculation" count="0" hidden="1"/>
    <cacheHierarchy uniqueName="[Measures].[__XL_Count ToggleTable]" caption="__XL_Count ToggleTable" measure="1" displayFolder="" measureGroup="ToggleTable" count="0" hidden="1"/>
    <cacheHierarchy uniqueName="[Measures].[__No measures defined]" caption="__No measures defined" measure="1" displayFolder="" count="0" hidden="1"/>
    <cacheHierarchy uniqueName="[Measures].[Sum of BusID]" caption="Sum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BusID]" caption="Count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ArrivalTime]" caption="Count of ArrivalTime" measure="1" displayFolder="" measureGroup="Dim_routes" count="0" hidden="1">
      <extLst>
        <ext xmlns:x15="http://schemas.microsoft.com/office/spreadsheetml/2010/11/main" uri="{B97F6D7D-B522-45F9-BDA1-12C45D357490}">
          <x15:cacheHierarchy aggregatedColumn="23"/>
        </ext>
      </extLst>
    </cacheHierarchy>
  </cacheHierarchies>
  <kpis count="0"/>
  <dimensions count="8">
    <dimension name="Calculation" uniqueName="[Calculation]" caption="Calculation"/>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 name="ToggleTable" uniqueName="[ToggleTable]" caption="ToggleTable"/>
  </dimensions>
  <measureGroups count="7">
    <measureGroup name="Calculation" caption="Calculation"/>
    <measureGroup name="Dim_buses" caption="Dim_buses"/>
    <measureGroup name="Dim_DateTable" caption="Dim_DateTable"/>
    <measureGroup name="Dim_demographics" caption="Dim_demographics"/>
    <measureGroup name="Dim_routes" caption="Dim_routes"/>
    <measureGroup name="Facttable_ridership" caption="Facttable_ridership"/>
    <measureGroup name="ToggleTable" caption="ToggleTable"/>
  </measureGroups>
  <maps count="12">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be" refreshedDate="45838.045610300927" createdVersion="5" refreshedVersion="8" minRefreshableVersion="3" recordCount="0" supportSubquery="1" supportAdvancedDrill="1" xr:uid="{1261CAF8-621E-4FA0-BFAC-075D5392A704}">
  <cacheSource type="external" connectionId="7"/>
  <cacheFields count="2">
    <cacheField name="[Measures].[Total Trips]" caption="Total Trips" numFmtId="0" hierarchy="48" level="32767"/>
    <cacheField name="[Dim_demographics].[Gender].[Gender]" caption="Gender" numFmtId="0" hierarchy="14" level="1">
      <sharedItems containsSemiMixedTypes="0" containsNonDate="0" containsString="0"/>
    </cacheField>
  </cacheFields>
  <cacheHierarchies count="64">
    <cacheHierarchy uniqueName="[Calculation].[Calculation]" caption="Calculation" attribute="1" defaultMemberUniqueName="[Calculation].[Calculation].[All]" allUniqueName="[Calculation].[Calculation].[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Date]" caption="Date" attribute="1" time="1" defaultMemberUniqueName="[Dim_DateTable].[Date].[All]" allUniqueName="[Dim_DateTabl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Week Name]" caption="Week Name" attribute="1" defaultMemberUniqueName="[Dim_DateTable].[Week Name].[All]" allUniqueName="[Dim_DateTable].[Week Name].[All]" dimensionUniqueName="[Dim_DateTable]" displayFolder="" count="0" memberValueDatatype="130" unbalanced="0"/>
    <cacheHierarchy uniqueName="[Dim_DateTable].[Day of Week]" caption="Day of Week" attribute="1" defaultMemberUniqueName="[Dim_DateTable].[Day of Week].[All]" allUniqueName="[Dim_DateTable].[Day of Week].[All]" dimensionUniqueName="[Dim_DateTable]" displayFolder="" count="0" memberValueDatatype="20" unbalanced="0"/>
    <cacheHierarchy uniqueName="[Dim_DateTable].[Week Type]" caption="Week Type" attribute="1" defaultMemberUniqueName="[Dim_DateTable].[Week Type].[All]" allUniqueName="[Dim_DateTable].[Week Typ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1"/>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Dim_routes].[TakeOffTime (Hour)]" caption="TakeOffTime (Hour)" attribute="1" defaultMemberUniqueName="[Dim_routes].[TakeOffTime (Hour)].[All]" allUniqueName="[Dim_routes].[TakeOffTime (Hour)].[All]" dimensionUniqueName="[Dim_routes]" displayFolder="" count="0" memberValueDatatype="130"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0" memberValueDatatype="7" unbalanced="0"/>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Time of Day]" caption="Time of Day" attribute="1" defaultMemberUniqueName="[Facttable_ridership].[Time of Day].[All]" allUniqueName="[Facttable_ridership].[Time of Day].[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sation Percentage]" caption="Utilisation Percentage" attribute="1" defaultMemberUniqueName="[Facttable_ridership].[Utilisation Percentage].[All]" allUniqueName="[Facttable_ridership].[Utilisation Percentage].[All]" dimensionUniqueName="[Facttable_ridership]" displayFolder="" count="0" memberValueDatatype="5" unbalanced="0"/>
    <cacheHierarchy uniqueName="[Facttable_ridership].[Utilisation Category]" caption="Utilisation Category" attribute="1" defaultMemberUniqueName="[Facttable_ridership].[Utilisation Category].[All]" allUniqueName="[Facttable_ridership].[Utilisation Category].[All]" dimensionUniqueName="[Facttable_ridership]" displayFolder="" count="0" memberValueDatatype="13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Facttable_ridership].[Date (Year)]" caption="Date (Year)" attribute="1" defaultMemberUniqueName="[Facttable_ridership].[Date (Year)].[All]" allUniqueName="[Facttable_ridership].[Date (Year)].[All]" dimensionUniqueName="[Facttable_ridership]" displayFolder="" count="0" memberValueDatatype="130" unbalanced="0"/>
    <cacheHierarchy uniqueName="[Facttable_ridership].[Date (Quarter)]" caption="Date (Quarter)" attribute="1" defaultMemberUniqueName="[Facttable_ridership].[Date (Quarter)].[All]" allUniqueName="[Facttable_ridership].[Date (Quarter)].[All]" dimensionUniqueName="[Facttable_ridership]" displayFolder="" count="0" memberValueDatatype="130" unbalanced="0"/>
    <cacheHierarchy uniqueName="[Facttable_ridership].[Date (Month)]" caption="Date (Month)" attribute="1" defaultMemberUniqueName="[Facttable_ridership].[Date (Month)].[All]" allUniqueName="[Facttable_ridership].[Date (Month)].[All]" dimensionUniqueName="[Facttable_ridership]" displayFolder="" count="0" memberValueDatatype="130" unbalanced="0"/>
    <cacheHierarchy uniqueName="[ToggleTable].[Toggle Key]" caption="Toggle Key" attribute="1" defaultMemberUniqueName="[ToggleTable].[Toggle Key].[All]" allUniqueName="[ToggleTable].[Toggle Key].[All]" dimensionUniqueName="[ToggleTable]" displayFolder="" count="0" memberValueDatatype="130" unbalanced="0"/>
    <cacheHierarchy uniqueName="[ToggleTable].[Toggle Display]" caption="Toggle Display" attribute="1" defaultMemberUniqueName="[ToggleTable].[Toggle Display].[All]" allUniqueName="[ToggleTable].[Toggle Display].[All]" dimensionUniqueName="[ToggleTable]" displayFolder="" count="0" memberValueDatatype="130" unbalanced="0"/>
    <cacheHierarchy uniqueName="[Facttable_ridership].[Date (Month Index)]" caption="Date (Month Index)" attribute="1" defaultMemberUniqueName="[Facttable_ridership].[Date (Month Index)].[All]" allUniqueName="[Facttable_ridership].[Date (Month Index)].[All]" dimensionUniqueName="[Facttable_ridership]" displayFolder="" count="0" memberValueDatatype="20" unbalanced="0" hidden="1"/>
    <cacheHierarchy uniqueName="[Measures].[Total Number Of Riders]" caption="Total Number Of Riders" measure="1" displayFolder="" measureGroup="Calculation" count="0"/>
    <cacheHierarchy uniqueName="[Measures].[Avg Riders Per Trip]" caption="Avg Riders Per Trip" measure="1" displayFolder="" measureGroup="Calculation" count="0"/>
    <cacheHierarchy uniqueName="[Measures].[Total Buses]" caption="Total Buses" measure="1" displayFolder="" measureGroup="Calculation" count="0"/>
    <cacheHierarchy uniqueName="[Measures].[Total Revenue Generated]" caption="Total Revenue Generated" measure="1" displayFolder="" measureGroup="Calculation" count="0"/>
    <cacheHierarchy uniqueName="[Measures].[Total Trips]" caption="Total Trips" measure="1" displayFolder="" measureGroup="Calculation" count="0" oneField="1">
      <fieldsUsage count="1">
        <fieldUsage x="0"/>
      </fieldsUsage>
    </cacheHierarchy>
    <cacheHierarchy uniqueName="[Measures].[Bus Rank]" caption="Bus Rank" measure="1" displayFolder="" measureGroup="Calculation" count="0"/>
    <cacheHierarchy uniqueName="[Measures].[Show Buses]" caption="Show Buses" measure="1" displayFolder="" measureGroup="Calculation" count="0"/>
    <cacheHierarchy uniqueName="[Measures].[Selected Toggle]" caption="Selected Toggle" measure="1" displayFolder="" measureGroup="Calculation" count="0"/>
    <cacheHierarchy uniqueName="[Measures].[Average Riders Age]" caption="Average Riders Age" measure="1" displayFolder="" measureGroup="Calculation"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table_ridership]" caption="__XL_Count Facttable_ridership" measure="1" displayFolder="" measureGroup="Facttable_ridership" count="0" hidden="1"/>
    <cacheHierarchy uniqueName="[Measures].[__XL_Count Dim_DateTable]" caption="__XL_Count Dim_DateTable" measure="1" displayFolder="" measureGroup="Dim_DateTable" count="0" hidden="1"/>
    <cacheHierarchy uniqueName="[Measures].[__XL_Count Calculation]" caption="__XL_Count Calculation" measure="1" displayFolder="" measureGroup="Calculation" count="0" hidden="1"/>
    <cacheHierarchy uniqueName="[Measures].[__XL_Count ToggleTable]" caption="__XL_Count ToggleTable" measure="1" displayFolder="" measureGroup="ToggleTable" count="0" hidden="1"/>
    <cacheHierarchy uniqueName="[Measures].[__No measures defined]" caption="__No measures defined" measure="1" displayFolder="" count="0" hidden="1"/>
    <cacheHierarchy uniqueName="[Measures].[Sum of BusID]" caption="Sum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BusID]" caption="Count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ArrivalTime]" caption="Count of ArrivalTime" measure="1" displayFolder="" measureGroup="Dim_routes" count="0" hidden="1">
      <extLst>
        <ext xmlns:x15="http://schemas.microsoft.com/office/spreadsheetml/2010/11/main" uri="{B97F6D7D-B522-45F9-BDA1-12C45D357490}">
          <x15:cacheHierarchy aggregatedColumn="23"/>
        </ext>
      </extLst>
    </cacheHierarchy>
  </cacheHierarchies>
  <kpis count="0"/>
  <dimensions count="8">
    <dimension name="Calculation" uniqueName="[Calculation]" caption="Calculation"/>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 name="ToggleTable" uniqueName="[ToggleTable]" caption="ToggleTable"/>
  </dimensions>
  <measureGroups count="7">
    <measureGroup name="Calculation" caption="Calculation"/>
    <measureGroup name="Dim_buses" caption="Dim_buses"/>
    <measureGroup name="Dim_DateTable" caption="Dim_DateTable"/>
    <measureGroup name="Dim_demographics" caption="Dim_demographics"/>
    <measureGroup name="Dim_routes" caption="Dim_routes"/>
    <measureGroup name="Facttable_ridership" caption="Facttable_ridership"/>
    <measureGroup name="ToggleTable" caption="ToggleTable"/>
  </measureGroups>
  <maps count="12">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be" refreshedDate="45838.04561134259" createdVersion="5" refreshedVersion="8" minRefreshableVersion="3" recordCount="0" supportSubquery="1" supportAdvancedDrill="1" xr:uid="{793A1F2F-BCA7-4695-9A0C-A6897646A65A}">
  <cacheSource type="external" connectionId="7"/>
  <cacheFields count="4">
    <cacheField name="[Dim_buses].[BusNumber].[BusNumber]" caption="BusNumber" numFmtId="0" hierarchy="3" level="1">
      <sharedItems count="5">
        <s v="Bus 21"/>
        <s v="Bus 27"/>
        <s v="Bus 28"/>
        <s v="Bus 38"/>
        <s v="Bus 4"/>
      </sharedItems>
      <extLst>
        <ext xmlns:x15="http://schemas.microsoft.com/office/spreadsheetml/2010/11/main" uri="{4F2E5C28-24EA-4eb8-9CBF-B6C8F9C3D259}">
          <x15:cachedUniqueNames>
            <x15:cachedUniqueName index="0" name="[Dim_buses].[BusNumber].&amp;[Bus 21]"/>
            <x15:cachedUniqueName index="1" name="[Dim_buses].[BusNumber].&amp;[Bus 27]"/>
            <x15:cachedUniqueName index="2" name="[Dim_buses].[BusNumber].&amp;[Bus 28]"/>
            <x15:cachedUniqueName index="3" name="[Dim_buses].[BusNumber].&amp;[Bus 38]"/>
            <x15:cachedUniqueName index="4" name="[Dim_buses].[BusNumber].&amp;[Bus 4]"/>
          </x15:cachedUniqueNames>
        </ext>
      </extLst>
    </cacheField>
    <cacheField name="[Measures].[Show Buses]" caption="Show Buses" numFmtId="0" hierarchy="50" level="32767"/>
    <cacheField name="[ToggleTable].[Toggle Key].[Toggle Key]" caption="Toggle Key" numFmtId="0" hierarchy="41" level="1">
      <sharedItems containsSemiMixedTypes="0" containsNonDate="0" containsString="0"/>
    </cacheField>
    <cacheField name="[Dim_demographics].[Gender].[Gender]" caption="Gender" numFmtId="0" hierarchy="14" level="1">
      <sharedItems containsSemiMixedTypes="0" containsNonDate="0" containsString="0"/>
    </cacheField>
  </cacheFields>
  <cacheHierarchies count="64">
    <cacheHierarchy uniqueName="[Calculation].[Calculation]" caption="Calculation" attribute="1" defaultMemberUniqueName="[Calculation].[Calculation].[All]" allUniqueName="[Calculation].[Calculation].[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2" memberValueDatatype="130" unbalanced="0">
      <fieldsUsage count="2">
        <fieldUsage x="-1"/>
        <fieldUsage x="0"/>
      </fieldsUsage>
    </cacheHierarchy>
    <cacheHierarchy uniqueName="[Dim_buses].[Capacity]" caption="Capacity" attribute="1" defaultMemberUniqueName="[Dim_buses].[Capacity].[All]" allUniqueName="[Dim_buses].[Capacity].[All]" dimensionUniqueName="[Dim_buses]" displayFolder="" count="0" memberValueDatatype="20" unbalanced="0"/>
    <cacheHierarchy uniqueName="[Dim_DateTable].[Date]" caption="Date" attribute="1" time="1" defaultMemberUniqueName="[Dim_DateTable].[Date].[All]" allUniqueName="[Dim_DateTabl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Week Name]" caption="Week Name" attribute="1" defaultMemberUniqueName="[Dim_DateTable].[Week Name].[All]" allUniqueName="[Dim_DateTable].[Week Name].[All]" dimensionUniqueName="[Dim_DateTable]" displayFolder="" count="0" memberValueDatatype="130" unbalanced="0"/>
    <cacheHierarchy uniqueName="[Dim_DateTable].[Day of Week]" caption="Day of Week" attribute="1" defaultMemberUniqueName="[Dim_DateTable].[Day of Week].[All]" allUniqueName="[Dim_DateTable].[Day of Week].[All]" dimensionUniqueName="[Dim_DateTable]" displayFolder="" count="0" memberValueDatatype="20" unbalanced="0"/>
    <cacheHierarchy uniqueName="[Dim_DateTable].[Week Type]" caption="Week Type" attribute="1" defaultMemberUniqueName="[Dim_DateTable].[Week Type].[All]" allUniqueName="[Dim_DateTable].[Week Typ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3"/>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Dim_routes].[TakeOffTime (Hour)]" caption="TakeOffTime (Hour)" attribute="1" defaultMemberUniqueName="[Dim_routes].[TakeOffTime (Hour)].[All]" allUniqueName="[Dim_routes].[TakeOffTime (Hour)].[All]" dimensionUniqueName="[Dim_routes]" displayFolder="" count="0" memberValueDatatype="130"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0" memberValueDatatype="7" unbalanced="0"/>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Time of Day]" caption="Time of Day" attribute="1" defaultMemberUniqueName="[Facttable_ridership].[Time of Day].[All]" allUniqueName="[Facttable_ridership].[Time of Day].[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sation Percentage]" caption="Utilisation Percentage" attribute="1" defaultMemberUniqueName="[Facttable_ridership].[Utilisation Percentage].[All]" allUniqueName="[Facttable_ridership].[Utilisation Percentage].[All]" dimensionUniqueName="[Facttable_ridership]" displayFolder="" count="0" memberValueDatatype="5" unbalanced="0"/>
    <cacheHierarchy uniqueName="[Facttable_ridership].[Utilisation Category]" caption="Utilisation Category" attribute="1" defaultMemberUniqueName="[Facttable_ridership].[Utilisation Category].[All]" allUniqueName="[Facttable_ridership].[Utilisation Category].[All]" dimensionUniqueName="[Facttable_ridership]" displayFolder="" count="0" memberValueDatatype="13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Facttable_ridership].[Date (Year)]" caption="Date (Year)" attribute="1" defaultMemberUniqueName="[Facttable_ridership].[Date (Year)].[All]" allUniqueName="[Facttable_ridership].[Date (Year)].[All]" dimensionUniqueName="[Facttable_ridership]" displayFolder="" count="0" memberValueDatatype="130" unbalanced="0"/>
    <cacheHierarchy uniqueName="[Facttable_ridership].[Date (Quarter)]" caption="Date (Quarter)" attribute="1" defaultMemberUniqueName="[Facttable_ridership].[Date (Quarter)].[All]" allUniqueName="[Facttable_ridership].[Date (Quarter)].[All]" dimensionUniqueName="[Facttable_ridership]" displayFolder="" count="0" memberValueDatatype="130" unbalanced="0"/>
    <cacheHierarchy uniqueName="[Facttable_ridership].[Date (Month)]" caption="Date (Month)" attribute="1" defaultMemberUniqueName="[Facttable_ridership].[Date (Month)].[All]" allUniqueName="[Facttable_ridership].[Date (Month)].[All]" dimensionUniqueName="[Facttable_ridership]" displayFolder="" count="0" memberValueDatatype="130" unbalanced="0"/>
    <cacheHierarchy uniqueName="[ToggleTable].[Toggle Key]" caption="Toggle Key" attribute="1" defaultMemberUniqueName="[ToggleTable].[Toggle Key].[All]" allUniqueName="[ToggleTable].[Toggle Key].[All]" dimensionUniqueName="[ToggleTable]" displayFolder="" count="2" memberValueDatatype="130" unbalanced="0">
      <fieldsUsage count="2">
        <fieldUsage x="-1"/>
        <fieldUsage x="2"/>
      </fieldsUsage>
    </cacheHierarchy>
    <cacheHierarchy uniqueName="[ToggleTable].[Toggle Display]" caption="Toggle Display" attribute="1" defaultMemberUniqueName="[ToggleTable].[Toggle Display].[All]" allUniqueName="[ToggleTable].[Toggle Display].[All]" dimensionUniqueName="[ToggleTable]" displayFolder="" count="0" memberValueDatatype="130" unbalanced="0"/>
    <cacheHierarchy uniqueName="[Facttable_ridership].[Date (Month Index)]" caption="Date (Month Index)" attribute="1" defaultMemberUniqueName="[Facttable_ridership].[Date (Month Index)].[All]" allUniqueName="[Facttable_ridership].[Date (Month Index)].[All]" dimensionUniqueName="[Facttable_ridership]" displayFolder="" count="0" memberValueDatatype="20" unbalanced="0" hidden="1"/>
    <cacheHierarchy uniqueName="[Measures].[Total Number Of Riders]" caption="Total Number Of Riders" measure="1" displayFolder="" measureGroup="Calculation" count="0"/>
    <cacheHierarchy uniqueName="[Measures].[Avg Riders Per Trip]" caption="Avg Riders Per Trip" measure="1" displayFolder="" measureGroup="Calculation" count="0"/>
    <cacheHierarchy uniqueName="[Measures].[Total Buses]" caption="Total Buses" measure="1" displayFolder="" measureGroup="Calculation" count="0"/>
    <cacheHierarchy uniqueName="[Measures].[Total Revenue Generated]" caption="Total Revenue Generated" measure="1" displayFolder="" measureGroup="Calculation" count="0"/>
    <cacheHierarchy uniqueName="[Measures].[Total Trips]" caption="Total Trips" measure="1" displayFolder="" measureGroup="Calculation" count="0"/>
    <cacheHierarchy uniqueName="[Measures].[Bus Rank]" caption="Bus Rank" measure="1" displayFolder="" measureGroup="Calculation" count="0"/>
    <cacheHierarchy uniqueName="[Measures].[Show Buses]" caption="Show Buses" measure="1" displayFolder="" measureGroup="Calculation" count="0" oneField="1">
      <fieldsUsage count="1">
        <fieldUsage x="1"/>
      </fieldsUsage>
    </cacheHierarchy>
    <cacheHierarchy uniqueName="[Measures].[Selected Toggle]" caption="Selected Toggle" measure="1" displayFolder="" measureGroup="Calculation" count="0"/>
    <cacheHierarchy uniqueName="[Measures].[Average Riders Age]" caption="Average Riders Age" measure="1" displayFolder="" measureGroup="Calculation"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table_ridership]" caption="__XL_Count Facttable_ridership" measure="1" displayFolder="" measureGroup="Facttable_ridership" count="0" hidden="1"/>
    <cacheHierarchy uniqueName="[Measures].[__XL_Count Dim_DateTable]" caption="__XL_Count Dim_DateTable" measure="1" displayFolder="" measureGroup="Dim_DateTable" count="0" hidden="1"/>
    <cacheHierarchy uniqueName="[Measures].[__XL_Count Calculation]" caption="__XL_Count Calculation" measure="1" displayFolder="" measureGroup="Calculation" count="0" hidden="1"/>
    <cacheHierarchy uniqueName="[Measures].[__XL_Count ToggleTable]" caption="__XL_Count ToggleTable" measure="1" displayFolder="" measureGroup="ToggleTable" count="0" hidden="1"/>
    <cacheHierarchy uniqueName="[Measures].[__No measures defined]" caption="__No measures defined" measure="1" displayFolder="" count="0" hidden="1"/>
    <cacheHierarchy uniqueName="[Measures].[Sum of BusID]" caption="Sum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BusID]" caption="Count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ArrivalTime]" caption="Count of ArrivalTime" measure="1" displayFolder="" measureGroup="Dim_routes" count="0" hidden="1">
      <extLst>
        <ext xmlns:x15="http://schemas.microsoft.com/office/spreadsheetml/2010/11/main" uri="{B97F6D7D-B522-45F9-BDA1-12C45D357490}">
          <x15:cacheHierarchy aggregatedColumn="23"/>
        </ext>
      </extLst>
    </cacheHierarchy>
  </cacheHierarchies>
  <kpis count="0"/>
  <dimensions count="8">
    <dimension name="Calculation" uniqueName="[Calculation]" caption="Calculation"/>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 name="ToggleTable" uniqueName="[ToggleTable]" caption="ToggleTable"/>
  </dimensions>
  <measureGroups count="7">
    <measureGroup name="Calculation" caption="Calculation"/>
    <measureGroup name="Dim_buses" caption="Dim_buses"/>
    <measureGroup name="Dim_DateTable" caption="Dim_DateTable"/>
    <measureGroup name="Dim_demographics" caption="Dim_demographics"/>
    <measureGroup name="Dim_routes" caption="Dim_routes"/>
    <measureGroup name="Facttable_ridership" caption="Facttable_ridership"/>
    <measureGroup name="ToggleTable" caption="ToggleTable"/>
  </measureGroups>
  <maps count="12">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be" refreshedDate="45838.045612615744" createdVersion="5" refreshedVersion="8" minRefreshableVersion="3" recordCount="0" supportSubquery="1" supportAdvancedDrill="1" xr:uid="{2447770C-E845-403E-BEE7-7DE742C7271A}">
  <cacheSource type="external" connectionId="7"/>
  <cacheFields count="4">
    <cacheField name="[Measures].[Total Number Of Riders]" caption="Total Number Of Riders" numFmtId="0" hierarchy="44" level="32767"/>
    <cacheField name="[Dim_routes].[RouteName].[RouteName]" caption="RouteName" numFmtId="0" hierarchy="18" level="1">
      <sharedItems count="10">
        <s v="Airport Express"/>
        <s v="Beachfront Route"/>
        <s v="Central Line"/>
        <s v="City Shuttle"/>
        <s v="East-West Express"/>
        <s v="Market Line"/>
        <s v="North Circular"/>
        <s v="South Line"/>
        <s v="Suburban Line"/>
        <s v="University Line"/>
      </sharedItems>
      <extLst>
        <ext xmlns:x15="http://schemas.microsoft.com/office/spreadsheetml/2010/11/main" uri="{4F2E5C28-24EA-4eb8-9CBF-B6C8F9C3D259}">
          <x15:cachedUniqueNames>
            <x15:cachedUniqueName index="0" name="[Dim_routes].[RouteName].&amp;[Airport Express]"/>
            <x15:cachedUniqueName index="1" name="[Dim_routes].[RouteName].&amp;[Beachfront Route]"/>
            <x15:cachedUniqueName index="2" name="[Dim_routes].[RouteName].&amp;[Central Line]"/>
            <x15:cachedUniqueName index="3" name="[Dim_routes].[RouteName].&amp;[City Shuttle]"/>
            <x15:cachedUniqueName index="4" name="[Dim_routes].[RouteName].&amp;[East-West Express]"/>
            <x15:cachedUniqueName index="5" name="[Dim_routes].[RouteName].&amp;[Market Line]"/>
            <x15:cachedUniqueName index="6" name="[Dim_routes].[RouteName].&amp;[North Circular]"/>
            <x15:cachedUniqueName index="7" name="[Dim_routes].[RouteName].&amp;[South Line]"/>
            <x15:cachedUniqueName index="8" name="[Dim_routes].[RouteName].&amp;[Suburban Line]"/>
            <x15:cachedUniqueName index="9" name="[Dim_routes].[RouteName].&amp;[University Line]"/>
          </x15:cachedUniqueNames>
        </ext>
      </extLst>
    </cacheField>
    <cacheField name="[Dim_demographics].[Age Group].[Age Group]" caption="Age Group" numFmtId="0" hierarchy="16" level="1">
      <sharedItems count="4">
        <s v="15-24 (Youth)"/>
        <s v="25-44 (Adults)"/>
        <s v="45-64 (Middle-aged)"/>
        <s v="65+ (Seniors)"/>
      </sharedItems>
      <extLst>
        <ext xmlns:x15="http://schemas.microsoft.com/office/spreadsheetml/2010/11/main" uri="{4F2E5C28-24EA-4eb8-9CBF-B6C8F9C3D259}">
          <x15:cachedUniqueNames>
            <x15:cachedUniqueName index="0" name="[Dim_demographics].[Age Group].&amp;[15-24 (Youth)]"/>
            <x15:cachedUniqueName index="1" name="[Dim_demographics].[Age Group].&amp;[25-44 (Adults)]"/>
            <x15:cachedUniqueName index="2" name="[Dim_demographics].[Age Group].&amp;[45-64 (Middle-aged)]"/>
            <x15:cachedUniqueName index="3" name="[Dim_demographics].[Age Group].&amp;[65+ (Seniors)]"/>
          </x15:cachedUniqueNames>
        </ext>
      </extLst>
    </cacheField>
    <cacheField name="[Dim_demographics].[Gender].[Gender]" caption="Gender" numFmtId="0" hierarchy="14" level="1">
      <sharedItems containsSemiMixedTypes="0" containsNonDate="0" containsString="0"/>
    </cacheField>
  </cacheFields>
  <cacheHierarchies count="64">
    <cacheHierarchy uniqueName="[Calculation].[Calculation]" caption="Calculation" attribute="1" defaultMemberUniqueName="[Calculation].[Calculation].[All]" allUniqueName="[Calculation].[Calculation].[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Date]" caption="Date" attribute="1" time="1" defaultMemberUniqueName="[Dim_DateTable].[Date].[All]" allUniqueName="[Dim_DateTabl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Week Name]" caption="Week Name" attribute="1" defaultMemberUniqueName="[Dim_DateTable].[Week Name].[All]" allUniqueName="[Dim_DateTable].[Week Name].[All]" dimensionUniqueName="[Dim_DateTable]" displayFolder="" count="0" memberValueDatatype="130" unbalanced="0"/>
    <cacheHierarchy uniqueName="[Dim_DateTable].[Day of Week]" caption="Day of Week" attribute="1" defaultMemberUniqueName="[Dim_DateTable].[Day of Week].[All]" allUniqueName="[Dim_DateTable].[Day of Week].[All]" dimensionUniqueName="[Dim_DateTable]" displayFolder="" count="0" memberValueDatatype="20" unbalanced="0"/>
    <cacheHierarchy uniqueName="[Dim_DateTable].[Week Type]" caption="Week Type" attribute="1" defaultMemberUniqueName="[Dim_DateTable].[Week Type].[All]" allUniqueName="[Dim_DateTable].[Week Typ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3"/>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2" memberValueDatatype="130" unbalanced="0">
      <fieldsUsage count="2">
        <fieldUsage x="-1"/>
        <fieldUsage x="2"/>
      </fieldsUsage>
    </cacheHierarchy>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1"/>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Dim_routes].[TakeOffTime (Hour)]" caption="TakeOffTime (Hour)" attribute="1" defaultMemberUniqueName="[Dim_routes].[TakeOffTime (Hour)].[All]" allUniqueName="[Dim_routes].[TakeOffTime (Hour)].[All]" dimensionUniqueName="[Dim_routes]" displayFolder="" count="0" memberValueDatatype="130"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0" memberValueDatatype="7" unbalanced="0"/>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Time of Day]" caption="Time of Day" attribute="1" defaultMemberUniqueName="[Facttable_ridership].[Time of Day].[All]" allUniqueName="[Facttable_ridership].[Time of Day].[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sation Percentage]" caption="Utilisation Percentage" attribute="1" defaultMemberUniqueName="[Facttable_ridership].[Utilisation Percentage].[All]" allUniqueName="[Facttable_ridership].[Utilisation Percentage].[All]" dimensionUniqueName="[Facttable_ridership]" displayFolder="" count="0" memberValueDatatype="5" unbalanced="0"/>
    <cacheHierarchy uniqueName="[Facttable_ridership].[Utilisation Category]" caption="Utilisation Category" attribute="1" defaultMemberUniqueName="[Facttable_ridership].[Utilisation Category].[All]" allUniqueName="[Facttable_ridership].[Utilisation Category].[All]" dimensionUniqueName="[Facttable_ridership]" displayFolder="" count="0" memberValueDatatype="13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Facttable_ridership].[Date (Year)]" caption="Date (Year)" attribute="1" defaultMemberUniqueName="[Facttable_ridership].[Date (Year)].[All]" allUniqueName="[Facttable_ridership].[Date (Year)].[All]" dimensionUniqueName="[Facttable_ridership]" displayFolder="" count="0" memberValueDatatype="130" unbalanced="0"/>
    <cacheHierarchy uniqueName="[Facttable_ridership].[Date (Quarter)]" caption="Date (Quarter)" attribute="1" defaultMemberUniqueName="[Facttable_ridership].[Date (Quarter)].[All]" allUniqueName="[Facttable_ridership].[Date (Quarter)].[All]" dimensionUniqueName="[Facttable_ridership]" displayFolder="" count="0" memberValueDatatype="130" unbalanced="0"/>
    <cacheHierarchy uniqueName="[Facttable_ridership].[Date (Month)]" caption="Date (Month)" attribute="1" defaultMemberUniqueName="[Facttable_ridership].[Date (Month)].[All]" allUniqueName="[Facttable_ridership].[Date (Month)].[All]" dimensionUniqueName="[Facttable_ridership]" displayFolder="" count="0" memberValueDatatype="130" unbalanced="0"/>
    <cacheHierarchy uniqueName="[ToggleTable].[Toggle Key]" caption="Toggle Key" attribute="1" defaultMemberUniqueName="[ToggleTable].[Toggle Key].[All]" allUniqueName="[ToggleTable].[Toggle Key].[All]" dimensionUniqueName="[ToggleTable]" displayFolder="" count="0" memberValueDatatype="130" unbalanced="0"/>
    <cacheHierarchy uniqueName="[ToggleTable].[Toggle Display]" caption="Toggle Display" attribute="1" defaultMemberUniqueName="[ToggleTable].[Toggle Display].[All]" allUniqueName="[ToggleTable].[Toggle Display].[All]" dimensionUniqueName="[ToggleTable]" displayFolder="" count="0" memberValueDatatype="130" unbalanced="0"/>
    <cacheHierarchy uniqueName="[Facttable_ridership].[Date (Month Index)]" caption="Date (Month Index)" attribute="1" defaultMemberUniqueName="[Facttable_ridership].[Date (Month Index)].[All]" allUniqueName="[Facttable_ridership].[Date (Month Index)].[All]" dimensionUniqueName="[Facttable_ridership]" displayFolder="" count="0" memberValueDatatype="20" unbalanced="0" hidden="1"/>
    <cacheHierarchy uniqueName="[Measures].[Total Number Of Riders]" caption="Total Number Of Riders" measure="1" displayFolder="" measureGroup="Calculation" count="0" oneField="1">
      <fieldsUsage count="1">
        <fieldUsage x="0"/>
      </fieldsUsage>
    </cacheHierarchy>
    <cacheHierarchy uniqueName="[Measures].[Avg Riders Per Trip]" caption="Avg Riders Per Trip" measure="1" displayFolder="" measureGroup="Calculation" count="0"/>
    <cacheHierarchy uniqueName="[Measures].[Total Buses]" caption="Total Buses" measure="1" displayFolder="" measureGroup="Calculation" count="0"/>
    <cacheHierarchy uniqueName="[Measures].[Total Revenue Generated]" caption="Total Revenue Generated" measure="1" displayFolder="" measureGroup="Calculation" count="0"/>
    <cacheHierarchy uniqueName="[Measures].[Total Trips]" caption="Total Trips" measure="1" displayFolder="" measureGroup="Calculation" count="0"/>
    <cacheHierarchy uniqueName="[Measures].[Bus Rank]" caption="Bus Rank" measure="1" displayFolder="" measureGroup="Calculation" count="0"/>
    <cacheHierarchy uniqueName="[Measures].[Show Buses]" caption="Show Buses" measure="1" displayFolder="" measureGroup="Calculation" count="0"/>
    <cacheHierarchy uniqueName="[Measures].[Selected Toggle]" caption="Selected Toggle" measure="1" displayFolder="" measureGroup="Calculation" count="0"/>
    <cacheHierarchy uniqueName="[Measures].[Average Riders Age]" caption="Average Riders Age" measure="1" displayFolder="" measureGroup="Calculation"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table_ridership]" caption="__XL_Count Facttable_ridership" measure="1" displayFolder="" measureGroup="Facttable_ridership" count="0" hidden="1"/>
    <cacheHierarchy uniqueName="[Measures].[__XL_Count Dim_DateTable]" caption="__XL_Count Dim_DateTable" measure="1" displayFolder="" measureGroup="Dim_DateTable" count="0" hidden="1"/>
    <cacheHierarchy uniqueName="[Measures].[__XL_Count Calculation]" caption="__XL_Count Calculation" measure="1" displayFolder="" measureGroup="Calculation" count="0" hidden="1"/>
    <cacheHierarchy uniqueName="[Measures].[__XL_Count ToggleTable]" caption="__XL_Count ToggleTable" measure="1" displayFolder="" measureGroup="ToggleTable" count="0" hidden="1"/>
    <cacheHierarchy uniqueName="[Measures].[__No measures defined]" caption="__No measures defined" measure="1" displayFolder="" count="0" hidden="1"/>
    <cacheHierarchy uniqueName="[Measures].[Sum of BusID]" caption="Sum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BusID]" caption="Count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ArrivalTime]" caption="Count of ArrivalTime" measure="1" displayFolder="" measureGroup="Dim_routes" count="0" hidden="1">
      <extLst>
        <ext xmlns:x15="http://schemas.microsoft.com/office/spreadsheetml/2010/11/main" uri="{B97F6D7D-B522-45F9-BDA1-12C45D357490}">
          <x15:cacheHierarchy aggregatedColumn="23"/>
        </ext>
      </extLst>
    </cacheHierarchy>
  </cacheHierarchies>
  <kpis count="0"/>
  <dimensions count="8">
    <dimension name="Calculation" uniqueName="[Calculation]" caption="Calculation"/>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 name="ToggleTable" uniqueName="[ToggleTable]" caption="ToggleTable"/>
  </dimensions>
  <measureGroups count="7">
    <measureGroup name="Calculation" caption="Calculation"/>
    <measureGroup name="Dim_buses" caption="Dim_buses"/>
    <measureGroup name="Dim_DateTable" caption="Dim_DateTable"/>
    <measureGroup name="Dim_demographics" caption="Dim_demographics"/>
    <measureGroup name="Dim_routes" caption="Dim_routes"/>
    <measureGroup name="Facttable_ridership" caption="Facttable_ridership"/>
    <measureGroup name="ToggleTable" caption="ToggleTable"/>
  </measureGroups>
  <maps count="12">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be" refreshedDate="45838.045613657407" createdVersion="5" refreshedVersion="8" minRefreshableVersion="3" recordCount="0" supportSubquery="1" supportAdvancedDrill="1" xr:uid="{BC55CF73-5529-4568-BD6D-523F14C8A75E}">
  <cacheSource type="external" connectionId="7"/>
  <cacheFields count="2">
    <cacheField name="[Measures].[Average Riders Age]" caption="Average Riders Age" numFmtId="0" hierarchy="52" level="32767"/>
    <cacheField name="[Dim_demographics].[Gender].[Gender]" caption="Gender" numFmtId="0" hierarchy="14" level="1">
      <sharedItems containsSemiMixedTypes="0" containsNonDate="0" containsString="0"/>
    </cacheField>
  </cacheFields>
  <cacheHierarchies count="64">
    <cacheHierarchy uniqueName="[Calculation].[Calculation]" caption="Calculation" attribute="1" defaultMemberUniqueName="[Calculation].[Calculation].[All]" allUniqueName="[Calculation].[Calculation].[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Date]" caption="Date" attribute="1" time="1" defaultMemberUniqueName="[Dim_DateTable].[Date].[All]" allUniqueName="[Dim_DateTabl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Week Name]" caption="Week Name" attribute="1" defaultMemberUniqueName="[Dim_DateTable].[Week Name].[All]" allUniqueName="[Dim_DateTable].[Week Name].[All]" dimensionUniqueName="[Dim_DateTable]" displayFolder="" count="0" memberValueDatatype="130" unbalanced="0"/>
    <cacheHierarchy uniqueName="[Dim_DateTable].[Day of Week]" caption="Day of Week" attribute="1" defaultMemberUniqueName="[Dim_DateTable].[Day of Week].[All]" allUniqueName="[Dim_DateTable].[Day of Week].[All]" dimensionUniqueName="[Dim_DateTable]" displayFolder="" count="0" memberValueDatatype="20" unbalanced="0"/>
    <cacheHierarchy uniqueName="[Dim_DateTable].[Week Type]" caption="Week Type" attribute="1" defaultMemberUniqueName="[Dim_DateTable].[Week Type].[All]" allUniqueName="[Dim_DateTable].[Week Typ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1"/>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Dim_routes].[TakeOffTime (Hour)]" caption="TakeOffTime (Hour)" attribute="1" defaultMemberUniqueName="[Dim_routes].[TakeOffTime (Hour)].[All]" allUniqueName="[Dim_routes].[TakeOffTime (Hour)].[All]" dimensionUniqueName="[Dim_routes]" displayFolder="" count="0" memberValueDatatype="130"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0" memberValueDatatype="7" unbalanced="0"/>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Time of Day]" caption="Time of Day" attribute="1" defaultMemberUniqueName="[Facttable_ridership].[Time of Day].[All]" allUniqueName="[Facttable_ridership].[Time of Day].[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sation Percentage]" caption="Utilisation Percentage" attribute="1" defaultMemberUniqueName="[Facttable_ridership].[Utilisation Percentage].[All]" allUniqueName="[Facttable_ridership].[Utilisation Percentage].[All]" dimensionUniqueName="[Facttable_ridership]" displayFolder="" count="0" memberValueDatatype="5" unbalanced="0"/>
    <cacheHierarchy uniqueName="[Facttable_ridership].[Utilisation Category]" caption="Utilisation Category" attribute="1" defaultMemberUniqueName="[Facttable_ridership].[Utilisation Category].[All]" allUniqueName="[Facttable_ridership].[Utilisation Category].[All]" dimensionUniqueName="[Facttable_ridership]" displayFolder="" count="0" memberValueDatatype="13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Facttable_ridership].[Date (Year)]" caption="Date (Year)" attribute="1" defaultMemberUniqueName="[Facttable_ridership].[Date (Year)].[All]" allUniqueName="[Facttable_ridership].[Date (Year)].[All]" dimensionUniqueName="[Facttable_ridership]" displayFolder="" count="0" memberValueDatatype="130" unbalanced="0"/>
    <cacheHierarchy uniqueName="[Facttable_ridership].[Date (Quarter)]" caption="Date (Quarter)" attribute="1" defaultMemberUniqueName="[Facttable_ridership].[Date (Quarter)].[All]" allUniqueName="[Facttable_ridership].[Date (Quarter)].[All]" dimensionUniqueName="[Facttable_ridership]" displayFolder="" count="0" memberValueDatatype="130" unbalanced="0"/>
    <cacheHierarchy uniqueName="[Facttable_ridership].[Date (Month)]" caption="Date (Month)" attribute="1" defaultMemberUniqueName="[Facttable_ridership].[Date (Month)].[All]" allUniqueName="[Facttable_ridership].[Date (Month)].[All]" dimensionUniqueName="[Facttable_ridership]" displayFolder="" count="0" memberValueDatatype="130" unbalanced="0"/>
    <cacheHierarchy uniqueName="[ToggleTable].[Toggle Key]" caption="Toggle Key" attribute="1" defaultMemberUniqueName="[ToggleTable].[Toggle Key].[All]" allUniqueName="[ToggleTable].[Toggle Key].[All]" dimensionUniqueName="[ToggleTable]" displayFolder="" count="0" memberValueDatatype="130" unbalanced="0"/>
    <cacheHierarchy uniqueName="[ToggleTable].[Toggle Display]" caption="Toggle Display" attribute="1" defaultMemberUniqueName="[ToggleTable].[Toggle Display].[All]" allUniqueName="[ToggleTable].[Toggle Display].[All]" dimensionUniqueName="[ToggleTable]" displayFolder="" count="0" memberValueDatatype="130" unbalanced="0"/>
    <cacheHierarchy uniqueName="[Facttable_ridership].[Date (Month Index)]" caption="Date (Month Index)" attribute="1" defaultMemberUniqueName="[Facttable_ridership].[Date (Month Index)].[All]" allUniqueName="[Facttable_ridership].[Date (Month Index)].[All]" dimensionUniqueName="[Facttable_ridership]" displayFolder="" count="0" memberValueDatatype="20" unbalanced="0" hidden="1"/>
    <cacheHierarchy uniqueName="[Measures].[Total Number Of Riders]" caption="Total Number Of Riders" measure="1" displayFolder="" measureGroup="Calculation" count="0"/>
    <cacheHierarchy uniqueName="[Measures].[Avg Riders Per Trip]" caption="Avg Riders Per Trip" measure="1" displayFolder="" measureGroup="Calculation" count="0"/>
    <cacheHierarchy uniqueName="[Measures].[Total Buses]" caption="Total Buses" measure="1" displayFolder="" measureGroup="Calculation" count="0"/>
    <cacheHierarchy uniqueName="[Measures].[Total Revenue Generated]" caption="Total Revenue Generated" measure="1" displayFolder="" measureGroup="Calculation" count="0"/>
    <cacheHierarchy uniqueName="[Measures].[Total Trips]" caption="Total Trips" measure="1" displayFolder="" measureGroup="Calculation" count="0"/>
    <cacheHierarchy uniqueName="[Measures].[Bus Rank]" caption="Bus Rank" measure="1" displayFolder="" measureGroup="Calculation" count="0"/>
    <cacheHierarchy uniqueName="[Measures].[Show Buses]" caption="Show Buses" measure="1" displayFolder="" measureGroup="Calculation" count="0"/>
    <cacheHierarchy uniqueName="[Measures].[Selected Toggle]" caption="Selected Toggle" measure="1" displayFolder="" measureGroup="Calculation" count="0"/>
    <cacheHierarchy uniqueName="[Measures].[Average Riders Age]" caption="Average Riders Age" measure="1" displayFolder="" measureGroup="Calculation" count="0" oneField="1">
      <fieldsUsage count="1">
        <fieldUsage x="0"/>
      </fieldsUsage>
    </cacheHierarchy>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table_ridership]" caption="__XL_Count Facttable_ridership" measure="1" displayFolder="" measureGroup="Facttable_ridership" count="0" hidden="1"/>
    <cacheHierarchy uniqueName="[Measures].[__XL_Count Dim_DateTable]" caption="__XL_Count Dim_DateTable" measure="1" displayFolder="" measureGroup="Dim_DateTable" count="0" hidden="1"/>
    <cacheHierarchy uniqueName="[Measures].[__XL_Count Calculation]" caption="__XL_Count Calculation" measure="1" displayFolder="" measureGroup="Calculation" count="0" hidden="1"/>
    <cacheHierarchy uniqueName="[Measures].[__XL_Count ToggleTable]" caption="__XL_Count ToggleTable" measure="1" displayFolder="" measureGroup="ToggleTable" count="0" hidden="1"/>
    <cacheHierarchy uniqueName="[Measures].[__No measures defined]" caption="__No measures defined" measure="1" displayFolder="" count="0" hidden="1"/>
    <cacheHierarchy uniqueName="[Measures].[Sum of BusID]" caption="Sum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BusID]" caption="Count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ArrivalTime]" caption="Count of ArrivalTime" measure="1" displayFolder="" measureGroup="Dim_routes" count="0" hidden="1">
      <extLst>
        <ext xmlns:x15="http://schemas.microsoft.com/office/spreadsheetml/2010/11/main" uri="{B97F6D7D-B522-45F9-BDA1-12C45D357490}">
          <x15:cacheHierarchy aggregatedColumn="23"/>
        </ext>
      </extLst>
    </cacheHierarchy>
  </cacheHierarchies>
  <kpis count="0"/>
  <dimensions count="8">
    <dimension name="Calculation" uniqueName="[Calculation]" caption="Calculation"/>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 name="ToggleTable" uniqueName="[ToggleTable]" caption="ToggleTable"/>
  </dimensions>
  <measureGroups count="7">
    <measureGroup name="Calculation" caption="Calculation"/>
    <measureGroup name="Dim_buses" caption="Dim_buses"/>
    <measureGroup name="Dim_DateTable" caption="Dim_DateTable"/>
    <measureGroup name="Dim_demographics" caption="Dim_demographics"/>
    <measureGroup name="Dim_routes" caption="Dim_routes"/>
    <measureGroup name="Facttable_ridership" caption="Facttable_ridership"/>
    <measureGroup name="ToggleTable" caption="ToggleTable"/>
  </measureGroups>
  <maps count="12">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be" refreshedDate="45838.045614699076" createdVersion="5" refreshedVersion="8" minRefreshableVersion="3" recordCount="0" supportSubquery="1" supportAdvancedDrill="1" xr:uid="{03E33D0C-1ED5-4CCC-9A3B-572AECF6C6F6}">
  <cacheSource type="external" connectionId="7"/>
  <cacheFields count="4">
    <cacheField name="[Measures].[Total Number Of Riders]" caption="Total Number Of Riders" numFmtId="0" hierarchy="44" level="32767"/>
    <cacheField name="[Dim_routes].[RouteName].[RouteName]" caption="RouteName" numFmtId="0" hierarchy="18" level="1">
      <sharedItems count="10">
        <s v="Airport Express"/>
        <s v="Beachfront Route"/>
        <s v="Central Line"/>
        <s v="City Shuttle"/>
        <s v="East-West Express"/>
        <s v="Market Line"/>
        <s v="North Circular"/>
        <s v="South Line"/>
        <s v="Suburban Line"/>
        <s v="University Line"/>
      </sharedItems>
      <extLst>
        <ext xmlns:x15="http://schemas.microsoft.com/office/spreadsheetml/2010/11/main" uri="{4F2E5C28-24EA-4eb8-9CBF-B6C8F9C3D259}">
          <x15:cachedUniqueNames>
            <x15:cachedUniqueName index="0" name="[Dim_routes].[RouteName].&amp;[Airport Express]"/>
            <x15:cachedUniqueName index="1" name="[Dim_routes].[RouteName].&amp;[Beachfront Route]"/>
            <x15:cachedUniqueName index="2" name="[Dim_routes].[RouteName].&amp;[Central Line]"/>
            <x15:cachedUniqueName index="3" name="[Dim_routes].[RouteName].&amp;[City Shuttle]"/>
            <x15:cachedUniqueName index="4" name="[Dim_routes].[RouteName].&amp;[East-West Express]"/>
            <x15:cachedUniqueName index="5" name="[Dim_routes].[RouteName].&amp;[Market Line]"/>
            <x15:cachedUniqueName index="6" name="[Dim_routes].[RouteName].&amp;[North Circular]"/>
            <x15:cachedUniqueName index="7" name="[Dim_routes].[RouteName].&amp;[South Line]"/>
            <x15:cachedUniqueName index="8" name="[Dim_routes].[RouteName].&amp;[Suburban Line]"/>
            <x15:cachedUniqueName index="9" name="[Dim_routes].[RouteName].&amp;[University Line]"/>
          </x15:cachedUniqueNames>
        </ext>
      </extLst>
    </cacheField>
    <cacheField name="[Dim_demographics].[Occupation].[Occupation]" caption="Occupation" numFmtId="0" hierarchy="15" level="1">
      <sharedItems count="6">
        <s v="Other"/>
        <s v="Professional"/>
        <s v="Retired"/>
        <s v="Self-Employed"/>
        <s v="Student"/>
        <s v="Unemployed"/>
      </sharedItems>
      <extLst>
        <ext xmlns:x15="http://schemas.microsoft.com/office/spreadsheetml/2010/11/main" uri="{4F2E5C28-24EA-4eb8-9CBF-B6C8F9C3D259}">
          <x15:cachedUniqueNames>
            <x15:cachedUniqueName index="0" name="[Dim_demographics].[Occupation].&amp;[Other]"/>
            <x15:cachedUniqueName index="1" name="[Dim_demographics].[Occupation].&amp;[Professional]"/>
            <x15:cachedUniqueName index="2" name="[Dim_demographics].[Occupation].&amp;[Retired]"/>
            <x15:cachedUniqueName index="3" name="[Dim_demographics].[Occupation].&amp;[Self-Employed]"/>
            <x15:cachedUniqueName index="4" name="[Dim_demographics].[Occupation].&amp;[Student]"/>
            <x15:cachedUniqueName index="5" name="[Dim_demographics].[Occupation].&amp;[Unemployed]"/>
          </x15:cachedUniqueNames>
        </ext>
      </extLst>
    </cacheField>
    <cacheField name="[Dim_demographics].[Gender].[Gender]" caption="Gender" numFmtId="0" hierarchy="14" level="1">
      <sharedItems containsSemiMixedTypes="0" containsNonDate="0" containsString="0"/>
    </cacheField>
  </cacheFields>
  <cacheHierarchies count="64">
    <cacheHierarchy uniqueName="[Calculation].[Calculation]" caption="Calculation" attribute="1" defaultMemberUniqueName="[Calculation].[Calculation].[All]" allUniqueName="[Calculation].[Calculation].[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Date]" caption="Date" attribute="1" time="1" defaultMemberUniqueName="[Dim_DateTable].[Date].[All]" allUniqueName="[Dim_DateTabl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Week Name]" caption="Week Name" attribute="1" defaultMemberUniqueName="[Dim_DateTable].[Week Name].[All]" allUniqueName="[Dim_DateTable].[Week Name].[All]" dimensionUniqueName="[Dim_DateTable]" displayFolder="" count="0" memberValueDatatype="130" unbalanced="0"/>
    <cacheHierarchy uniqueName="[Dim_DateTable].[Day of Week]" caption="Day of Week" attribute="1" defaultMemberUniqueName="[Dim_DateTable].[Day of Week].[All]" allUniqueName="[Dim_DateTable].[Day of Week].[All]" dimensionUniqueName="[Dim_DateTable]" displayFolder="" count="0" memberValueDatatype="20" unbalanced="0"/>
    <cacheHierarchy uniqueName="[Dim_DateTable].[Week Type]" caption="Week Type" attribute="1" defaultMemberUniqueName="[Dim_DateTable].[Week Type].[All]" allUniqueName="[Dim_DateTable].[Week Typ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3"/>
      </fieldsUsage>
    </cacheHierarchy>
    <cacheHierarchy uniqueName="[Dim_demographics].[Occupation]" caption="Occupation" attribute="1" defaultMemberUniqueName="[Dim_demographics].[Occupation].[All]" allUniqueName="[Dim_demographics].[Occupation].[All]" dimensionUniqueName="[Dim_demographics]" displayFolder="" count="2" memberValueDatatype="130" unbalanced="0">
      <fieldsUsage count="2">
        <fieldUsage x="-1"/>
        <fieldUsage x="2"/>
      </fieldsUsage>
    </cacheHierarchy>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1"/>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Dim_routes].[TakeOffTime (Hour)]" caption="TakeOffTime (Hour)" attribute="1" defaultMemberUniqueName="[Dim_routes].[TakeOffTime (Hour)].[All]" allUniqueName="[Dim_routes].[TakeOffTime (Hour)].[All]" dimensionUniqueName="[Dim_routes]" displayFolder="" count="0" memberValueDatatype="130"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0" memberValueDatatype="7" unbalanced="0"/>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Time of Day]" caption="Time of Day" attribute="1" defaultMemberUniqueName="[Facttable_ridership].[Time of Day].[All]" allUniqueName="[Facttable_ridership].[Time of Day].[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sation Percentage]" caption="Utilisation Percentage" attribute="1" defaultMemberUniqueName="[Facttable_ridership].[Utilisation Percentage].[All]" allUniqueName="[Facttable_ridership].[Utilisation Percentage].[All]" dimensionUniqueName="[Facttable_ridership]" displayFolder="" count="0" memberValueDatatype="5" unbalanced="0"/>
    <cacheHierarchy uniqueName="[Facttable_ridership].[Utilisation Category]" caption="Utilisation Category" attribute="1" defaultMemberUniqueName="[Facttable_ridership].[Utilisation Category].[All]" allUniqueName="[Facttable_ridership].[Utilisation Category].[All]" dimensionUniqueName="[Facttable_ridership]" displayFolder="" count="0" memberValueDatatype="13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Facttable_ridership].[Date (Year)]" caption="Date (Year)" attribute="1" defaultMemberUniqueName="[Facttable_ridership].[Date (Year)].[All]" allUniqueName="[Facttable_ridership].[Date (Year)].[All]" dimensionUniqueName="[Facttable_ridership]" displayFolder="" count="0" memberValueDatatype="130" unbalanced="0"/>
    <cacheHierarchy uniqueName="[Facttable_ridership].[Date (Quarter)]" caption="Date (Quarter)" attribute="1" defaultMemberUniqueName="[Facttable_ridership].[Date (Quarter)].[All]" allUniqueName="[Facttable_ridership].[Date (Quarter)].[All]" dimensionUniqueName="[Facttable_ridership]" displayFolder="" count="0" memberValueDatatype="130" unbalanced="0"/>
    <cacheHierarchy uniqueName="[Facttable_ridership].[Date (Month)]" caption="Date (Month)" attribute="1" defaultMemberUniqueName="[Facttable_ridership].[Date (Month)].[All]" allUniqueName="[Facttable_ridership].[Date (Month)].[All]" dimensionUniqueName="[Facttable_ridership]" displayFolder="" count="0" memberValueDatatype="130" unbalanced="0"/>
    <cacheHierarchy uniqueName="[ToggleTable].[Toggle Key]" caption="Toggle Key" attribute="1" defaultMemberUniqueName="[ToggleTable].[Toggle Key].[All]" allUniqueName="[ToggleTable].[Toggle Key].[All]" dimensionUniqueName="[ToggleTable]" displayFolder="" count="0" memberValueDatatype="130" unbalanced="0"/>
    <cacheHierarchy uniqueName="[ToggleTable].[Toggle Display]" caption="Toggle Display" attribute="1" defaultMemberUniqueName="[ToggleTable].[Toggle Display].[All]" allUniqueName="[ToggleTable].[Toggle Display].[All]" dimensionUniqueName="[ToggleTable]" displayFolder="" count="0" memberValueDatatype="130" unbalanced="0"/>
    <cacheHierarchy uniqueName="[Facttable_ridership].[Date (Month Index)]" caption="Date (Month Index)" attribute="1" defaultMemberUniqueName="[Facttable_ridership].[Date (Month Index)].[All]" allUniqueName="[Facttable_ridership].[Date (Month Index)].[All]" dimensionUniqueName="[Facttable_ridership]" displayFolder="" count="0" memberValueDatatype="20" unbalanced="0" hidden="1"/>
    <cacheHierarchy uniqueName="[Measures].[Total Number Of Riders]" caption="Total Number Of Riders" measure="1" displayFolder="" measureGroup="Calculation" count="0" oneField="1">
      <fieldsUsage count="1">
        <fieldUsage x="0"/>
      </fieldsUsage>
    </cacheHierarchy>
    <cacheHierarchy uniqueName="[Measures].[Avg Riders Per Trip]" caption="Avg Riders Per Trip" measure="1" displayFolder="" measureGroup="Calculation" count="0"/>
    <cacheHierarchy uniqueName="[Measures].[Total Buses]" caption="Total Buses" measure="1" displayFolder="" measureGroup="Calculation" count="0"/>
    <cacheHierarchy uniqueName="[Measures].[Total Revenue Generated]" caption="Total Revenue Generated" measure="1" displayFolder="" measureGroup="Calculation" count="0"/>
    <cacheHierarchy uniqueName="[Measures].[Total Trips]" caption="Total Trips" measure="1" displayFolder="" measureGroup="Calculation" count="0"/>
    <cacheHierarchy uniqueName="[Measures].[Bus Rank]" caption="Bus Rank" measure="1" displayFolder="" measureGroup="Calculation" count="0"/>
    <cacheHierarchy uniqueName="[Measures].[Show Buses]" caption="Show Buses" measure="1" displayFolder="" measureGroup="Calculation" count="0"/>
    <cacheHierarchy uniqueName="[Measures].[Selected Toggle]" caption="Selected Toggle" measure="1" displayFolder="" measureGroup="Calculation" count="0"/>
    <cacheHierarchy uniqueName="[Measures].[Average Riders Age]" caption="Average Riders Age" measure="1" displayFolder="" measureGroup="Calculation"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table_ridership]" caption="__XL_Count Facttable_ridership" measure="1" displayFolder="" measureGroup="Facttable_ridership" count="0" hidden="1"/>
    <cacheHierarchy uniqueName="[Measures].[__XL_Count Dim_DateTable]" caption="__XL_Count Dim_DateTable" measure="1" displayFolder="" measureGroup="Dim_DateTable" count="0" hidden="1"/>
    <cacheHierarchy uniqueName="[Measures].[__XL_Count Calculation]" caption="__XL_Count Calculation" measure="1" displayFolder="" measureGroup="Calculation" count="0" hidden="1"/>
    <cacheHierarchy uniqueName="[Measures].[__XL_Count ToggleTable]" caption="__XL_Count ToggleTable" measure="1" displayFolder="" measureGroup="ToggleTable" count="0" hidden="1"/>
    <cacheHierarchy uniqueName="[Measures].[__No measures defined]" caption="__No measures defined" measure="1" displayFolder="" count="0" hidden="1"/>
    <cacheHierarchy uniqueName="[Measures].[Sum of BusID]" caption="Sum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BusID]" caption="Count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ArrivalTime]" caption="Count of ArrivalTime" measure="1" displayFolder="" measureGroup="Dim_routes" count="0" hidden="1">
      <extLst>
        <ext xmlns:x15="http://schemas.microsoft.com/office/spreadsheetml/2010/11/main" uri="{B97F6D7D-B522-45F9-BDA1-12C45D357490}">
          <x15:cacheHierarchy aggregatedColumn="23"/>
        </ext>
      </extLst>
    </cacheHierarchy>
  </cacheHierarchies>
  <kpis count="0"/>
  <dimensions count="8">
    <dimension name="Calculation" uniqueName="[Calculation]" caption="Calculation"/>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 name="ToggleTable" uniqueName="[ToggleTable]" caption="ToggleTable"/>
  </dimensions>
  <measureGroups count="7">
    <measureGroup name="Calculation" caption="Calculation"/>
    <measureGroup name="Dim_buses" caption="Dim_buses"/>
    <measureGroup name="Dim_DateTable" caption="Dim_DateTable"/>
    <measureGroup name="Dim_demographics" caption="Dim_demographics"/>
    <measureGroup name="Dim_routes" caption="Dim_routes"/>
    <measureGroup name="Facttable_ridership" caption="Facttable_ridership"/>
    <measureGroup name="ToggleTable" caption="ToggleTable"/>
  </measureGroups>
  <maps count="12">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be" refreshedDate="45838.045616782409" createdVersion="5" refreshedVersion="8" minRefreshableVersion="3" recordCount="0" supportSubquery="1" supportAdvancedDrill="1" xr:uid="{5351FF56-87F4-4CC2-9974-F3DCC300FB49}">
  <cacheSource type="external" connectionId="7"/>
  <cacheFields count="5">
    <cacheField name="[Measures].[Total Number Of Riders]" caption="Total Number Of Riders" numFmtId="0" hierarchy="44" level="32767"/>
    <cacheField name="[Dim_routes].[RouteName].[RouteName]" caption="RouteName" numFmtId="0" hierarchy="18" level="1">
      <sharedItems count="10">
        <s v="Airport Express"/>
        <s v="Beachfront Route"/>
        <s v="Central Line"/>
        <s v="City Shuttle"/>
        <s v="East-West Express"/>
        <s v="Market Line"/>
        <s v="North Circular"/>
        <s v="South Line"/>
        <s v="Suburban Line"/>
        <s v="University Line"/>
      </sharedItems>
      <extLst>
        <ext xmlns:x15="http://schemas.microsoft.com/office/spreadsheetml/2010/11/main" uri="{4F2E5C28-24EA-4eb8-9CBF-B6C8F9C3D259}">
          <x15:cachedUniqueNames>
            <x15:cachedUniqueName index="0" name="[Dim_routes].[RouteName].&amp;[Airport Express]"/>
            <x15:cachedUniqueName index="1" name="[Dim_routes].[RouteName].&amp;[Beachfront Route]"/>
            <x15:cachedUniqueName index="2" name="[Dim_routes].[RouteName].&amp;[Central Line]"/>
            <x15:cachedUniqueName index="3" name="[Dim_routes].[RouteName].&amp;[City Shuttle]"/>
            <x15:cachedUniqueName index="4" name="[Dim_routes].[RouteName].&amp;[East-West Express]"/>
            <x15:cachedUniqueName index="5" name="[Dim_routes].[RouteName].&amp;[Market Line]"/>
            <x15:cachedUniqueName index="6" name="[Dim_routes].[RouteName].&amp;[North Circular]"/>
            <x15:cachedUniqueName index="7" name="[Dim_routes].[RouteName].&amp;[South Line]"/>
            <x15:cachedUniqueName index="8" name="[Dim_routes].[RouteName].&amp;[Suburban Line]"/>
            <x15:cachedUniqueName index="9" name="[Dim_routes].[RouteName].&amp;[University Line]"/>
          </x15:cachedUniqueNames>
        </ext>
      </extLst>
    </cacheField>
    <cacheField name="[Dim_demographics].[Occupation].[Occupation]" caption="Occupation" numFmtId="0" hierarchy="15" level="1">
      <sharedItems count="6">
        <s v="Other"/>
        <s v="Professional"/>
        <s v="Retired"/>
        <s v="Self-Employed"/>
        <s v="Student"/>
        <s v="Unemployed"/>
      </sharedItems>
      <extLst>
        <ext xmlns:x15="http://schemas.microsoft.com/office/spreadsheetml/2010/11/main" uri="{4F2E5C28-24EA-4eb8-9CBF-B6C8F9C3D259}">
          <x15:cachedUniqueNames>
            <x15:cachedUniqueName index="0" name="[Dim_demographics].[Occupation].&amp;[Other]"/>
            <x15:cachedUniqueName index="1" name="[Dim_demographics].[Occupation].&amp;[Professional]"/>
            <x15:cachedUniqueName index="2" name="[Dim_demographics].[Occupation].&amp;[Retired]"/>
            <x15:cachedUniqueName index="3" name="[Dim_demographics].[Occupation].&amp;[Self-Employed]"/>
            <x15:cachedUniqueName index="4" name="[Dim_demographics].[Occupation].&amp;[Student]"/>
            <x15:cachedUniqueName index="5" name="[Dim_demographics].[Occupation].&amp;[Unemployed]"/>
          </x15:cachedUniqueNames>
        </ext>
      </extLst>
    </cacheField>
    <cacheField name="[Facttable_ridership].[Time].[Time]" caption="Time" numFmtId="0" hierarchy="28" level="1">
      <sharedItems containsSemiMixedTypes="0" containsNonDate="0" containsDate="1" containsString="0" minDate="1899-12-30T06:08:00" maxDate="1899-12-30T23:57:00" count="183">
        <d v="1899-12-30T06:08:00"/>
        <d v="1899-12-30T06:25:00"/>
        <d v="1899-12-30T06:33:00"/>
        <d v="1899-12-30T06:34:00"/>
        <d v="1899-12-30T06:47:00"/>
        <d v="1899-12-30T06:50:00"/>
        <d v="1899-12-30T06:53:00"/>
        <d v="1899-12-30T07:08:00"/>
        <d v="1899-12-30T07:16:00"/>
        <d v="1899-12-30T07:23:00"/>
        <d v="1899-12-30T07:25:00"/>
        <d v="1899-12-30T07:36:00"/>
        <d v="1899-12-30T07:37:00"/>
        <d v="1899-12-30T07:39:00"/>
        <d v="1899-12-30T07:43:00"/>
        <d v="1899-12-30T07:53:00"/>
        <d v="1899-12-30T08:02:00"/>
        <d v="1899-12-30T08:14:00"/>
        <d v="1899-12-30T08:16:00"/>
        <d v="1899-12-30T08:19:00"/>
        <d v="1899-12-30T08:33:00"/>
        <d v="1899-12-30T08:38:00"/>
        <d v="1899-12-30T08:41:00"/>
        <d v="1899-12-30T08:45:00"/>
        <d v="1899-12-30T08:49:00"/>
        <d v="1899-12-30T08:50:00"/>
        <d v="1899-12-30T09:06:00"/>
        <d v="1899-12-30T09:08:00"/>
        <d v="1899-12-30T09:18:00"/>
        <d v="1899-12-30T09:21:00"/>
        <d v="1899-12-30T09:28:00"/>
        <d v="1899-12-30T09:31:00"/>
        <d v="1899-12-30T09:41:00"/>
        <d v="1899-12-30T09:45:00"/>
        <d v="1899-12-30T09:46:00"/>
        <d v="1899-12-30T09:48:00"/>
        <d v="1899-12-30T09:57:00"/>
        <d v="1899-12-30T09:59:00"/>
        <d v="1899-12-30T10:02:00"/>
        <d v="1899-12-30T10:06:00"/>
        <d v="1899-12-30T10:10:00"/>
        <d v="1899-12-30T10:14:00"/>
        <d v="1899-12-30T10:15:00"/>
        <d v="1899-12-30T10:18:00"/>
        <d v="1899-12-30T10:19:00"/>
        <d v="1899-12-30T10:23:00"/>
        <d v="1899-12-30T10:26:00"/>
        <d v="1899-12-30T10:27:00"/>
        <d v="1899-12-30T10:28:00"/>
        <d v="1899-12-30T10:31:00"/>
        <d v="1899-12-30T10:44:00"/>
        <d v="1899-12-30T10:52:00"/>
        <d v="1899-12-30T10:57:00"/>
        <d v="1899-12-30T10:58:00"/>
        <d v="1899-12-30T11:01:00"/>
        <d v="1899-12-30T11:09:00"/>
        <d v="1899-12-30T11:14:00"/>
        <d v="1899-12-30T11:22:00"/>
        <d v="1899-12-30T11:23:00"/>
        <d v="1899-12-30T11:31:00"/>
        <d v="1899-12-30T11:41:00"/>
        <d v="1899-12-30T11:42:00"/>
        <d v="1899-12-30T11:44:00"/>
        <d v="1899-12-30T11:48:00"/>
        <d v="1899-12-30T11:52:00"/>
        <d v="1899-12-30T11:55:00"/>
        <d v="1899-12-30T12:05:00"/>
        <d v="1899-12-30T12:15:00"/>
        <d v="1899-12-30T12:23:00"/>
        <d v="1899-12-30T12:24:00"/>
        <d v="1899-12-30T12:31:00"/>
        <d v="1899-12-30T12:34:00"/>
        <d v="1899-12-30T12:38:00"/>
        <d v="1899-12-30T12:40:00"/>
        <d v="1899-12-30T12:47:00"/>
        <d v="1899-12-30T12:54:00"/>
        <d v="1899-12-30T12:56:00"/>
        <d v="1899-12-30T13:01:00"/>
        <d v="1899-12-30T13:06:00"/>
        <d v="1899-12-30T13:18:00"/>
        <d v="1899-12-30T13:21:00"/>
        <d v="1899-12-30T13:27:00"/>
        <d v="1899-12-30T13:28:00"/>
        <d v="1899-12-30T13:34:00"/>
        <d v="1899-12-30T13:37:00"/>
        <d v="1899-12-30T13:42:00"/>
        <d v="1899-12-30T13:50:00"/>
        <d v="1899-12-30T13:52:00"/>
        <d v="1899-12-30T13:59:00"/>
        <d v="1899-12-30T14:05:00"/>
        <d v="1899-12-30T14:06:00"/>
        <d v="1899-12-30T14:10:00"/>
        <d v="1899-12-30T14:13:00"/>
        <d v="1899-12-30T14:22:00"/>
        <d v="1899-12-30T14:29:00"/>
        <d v="1899-12-30T14:39:00"/>
        <d v="1899-12-30T14:43:00"/>
        <d v="1899-12-30T14:46:00"/>
        <d v="1899-12-30T14:47:00"/>
        <d v="1899-12-30T14:52:00"/>
        <d v="1899-12-30T14:54:00"/>
        <d v="1899-12-30T15:04:00"/>
        <d v="1899-12-30T15:17:00"/>
        <d v="1899-12-30T15:25:00"/>
        <d v="1899-12-30T15:29:00"/>
        <d v="1899-12-30T15:30:00"/>
        <d v="1899-12-30T15:38:00"/>
        <d v="1899-12-30T15:43:00"/>
        <d v="1899-12-30T15:56:00"/>
        <d v="1899-12-30T15:57:00"/>
        <d v="1899-12-30T16:40:00"/>
        <d v="1899-12-30T16:44:00"/>
        <d v="1899-12-30T16:46:00"/>
        <d v="1899-12-30T16:49:00"/>
        <d v="1899-12-30T16:50:00"/>
        <d v="1899-12-30T16:55:00"/>
        <d v="1899-12-30T16:56:00"/>
        <d v="1899-12-30T17:00:00"/>
        <d v="1899-12-30T17:07:00"/>
        <d v="1899-12-30T17:08:00"/>
        <d v="1899-12-30T17:09:00"/>
        <d v="1899-12-30T17:12:00"/>
        <d v="1899-12-30T17:30:00"/>
        <d v="1899-12-30T17:47:00"/>
        <d v="1899-12-30T17:48:00"/>
        <d v="1899-12-30T17:56:00"/>
        <d v="1899-12-30T18:00:00"/>
        <d v="1899-12-30T18:15:00"/>
        <d v="1899-12-30T18:36:00"/>
        <d v="1899-12-30T18:40:00"/>
        <d v="1899-12-30T18:43:00"/>
        <d v="1899-12-30T18:46:00"/>
        <d v="1899-12-30T18:52:00"/>
        <d v="1899-12-30T18:56:00"/>
        <d v="1899-12-30T19:26:00"/>
        <d v="1899-12-30T19:29:00"/>
        <d v="1899-12-30T19:48:00"/>
        <d v="1899-12-30T19:50:00"/>
        <d v="1899-12-30T20:02:00"/>
        <d v="1899-12-30T20:06:00"/>
        <d v="1899-12-30T20:07:00"/>
        <d v="1899-12-30T20:10:00"/>
        <d v="1899-12-30T20:22:00"/>
        <d v="1899-12-30T20:25:00"/>
        <d v="1899-12-30T20:26:00"/>
        <d v="1899-12-30T20:29:00"/>
        <d v="1899-12-30T20:44:00"/>
        <d v="1899-12-30T20:45:00"/>
        <d v="1899-12-30T20:49:00"/>
        <d v="1899-12-30T20:52:00"/>
        <d v="1899-12-30T20:53:00"/>
        <d v="1899-12-30T20:57:00"/>
        <d v="1899-12-30T21:03:00"/>
        <d v="1899-12-30T21:04:00"/>
        <d v="1899-12-30T21:06:00"/>
        <d v="1899-12-30T21:13:00"/>
        <d v="1899-12-30T21:18:00"/>
        <d v="1899-12-30T21:23:00"/>
        <d v="1899-12-30T21:37:00"/>
        <d v="1899-12-30T21:40:00"/>
        <d v="1899-12-30T21:50:00"/>
        <d v="1899-12-30T21:54:00"/>
        <d v="1899-12-30T21:56:00"/>
        <d v="1899-12-30T22:06:00"/>
        <d v="1899-12-30T22:10:00"/>
        <d v="1899-12-30T22:12:00"/>
        <d v="1899-12-30T22:23:00"/>
        <d v="1899-12-30T22:24:00"/>
        <d v="1899-12-30T22:26:00"/>
        <d v="1899-12-30T22:27:00"/>
        <d v="1899-12-30T22:38:00"/>
        <d v="1899-12-30T22:48:00"/>
        <d v="1899-12-30T22:58:00"/>
        <d v="1899-12-30T23:16:00"/>
        <d v="1899-12-30T23:24:00"/>
        <d v="1899-12-30T23:33:00"/>
        <d v="1899-12-30T23:36:00"/>
        <d v="1899-12-30T23:40:00"/>
        <d v="1899-12-30T23:41:00"/>
        <d v="1899-12-30T23:45:00"/>
        <d v="1899-12-30T23:46:00"/>
        <d v="1899-12-30T23:48:00"/>
        <d v="1899-12-30T23:57:00"/>
      </sharedItems>
      <extLst>
        <ext xmlns:x15="http://schemas.microsoft.com/office/spreadsheetml/2010/11/main" uri="{4F2E5C28-24EA-4eb8-9CBF-B6C8F9C3D259}">
          <x15:cachedUniqueNames>
            <x15:cachedUniqueName index="0" name="[Facttable_ridership].[Time].&amp;[1899-12-30T06:08:00]"/>
            <x15:cachedUniqueName index="1" name="[Facttable_ridership].[Time].&amp;[1899-12-30T06:25:00]"/>
            <x15:cachedUniqueName index="2" name="[Facttable_ridership].[Time].&amp;[1899-12-30T06:33:00]"/>
            <x15:cachedUniqueName index="3" name="[Facttable_ridership].[Time].&amp;[1899-12-30T06:34:00]"/>
            <x15:cachedUniqueName index="4" name="[Facttable_ridership].[Time].&amp;[1899-12-30T06:47:00]"/>
            <x15:cachedUniqueName index="5" name="[Facttable_ridership].[Time].&amp;[1899-12-30T06:50:00]"/>
            <x15:cachedUniqueName index="6" name="[Facttable_ridership].[Time].&amp;[1899-12-30T06:53:00]"/>
            <x15:cachedUniqueName index="7" name="[Facttable_ridership].[Time].&amp;[1899-12-30T07:08:00]"/>
            <x15:cachedUniqueName index="8" name="[Facttable_ridership].[Time].&amp;[1899-12-30T07:16:00]"/>
            <x15:cachedUniqueName index="9" name="[Facttable_ridership].[Time].&amp;[1899-12-30T07:23:00]"/>
            <x15:cachedUniqueName index="10" name="[Facttable_ridership].[Time].&amp;[1899-12-30T07:25:00]"/>
            <x15:cachedUniqueName index="11" name="[Facttable_ridership].[Time].&amp;[1899-12-30T07:36:00]"/>
            <x15:cachedUniqueName index="12" name="[Facttable_ridership].[Time].&amp;[1899-12-30T07:37:00]"/>
            <x15:cachedUniqueName index="13" name="[Facttable_ridership].[Time].&amp;[1899-12-30T07:39:00]"/>
            <x15:cachedUniqueName index="14" name="[Facttable_ridership].[Time].&amp;[1899-12-30T07:43:00]"/>
            <x15:cachedUniqueName index="15" name="[Facttable_ridership].[Time].&amp;[1899-12-30T07:53:00]"/>
            <x15:cachedUniqueName index="16" name="[Facttable_ridership].[Time].&amp;[1899-12-30T08:02:00]"/>
            <x15:cachedUniqueName index="17" name="[Facttable_ridership].[Time].&amp;[1899-12-30T08:14:00]"/>
            <x15:cachedUniqueName index="18" name="[Facttable_ridership].[Time].&amp;[1899-12-30T08:16:00]"/>
            <x15:cachedUniqueName index="19" name="[Facttable_ridership].[Time].&amp;[1899-12-30T08:19:00]"/>
            <x15:cachedUniqueName index="20" name="[Facttable_ridership].[Time].&amp;[1899-12-30T08:33:00]"/>
            <x15:cachedUniqueName index="21" name="[Facttable_ridership].[Time].&amp;[1899-12-30T08:38:00]"/>
            <x15:cachedUniqueName index="22" name="[Facttable_ridership].[Time].&amp;[1899-12-30T08:41:00]"/>
            <x15:cachedUniqueName index="23" name="[Facttable_ridership].[Time].&amp;[1899-12-30T08:45:00]"/>
            <x15:cachedUniqueName index="24" name="[Facttable_ridership].[Time].&amp;[1899-12-30T08:49:00]"/>
            <x15:cachedUniqueName index="25" name="[Facttable_ridership].[Time].&amp;[1899-12-30T08:50:00]"/>
            <x15:cachedUniqueName index="26" name="[Facttable_ridership].[Time].&amp;[1899-12-30T09:06:00]"/>
            <x15:cachedUniqueName index="27" name="[Facttable_ridership].[Time].&amp;[1899-12-30T09:08:00]"/>
            <x15:cachedUniqueName index="28" name="[Facttable_ridership].[Time].&amp;[1899-12-30T09:18:00]"/>
            <x15:cachedUniqueName index="29" name="[Facttable_ridership].[Time].&amp;[1899-12-30T09:21:00]"/>
            <x15:cachedUniqueName index="30" name="[Facttable_ridership].[Time].&amp;[1899-12-30T09:28:00]"/>
            <x15:cachedUniqueName index="31" name="[Facttable_ridership].[Time].&amp;[1899-12-30T09:31:00]"/>
            <x15:cachedUniqueName index="32" name="[Facttable_ridership].[Time].&amp;[1899-12-30T09:41:00]"/>
            <x15:cachedUniqueName index="33" name="[Facttable_ridership].[Time].&amp;[1899-12-30T09:45:00]"/>
            <x15:cachedUniqueName index="34" name="[Facttable_ridership].[Time].&amp;[1899-12-30T09:46:00]"/>
            <x15:cachedUniqueName index="35" name="[Facttable_ridership].[Time].&amp;[1899-12-30T09:48:00]"/>
            <x15:cachedUniqueName index="36" name="[Facttable_ridership].[Time].&amp;[1899-12-30T09:57:00]"/>
            <x15:cachedUniqueName index="37" name="[Facttable_ridership].[Time].&amp;[1899-12-30T09:59:00]"/>
            <x15:cachedUniqueName index="38" name="[Facttable_ridership].[Time].&amp;[1899-12-30T10:02:00]"/>
            <x15:cachedUniqueName index="39" name="[Facttable_ridership].[Time].&amp;[1899-12-30T10:06:00]"/>
            <x15:cachedUniqueName index="40" name="[Facttable_ridership].[Time].&amp;[1899-12-30T10:10:00]"/>
            <x15:cachedUniqueName index="41" name="[Facttable_ridership].[Time].&amp;[1899-12-30T10:14:00]"/>
            <x15:cachedUniqueName index="42" name="[Facttable_ridership].[Time].&amp;[1899-12-30T10:15:00]"/>
            <x15:cachedUniqueName index="43" name="[Facttable_ridership].[Time].&amp;[1899-12-30T10:18:00]"/>
            <x15:cachedUniqueName index="44" name="[Facttable_ridership].[Time].&amp;[1899-12-30T10:19:00]"/>
            <x15:cachedUniqueName index="45" name="[Facttable_ridership].[Time].&amp;[1899-12-30T10:23:00]"/>
            <x15:cachedUniqueName index="46" name="[Facttable_ridership].[Time].&amp;[1899-12-30T10:26:00]"/>
            <x15:cachedUniqueName index="47" name="[Facttable_ridership].[Time].&amp;[1899-12-30T10:27:00]"/>
            <x15:cachedUniqueName index="48" name="[Facttable_ridership].[Time].&amp;[1899-12-30T10:28:00]"/>
            <x15:cachedUniqueName index="49" name="[Facttable_ridership].[Time].&amp;[1899-12-30T10:31:00]"/>
            <x15:cachedUniqueName index="50" name="[Facttable_ridership].[Time].&amp;[1899-12-30T10:44:00]"/>
            <x15:cachedUniqueName index="51" name="[Facttable_ridership].[Time].&amp;[1899-12-30T10:52:00]"/>
            <x15:cachedUniqueName index="52" name="[Facttable_ridership].[Time].&amp;[1899-12-30T10:57:00]"/>
            <x15:cachedUniqueName index="53" name="[Facttable_ridership].[Time].&amp;[1899-12-30T10:58:00]"/>
            <x15:cachedUniqueName index="54" name="[Facttable_ridership].[Time].&amp;[1899-12-30T11:01:00]"/>
            <x15:cachedUniqueName index="55" name="[Facttable_ridership].[Time].&amp;[1899-12-30T11:09:00]"/>
            <x15:cachedUniqueName index="56" name="[Facttable_ridership].[Time].&amp;[1899-12-30T11:14:00]"/>
            <x15:cachedUniqueName index="57" name="[Facttable_ridership].[Time].&amp;[1899-12-30T11:22:00]"/>
            <x15:cachedUniqueName index="58" name="[Facttable_ridership].[Time].&amp;[1899-12-30T11:23:00]"/>
            <x15:cachedUniqueName index="59" name="[Facttable_ridership].[Time].&amp;[1899-12-30T11:31:00]"/>
            <x15:cachedUniqueName index="60" name="[Facttable_ridership].[Time].&amp;[1899-12-30T11:41:00]"/>
            <x15:cachedUniqueName index="61" name="[Facttable_ridership].[Time].&amp;[1899-12-30T11:42:00]"/>
            <x15:cachedUniqueName index="62" name="[Facttable_ridership].[Time].&amp;[1899-12-30T11:44:00]"/>
            <x15:cachedUniqueName index="63" name="[Facttable_ridership].[Time].&amp;[1899-12-30T11:48:00]"/>
            <x15:cachedUniqueName index="64" name="[Facttable_ridership].[Time].&amp;[1899-12-30T11:52:00]"/>
            <x15:cachedUniqueName index="65" name="[Facttable_ridership].[Time].&amp;[1899-12-30T11:55:00]"/>
            <x15:cachedUniqueName index="66" name="[Facttable_ridership].[Time].&amp;[1899-12-30T12:05:00]"/>
            <x15:cachedUniqueName index="67" name="[Facttable_ridership].[Time].&amp;[1899-12-30T12:15:00]"/>
            <x15:cachedUniqueName index="68" name="[Facttable_ridership].[Time].&amp;[1899-12-30T12:23:00]"/>
            <x15:cachedUniqueName index="69" name="[Facttable_ridership].[Time].&amp;[1899-12-30T12:24:00]"/>
            <x15:cachedUniqueName index="70" name="[Facttable_ridership].[Time].&amp;[1899-12-30T12:31:00]"/>
            <x15:cachedUniqueName index="71" name="[Facttable_ridership].[Time].&amp;[1899-12-30T12:34:00]"/>
            <x15:cachedUniqueName index="72" name="[Facttable_ridership].[Time].&amp;[1899-12-30T12:38:00]"/>
            <x15:cachedUniqueName index="73" name="[Facttable_ridership].[Time].&amp;[1899-12-30T12:40:00]"/>
            <x15:cachedUniqueName index="74" name="[Facttable_ridership].[Time].&amp;[1899-12-30T12:47:00]"/>
            <x15:cachedUniqueName index="75" name="[Facttable_ridership].[Time].&amp;[1899-12-30T12:54:00]"/>
            <x15:cachedUniqueName index="76" name="[Facttable_ridership].[Time].&amp;[1899-12-30T12:56:00]"/>
            <x15:cachedUniqueName index="77" name="[Facttable_ridership].[Time].&amp;[1899-12-30T13:01:00]"/>
            <x15:cachedUniqueName index="78" name="[Facttable_ridership].[Time].&amp;[1899-12-30T13:06:00]"/>
            <x15:cachedUniqueName index="79" name="[Facttable_ridership].[Time].&amp;[1899-12-30T13:18:00]"/>
            <x15:cachedUniqueName index="80" name="[Facttable_ridership].[Time].&amp;[1899-12-30T13:21:00]"/>
            <x15:cachedUniqueName index="81" name="[Facttable_ridership].[Time].&amp;[1899-12-30T13:27:00]"/>
            <x15:cachedUniqueName index="82" name="[Facttable_ridership].[Time].&amp;[1899-12-30T13:28:00]"/>
            <x15:cachedUniqueName index="83" name="[Facttable_ridership].[Time].&amp;[1899-12-30T13:34:00]"/>
            <x15:cachedUniqueName index="84" name="[Facttable_ridership].[Time].&amp;[1899-12-30T13:37:00]"/>
            <x15:cachedUniqueName index="85" name="[Facttable_ridership].[Time].&amp;[1899-12-30T13:42:00]"/>
            <x15:cachedUniqueName index="86" name="[Facttable_ridership].[Time].&amp;[1899-12-30T13:50:00]"/>
            <x15:cachedUniqueName index="87" name="[Facttable_ridership].[Time].&amp;[1899-12-30T13:52:00]"/>
            <x15:cachedUniqueName index="88" name="[Facttable_ridership].[Time].&amp;[1899-12-30T13:59:00]"/>
            <x15:cachedUniqueName index="89" name="[Facttable_ridership].[Time].&amp;[1899-12-30T14:05:00]"/>
            <x15:cachedUniqueName index="90" name="[Facttable_ridership].[Time].&amp;[1899-12-30T14:06:00]"/>
            <x15:cachedUniqueName index="91" name="[Facttable_ridership].[Time].&amp;[1899-12-30T14:10:00]"/>
            <x15:cachedUniqueName index="92" name="[Facttable_ridership].[Time].&amp;[1899-12-30T14:13:00]"/>
            <x15:cachedUniqueName index="93" name="[Facttable_ridership].[Time].&amp;[1899-12-30T14:22:00]"/>
            <x15:cachedUniqueName index="94" name="[Facttable_ridership].[Time].&amp;[1899-12-30T14:29:00]"/>
            <x15:cachedUniqueName index="95" name="[Facttable_ridership].[Time].&amp;[1899-12-30T14:39:00]"/>
            <x15:cachedUniqueName index="96" name="[Facttable_ridership].[Time].&amp;[1899-12-30T14:43:00]"/>
            <x15:cachedUniqueName index="97" name="[Facttable_ridership].[Time].&amp;[1899-12-30T14:46:00]"/>
            <x15:cachedUniqueName index="98" name="[Facttable_ridership].[Time].&amp;[1899-12-30T14:47:00]"/>
            <x15:cachedUniqueName index="99" name="[Facttable_ridership].[Time].&amp;[1899-12-30T14:52:00]"/>
            <x15:cachedUniqueName index="100" name="[Facttable_ridership].[Time].&amp;[1899-12-30T14:54:00]"/>
            <x15:cachedUniqueName index="101" name="[Facttable_ridership].[Time].&amp;[1899-12-30T15:04:00]"/>
            <x15:cachedUniqueName index="102" name="[Facttable_ridership].[Time].&amp;[1899-12-30T15:17:00]"/>
            <x15:cachedUniqueName index="103" name="[Facttable_ridership].[Time].&amp;[1899-12-30T15:25:00]"/>
            <x15:cachedUniqueName index="104" name="[Facttable_ridership].[Time].&amp;[1899-12-30T15:29:00]"/>
            <x15:cachedUniqueName index="105" name="[Facttable_ridership].[Time].&amp;[1899-12-30T15:30:00]"/>
            <x15:cachedUniqueName index="106" name="[Facttable_ridership].[Time].&amp;[1899-12-30T15:38:00]"/>
            <x15:cachedUniqueName index="107" name="[Facttable_ridership].[Time].&amp;[1899-12-30T15:43:00]"/>
            <x15:cachedUniqueName index="108" name="[Facttable_ridership].[Time].&amp;[1899-12-30T15:56:00]"/>
            <x15:cachedUniqueName index="109" name="[Facttable_ridership].[Time].&amp;[1899-12-30T15:57:00]"/>
            <x15:cachedUniqueName index="110" name="[Facttable_ridership].[Time].&amp;[1899-12-30T16:40:00]"/>
            <x15:cachedUniqueName index="111" name="[Facttable_ridership].[Time].&amp;[1899-12-30T16:44:00]"/>
            <x15:cachedUniqueName index="112" name="[Facttable_ridership].[Time].&amp;[1899-12-30T16:46:00]"/>
            <x15:cachedUniqueName index="113" name="[Facttable_ridership].[Time].&amp;[1899-12-30T16:49:00]"/>
            <x15:cachedUniqueName index="114" name="[Facttable_ridership].[Time].&amp;[1899-12-30T16:50:00]"/>
            <x15:cachedUniqueName index="115" name="[Facttable_ridership].[Time].&amp;[1899-12-30T16:55:00]"/>
            <x15:cachedUniqueName index="116" name="[Facttable_ridership].[Time].&amp;[1899-12-30T16:56:00]"/>
            <x15:cachedUniqueName index="117" name="[Facttable_ridership].[Time].&amp;[1899-12-30T17:00:00]"/>
            <x15:cachedUniqueName index="118" name="[Facttable_ridership].[Time].&amp;[1899-12-30T17:07:00]"/>
            <x15:cachedUniqueName index="119" name="[Facttable_ridership].[Time].&amp;[1899-12-30T17:08:00]"/>
            <x15:cachedUniqueName index="120" name="[Facttable_ridership].[Time].&amp;[1899-12-30T17:09:00]"/>
            <x15:cachedUniqueName index="121" name="[Facttable_ridership].[Time].&amp;[1899-12-30T17:12:00]"/>
            <x15:cachedUniqueName index="122" name="[Facttable_ridership].[Time].&amp;[1899-12-30T17:30:00]"/>
            <x15:cachedUniqueName index="123" name="[Facttable_ridership].[Time].&amp;[1899-12-30T17:47:00]"/>
            <x15:cachedUniqueName index="124" name="[Facttable_ridership].[Time].&amp;[1899-12-30T17:48:00]"/>
            <x15:cachedUniqueName index="125" name="[Facttable_ridership].[Time].&amp;[1899-12-30T17:56:00]"/>
            <x15:cachedUniqueName index="126" name="[Facttable_ridership].[Time].&amp;[1899-12-30T18:00:00]"/>
            <x15:cachedUniqueName index="127" name="[Facttable_ridership].[Time].&amp;[1899-12-30T18:15:00]"/>
            <x15:cachedUniqueName index="128" name="[Facttable_ridership].[Time].&amp;[1899-12-30T18:36:00]"/>
            <x15:cachedUniqueName index="129" name="[Facttable_ridership].[Time].&amp;[1899-12-30T18:40:00]"/>
            <x15:cachedUniqueName index="130" name="[Facttable_ridership].[Time].&amp;[1899-12-30T18:43:00]"/>
            <x15:cachedUniqueName index="131" name="[Facttable_ridership].[Time].&amp;[1899-12-30T18:46:00]"/>
            <x15:cachedUniqueName index="132" name="[Facttable_ridership].[Time].&amp;[1899-12-30T18:52:00]"/>
            <x15:cachedUniqueName index="133" name="[Facttable_ridership].[Time].&amp;[1899-12-30T18:56:00]"/>
            <x15:cachedUniqueName index="134" name="[Facttable_ridership].[Time].&amp;[1899-12-30T19:26:00]"/>
            <x15:cachedUniqueName index="135" name="[Facttable_ridership].[Time].&amp;[1899-12-30T19:29:00]"/>
            <x15:cachedUniqueName index="136" name="[Facttable_ridership].[Time].&amp;[1899-12-30T19:48:00]"/>
            <x15:cachedUniqueName index="137" name="[Facttable_ridership].[Time].&amp;[1899-12-30T19:50:00]"/>
            <x15:cachedUniqueName index="138" name="[Facttable_ridership].[Time].&amp;[1899-12-30T20:02:00]"/>
            <x15:cachedUniqueName index="139" name="[Facttable_ridership].[Time].&amp;[1899-12-30T20:06:00]"/>
            <x15:cachedUniqueName index="140" name="[Facttable_ridership].[Time].&amp;[1899-12-30T20:07:00]"/>
            <x15:cachedUniqueName index="141" name="[Facttable_ridership].[Time].&amp;[1899-12-30T20:10:00]"/>
            <x15:cachedUniqueName index="142" name="[Facttable_ridership].[Time].&amp;[1899-12-30T20:22:00]"/>
            <x15:cachedUniqueName index="143" name="[Facttable_ridership].[Time].&amp;[1899-12-30T20:25:00]"/>
            <x15:cachedUniqueName index="144" name="[Facttable_ridership].[Time].&amp;[1899-12-30T20:26:00]"/>
            <x15:cachedUniqueName index="145" name="[Facttable_ridership].[Time].&amp;[1899-12-30T20:29:00]"/>
            <x15:cachedUniqueName index="146" name="[Facttable_ridership].[Time].&amp;[1899-12-30T20:44:00]"/>
            <x15:cachedUniqueName index="147" name="[Facttable_ridership].[Time].&amp;[1899-12-30T20:45:00]"/>
            <x15:cachedUniqueName index="148" name="[Facttable_ridership].[Time].&amp;[1899-12-30T20:49:00]"/>
            <x15:cachedUniqueName index="149" name="[Facttable_ridership].[Time].&amp;[1899-12-30T20:52:00]"/>
            <x15:cachedUniqueName index="150" name="[Facttable_ridership].[Time].&amp;[1899-12-30T20:53:00]"/>
            <x15:cachedUniqueName index="151" name="[Facttable_ridership].[Time].&amp;[1899-12-30T20:57:00]"/>
            <x15:cachedUniqueName index="152" name="[Facttable_ridership].[Time].&amp;[1899-12-30T21:03:00]"/>
            <x15:cachedUniqueName index="153" name="[Facttable_ridership].[Time].&amp;[1899-12-30T21:04:00]"/>
            <x15:cachedUniqueName index="154" name="[Facttable_ridership].[Time].&amp;[1899-12-30T21:06:00]"/>
            <x15:cachedUniqueName index="155" name="[Facttable_ridership].[Time].&amp;[1899-12-30T21:13:00]"/>
            <x15:cachedUniqueName index="156" name="[Facttable_ridership].[Time].&amp;[1899-12-30T21:18:00]"/>
            <x15:cachedUniqueName index="157" name="[Facttable_ridership].[Time].&amp;[1899-12-30T21:23:00]"/>
            <x15:cachedUniqueName index="158" name="[Facttable_ridership].[Time].&amp;[1899-12-30T21:37:00]"/>
            <x15:cachedUniqueName index="159" name="[Facttable_ridership].[Time].&amp;[1899-12-30T21:40:00]"/>
            <x15:cachedUniqueName index="160" name="[Facttable_ridership].[Time].&amp;[1899-12-30T21:50:00]"/>
            <x15:cachedUniqueName index="161" name="[Facttable_ridership].[Time].&amp;[1899-12-30T21:54:00]"/>
            <x15:cachedUniqueName index="162" name="[Facttable_ridership].[Time].&amp;[1899-12-30T21:56:00]"/>
            <x15:cachedUniqueName index="163" name="[Facttable_ridership].[Time].&amp;[1899-12-30T22:06:00]"/>
            <x15:cachedUniqueName index="164" name="[Facttable_ridership].[Time].&amp;[1899-12-30T22:10:00]"/>
            <x15:cachedUniqueName index="165" name="[Facttable_ridership].[Time].&amp;[1899-12-30T22:12:00]"/>
            <x15:cachedUniqueName index="166" name="[Facttable_ridership].[Time].&amp;[1899-12-30T22:23:00]"/>
            <x15:cachedUniqueName index="167" name="[Facttable_ridership].[Time].&amp;[1899-12-30T22:24:00]"/>
            <x15:cachedUniqueName index="168" name="[Facttable_ridership].[Time].&amp;[1899-12-30T22:26:00]"/>
            <x15:cachedUniqueName index="169" name="[Facttable_ridership].[Time].&amp;[1899-12-30T22:27:00]"/>
            <x15:cachedUniqueName index="170" name="[Facttable_ridership].[Time].&amp;[1899-12-30T22:38:00]"/>
            <x15:cachedUniqueName index="171" name="[Facttable_ridership].[Time].&amp;[1899-12-30T22:48:00]"/>
            <x15:cachedUniqueName index="172" name="[Facttable_ridership].[Time].&amp;[1899-12-30T22:58:00]"/>
            <x15:cachedUniqueName index="173" name="[Facttable_ridership].[Time].&amp;[1899-12-30T23:16:00]"/>
            <x15:cachedUniqueName index="174" name="[Facttable_ridership].[Time].&amp;[1899-12-30T23:24:00]"/>
            <x15:cachedUniqueName index="175" name="[Facttable_ridership].[Time].&amp;[1899-12-30T23:33:00]"/>
            <x15:cachedUniqueName index="176" name="[Facttable_ridership].[Time].&amp;[1899-12-30T23:36:00]"/>
            <x15:cachedUniqueName index="177" name="[Facttable_ridership].[Time].&amp;[1899-12-30T23:40:00]"/>
            <x15:cachedUniqueName index="178" name="[Facttable_ridership].[Time].&amp;[1899-12-30T23:41:00]"/>
            <x15:cachedUniqueName index="179" name="[Facttable_ridership].[Time].&amp;[1899-12-30T23:45:00]"/>
            <x15:cachedUniqueName index="180" name="[Facttable_ridership].[Time].&amp;[1899-12-30T23:46:00]"/>
            <x15:cachedUniqueName index="181" name="[Facttable_ridership].[Time].&amp;[1899-12-30T23:48:00]"/>
            <x15:cachedUniqueName index="182" name="[Facttable_ridership].[Time].&amp;[1899-12-30T23:57:00]"/>
          </x15:cachedUniqueNames>
        </ext>
      </extLst>
    </cacheField>
    <cacheField name="[Dim_demographics].[Gender].[Gender]" caption="Gender" numFmtId="0" hierarchy="14" level="1">
      <sharedItems containsSemiMixedTypes="0" containsNonDate="0" containsString="0"/>
    </cacheField>
  </cacheFields>
  <cacheHierarchies count="64">
    <cacheHierarchy uniqueName="[Calculation].[Calculation]" caption="Calculation" attribute="1" defaultMemberUniqueName="[Calculation].[Calculation].[All]" allUniqueName="[Calculation].[Calculation].[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Date]" caption="Date" attribute="1" time="1" defaultMemberUniqueName="[Dim_DateTable].[Date].[All]" allUniqueName="[Dim_DateTabl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Week Name]" caption="Week Name" attribute="1" defaultMemberUniqueName="[Dim_DateTable].[Week Name].[All]" allUniqueName="[Dim_DateTable].[Week Name].[All]" dimensionUniqueName="[Dim_DateTable]" displayFolder="" count="0" memberValueDatatype="130" unbalanced="0"/>
    <cacheHierarchy uniqueName="[Dim_DateTable].[Day of Week]" caption="Day of Week" attribute="1" defaultMemberUniqueName="[Dim_DateTable].[Day of Week].[All]" allUniqueName="[Dim_DateTable].[Day of Week].[All]" dimensionUniqueName="[Dim_DateTable]" displayFolder="" count="0" memberValueDatatype="20" unbalanced="0"/>
    <cacheHierarchy uniqueName="[Dim_DateTable].[Week Type]" caption="Week Type" attribute="1" defaultMemberUniqueName="[Dim_DateTable].[Week Type].[All]" allUniqueName="[Dim_DateTable].[Week Typ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4"/>
      </fieldsUsage>
    </cacheHierarchy>
    <cacheHierarchy uniqueName="[Dim_demographics].[Occupation]" caption="Occupation" attribute="1" defaultMemberUniqueName="[Dim_demographics].[Occupation].[All]" allUniqueName="[Dim_demographics].[Occupation].[All]" dimensionUniqueName="[Dim_demographics]" displayFolder="" count="2" memberValueDatatype="130" unbalanced="0">
      <fieldsUsage count="2">
        <fieldUsage x="-1"/>
        <fieldUsage x="2"/>
      </fieldsUsage>
    </cacheHierarchy>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1"/>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Dim_routes].[TakeOffTime (Hour)]" caption="TakeOffTime (Hour)" attribute="1" defaultMemberUniqueName="[Dim_routes].[TakeOffTime (Hour)].[All]" allUniqueName="[Dim_routes].[TakeOffTime (Hour)].[All]" dimensionUniqueName="[Dim_routes]" displayFolder="" count="0" memberValueDatatype="130"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2" memberValueDatatype="7" unbalanced="0">
      <fieldsUsage count="2">
        <fieldUsage x="-1"/>
        <fieldUsage x="3"/>
      </fieldsUsage>
    </cacheHierarchy>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Time of Day]" caption="Time of Day" attribute="1" defaultMemberUniqueName="[Facttable_ridership].[Time of Day].[All]" allUniqueName="[Facttable_ridership].[Time of Day].[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sation Percentage]" caption="Utilisation Percentage" attribute="1" defaultMemberUniqueName="[Facttable_ridership].[Utilisation Percentage].[All]" allUniqueName="[Facttable_ridership].[Utilisation Percentage].[All]" dimensionUniqueName="[Facttable_ridership]" displayFolder="" count="0" memberValueDatatype="5" unbalanced="0"/>
    <cacheHierarchy uniqueName="[Facttable_ridership].[Utilisation Category]" caption="Utilisation Category" attribute="1" defaultMemberUniqueName="[Facttable_ridership].[Utilisation Category].[All]" allUniqueName="[Facttable_ridership].[Utilisation Category].[All]" dimensionUniqueName="[Facttable_ridership]" displayFolder="" count="0" memberValueDatatype="13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Facttable_ridership].[Date (Year)]" caption="Date (Year)" attribute="1" defaultMemberUniqueName="[Facttable_ridership].[Date (Year)].[All]" allUniqueName="[Facttable_ridership].[Date (Year)].[All]" dimensionUniqueName="[Facttable_ridership]" displayFolder="" count="0" memberValueDatatype="130" unbalanced="0"/>
    <cacheHierarchy uniqueName="[Facttable_ridership].[Date (Quarter)]" caption="Date (Quarter)" attribute="1" defaultMemberUniqueName="[Facttable_ridership].[Date (Quarter)].[All]" allUniqueName="[Facttable_ridership].[Date (Quarter)].[All]" dimensionUniqueName="[Facttable_ridership]" displayFolder="" count="0" memberValueDatatype="130" unbalanced="0"/>
    <cacheHierarchy uniqueName="[Facttable_ridership].[Date (Month)]" caption="Date (Month)" attribute="1" defaultMemberUniqueName="[Facttable_ridership].[Date (Month)].[All]" allUniqueName="[Facttable_ridership].[Date (Month)].[All]" dimensionUniqueName="[Facttable_ridership]" displayFolder="" count="0" memberValueDatatype="130" unbalanced="0"/>
    <cacheHierarchy uniqueName="[ToggleTable].[Toggle Key]" caption="Toggle Key" attribute="1" defaultMemberUniqueName="[ToggleTable].[Toggle Key].[All]" allUniqueName="[ToggleTable].[Toggle Key].[All]" dimensionUniqueName="[ToggleTable]" displayFolder="" count="0" memberValueDatatype="130" unbalanced="0"/>
    <cacheHierarchy uniqueName="[ToggleTable].[Toggle Display]" caption="Toggle Display" attribute="1" defaultMemberUniqueName="[ToggleTable].[Toggle Display].[All]" allUniqueName="[ToggleTable].[Toggle Display].[All]" dimensionUniqueName="[ToggleTable]" displayFolder="" count="0" memberValueDatatype="130" unbalanced="0"/>
    <cacheHierarchy uniqueName="[Facttable_ridership].[Date (Month Index)]" caption="Date (Month Index)" attribute="1" defaultMemberUniqueName="[Facttable_ridership].[Date (Month Index)].[All]" allUniqueName="[Facttable_ridership].[Date (Month Index)].[All]" dimensionUniqueName="[Facttable_ridership]" displayFolder="" count="0" memberValueDatatype="20" unbalanced="0" hidden="1"/>
    <cacheHierarchy uniqueName="[Measures].[Total Number Of Riders]" caption="Total Number Of Riders" measure="1" displayFolder="" measureGroup="Calculation" count="0" oneField="1">
      <fieldsUsage count="1">
        <fieldUsage x="0"/>
      </fieldsUsage>
    </cacheHierarchy>
    <cacheHierarchy uniqueName="[Measures].[Avg Riders Per Trip]" caption="Avg Riders Per Trip" measure="1" displayFolder="" measureGroup="Calculation" count="0"/>
    <cacheHierarchy uniqueName="[Measures].[Total Buses]" caption="Total Buses" measure="1" displayFolder="" measureGroup="Calculation" count="0"/>
    <cacheHierarchy uniqueName="[Measures].[Total Revenue Generated]" caption="Total Revenue Generated" measure="1" displayFolder="" measureGroup="Calculation" count="0"/>
    <cacheHierarchy uniqueName="[Measures].[Total Trips]" caption="Total Trips" measure="1" displayFolder="" measureGroup="Calculation" count="0"/>
    <cacheHierarchy uniqueName="[Measures].[Bus Rank]" caption="Bus Rank" measure="1" displayFolder="" measureGroup="Calculation" count="0"/>
    <cacheHierarchy uniqueName="[Measures].[Show Buses]" caption="Show Buses" measure="1" displayFolder="" measureGroup="Calculation" count="0"/>
    <cacheHierarchy uniqueName="[Measures].[Selected Toggle]" caption="Selected Toggle" measure="1" displayFolder="" measureGroup="Calculation" count="0"/>
    <cacheHierarchy uniqueName="[Measures].[Average Riders Age]" caption="Average Riders Age" measure="1" displayFolder="" measureGroup="Calculation"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table_ridership]" caption="__XL_Count Facttable_ridership" measure="1" displayFolder="" measureGroup="Facttable_ridership" count="0" hidden="1"/>
    <cacheHierarchy uniqueName="[Measures].[__XL_Count Dim_DateTable]" caption="__XL_Count Dim_DateTable" measure="1" displayFolder="" measureGroup="Dim_DateTable" count="0" hidden="1"/>
    <cacheHierarchy uniqueName="[Measures].[__XL_Count Calculation]" caption="__XL_Count Calculation" measure="1" displayFolder="" measureGroup="Calculation" count="0" hidden="1"/>
    <cacheHierarchy uniqueName="[Measures].[__XL_Count ToggleTable]" caption="__XL_Count ToggleTable" measure="1" displayFolder="" measureGroup="ToggleTable" count="0" hidden="1"/>
    <cacheHierarchy uniqueName="[Measures].[__No measures defined]" caption="__No measures defined" measure="1" displayFolder="" count="0" hidden="1"/>
    <cacheHierarchy uniqueName="[Measures].[Sum of BusID]" caption="Sum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BusID]" caption="Count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ArrivalTime]" caption="Count of ArrivalTime" measure="1" displayFolder="" measureGroup="Dim_routes" count="0" hidden="1">
      <extLst>
        <ext xmlns:x15="http://schemas.microsoft.com/office/spreadsheetml/2010/11/main" uri="{B97F6D7D-B522-45F9-BDA1-12C45D357490}">
          <x15:cacheHierarchy aggregatedColumn="23"/>
        </ext>
      </extLst>
    </cacheHierarchy>
  </cacheHierarchies>
  <kpis count="0"/>
  <dimensions count="8">
    <dimension name="Calculation" uniqueName="[Calculation]" caption="Calculation"/>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 name="ToggleTable" uniqueName="[ToggleTable]" caption="ToggleTable"/>
  </dimensions>
  <measureGroups count="7">
    <measureGroup name="Calculation" caption="Calculation"/>
    <measureGroup name="Dim_buses" caption="Dim_buses"/>
    <measureGroup name="Dim_DateTable" caption="Dim_DateTable"/>
    <measureGroup name="Dim_demographics" caption="Dim_demographics"/>
    <measureGroup name="Dim_routes" caption="Dim_routes"/>
    <measureGroup name="Facttable_ridership" caption="Facttable_ridership"/>
    <measureGroup name="ToggleTable" caption="ToggleTable"/>
  </measureGroups>
  <maps count="12">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be" refreshedDate="45838.045618055556" createdVersion="5" refreshedVersion="8" minRefreshableVersion="3" recordCount="0" supportSubquery="1" supportAdvancedDrill="1" xr:uid="{239800F8-69C7-406F-8332-6FC113768407}">
  <cacheSource type="external" connectionId="7"/>
  <cacheFields count="3">
    <cacheField name="[ToggleTable].[Toggle Key].[Toggle Key]" caption="Toggle Key" numFmtId="0" hierarchy="41" level="1">
      <sharedItems count="1">
        <s v="Top"/>
      </sharedItems>
      <extLst>
        <ext xmlns:x15="http://schemas.microsoft.com/office/spreadsheetml/2010/11/main" uri="{4F2E5C28-24EA-4eb8-9CBF-B6C8F9C3D259}">
          <x15:cachedUniqueNames>
            <x15:cachedUniqueName index="0" name="[ToggleTable].[Toggle Key].&amp;[Top]"/>
          </x15:cachedUniqueNames>
        </ext>
      </extLst>
    </cacheField>
    <cacheField name="[Measures].[Selected Toggle]" caption="Selected Toggle" numFmtId="0" hierarchy="51" level="32767"/>
    <cacheField name="[Dim_demographics].[Gender].[Gender]" caption="Gender" numFmtId="0" hierarchy="14" level="1">
      <sharedItems containsSemiMixedTypes="0" containsNonDate="0" containsString="0"/>
    </cacheField>
  </cacheFields>
  <cacheHierarchies count="64">
    <cacheHierarchy uniqueName="[Calculation].[Calculation]" caption="Calculation" attribute="1" defaultMemberUniqueName="[Calculation].[Calculation].[All]" allUniqueName="[Calculation].[Calculation].[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Date]" caption="Date" attribute="1" time="1" defaultMemberUniqueName="[Dim_DateTable].[Date].[All]" allUniqueName="[Dim_DateTabl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Week Name]" caption="Week Name" attribute="1" defaultMemberUniqueName="[Dim_DateTable].[Week Name].[All]" allUniqueName="[Dim_DateTable].[Week Name].[All]" dimensionUniqueName="[Dim_DateTable]" displayFolder="" count="0" memberValueDatatype="130" unbalanced="0"/>
    <cacheHierarchy uniqueName="[Dim_DateTable].[Day of Week]" caption="Day of Week" attribute="1" defaultMemberUniqueName="[Dim_DateTable].[Day of Week].[All]" allUniqueName="[Dim_DateTable].[Day of Week].[All]" dimensionUniqueName="[Dim_DateTable]" displayFolder="" count="0" memberValueDatatype="20" unbalanced="0"/>
    <cacheHierarchy uniqueName="[Dim_DateTable].[Week Type]" caption="Week Type" attribute="1" defaultMemberUniqueName="[Dim_DateTable].[Week Type].[All]" allUniqueName="[Dim_DateTable].[Week Typ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2"/>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Dim_routes].[TakeOffTime (Hour)]" caption="TakeOffTime (Hour)" attribute="1" defaultMemberUniqueName="[Dim_routes].[TakeOffTime (Hour)].[All]" allUniqueName="[Dim_routes].[TakeOffTime (Hour)].[All]" dimensionUniqueName="[Dim_routes]" displayFolder="" count="0" memberValueDatatype="130"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0" memberValueDatatype="7" unbalanced="0"/>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Time of Day]" caption="Time of Day" attribute="1" defaultMemberUniqueName="[Facttable_ridership].[Time of Day].[All]" allUniqueName="[Facttable_ridership].[Time of Day].[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sation Percentage]" caption="Utilisation Percentage" attribute="1" defaultMemberUniqueName="[Facttable_ridership].[Utilisation Percentage].[All]" allUniqueName="[Facttable_ridership].[Utilisation Percentage].[All]" dimensionUniqueName="[Facttable_ridership]" displayFolder="" count="0" memberValueDatatype="5" unbalanced="0"/>
    <cacheHierarchy uniqueName="[Facttable_ridership].[Utilisation Category]" caption="Utilisation Category" attribute="1" defaultMemberUniqueName="[Facttable_ridership].[Utilisation Category].[All]" allUniqueName="[Facttable_ridership].[Utilisation Category].[All]" dimensionUniqueName="[Facttable_ridership]" displayFolder="" count="0" memberValueDatatype="13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Facttable_ridership].[Date (Year)]" caption="Date (Year)" attribute="1" defaultMemberUniqueName="[Facttable_ridership].[Date (Year)].[All]" allUniqueName="[Facttable_ridership].[Date (Year)].[All]" dimensionUniqueName="[Facttable_ridership]" displayFolder="" count="0" memberValueDatatype="130" unbalanced="0"/>
    <cacheHierarchy uniqueName="[Facttable_ridership].[Date (Quarter)]" caption="Date (Quarter)" attribute="1" defaultMemberUniqueName="[Facttable_ridership].[Date (Quarter)].[All]" allUniqueName="[Facttable_ridership].[Date (Quarter)].[All]" dimensionUniqueName="[Facttable_ridership]" displayFolder="" count="0" memberValueDatatype="130" unbalanced="0"/>
    <cacheHierarchy uniqueName="[Facttable_ridership].[Date (Month)]" caption="Date (Month)" attribute="1" defaultMemberUniqueName="[Facttable_ridership].[Date (Month)].[All]" allUniqueName="[Facttable_ridership].[Date (Month)].[All]" dimensionUniqueName="[Facttable_ridership]" displayFolder="" count="0" memberValueDatatype="130" unbalanced="0"/>
    <cacheHierarchy uniqueName="[ToggleTable].[Toggle Key]" caption="Toggle Key" attribute="1" defaultMemberUniqueName="[ToggleTable].[Toggle Key].[All]" allUniqueName="[ToggleTable].[Toggle Key].[All]" dimensionUniqueName="[ToggleTable]" displayFolder="" count="2" memberValueDatatype="130" unbalanced="0">
      <fieldsUsage count="2">
        <fieldUsage x="-1"/>
        <fieldUsage x="0"/>
      </fieldsUsage>
    </cacheHierarchy>
    <cacheHierarchy uniqueName="[ToggleTable].[Toggle Display]" caption="Toggle Display" attribute="1" defaultMemberUniqueName="[ToggleTable].[Toggle Display].[All]" allUniqueName="[ToggleTable].[Toggle Display].[All]" dimensionUniqueName="[ToggleTable]" displayFolder="" count="0" memberValueDatatype="130" unbalanced="0"/>
    <cacheHierarchy uniqueName="[Facttable_ridership].[Date (Month Index)]" caption="Date (Month Index)" attribute="1" defaultMemberUniqueName="[Facttable_ridership].[Date (Month Index)].[All]" allUniqueName="[Facttable_ridership].[Date (Month Index)].[All]" dimensionUniqueName="[Facttable_ridership]" displayFolder="" count="0" memberValueDatatype="20" unbalanced="0" hidden="1"/>
    <cacheHierarchy uniqueName="[Measures].[Total Number Of Riders]" caption="Total Number Of Riders" measure="1" displayFolder="" measureGroup="Calculation" count="0"/>
    <cacheHierarchy uniqueName="[Measures].[Avg Riders Per Trip]" caption="Avg Riders Per Trip" measure="1" displayFolder="" measureGroup="Calculation" count="0"/>
    <cacheHierarchy uniqueName="[Measures].[Total Buses]" caption="Total Buses" measure="1" displayFolder="" measureGroup="Calculation" count="0"/>
    <cacheHierarchy uniqueName="[Measures].[Total Revenue Generated]" caption="Total Revenue Generated" measure="1" displayFolder="" measureGroup="Calculation" count="0"/>
    <cacheHierarchy uniqueName="[Measures].[Total Trips]" caption="Total Trips" measure="1" displayFolder="" measureGroup="Calculation" count="0"/>
    <cacheHierarchy uniqueName="[Measures].[Bus Rank]" caption="Bus Rank" measure="1" displayFolder="" measureGroup="Calculation" count="0"/>
    <cacheHierarchy uniqueName="[Measures].[Show Buses]" caption="Show Buses" measure="1" displayFolder="" measureGroup="Calculation" count="0"/>
    <cacheHierarchy uniqueName="[Measures].[Selected Toggle]" caption="Selected Toggle" measure="1" displayFolder="" measureGroup="Calculation" count="0" oneField="1">
      <fieldsUsage count="1">
        <fieldUsage x="1"/>
      </fieldsUsage>
    </cacheHierarchy>
    <cacheHierarchy uniqueName="[Measures].[Average Riders Age]" caption="Average Riders Age" measure="1" displayFolder="" measureGroup="Calculation"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table_ridership]" caption="__XL_Count Facttable_ridership" measure="1" displayFolder="" measureGroup="Facttable_ridership" count="0" hidden="1"/>
    <cacheHierarchy uniqueName="[Measures].[__XL_Count Dim_DateTable]" caption="__XL_Count Dim_DateTable" measure="1" displayFolder="" measureGroup="Dim_DateTable" count="0" hidden="1"/>
    <cacheHierarchy uniqueName="[Measures].[__XL_Count Calculation]" caption="__XL_Count Calculation" measure="1" displayFolder="" measureGroup="Calculation" count="0" hidden="1"/>
    <cacheHierarchy uniqueName="[Measures].[__XL_Count ToggleTable]" caption="__XL_Count ToggleTable" measure="1" displayFolder="" measureGroup="ToggleTable" count="0" hidden="1"/>
    <cacheHierarchy uniqueName="[Measures].[__No measures defined]" caption="__No measures defined" measure="1" displayFolder="" count="0" hidden="1"/>
    <cacheHierarchy uniqueName="[Measures].[Sum of BusID]" caption="Sum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BusID]" caption="Count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ArrivalTime]" caption="Count of ArrivalTime" measure="1" displayFolder="" measureGroup="Dim_routes" count="0" hidden="1">
      <extLst>
        <ext xmlns:x15="http://schemas.microsoft.com/office/spreadsheetml/2010/11/main" uri="{B97F6D7D-B522-45F9-BDA1-12C45D357490}">
          <x15:cacheHierarchy aggregatedColumn="23"/>
        </ext>
      </extLst>
    </cacheHierarchy>
  </cacheHierarchies>
  <kpis count="0"/>
  <dimensions count="8">
    <dimension name="Calculation" uniqueName="[Calculation]" caption="Calculation"/>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 name="ToggleTable" uniqueName="[ToggleTable]" caption="ToggleTable"/>
  </dimensions>
  <measureGroups count="7">
    <measureGroup name="Calculation" caption="Calculation"/>
    <measureGroup name="Dim_buses" caption="Dim_buses"/>
    <measureGroup name="Dim_DateTable" caption="Dim_DateTable"/>
    <measureGroup name="Dim_demographics" caption="Dim_demographics"/>
    <measureGroup name="Dim_routes" caption="Dim_routes"/>
    <measureGroup name="Facttable_ridership" caption="Facttable_ridership"/>
    <measureGroup name="ToggleTable" caption="ToggleTable"/>
  </measureGroups>
  <maps count="12">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be" refreshedDate="45838.045618981479" createdVersion="5" refreshedVersion="8" minRefreshableVersion="3" recordCount="0" supportSubquery="1" supportAdvancedDrill="1" xr:uid="{C1C5BB8B-98C8-470D-960B-05B3E1740406}">
  <cacheSource type="external" connectionId="7"/>
  <cacheFields count="3">
    <cacheField name="[Measures].[Total Number Of Riders]" caption="Total Number Of Riders" numFmtId="0" hierarchy="44" level="32767"/>
    <cacheField name="[Measures].[Avg Riders Per Trip]" caption="Avg Riders Per Trip" numFmtId="0" hierarchy="45" level="32767"/>
    <cacheField name="[Dim_demographics].[Gender].[Gender]" caption="Gender" numFmtId="0" hierarchy="14" level="1">
      <sharedItems containsSemiMixedTypes="0" containsNonDate="0" containsString="0"/>
    </cacheField>
  </cacheFields>
  <cacheHierarchies count="64">
    <cacheHierarchy uniqueName="[Calculation].[Calculation]" caption="Calculation" attribute="1" defaultMemberUniqueName="[Calculation].[Calculation].[All]" allUniqueName="[Calculation].[Calculation].[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Date]" caption="Date" attribute="1" time="1" defaultMemberUniqueName="[Dim_DateTable].[Date].[All]" allUniqueName="[Dim_DateTabl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Week Name]" caption="Week Name" attribute="1" defaultMemberUniqueName="[Dim_DateTable].[Week Name].[All]" allUniqueName="[Dim_DateTable].[Week Name].[All]" dimensionUniqueName="[Dim_DateTable]" displayFolder="" count="0" memberValueDatatype="130" unbalanced="0"/>
    <cacheHierarchy uniqueName="[Dim_DateTable].[Day of Week]" caption="Day of Week" attribute="1" defaultMemberUniqueName="[Dim_DateTable].[Day of Week].[All]" allUniqueName="[Dim_DateTable].[Day of Week].[All]" dimensionUniqueName="[Dim_DateTable]" displayFolder="" count="0" memberValueDatatype="20" unbalanced="0"/>
    <cacheHierarchy uniqueName="[Dim_DateTable].[Week Type]" caption="Week Type" attribute="1" defaultMemberUniqueName="[Dim_DateTable].[Week Type].[All]" allUniqueName="[Dim_DateTable].[Week Typ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2"/>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Dim_routes].[TakeOffTime (Hour)]" caption="TakeOffTime (Hour)" attribute="1" defaultMemberUniqueName="[Dim_routes].[TakeOffTime (Hour)].[All]" allUniqueName="[Dim_routes].[TakeOffTime (Hour)].[All]" dimensionUniqueName="[Dim_routes]" displayFolder="" count="0" memberValueDatatype="130"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0" memberValueDatatype="7" unbalanced="0"/>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Time of Day]" caption="Time of Day" attribute="1" defaultMemberUniqueName="[Facttable_ridership].[Time of Day].[All]" allUniqueName="[Facttable_ridership].[Time of Day].[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sation Percentage]" caption="Utilisation Percentage" attribute="1" defaultMemberUniqueName="[Facttable_ridership].[Utilisation Percentage].[All]" allUniqueName="[Facttable_ridership].[Utilisation Percentage].[All]" dimensionUniqueName="[Facttable_ridership]" displayFolder="" count="0" memberValueDatatype="5" unbalanced="0"/>
    <cacheHierarchy uniqueName="[Facttable_ridership].[Utilisation Category]" caption="Utilisation Category" attribute="1" defaultMemberUniqueName="[Facttable_ridership].[Utilisation Category].[All]" allUniqueName="[Facttable_ridership].[Utilisation Category].[All]" dimensionUniqueName="[Facttable_ridership]" displayFolder="" count="0" memberValueDatatype="13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Facttable_ridership].[Date (Year)]" caption="Date (Year)" attribute="1" defaultMemberUniqueName="[Facttable_ridership].[Date (Year)].[All]" allUniqueName="[Facttable_ridership].[Date (Year)].[All]" dimensionUniqueName="[Facttable_ridership]" displayFolder="" count="0" memberValueDatatype="130" unbalanced="0"/>
    <cacheHierarchy uniqueName="[Facttable_ridership].[Date (Quarter)]" caption="Date (Quarter)" attribute="1" defaultMemberUniqueName="[Facttable_ridership].[Date (Quarter)].[All]" allUniqueName="[Facttable_ridership].[Date (Quarter)].[All]" dimensionUniqueName="[Facttable_ridership]" displayFolder="" count="0" memberValueDatatype="130" unbalanced="0"/>
    <cacheHierarchy uniqueName="[Facttable_ridership].[Date (Month)]" caption="Date (Month)" attribute="1" defaultMemberUniqueName="[Facttable_ridership].[Date (Month)].[All]" allUniqueName="[Facttable_ridership].[Date (Month)].[All]" dimensionUniqueName="[Facttable_ridership]" displayFolder="" count="0" memberValueDatatype="130" unbalanced="0"/>
    <cacheHierarchy uniqueName="[ToggleTable].[Toggle Key]" caption="Toggle Key" attribute="1" defaultMemberUniqueName="[ToggleTable].[Toggle Key].[All]" allUniqueName="[ToggleTable].[Toggle Key].[All]" dimensionUniqueName="[ToggleTable]" displayFolder="" count="0" memberValueDatatype="130" unbalanced="0"/>
    <cacheHierarchy uniqueName="[ToggleTable].[Toggle Display]" caption="Toggle Display" attribute="1" defaultMemberUniqueName="[ToggleTable].[Toggle Display].[All]" allUniqueName="[ToggleTable].[Toggle Display].[All]" dimensionUniqueName="[ToggleTable]" displayFolder="" count="0" memberValueDatatype="130" unbalanced="0"/>
    <cacheHierarchy uniqueName="[Facttable_ridership].[Date (Month Index)]" caption="Date (Month Index)" attribute="1" defaultMemberUniqueName="[Facttable_ridership].[Date (Month Index)].[All]" allUniqueName="[Facttable_ridership].[Date (Month Index)].[All]" dimensionUniqueName="[Facttable_ridership]" displayFolder="" count="0" memberValueDatatype="20" unbalanced="0" hidden="1"/>
    <cacheHierarchy uniqueName="[Measures].[Total Number Of Riders]" caption="Total Number Of Riders" measure="1" displayFolder="" measureGroup="Calculation" count="0" oneField="1">
      <fieldsUsage count="1">
        <fieldUsage x="0"/>
      </fieldsUsage>
    </cacheHierarchy>
    <cacheHierarchy uniqueName="[Measures].[Avg Riders Per Trip]" caption="Avg Riders Per Trip" measure="1" displayFolder="" measureGroup="Calculation" count="0" oneField="1">
      <fieldsUsage count="1">
        <fieldUsage x="1"/>
      </fieldsUsage>
    </cacheHierarchy>
    <cacheHierarchy uniqueName="[Measures].[Total Buses]" caption="Total Buses" measure="1" displayFolder="" measureGroup="Calculation" count="0"/>
    <cacheHierarchy uniqueName="[Measures].[Total Revenue Generated]" caption="Total Revenue Generated" measure="1" displayFolder="" measureGroup="Calculation" count="0"/>
    <cacheHierarchy uniqueName="[Measures].[Total Trips]" caption="Total Trips" measure="1" displayFolder="" measureGroup="Calculation" count="0"/>
    <cacheHierarchy uniqueName="[Measures].[Bus Rank]" caption="Bus Rank" measure="1" displayFolder="" measureGroup="Calculation" count="0"/>
    <cacheHierarchy uniqueName="[Measures].[Show Buses]" caption="Show Buses" measure="1" displayFolder="" measureGroup="Calculation" count="0"/>
    <cacheHierarchy uniqueName="[Measures].[Selected Toggle]" caption="Selected Toggle" measure="1" displayFolder="" measureGroup="Calculation" count="0"/>
    <cacheHierarchy uniqueName="[Measures].[Average Riders Age]" caption="Average Riders Age" measure="1" displayFolder="" measureGroup="Calculation"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table_ridership]" caption="__XL_Count Facttable_ridership" measure="1" displayFolder="" measureGroup="Facttable_ridership" count="0" hidden="1"/>
    <cacheHierarchy uniqueName="[Measures].[__XL_Count Dim_DateTable]" caption="__XL_Count Dim_DateTable" measure="1" displayFolder="" measureGroup="Dim_DateTable" count="0" hidden="1"/>
    <cacheHierarchy uniqueName="[Measures].[__XL_Count Calculation]" caption="__XL_Count Calculation" measure="1" displayFolder="" measureGroup="Calculation" count="0" hidden="1"/>
    <cacheHierarchy uniqueName="[Measures].[__XL_Count ToggleTable]" caption="__XL_Count ToggleTable" measure="1" displayFolder="" measureGroup="ToggleTable" count="0" hidden="1"/>
    <cacheHierarchy uniqueName="[Measures].[__No measures defined]" caption="__No measures defined" measure="1" displayFolder="" count="0" hidden="1"/>
    <cacheHierarchy uniqueName="[Measures].[Sum of BusID]" caption="Sum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BusID]" caption="Count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ArrivalTime]" caption="Count of ArrivalTime" measure="1" displayFolder="" measureGroup="Dim_routes" count="0" hidden="1">
      <extLst>
        <ext xmlns:x15="http://schemas.microsoft.com/office/spreadsheetml/2010/11/main" uri="{B97F6D7D-B522-45F9-BDA1-12C45D357490}">
          <x15:cacheHierarchy aggregatedColumn="23"/>
        </ext>
      </extLst>
    </cacheHierarchy>
  </cacheHierarchies>
  <kpis count="0"/>
  <dimensions count="8">
    <dimension name="Calculation" uniqueName="[Calculation]" caption="Calculation"/>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 name="ToggleTable" uniqueName="[ToggleTable]" caption="ToggleTable"/>
  </dimensions>
  <measureGroups count="7">
    <measureGroup name="Calculation" caption="Calculation"/>
    <measureGroup name="Dim_buses" caption="Dim_buses"/>
    <measureGroup name="Dim_DateTable" caption="Dim_DateTable"/>
    <measureGroup name="Dim_demographics" caption="Dim_demographics"/>
    <measureGroup name="Dim_routes" caption="Dim_routes"/>
    <measureGroup name="Facttable_ridership" caption="Facttable_ridership"/>
    <measureGroup name="ToggleTable" caption="ToggleTable"/>
  </measureGroups>
  <maps count="12">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be" refreshedDate="45838.045620138888" createdVersion="5" refreshedVersion="8" minRefreshableVersion="3" recordCount="0" supportSubquery="1" supportAdvancedDrill="1" xr:uid="{86E2A88C-EF98-48B9-B24F-4FDB3F5B1E9E}">
  <cacheSource type="external" connectionId="7"/>
  <cacheFields count="5">
    <cacheField name="[Measures].[Total Number Of Riders]" caption="Total Number Of Riders" numFmtId="0" hierarchy="44" level="32767"/>
    <cacheField name="[Dim_routes].[RouteName].[RouteName]" caption="RouteName" numFmtId="0" hierarchy="18" level="1">
      <sharedItems count="1">
        <s v="South Line"/>
      </sharedItems>
    </cacheField>
    <cacheField name="[Facttable_ridership].[Time].[Time]" caption="Time" numFmtId="0" hierarchy="28" level="1">
      <sharedItems containsSemiMixedTypes="0" containsNonDate="0" containsDate="1" containsString="0" minDate="1899-12-30T19:50:00" maxDate="1899-12-30T19:50:00" count="1">
        <d v="1899-12-30T19:50:00"/>
      </sharedItems>
      <extLst>
        <ext xmlns:x15="http://schemas.microsoft.com/office/spreadsheetml/2010/11/main" uri="{4F2E5C28-24EA-4eb8-9CBF-B6C8F9C3D259}">
          <x15:cachedUniqueNames>
            <x15:cachedUniqueName index="0" name="[Facttable_ridership].[Time].&amp;[1899-12-30T19:50:00]"/>
          </x15:cachedUniqueNames>
        </ext>
      </extLst>
    </cacheField>
    <cacheField name="[Dim_DateTable].[Month Name].[Month Name]" caption="Month Name" numFmtId="0" hierarchy="7" level="1">
      <sharedItems count="2">
        <s v="Jan"/>
        <s v="Dec"/>
      </sharedItems>
      <extLst>
        <ext xmlns:x15="http://schemas.microsoft.com/office/spreadsheetml/2010/11/main" uri="{4F2E5C28-24EA-4eb8-9CBF-B6C8F9C3D259}">
          <x15:cachedUniqueNames>
            <x15:cachedUniqueName index="0" name="[Dim_DateTable].[Month Name].&amp;[Jan]"/>
            <x15:cachedUniqueName index="1" name="[Dim_DateTable].[Month Name].&amp;[Dec]"/>
          </x15:cachedUniqueNames>
        </ext>
      </extLst>
    </cacheField>
    <cacheField name="[Dim_demographics].[Gender].[Gender]" caption="Gender" numFmtId="0" hierarchy="14" level="1">
      <sharedItems containsSemiMixedTypes="0" containsNonDate="0" containsString="0"/>
    </cacheField>
  </cacheFields>
  <cacheHierarchies count="64">
    <cacheHierarchy uniqueName="[Calculation].[Calculation]" caption="Calculation" attribute="1" defaultMemberUniqueName="[Calculation].[Calculation].[All]" allUniqueName="[Calculation].[Calculation].[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Date]" caption="Date" attribute="1" time="1" defaultMemberUniqueName="[Dim_DateTable].[Date].[All]" allUniqueName="[Dim_DateTabl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2" memberValueDatatype="130" unbalanced="0">
      <fieldsUsage count="2">
        <fieldUsage x="-1"/>
        <fieldUsage x="3"/>
      </fieldsUsage>
    </cacheHierarchy>
    <cacheHierarchy uniqueName="[Dim_DateTable].[Week Name]" caption="Week Name" attribute="1" defaultMemberUniqueName="[Dim_DateTable].[Week Name].[All]" allUniqueName="[Dim_DateTable].[Week Name].[All]" dimensionUniqueName="[Dim_DateTable]" displayFolder="" count="0" memberValueDatatype="130" unbalanced="0"/>
    <cacheHierarchy uniqueName="[Dim_DateTable].[Day of Week]" caption="Day of Week" attribute="1" defaultMemberUniqueName="[Dim_DateTable].[Day of Week].[All]" allUniqueName="[Dim_DateTable].[Day of Week].[All]" dimensionUniqueName="[Dim_DateTable]" displayFolder="" count="0" memberValueDatatype="20" unbalanced="0"/>
    <cacheHierarchy uniqueName="[Dim_DateTable].[Week Type]" caption="Week Type" attribute="1" defaultMemberUniqueName="[Dim_DateTable].[Week Type].[All]" allUniqueName="[Dim_DateTable].[Week Typ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4"/>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1"/>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Dim_routes].[TakeOffTime (Hour)]" caption="TakeOffTime (Hour)" attribute="1" defaultMemberUniqueName="[Dim_routes].[TakeOffTime (Hour)].[All]" allUniqueName="[Dim_routes].[TakeOffTime (Hour)].[All]" dimensionUniqueName="[Dim_routes]" displayFolder="" count="0" memberValueDatatype="130"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2" memberValueDatatype="7" unbalanced="0">
      <fieldsUsage count="2">
        <fieldUsage x="-1"/>
        <fieldUsage x="2"/>
      </fieldsUsage>
    </cacheHierarchy>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Time of Day]" caption="Time of Day" attribute="1" defaultMemberUniqueName="[Facttable_ridership].[Time of Day].[All]" allUniqueName="[Facttable_ridership].[Time of Day].[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sation Percentage]" caption="Utilisation Percentage" attribute="1" defaultMemberUniqueName="[Facttable_ridership].[Utilisation Percentage].[All]" allUniqueName="[Facttable_ridership].[Utilisation Percentage].[All]" dimensionUniqueName="[Facttable_ridership]" displayFolder="" count="0" memberValueDatatype="5" unbalanced="0"/>
    <cacheHierarchy uniqueName="[Facttable_ridership].[Utilisation Category]" caption="Utilisation Category" attribute="1" defaultMemberUniqueName="[Facttable_ridership].[Utilisation Category].[All]" allUniqueName="[Facttable_ridership].[Utilisation Category].[All]" dimensionUniqueName="[Facttable_ridership]" displayFolder="" count="0" memberValueDatatype="13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Facttable_ridership].[Date (Year)]" caption="Date (Year)" attribute="1" defaultMemberUniqueName="[Facttable_ridership].[Date (Year)].[All]" allUniqueName="[Facttable_ridership].[Date (Year)].[All]" dimensionUniqueName="[Facttable_ridership]" displayFolder="" count="0" memberValueDatatype="130" unbalanced="0"/>
    <cacheHierarchy uniqueName="[Facttable_ridership].[Date (Quarter)]" caption="Date (Quarter)" attribute="1" defaultMemberUniqueName="[Facttable_ridership].[Date (Quarter)].[All]" allUniqueName="[Facttable_ridership].[Date (Quarter)].[All]" dimensionUniqueName="[Facttable_ridership]" displayFolder="" count="0" memberValueDatatype="130" unbalanced="0"/>
    <cacheHierarchy uniqueName="[Facttable_ridership].[Date (Month)]" caption="Date (Month)" attribute="1" defaultMemberUniqueName="[Facttable_ridership].[Date (Month)].[All]" allUniqueName="[Facttable_ridership].[Date (Month)].[All]" dimensionUniqueName="[Facttable_ridership]" displayFolder="" count="0" memberValueDatatype="130" unbalanced="0"/>
    <cacheHierarchy uniqueName="[ToggleTable].[Toggle Key]" caption="Toggle Key" attribute="1" defaultMemberUniqueName="[ToggleTable].[Toggle Key].[All]" allUniqueName="[ToggleTable].[Toggle Key].[All]" dimensionUniqueName="[ToggleTable]" displayFolder="" count="0" memberValueDatatype="130" unbalanced="0"/>
    <cacheHierarchy uniqueName="[ToggleTable].[Toggle Display]" caption="Toggle Display" attribute="1" defaultMemberUniqueName="[ToggleTable].[Toggle Display].[All]" allUniqueName="[ToggleTable].[Toggle Display].[All]" dimensionUniqueName="[ToggleTable]" displayFolder="" count="0" memberValueDatatype="130" unbalanced="0"/>
    <cacheHierarchy uniqueName="[Facttable_ridership].[Date (Month Index)]" caption="Date (Month Index)" attribute="1" defaultMemberUniqueName="[Facttable_ridership].[Date (Month Index)].[All]" allUniqueName="[Facttable_ridership].[Date (Month Index)].[All]" dimensionUniqueName="[Facttable_ridership]" displayFolder="" count="0" memberValueDatatype="20" unbalanced="0" hidden="1"/>
    <cacheHierarchy uniqueName="[Measures].[Total Number Of Riders]" caption="Total Number Of Riders" measure="1" displayFolder="" measureGroup="Calculation" count="0" oneField="1">
      <fieldsUsage count="1">
        <fieldUsage x="0"/>
      </fieldsUsage>
    </cacheHierarchy>
    <cacheHierarchy uniqueName="[Measures].[Avg Riders Per Trip]" caption="Avg Riders Per Trip" measure="1" displayFolder="" measureGroup="Calculation" count="0"/>
    <cacheHierarchy uniqueName="[Measures].[Total Buses]" caption="Total Buses" measure="1" displayFolder="" measureGroup="Calculation" count="0"/>
    <cacheHierarchy uniqueName="[Measures].[Total Revenue Generated]" caption="Total Revenue Generated" measure="1" displayFolder="" measureGroup="Calculation" count="0"/>
    <cacheHierarchy uniqueName="[Measures].[Total Trips]" caption="Total Trips" measure="1" displayFolder="" measureGroup="Calculation" count="0"/>
    <cacheHierarchy uniqueName="[Measures].[Bus Rank]" caption="Bus Rank" measure="1" displayFolder="" measureGroup="Calculation" count="0"/>
    <cacheHierarchy uniqueName="[Measures].[Show Buses]" caption="Show Buses" measure="1" displayFolder="" measureGroup="Calculation" count="0"/>
    <cacheHierarchy uniqueName="[Measures].[Selected Toggle]" caption="Selected Toggle" measure="1" displayFolder="" measureGroup="Calculation" count="0"/>
    <cacheHierarchy uniqueName="[Measures].[Average Riders Age]" caption="Average Riders Age" measure="1" displayFolder="" measureGroup="Calculation"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table_ridership]" caption="__XL_Count Facttable_ridership" measure="1" displayFolder="" measureGroup="Facttable_ridership" count="0" hidden="1"/>
    <cacheHierarchy uniqueName="[Measures].[__XL_Count Dim_DateTable]" caption="__XL_Count Dim_DateTable" measure="1" displayFolder="" measureGroup="Dim_DateTable" count="0" hidden="1"/>
    <cacheHierarchy uniqueName="[Measures].[__XL_Count Calculation]" caption="__XL_Count Calculation" measure="1" displayFolder="" measureGroup="Calculation" count="0" hidden="1"/>
    <cacheHierarchy uniqueName="[Measures].[__XL_Count ToggleTable]" caption="__XL_Count ToggleTable" measure="1" displayFolder="" measureGroup="ToggleTable" count="0" hidden="1"/>
    <cacheHierarchy uniqueName="[Measures].[__No measures defined]" caption="__No measures defined" measure="1" displayFolder="" count="0" hidden="1"/>
    <cacheHierarchy uniqueName="[Measures].[Sum of BusID]" caption="Sum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BusID]" caption="Count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ArrivalTime]" caption="Count of ArrivalTime" measure="1" displayFolder="" measureGroup="Dim_routes" count="0" hidden="1">
      <extLst>
        <ext xmlns:x15="http://schemas.microsoft.com/office/spreadsheetml/2010/11/main" uri="{B97F6D7D-B522-45F9-BDA1-12C45D357490}">
          <x15:cacheHierarchy aggregatedColumn="23"/>
        </ext>
      </extLst>
    </cacheHierarchy>
  </cacheHierarchies>
  <kpis count="0"/>
  <dimensions count="8">
    <dimension name="Calculation" uniqueName="[Calculation]" caption="Calculation"/>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 name="ToggleTable" uniqueName="[ToggleTable]" caption="ToggleTable"/>
  </dimensions>
  <measureGroups count="7">
    <measureGroup name="Calculation" caption="Calculation"/>
    <measureGroup name="Dim_buses" caption="Dim_buses"/>
    <measureGroup name="Dim_DateTable" caption="Dim_DateTable"/>
    <measureGroup name="Dim_demographics" caption="Dim_demographics"/>
    <measureGroup name="Dim_routes" caption="Dim_routes"/>
    <measureGroup name="Facttable_ridership" caption="Facttable_ridership"/>
    <measureGroup name="ToggleTable" caption="ToggleTable"/>
  </measureGroups>
  <maps count="12">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be" refreshedDate="45838.045621412035" createdVersion="5" refreshedVersion="8" minRefreshableVersion="3" recordCount="0" supportSubquery="1" supportAdvancedDrill="1" xr:uid="{4566A521-9CCD-4AE7-B454-172F91D0546F}">
  <cacheSource type="external" connectionId="7"/>
  <cacheFields count="4">
    <cacheField name="[Facttable_ridership].[Time].[Time]" caption="Time" numFmtId="0" hierarchy="28" level="1">
      <sharedItems containsSemiMixedTypes="0" containsNonDate="0" containsDate="1" containsString="0" minDate="1899-12-30T19:50:00" maxDate="1899-12-30T19:50:00" count="1">
        <d v="1899-12-30T19:50:00"/>
      </sharedItems>
      <extLst>
        <ext xmlns:x15="http://schemas.microsoft.com/office/spreadsheetml/2010/11/main" uri="{4F2E5C28-24EA-4eb8-9CBF-B6C8F9C3D259}">
          <x15:cachedUniqueNames>
            <x15:cachedUniqueName index="0" name="[Facttable_ridership].[Time].&amp;[1899-12-30T19:50:00]"/>
          </x15:cachedUniqueNames>
        </ext>
      </extLst>
    </cacheField>
    <cacheField name="[Facttable_ridership].[Utilisation Category].[Utilisation Category]" caption="Utilisation Category" numFmtId="0" hierarchy="34" level="1">
      <sharedItems count="3">
        <s v="Over Utilised"/>
        <s v="Under Utilised"/>
        <s v="Well Utilised"/>
      </sharedItems>
      <extLst>
        <ext xmlns:x15="http://schemas.microsoft.com/office/spreadsheetml/2010/11/main" uri="{4F2E5C28-24EA-4eb8-9CBF-B6C8F9C3D259}">
          <x15:cachedUniqueNames>
            <x15:cachedUniqueName index="0" name="[Facttable_ridership].[Utilisation Category].&amp;[Over Utilised]"/>
            <x15:cachedUniqueName index="1" name="[Facttable_ridership].[Utilisation Category].&amp;[Under Utilised]"/>
            <x15:cachedUniqueName index="2" name="[Facttable_ridership].[Utilisation Category].&amp;[Well Utilised]"/>
          </x15:cachedUniqueNames>
        </ext>
      </extLst>
    </cacheField>
    <cacheField name="[Measures].[Total Buses]" caption="Total Buses" numFmtId="0" hierarchy="46" level="32767"/>
    <cacheField name="[Dim_demographics].[Gender].[Gender]" caption="Gender" numFmtId="0" hierarchy="14" level="1">
      <sharedItems containsSemiMixedTypes="0" containsNonDate="0" containsString="0"/>
    </cacheField>
  </cacheFields>
  <cacheHierarchies count="64">
    <cacheHierarchy uniqueName="[Calculation].[Calculation]" caption="Calculation" attribute="1" defaultMemberUniqueName="[Calculation].[Calculation].[All]" allUniqueName="[Calculation].[Calculation].[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Date]" caption="Date" attribute="1" time="1" defaultMemberUniqueName="[Dim_DateTable].[Date].[All]" allUniqueName="[Dim_DateTabl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Week Name]" caption="Week Name" attribute="1" defaultMemberUniqueName="[Dim_DateTable].[Week Name].[All]" allUniqueName="[Dim_DateTable].[Week Name].[All]" dimensionUniqueName="[Dim_DateTable]" displayFolder="" count="0" memberValueDatatype="130" unbalanced="0"/>
    <cacheHierarchy uniqueName="[Dim_DateTable].[Day of Week]" caption="Day of Week" attribute="1" defaultMemberUniqueName="[Dim_DateTable].[Day of Week].[All]" allUniqueName="[Dim_DateTable].[Day of Week].[All]" dimensionUniqueName="[Dim_DateTable]" displayFolder="" count="0" memberValueDatatype="20" unbalanced="0"/>
    <cacheHierarchy uniqueName="[Dim_DateTable].[Week Type]" caption="Week Type" attribute="1" defaultMemberUniqueName="[Dim_DateTable].[Week Type].[All]" allUniqueName="[Dim_DateTable].[Week Typ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3"/>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Dim_routes].[TakeOffTime (Hour)]" caption="TakeOffTime (Hour)" attribute="1" defaultMemberUniqueName="[Dim_routes].[TakeOffTime (Hour)].[All]" allUniqueName="[Dim_routes].[TakeOffTime (Hour)].[All]" dimensionUniqueName="[Dim_routes]" displayFolder="" count="0" memberValueDatatype="130"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2" memberValueDatatype="7" unbalanced="0">
      <fieldsUsage count="2">
        <fieldUsage x="-1"/>
        <fieldUsage x="0"/>
      </fieldsUsage>
    </cacheHierarchy>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Time of Day]" caption="Time of Day" attribute="1" defaultMemberUniqueName="[Facttable_ridership].[Time of Day].[All]" allUniqueName="[Facttable_ridership].[Time of Day].[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sation Percentage]" caption="Utilisation Percentage" attribute="1" defaultMemberUniqueName="[Facttable_ridership].[Utilisation Percentage].[All]" allUniqueName="[Facttable_ridership].[Utilisation Percentage].[All]" dimensionUniqueName="[Facttable_ridership]" displayFolder="" count="0" memberValueDatatype="5" unbalanced="0"/>
    <cacheHierarchy uniqueName="[Facttable_ridership].[Utilisation Category]" caption="Utilisation Category" attribute="1" defaultMemberUniqueName="[Facttable_ridership].[Utilisation Category].[All]" allUniqueName="[Facttable_ridership].[Utilisation Category].[All]" dimensionUniqueName="[Facttable_ridership]" displayFolder="" count="2" memberValueDatatype="130" unbalanced="0">
      <fieldsUsage count="2">
        <fieldUsage x="-1"/>
        <fieldUsage x="1"/>
      </fieldsUsage>
    </cacheHierarchy>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Facttable_ridership].[Date (Year)]" caption="Date (Year)" attribute="1" defaultMemberUniqueName="[Facttable_ridership].[Date (Year)].[All]" allUniqueName="[Facttable_ridership].[Date (Year)].[All]" dimensionUniqueName="[Facttable_ridership]" displayFolder="" count="0" memberValueDatatype="130" unbalanced="0"/>
    <cacheHierarchy uniqueName="[Facttable_ridership].[Date (Quarter)]" caption="Date (Quarter)" attribute="1" defaultMemberUniqueName="[Facttable_ridership].[Date (Quarter)].[All]" allUniqueName="[Facttable_ridership].[Date (Quarter)].[All]" dimensionUniqueName="[Facttable_ridership]" displayFolder="" count="0" memberValueDatatype="130" unbalanced="0"/>
    <cacheHierarchy uniqueName="[Facttable_ridership].[Date (Month)]" caption="Date (Month)" attribute="1" defaultMemberUniqueName="[Facttable_ridership].[Date (Month)].[All]" allUniqueName="[Facttable_ridership].[Date (Month)].[All]" dimensionUniqueName="[Facttable_ridership]" displayFolder="" count="0" memberValueDatatype="130" unbalanced="0"/>
    <cacheHierarchy uniqueName="[ToggleTable].[Toggle Key]" caption="Toggle Key" attribute="1" defaultMemberUniqueName="[ToggleTable].[Toggle Key].[All]" allUniqueName="[ToggleTable].[Toggle Key].[All]" dimensionUniqueName="[ToggleTable]" displayFolder="" count="0" memberValueDatatype="130" unbalanced="0"/>
    <cacheHierarchy uniqueName="[ToggleTable].[Toggle Display]" caption="Toggle Display" attribute="1" defaultMemberUniqueName="[ToggleTable].[Toggle Display].[All]" allUniqueName="[ToggleTable].[Toggle Display].[All]" dimensionUniqueName="[ToggleTable]" displayFolder="" count="0" memberValueDatatype="130" unbalanced="0"/>
    <cacheHierarchy uniqueName="[Facttable_ridership].[Date (Month Index)]" caption="Date (Month Index)" attribute="1" defaultMemberUniqueName="[Facttable_ridership].[Date (Month Index)].[All]" allUniqueName="[Facttable_ridership].[Date (Month Index)].[All]" dimensionUniqueName="[Facttable_ridership]" displayFolder="" count="0" memberValueDatatype="20" unbalanced="0" hidden="1"/>
    <cacheHierarchy uniqueName="[Measures].[Total Number Of Riders]" caption="Total Number Of Riders" measure="1" displayFolder="" measureGroup="Calculation" count="0"/>
    <cacheHierarchy uniqueName="[Measures].[Avg Riders Per Trip]" caption="Avg Riders Per Trip" measure="1" displayFolder="" measureGroup="Calculation" count="0"/>
    <cacheHierarchy uniqueName="[Measures].[Total Buses]" caption="Total Buses" measure="1" displayFolder="" measureGroup="Calculation" count="0" oneField="1">
      <fieldsUsage count="1">
        <fieldUsage x="2"/>
      </fieldsUsage>
    </cacheHierarchy>
    <cacheHierarchy uniqueName="[Measures].[Total Revenue Generated]" caption="Total Revenue Generated" measure="1" displayFolder="" measureGroup="Calculation" count="0"/>
    <cacheHierarchy uniqueName="[Measures].[Total Trips]" caption="Total Trips" measure="1" displayFolder="" measureGroup="Calculation" count="0"/>
    <cacheHierarchy uniqueName="[Measures].[Bus Rank]" caption="Bus Rank" measure="1" displayFolder="" measureGroup="Calculation" count="0"/>
    <cacheHierarchy uniqueName="[Measures].[Show Buses]" caption="Show Buses" measure="1" displayFolder="" measureGroup="Calculation" count="0"/>
    <cacheHierarchy uniqueName="[Measures].[Selected Toggle]" caption="Selected Toggle" measure="1" displayFolder="" measureGroup="Calculation" count="0"/>
    <cacheHierarchy uniqueName="[Measures].[Average Riders Age]" caption="Average Riders Age" measure="1" displayFolder="" measureGroup="Calculation"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table_ridership]" caption="__XL_Count Facttable_ridership" measure="1" displayFolder="" measureGroup="Facttable_ridership" count="0" hidden="1"/>
    <cacheHierarchy uniqueName="[Measures].[__XL_Count Dim_DateTable]" caption="__XL_Count Dim_DateTable" measure="1" displayFolder="" measureGroup="Dim_DateTable" count="0" hidden="1"/>
    <cacheHierarchy uniqueName="[Measures].[__XL_Count Calculation]" caption="__XL_Count Calculation" measure="1" displayFolder="" measureGroup="Calculation" count="0" hidden="1"/>
    <cacheHierarchy uniqueName="[Measures].[__XL_Count ToggleTable]" caption="__XL_Count ToggleTable" measure="1" displayFolder="" measureGroup="ToggleTable" count="0" hidden="1"/>
    <cacheHierarchy uniqueName="[Measures].[__No measures defined]" caption="__No measures defined" measure="1" displayFolder="" count="0" hidden="1"/>
    <cacheHierarchy uniqueName="[Measures].[Sum of BusID]" caption="Sum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BusID]" caption="Count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ArrivalTime]" caption="Count of ArrivalTime" measure="1" displayFolder="" measureGroup="Dim_routes" count="0" hidden="1">
      <extLst>
        <ext xmlns:x15="http://schemas.microsoft.com/office/spreadsheetml/2010/11/main" uri="{B97F6D7D-B522-45F9-BDA1-12C45D357490}">
          <x15:cacheHierarchy aggregatedColumn="23"/>
        </ext>
      </extLst>
    </cacheHierarchy>
  </cacheHierarchies>
  <kpis count="0"/>
  <dimensions count="8">
    <dimension name="Calculation" uniqueName="[Calculation]" caption="Calculation"/>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 name="ToggleTable" uniqueName="[ToggleTable]" caption="ToggleTable"/>
  </dimensions>
  <measureGroups count="7">
    <measureGroup name="Calculation" caption="Calculation"/>
    <measureGroup name="Dim_buses" caption="Dim_buses"/>
    <measureGroup name="Dim_DateTable" caption="Dim_DateTable"/>
    <measureGroup name="Dim_demographics" caption="Dim_demographics"/>
    <measureGroup name="Dim_routes" caption="Dim_routes"/>
    <measureGroup name="Facttable_ridership" caption="Facttable_ridership"/>
    <measureGroup name="ToggleTable" caption="ToggleTable"/>
  </measureGroups>
  <maps count="12">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be" refreshedDate="45838.045622569443" createdVersion="5" refreshedVersion="8" minRefreshableVersion="3" recordCount="0" supportSubquery="1" supportAdvancedDrill="1" xr:uid="{12F30EBD-9139-4CF5-B7D3-B7045E45A56C}">
  <cacheSource type="external" connectionId="7"/>
  <cacheFields count="5">
    <cacheField name="[Measures].[Total Number Of Riders]" caption="Total Number Of Riders" numFmtId="0" hierarchy="44" level="32767"/>
    <cacheField name="[Dim_routes].[RouteName].[RouteName]" caption="RouteName" numFmtId="0" hierarchy="18" level="1">
      <sharedItems count="1">
        <s v="South Line"/>
      </sharedItems>
    </cacheField>
    <cacheField name="[Facttable_ridership].[Time].[Time]" caption="Time" numFmtId="0" hierarchy="28" level="1">
      <sharedItems containsSemiMixedTypes="0" containsNonDate="0" containsDate="1" containsString="0" minDate="1899-12-30T19:50:00" maxDate="1899-12-30T19:50:00" count="1">
        <d v="1899-12-30T19:50:00"/>
      </sharedItems>
      <extLst>
        <ext xmlns:x15="http://schemas.microsoft.com/office/spreadsheetml/2010/11/main" uri="{4F2E5C28-24EA-4eb8-9CBF-B6C8F9C3D259}">
          <x15:cachedUniqueNames>
            <x15:cachedUniqueName index="0" name="[Facttable_ridership].[Time].&amp;[1899-12-30T19:50:00]"/>
          </x15:cachedUniqueNames>
        </ext>
      </extLst>
    </cacheField>
    <cacheField name="[Facttable_ridership].[Operation moment].[Operation moment]" caption="Operation moment" numFmtId="0" hierarchy="35" level="1">
      <sharedItems count="2">
        <s v="AM"/>
        <s v="PM"/>
      </sharedItems>
      <extLst>
        <ext xmlns:x15="http://schemas.microsoft.com/office/spreadsheetml/2010/11/main" uri="{4F2E5C28-24EA-4eb8-9CBF-B6C8F9C3D259}">
          <x15:cachedUniqueNames>
            <x15:cachedUniqueName index="0" name="[Facttable_ridership].[Operation moment].&amp;[AM]"/>
            <x15:cachedUniqueName index="1" name="[Facttable_ridership].[Operation moment].&amp;[PM]"/>
          </x15:cachedUniqueNames>
        </ext>
      </extLst>
    </cacheField>
    <cacheField name="[Dim_demographics].[Gender].[Gender]" caption="Gender" numFmtId="0" hierarchy="14" level="1">
      <sharedItems containsSemiMixedTypes="0" containsNonDate="0" containsString="0"/>
    </cacheField>
  </cacheFields>
  <cacheHierarchies count="64">
    <cacheHierarchy uniqueName="[Calculation].[Calculation]" caption="Calculation" attribute="1" defaultMemberUniqueName="[Calculation].[Calculation].[All]" allUniqueName="[Calculation].[Calculation].[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Date]" caption="Date" attribute="1" time="1" defaultMemberUniqueName="[Dim_DateTable].[Date].[All]" allUniqueName="[Dim_DateTabl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Week Name]" caption="Week Name" attribute="1" defaultMemberUniqueName="[Dim_DateTable].[Week Name].[All]" allUniqueName="[Dim_DateTable].[Week Name].[All]" dimensionUniqueName="[Dim_DateTable]" displayFolder="" count="0" memberValueDatatype="130" unbalanced="0"/>
    <cacheHierarchy uniqueName="[Dim_DateTable].[Day of Week]" caption="Day of Week" attribute="1" defaultMemberUniqueName="[Dim_DateTable].[Day of Week].[All]" allUniqueName="[Dim_DateTable].[Day of Week].[All]" dimensionUniqueName="[Dim_DateTable]" displayFolder="" count="0" memberValueDatatype="20" unbalanced="0"/>
    <cacheHierarchy uniqueName="[Dim_DateTable].[Week Type]" caption="Week Type" attribute="1" defaultMemberUniqueName="[Dim_DateTable].[Week Type].[All]" allUniqueName="[Dim_DateTable].[Week Typ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4"/>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1"/>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Dim_routes].[TakeOffTime (Hour)]" caption="TakeOffTime (Hour)" attribute="1" defaultMemberUniqueName="[Dim_routes].[TakeOffTime (Hour)].[All]" allUniqueName="[Dim_routes].[TakeOffTime (Hour)].[All]" dimensionUniqueName="[Dim_routes]" displayFolder="" count="0" memberValueDatatype="130"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2" memberValueDatatype="7" unbalanced="0">
      <fieldsUsage count="2">
        <fieldUsage x="-1"/>
        <fieldUsage x="2"/>
      </fieldsUsage>
    </cacheHierarchy>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Time of Day]" caption="Time of Day" attribute="1" defaultMemberUniqueName="[Facttable_ridership].[Time of Day].[All]" allUniqueName="[Facttable_ridership].[Time of Day].[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sation Percentage]" caption="Utilisation Percentage" attribute="1" defaultMemberUniqueName="[Facttable_ridership].[Utilisation Percentage].[All]" allUniqueName="[Facttable_ridership].[Utilisation Percentage].[All]" dimensionUniqueName="[Facttable_ridership]" displayFolder="" count="0" memberValueDatatype="5" unbalanced="0"/>
    <cacheHierarchy uniqueName="[Facttable_ridership].[Utilisation Category]" caption="Utilisation Category" attribute="1" defaultMemberUniqueName="[Facttable_ridership].[Utilisation Category].[All]" allUniqueName="[Facttable_ridership].[Utilisation Category].[All]" dimensionUniqueName="[Facttable_ridership]" displayFolder="" count="0" memberValueDatatype="13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2" memberValueDatatype="130" unbalanced="0">
      <fieldsUsage count="2">
        <fieldUsage x="-1"/>
        <fieldUsage x="3"/>
      </fieldsUsage>
    </cacheHierarchy>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Facttable_ridership].[Date (Year)]" caption="Date (Year)" attribute="1" defaultMemberUniqueName="[Facttable_ridership].[Date (Year)].[All]" allUniqueName="[Facttable_ridership].[Date (Year)].[All]" dimensionUniqueName="[Facttable_ridership]" displayFolder="" count="0" memberValueDatatype="130" unbalanced="0"/>
    <cacheHierarchy uniqueName="[Facttable_ridership].[Date (Quarter)]" caption="Date (Quarter)" attribute="1" defaultMemberUniqueName="[Facttable_ridership].[Date (Quarter)].[All]" allUniqueName="[Facttable_ridership].[Date (Quarter)].[All]" dimensionUniqueName="[Facttable_ridership]" displayFolder="" count="0" memberValueDatatype="130" unbalanced="0"/>
    <cacheHierarchy uniqueName="[Facttable_ridership].[Date (Month)]" caption="Date (Month)" attribute="1" defaultMemberUniqueName="[Facttable_ridership].[Date (Month)].[All]" allUniqueName="[Facttable_ridership].[Date (Month)].[All]" dimensionUniqueName="[Facttable_ridership]" displayFolder="" count="0" memberValueDatatype="130" unbalanced="0"/>
    <cacheHierarchy uniqueName="[ToggleTable].[Toggle Key]" caption="Toggle Key" attribute="1" defaultMemberUniqueName="[ToggleTable].[Toggle Key].[All]" allUniqueName="[ToggleTable].[Toggle Key].[All]" dimensionUniqueName="[ToggleTable]" displayFolder="" count="0" memberValueDatatype="130" unbalanced="0"/>
    <cacheHierarchy uniqueName="[ToggleTable].[Toggle Display]" caption="Toggle Display" attribute="1" defaultMemberUniqueName="[ToggleTable].[Toggle Display].[All]" allUniqueName="[ToggleTable].[Toggle Display].[All]" dimensionUniqueName="[ToggleTable]" displayFolder="" count="0" memberValueDatatype="130" unbalanced="0"/>
    <cacheHierarchy uniqueName="[Facttable_ridership].[Date (Month Index)]" caption="Date (Month Index)" attribute="1" defaultMemberUniqueName="[Facttable_ridership].[Date (Month Index)].[All]" allUniqueName="[Facttable_ridership].[Date (Month Index)].[All]" dimensionUniqueName="[Facttable_ridership]" displayFolder="" count="0" memberValueDatatype="20" unbalanced="0" hidden="1"/>
    <cacheHierarchy uniqueName="[Measures].[Total Number Of Riders]" caption="Total Number Of Riders" measure="1" displayFolder="" measureGroup="Calculation" count="0" oneField="1">
      <fieldsUsage count="1">
        <fieldUsage x="0"/>
      </fieldsUsage>
    </cacheHierarchy>
    <cacheHierarchy uniqueName="[Measures].[Avg Riders Per Trip]" caption="Avg Riders Per Trip" measure="1" displayFolder="" measureGroup="Calculation" count="0"/>
    <cacheHierarchy uniqueName="[Measures].[Total Buses]" caption="Total Buses" measure="1" displayFolder="" measureGroup="Calculation" count="0"/>
    <cacheHierarchy uniqueName="[Measures].[Total Revenue Generated]" caption="Total Revenue Generated" measure="1" displayFolder="" measureGroup="Calculation" count="0"/>
    <cacheHierarchy uniqueName="[Measures].[Total Trips]" caption="Total Trips" measure="1" displayFolder="" measureGroup="Calculation" count="0"/>
    <cacheHierarchy uniqueName="[Measures].[Bus Rank]" caption="Bus Rank" measure="1" displayFolder="" measureGroup="Calculation" count="0"/>
    <cacheHierarchy uniqueName="[Measures].[Show Buses]" caption="Show Buses" measure="1" displayFolder="" measureGroup="Calculation" count="0"/>
    <cacheHierarchy uniqueName="[Measures].[Selected Toggle]" caption="Selected Toggle" measure="1" displayFolder="" measureGroup="Calculation" count="0"/>
    <cacheHierarchy uniqueName="[Measures].[Average Riders Age]" caption="Average Riders Age" measure="1" displayFolder="" measureGroup="Calculation"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table_ridership]" caption="__XL_Count Facttable_ridership" measure="1" displayFolder="" measureGroup="Facttable_ridership" count="0" hidden="1"/>
    <cacheHierarchy uniqueName="[Measures].[__XL_Count Dim_DateTable]" caption="__XL_Count Dim_DateTable" measure="1" displayFolder="" measureGroup="Dim_DateTable" count="0" hidden="1"/>
    <cacheHierarchy uniqueName="[Measures].[__XL_Count Calculation]" caption="__XL_Count Calculation" measure="1" displayFolder="" measureGroup="Calculation" count="0" hidden="1"/>
    <cacheHierarchy uniqueName="[Measures].[__XL_Count ToggleTable]" caption="__XL_Count ToggleTable" measure="1" displayFolder="" measureGroup="ToggleTable" count="0" hidden="1"/>
    <cacheHierarchy uniqueName="[Measures].[__No measures defined]" caption="__No measures defined" measure="1" displayFolder="" count="0" hidden="1"/>
    <cacheHierarchy uniqueName="[Measures].[Sum of BusID]" caption="Sum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BusID]" caption="Count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ArrivalTime]" caption="Count of ArrivalTime" measure="1" displayFolder="" measureGroup="Dim_routes" count="0" hidden="1">
      <extLst>
        <ext xmlns:x15="http://schemas.microsoft.com/office/spreadsheetml/2010/11/main" uri="{B97F6D7D-B522-45F9-BDA1-12C45D357490}">
          <x15:cacheHierarchy aggregatedColumn="23"/>
        </ext>
      </extLst>
    </cacheHierarchy>
  </cacheHierarchies>
  <kpis count="0"/>
  <dimensions count="8">
    <dimension name="Calculation" uniqueName="[Calculation]" caption="Calculation"/>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 name="ToggleTable" uniqueName="[ToggleTable]" caption="ToggleTable"/>
  </dimensions>
  <measureGroups count="7">
    <measureGroup name="Calculation" caption="Calculation"/>
    <measureGroup name="Dim_buses" caption="Dim_buses"/>
    <measureGroup name="Dim_DateTable" caption="Dim_DateTable"/>
    <measureGroup name="Dim_demographics" caption="Dim_demographics"/>
    <measureGroup name="Dim_routes" caption="Dim_routes"/>
    <measureGroup name="Facttable_ridership" caption="Facttable_ridership"/>
    <measureGroup name="ToggleTable" caption="ToggleTable"/>
  </measureGroups>
  <maps count="12">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be" refreshedDate="45838.045623958336" createdVersion="5" refreshedVersion="8" minRefreshableVersion="3" recordCount="0" supportSubquery="1" supportAdvancedDrill="1" xr:uid="{1E4BD914-05F5-41E5-B393-E567CCC14087}">
  <cacheSource type="external" connectionId="7"/>
  <cacheFields count="3">
    <cacheField name="[Measures].[Total Number Of Riders]" caption="Total Number Of Riders" numFmtId="0" hierarchy="44" level="32767"/>
    <cacheField name="[Dim_routes].[RouteName].[RouteName]" caption="RouteName" numFmtId="0" hierarchy="18" level="1">
      <sharedItems count="1">
        <s v="East-West Express"/>
      </sharedItems>
      <extLst>
        <ext xmlns:x15="http://schemas.microsoft.com/office/spreadsheetml/2010/11/main" uri="{4F2E5C28-24EA-4eb8-9CBF-B6C8F9C3D259}">
          <x15:cachedUniqueNames>
            <x15:cachedUniqueName index="0" name="[Dim_routes].[RouteName].&amp;[East-West Express]"/>
          </x15:cachedUniqueNames>
        </ext>
      </extLst>
    </cacheField>
    <cacheField name="[Dim_demographics].[Gender].[Gender]" caption="Gender" numFmtId="0" hierarchy="14" level="1">
      <sharedItems containsSemiMixedTypes="0" containsNonDate="0" containsString="0"/>
    </cacheField>
  </cacheFields>
  <cacheHierarchies count="64">
    <cacheHierarchy uniqueName="[Calculation].[Calculation]" caption="Calculation" attribute="1" defaultMemberUniqueName="[Calculation].[Calculation].[All]" allUniqueName="[Calculation].[Calculation].[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Date]" caption="Date" attribute="1" time="1" defaultMemberUniqueName="[Dim_DateTable].[Date].[All]" allUniqueName="[Dim_DateTabl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Week Name]" caption="Week Name" attribute="1" defaultMemberUniqueName="[Dim_DateTable].[Week Name].[All]" allUniqueName="[Dim_DateTable].[Week Name].[All]" dimensionUniqueName="[Dim_DateTable]" displayFolder="" count="0" memberValueDatatype="130" unbalanced="0"/>
    <cacheHierarchy uniqueName="[Dim_DateTable].[Day of Week]" caption="Day of Week" attribute="1" defaultMemberUniqueName="[Dim_DateTable].[Day of Week].[All]" allUniqueName="[Dim_DateTable].[Day of Week].[All]" dimensionUniqueName="[Dim_DateTable]" displayFolder="" count="0" memberValueDatatype="20" unbalanced="0"/>
    <cacheHierarchy uniqueName="[Dim_DateTable].[Week Type]" caption="Week Type" attribute="1" defaultMemberUniqueName="[Dim_DateTable].[Week Type].[All]" allUniqueName="[Dim_DateTable].[Week Typ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2"/>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1"/>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Dim_routes].[TakeOffTime (Hour)]" caption="TakeOffTime (Hour)" attribute="1" defaultMemberUniqueName="[Dim_routes].[TakeOffTime (Hour)].[All]" allUniqueName="[Dim_routes].[TakeOffTime (Hour)].[All]" dimensionUniqueName="[Dim_routes]" displayFolder="" count="0" memberValueDatatype="130"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0" memberValueDatatype="7" unbalanced="0"/>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Time of Day]" caption="Time of Day" attribute="1" defaultMemberUniqueName="[Facttable_ridership].[Time of Day].[All]" allUniqueName="[Facttable_ridership].[Time of Day].[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sation Percentage]" caption="Utilisation Percentage" attribute="1" defaultMemberUniqueName="[Facttable_ridership].[Utilisation Percentage].[All]" allUniqueName="[Facttable_ridership].[Utilisation Percentage].[All]" dimensionUniqueName="[Facttable_ridership]" displayFolder="" count="0" memberValueDatatype="5" unbalanced="0"/>
    <cacheHierarchy uniqueName="[Facttable_ridership].[Utilisation Category]" caption="Utilisation Category" attribute="1" defaultMemberUniqueName="[Facttable_ridership].[Utilisation Category].[All]" allUniqueName="[Facttable_ridership].[Utilisation Category].[All]" dimensionUniqueName="[Facttable_ridership]" displayFolder="" count="0" memberValueDatatype="13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Facttable_ridership].[Date (Year)]" caption="Date (Year)" attribute="1" defaultMemberUniqueName="[Facttable_ridership].[Date (Year)].[All]" allUniqueName="[Facttable_ridership].[Date (Year)].[All]" dimensionUniqueName="[Facttable_ridership]" displayFolder="" count="0" memberValueDatatype="130" unbalanced="0"/>
    <cacheHierarchy uniqueName="[Facttable_ridership].[Date (Quarter)]" caption="Date (Quarter)" attribute="1" defaultMemberUniqueName="[Facttable_ridership].[Date (Quarter)].[All]" allUniqueName="[Facttable_ridership].[Date (Quarter)].[All]" dimensionUniqueName="[Facttable_ridership]" displayFolder="" count="0" memberValueDatatype="130" unbalanced="0"/>
    <cacheHierarchy uniqueName="[Facttable_ridership].[Date (Month)]" caption="Date (Month)" attribute="1" defaultMemberUniqueName="[Facttable_ridership].[Date (Month)].[All]" allUniqueName="[Facttable_ridership].[Date (Month)].[All]" dimensionUniqueName="[Facttable_ridership]" displayFolder="" count="0" memberValueDatatype="130" unbalanced="0"/>
    <cacheHierarchy uniqueName="[ToggleTable].[Toggle Key]" caption="Toggle Key" attribute="1" defaultMemberUniqueName="[ToggleTable].[Toggle Key].[All]" allUniqueName="[ToggleTable].[Toggle Key].[All]" dimensionUniqueName="[ToggleTable]" displayFolder="" count="0" memberValueDatatype="130" unbalanced="0"/>
    <cacheHierarchy uniqueName="[ToggleTable].[Toggle Display]" caption="Toggle Display" attribute="1" defaultMemberUniqueName="[ToggleTable].[Toggle Display].[All]" allUniqueName="[ToggleTable].[Toggle Display].[All]" dimensionUniqueName="[ToggleTable]" displayFolder="" count="0" memberValueDatatype="130" unbalanced="0"/>
    <cacheHierarchy uniqueName="[Facttable_ridership].[Date (Month Index)]" caption="Date (Month Index)" attribute="1" defaultMemberUniqueName="[Facttable_ridership].[Date (Month Index)].[All]" allUniqueName="[Facttable_ridership].[Date (Month Index)].[All]" dimensionUniqueName="[Facttable_ridership]" displayFolder="" count="0" memberValueDatatype="20" unbalanced="0" hidden="1"/>
    <cacheHierarchy uniqueName="[Measures].[Total Number Of Riders]" caption="Total Number Of Riders" measure="1" displayFolder="" measureGroup="Calculation" count="0" oneField="1">
      <fieldsUsage count="1">
        <fieldUsage x="0"/>
      </fieldsUsage>
    </cacheHierarchy>
    <cacheHierarchy uniqueName="[Measures].[Avg Riders Per Trip]" caption="Avg Riders Per Trip" measure="1" displayFolder="" measureGroup="Calculation" count="0"/>
    <cacheHierarchy uniqueName="[Measures].[Total Buses]" caption="Total Buses" measure="1" displayFolder="" measureGroup="Calculation" count="0"/>
    <cacheHierarchy uniqueName="[Measures].[Total Revenue Generated]" caption="Total Revenue Generated" measure="1" displayFolder="" measureGroup="Calculation" count="0"/>
    <cacheHierarchy uniqueName="[Measures].[Total Trips]" caption="Total Trips" measure="1" displayFolder="" measureGroup="Calculation" count="0"/>
    <cacheHierarchy uniqueName="[Measures].[Bus Rank]" caption="Bus Rank" measure="1" displayFolder="" measureGroup="Calculation" count="0"/>
    <cacheHierarchy uniqueName="[Measures].[Show Buses]" caption="Show Buses" measure="1" displayFolder="" measureGroup="Calculation" count="0"/>
    <cacheHierarchy uniqueName="[Measures].[Selected Toggle]" caption="Selected Toggle" measure="1" displayFolder="" measureGroup="Calculation" count="0"/>
    <cacheHierarchy uniqueName="[Measures].[Average Riders Age]" caption="Average Riders Age" measure="1" displayFolder="" measureGroup="Calculation"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table_ridership]" caption="__XL_Count Facttable_ridership" measure="1" displayFolder="" measureGroup="Facttable_ridership" count="0" hidden="1"/>
    <cacheHierarchy uniqueName="[Measures].[__XL_Count Dim_DateTable]" caption="__XL_Count Dim_DateTable" measure="1" displayFolder="" measureGroup="Dim_DateTable" count="0" hidden="1"/>
    <cacheHierarchy uniqueName="[Measures].[__XL_Count Calculation]" caption="__XL_Count Calculation" measure="1" displayFolder="" measureGroup="Calculation" count="0" hidden="1"/>
    <cacheHierarchy uniqueName="[Measures].[__XL_Count ToggleTable]" caption="__XL_Count ToggleTable" measure="1" displayFolder="" measureGroup="ToggleTable" count="0" hidden="1"/>
    <cacheHierarchy uniqueName="[Measures].[__No measures defined]" caption="__No measures defined" measure="1" displayFolder="" count="0" hidden="1"/>
    <cacheHierarchy uniqueName="[Measures].[Sum of BusID]" caption="Sum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BusID]" caption="Count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ArrivalTime]" caption="Count of ArrivalTime" measure="1" displayFolder="" measureGroup="Dim_routes" count="0" hidden="1">
      <extLst>
        <ext xmlns:x15="http://schemas.microsoft.com/office/spreadsheetml/2010/11/main" uri="{B97F6D7D-B522-45F9-BDA1-12C45D357490}">
          <x15:cacheHierarchy aggregatedColumn="23"/>
        </ext>
      </extLst>
    </cacheHierarchy>
  </cacheHierarchies>
  <kpis count="0"/>
  <dimensions count="8">
    <dimension name="Calculation" uniqueName="[Calculation]" caption="Calculation"/>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 name="ToggleTable" uniqueName="[ToggleTable]" caption="ToggleTable"/>
  </dimensions>
  <measureGroups count="7">
    <measureGroup name="Calculation" caption="Calculation"/>
    <measureGroup name="Dim_buses" caption="Dim_buses"/>
    <measureGroup name="Dim_DateTable" caption="Dim_DateTable"/>
    <measureGroup name="Dim_demographics" caption="Dim_demographics"/>
    <measureGroup name="Dim_routes" caption="Dim_routes"/>
    <measureGroup name="Facttable_ridership" caption="Facttable_ridership"/>
    <measureGroup name="ToggleTable" caption="ToggleTable"/>
  </measureGroups>
  <maps count="12">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be" refreshedDate="45838.045625231483" createdVersion="5" refreshedVersion="8" minRefreshableVersion="3" recordCount="0" supportSubquery="1" supportAdvancedDrill="1" xr:uid="{AFA0E7F8-5965-442B-8C37-5286ECD6DD54}">
  <cacheSource type="external" connectionId="7"/>
  <cacheFields count="3">
    <cacheField name="[Measures].[Total Number Of Riders]" caption="Total Number Of Riders" numFmtId="0" hierarchy="44" level="32767"/>
    <cacheField name="[Dim_routes].[RouteName].[RouteName]" caption="RouteName" numFmtId="0" hierarchy="18" level="1">
      <sharedItems count="1">
        <s v="South Line"/>
      </sharedItems>
      <extLst>
        <ext xmlns:x15="http://schemas.microsoft.com/office/spreadsheetml/2010/11/main" uri="{4F2E5C28-24EA-4eb8-9CBF-B6C8F9C3D259}">
          <x15:cachedUniqueNames>
            <x15:cachedUniqueName index="0" name="[Dim_routes].[RouteName].&amp;[South Line]"/>
          </x15:cachedUniqueNames>
        </ext>
      </extLst>
    </cacheField>
    <cacheField name="[Dim_demographics].[Gender].[Gender]" caption="Gender" numFmtId="0" hierarchy="14" level="1">
      <sharedItems containsSemiMixedTypes="0" containsNonDate="0" containsString="0"/>
    </cacheField>
  </cacheFields>
  <cacheHierarchies count="64">
    <cacheHierarchy uniqueName="[Calculation].[Calculation]" caption="Calculation" attribute="1" defaultMemberUniqueName="[Calculation].[Calculation].[All]" allUniqueName="[Calculation].[Calculation].[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Date]" caption="Date" attribute="1" time="1" defaultMemberUniqueName="[Dim_DateTable].[Date].[All]" allUniqueName="[Dim_DateTabl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Week Name]" caption="Week Name" attribute="1" defaultMemberUniqueName="[Dim_DateTable].[Week Name].[All]" allUniqueName="[Dim_DateTable].[Week Name].[All]" dimensionUniqueName="[Dim_DateTable]" displayFolder="" count="0" memberValueDatatype="130" unbalanced="0"/>
    <cacheHierarchy uniqueName="[Dim_DateTable].[Day of Week]" caption="Day of Week" attribute="1" defaultMemberUniqueName="[Dim_DateTable].[Day of Week].[All]" allUniqueName="[Dim_DateTable].[Day of Week].[All]" dimensionUniqueName="[Dim_DateTable]" displayFolder="" count="0" memberValueDatatype="20" unbalanced="0"/>
    <cacheHierarchy uniqueName="[Dim_DateTable].[Week Type]" caption="Week Type" attribute="1" defaultMemberUniqueName="[Dim_DateTable].[Week Type].[All]" allUniqueName="[Dim_DateTable].[Week Typ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2"/>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1"/>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Dim_routes].[TakeOffTime (Hour)]" caption="TakeOffTime (Hour)" attribute="1" defaultMemberUniqueName="[Dim_routes].[TakeOffTime (Hour)].[All]" allUniqueName="[Dim_routes].[TakeOffTime (Hour)].[All]" dimensionUniqueName="[Dim_routes]" displayFolder="" count="0" memberValueDatatype="130"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0" memberValueDatatype="7" unbalanced="0"/>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Time of Day]" caption="Time of Day" attribute="1" defaultMemberUniqueName="[Facttable_ridership].[Time of Day].[All]" allUniqueName="[Facttable_ridership].[Time of Day].[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sation Percentage]" caption="Utilisation Percentage" attribute="1" defaultMemberUniqueName="[Facttable_ridership].[Utilisation Percentage].[All]" allUniqueName="[Facttable_ridership].[Utilisation Percentage].[All]" dimensionUniqueName="[Facttable_ridership]" displayFolder="" count="0" memberValueDatatype="5" unbalanced="0"/>
    <cacheHierarchy uniqueName="[Facttable_ridership].[Utilisation Category]" caption="Utilisation Category" attribute="1" defaultMemberUniqueName="[Facttable_ridership].[Utilisation Category].[All]" allUniqueName="[Facttable_ridership].[Utilisation Category].[All]" dimensionUniqueName="[Facttable_ridership]" displayFolder="" count="0" memberValueDatatype="13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Facttable_ridership].[Date (Year)]" caption="Date (Year)" attribute="1" defaultMemberUniqueName="[Facttable_ridership].[Date (Year)].[All]" allUniqueName="[Facttable_ridership].[Date (Year)].[All]" dimensionUniqueName="[Facttable_ridership]" displayFolder="" count="0" memberValueDatatype="130" unbalanced="0"/>
    <cacheHierarchy uniqueName="[Facttable_ridership].[Date (Quarter)]" caption="Date (Quarter)" attribute="1" defaultMemberUniqueName="[Facttable_ridership].[Date (Quarter)].[All]" allUniqueName="[Facttable_ridership].[Date (Quarter)].[All]" dimensionUniqueName="[Facttable_ridership]" displayFolder="" count="0" memberValueDatatype="130" unbalanced="0"/>
    <cacheHierarchy uniqueName="[Facttable_ridership].[Date (Month)]" caption="Date (Month)" attribute="1" defaultMemberUniqueName="[Facttable_ridership].[Date (Month)].[All]" allUniqueName="[Facttable_ridership].[Date (Month)].[All]" dimensionUniqueName="[Facttable_ridership]" displayFolder="" count="0" memberValueDatatype="130" unbalanced="0"/>
    <cacheHierarchy uniqueName="[ToggleTable].[Toggle Key]" caption="Toggle Key" attribute="1" defaultMemberUniqueName="[ToggleTable].[Toggle Key].[All]" allUniqueName="[ToggleTable].[Toggle Key].[All]" dimensionUniqueName="[ToggleTable]" displayFolder="" count="0" memberValueDatatype="130" unbalanced="0"/>
    <cacheHierarchy uniqueName="[ToggleTable].[Toggle Display]" caption="Toggle Display" attribute="1" defaultMemberUniqueName="[ToggleTable].[Toggle Display].[All]" allUniqueName="[ToggleTable].[Toggle Display].[All]" dimensionUniqueName="[ToggleTable]" displayFolder="" count="0" memberValueDatatype="130" unbalanced="0"/>
    <cacheHierarchy uniqueName="[Facttable_ridership].[Date (Month Index)]" caption="Date (Month Index)" attribute="1" defaultMemberUniqueName="[Facttable_ridership].[Date (Month Index)].[All]" allUniqueName="[Facttable_ridership].[Date (Month Index)].[All]" dimensionUniqueName="[Facttable_ridership]" displayFolder="" count="0" memberValueDatatype="20" unbalanced="0" hidden="1"/>
    <cacheHierarchy uniqueName="[Measures].[Total Number Of Riders]" caption="Total Number Of Riders" measure="1" displayFolder="" measureGroup="Calculation" count="0" oneField="1">
      <fieldsUsage count="1">
        <fieldUsage x="0"/>
      </fieldsUsage>
    </cacheHierarchy>
    <cacheHierarchy uniqueName="[Measures].[Avg Riders Per Trip]" caption="Avg Riders Per Trip" measure="1" displayFolder="" measureGroup="Calculation" count="0"/>
    <cacheHierarchy uniqueName="[Measures].[Total Buses]" caption="Total Buses" measure="1" displayFolder="" measureGroup="Calculation" count="0"/>
    <cacheHierarchy uniqueName="[Measures].[Total Revenue Generated]" caption="Total Revenue Generated" measure="1" displayFolder="" measureGroup="Calculation" count="0"/>
    <cacheHierarchy uniqueName="[Measures].[Total Trips]" caption="Total Trips" measure="1" displayFolder="" measureGroup="Calculation" count="0"/>
    <cacheHierarchy uniqueName="[Measures].[Bus Rank]" caption="Bus Rank" measure="1" displayFolder="" measureGroup="Calculation" count="0"/>
    <cacheHierarchy uniqueName="[Measures].[Show Buses]" caption="Show Buses" measure="1" displayFolder="" measureGroup="Calculation" count="0"/>
    <cacheHierarchy uniqueName="[Measures].[Selected Toggle]" caption="Selected Toggle" measure="1" displayFolder="" measureGroup="Calculation" count="0"/>
    <cacheHierarchy uniqueName="[Measures].[Average Riders Age]" caption="Average Riders Age" measure="1" displayFolder="" measureGroup="Calculation"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table_ridership]" caption="__XL_Count Facttable_ridership" measure="1" displayFolder="" measureGroup="Facttable_ridership" count="0" hidden="1"/>
    <cacheHierarchy uniqueName="[Measures].[__XL_Count Dim_DateTable]" caption="__XL_Count Dim_DateTable" measure="1" displayFolder="" measureGroup="Dim_DateTable" count="0" hidden="1"/>
    <cacheHierarchy uniqueName="[Measures].[__XL_Count Calculation]" caption="__XL_Count Calculation" measure="1" displayFolder="" measureGroup="Calculation" count="0" hidden="1"/>
    <cacheHierarchy uniqueName="[Measures].[__XL_Count ToggleTable]" caption="__XL_Count ToggleTable" measure="1" displayFolder="" measureGroup="ToggleTable" count="0" hidden="1"/>
    <cacheHierarchy uniqueName="[Measures].[__No measures defined]" caption="__No measures defined" measure="1" displayFolder="" count="0" hidden="1"/>
    <cacheHierarchy uniqueName="[Measures].[Sum of BusID]" caption="Sum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BusID]" caption="Count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ArrivalTime]" caption="Count of ArrivalTime" measure="1" displayFolder="" measureGroup="Dim_routes" count="0" hidden="1">
      <extLst>
        <ext xmlns:x15="http://schemas.microsoft.com/office/spreadsheetml/2010/11/main" uri="{B97F6D7D-B522-45F9-BDA1-12C45D357490}">
          <x15:cacheHierarchy aggregatedColumn="23"/>
        </ext>
      </extLst>
    </cacheHierarchy>
  </cacheHierarchies>
  <kpis count="0"/>
  <dimensions count="8">
    <dimension name="Calculation" uniqueName="[Calculation]" caption="Calculation"/>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 name="ToggleTable" uniqueName="[ToggleTable]" caption="ToggleTable"/>
  </dimensions>
  <measureGroups count="7">
    <measureGroup name="Calculation" caption="Calculation"/>
    <measureGroup name="Dim_buses" caption="Dim_buses"/>
    <measureGroup name="Dim_DateTable" caption="Dim_DateTable"/>
    <measureGroup name="Dim_demographics" caption="Dim_demographics"/>
    <measureGroup name="Dim_routes" caption="Dim_routes"/>
    <measureGroup name="Facttable_ridership" caption="Facttable_ridership"/>
    <measureGroup name="ToggleTable" caption="ToggleTable"/>
  </measureGroups>
  <maps count="12">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be" refreshedDate="45838.04562650463" createdVersion="5" refreshedVersion="8" minRefreshableVersion="3" recordCount="0" supportSubquery="1" supportAdvancedDrill="1" xr:uid="{BCF9B291-4B3D-4058-BC0B-E5523270C151}">
  <cacheSource type="external" connectionId="7"/>
  <cacheFields count="4">
    <cacheField name="[Measures].[Total Number Of Riders]" caption="Total Number Of Riders" numFmtId="0" hierarchy="44" level="32767"/>
    <cacheField name="[Dim_routes].[RouteName].[RouteName]" caption="RouteName" numFmtId="0" hierarchy="18" level="1">
      <sharedItems count="1">
        <s v="South Line"/>
      </sharedItems>
    </cacheField>
    <cacheField name="[Facttable_ridership].[Time of Day].[Time of Day]" caption="Time of Day" numFmtId="0" hierarchy="31" level="1">
      <sharedItems count="4">
        <s v="Afternoon (12:00–17:59"/>
        <s v="Evening (18:00–20:59"/>
        <s v="Morning (06:00–11:59"/>
        <s v="Night (21:00–23:59"/>
      </sharedItems>
      <extLst>
        <ext xmlns:x15="http://schemas.microsoft.com/office/spreadsheetml/2010/11/main" uri="{4F2E5C28-24EA-4eb8-9CBF-B6C8F9C3D259}">
          <x15:cachedUniqueNames>
            <x15:cachedUniqueName index="0" name="[Facttable_ridership].[Time of Day].&amp;[Afternoon (12:00–17:59]"/>
            <x15:cachedUniqueName index="1" name="[Facttable_ridership].[Time of Day].&amp;[Evening (18:00–20:59]"/>
            <x15:cachedUniqueName index="2" name="[Facttable_ridership].[Time of Day].&amp;[Morning (06:00–11:59]"/>
            <x15:cachedUniqueName index="3" name="[Facttable_ridership].[Time of Day].&amp;[Night (21:00–23:59]"/>
          </x15:cachedUniqueNames>
        </ext>
      </extLst>
    </cacheField>
    <cacheField name="[Dim_demographics].[Gender].[Gender]" caption="Gender" numFmtId="0" hierarchy="14" level="1">
      <sharedItems containsSemiMixedTypes="0" containsNonDate="0" containsString="0"/>
    </cacheField>
  </cacheFields>
  <cacheHierarchies count="64">
    <cacheHierarchy uniqueName="[Calculation].[Calculation]" caption="Calculation" attribute="1" defaultMemberUniqueName="[Calculation].[Calculation].[All]" allUniqueName="[Calculation].[Calculation].[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Date]" caption="Date" attribute="1" time="1" defaultMemberUniqueName="[Dim_DateTable].[Date].[All]" allUniqueName="[Dim_DateTabl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Week Name]" caption="Week Name" attribute="1" defaultMemberUniqueName="[Dim_DateTable].[Week Name].[All]" allUniqueName="[Dim_DateTable].[Week Name].[All]" dimensionUniqueName="[Dim_DateTable]" displayFolder="" count="0" memberValueDatatype="130" unbalanced="0"/>
    <cacheHierarchy uniqueName="[Dim_DateTable].[Day of Week]" caption="Day of Week" attribute="1" defaultMemberUniqueName="[Dim_DateTable].[Day of Week].[All]" allUniqueName="[Dim_DateTable].[Day of Week].[All]" dimensionUniqueName="[Dim_DateTable]" displayFolder="" count="0" memberValueDatatype="20" unbalanced="0"/>
    <cacheHierarchy uniqueName="[Dim_DateTable].[Week Type]" caption="Week Type" attribute="1" defaultMemberUniqueName="[Dim_DateTable].[Week Type].[All]" allUniqueName="[Dim_DateTable].[Week Typ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3"/>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1"/>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Dim_routes].[TakeOffTime (Hour)]" caption="TakeOffTime (Hour)" attribute="1" defaultMemberUniqueName="[Dim_routes].[TakeOffTime (Hour)].[All]" allUniqueName="[Dim_routes].[TakeOffTime (Hour)].[All]" dimensionUniqueName="[Dim_routes]" displayFolder="" count="0" memberValueDatatype="130"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0" memberValueDatatype="7" unbalanced="0"/>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Time of Day]" caption="Time of Day" attribute="1" defaultMemberUniqueName="[Facttable_ridership].[Time of Day].[All]" allUniqueName="[Facttable_ridership].[Time of Day].[All]" dimensionUniqueName="[Facttable_ridership]" displayFolder="" count="2" memberValueDatatype="130" unbalanced="0">
      <fieldsUsage count="2">
        <fieldUsage x="-1"/>
        <fieldUsage x="2"/>
      </fieldsUsage>
    </cacheHierarchy>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sation Percentage]" caption="Utilisation Percentage" attribute="1" defaultMemberUniqueName="[Facttable_ridership].[Utilisation Percentage].[All]" allUniqueName="[Facttable_ridership].[Utilisation Percentage].[All]" dimensionUniqueName="[Facttable_ridership]" displayFolder="" count="0" memberValueDatatype="5" unbalanced="0"/>
    <cacheHierarchy uniqueName="[Facttable_ridership].[Utilisation Category]" caption="Utilisation Category" attribute="1" defaultMemberUniqueName="[Facttable_ridership].[Utilisation Category].[All]" allUniqueName="[Facttable_ridership].[Utilisation Category].[All]" dimensionUniqueName="[Facttable_ridership]" displayFolder="" count="0" memberValueDatatype="13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Facttable_ridership].[Date (Year)]" caption="Date (Year)" attribute="1" defaultMemberUniqueName="[Facttable_ridership].[Date (Year)].[All]" allUniqueName="[Facttable_ridership].[Date (Year)].[All]" dimensionUniqueName="[Facttable_ridership]" displayFolder="" count="0" memberValueDatatype="130" unbalanced="0"/>
    <cacheHierarchy uniqueName="[Facttable_ridership].[Date (Quarter)]" caption="Date (Quarter)" attribute="1" defaultMemberUniqueName="[Facttable_ridership].[Date (Quarter)].[All]" allUniqueName="[Facttable_ridership].[Date (Quarter)].[All]" dimensionUniqueName="[Facttable_ridership]" displayFolder="" count="0" memberValueDatatype="130" unbalanced="0"/>
    <cacheHierarchy uniqueName="[Facttable_ridership].[Date (Month)]" caption="Date (Month)" attribute="1" defaultMemberUniqueName="[Facttable_ridership].[Date (Month)].[All]" allUniqueName="[Facttable_ridership].[Date (Month)].[All]" dimensionUniqueName="[Facttable_ridership]" displayFolder="" count="0" memberValueDatatype="130" unbalanced="0"/>
    <cacheHierarchy uniqueName="[ToggleTable].[Toggle Key]" caption="Toggle Key" attribute="1" defaultMemberUniqueName="[ToggleTable].[Toggle Key].[All]" allUniqueName="[ToggleTable].[Toggle Key].[All]" dimensionUniqueName="[ToggleTable]" displayFolder="" count="0" memberValueDatatype="130" unbalanced="0"/>
    <cacheHierarchy uniqueName="[ToggleTable].[Toggle Display]" caption="Toggle Display" attribute="1" defaultMemberUniqueName="[ToggleTable].[Toggle Display].[All]" allUniqueName="[ToggleTable].[Toggle Display].[All]" dimensionUniqueName="[ToggleTable]" displayFolder="" count="0" memberValueDatatype="130" unbalanced="0"/>
    <cacheHierarchy uniqueName="[Facttable_ridership].[Date (Month Index)]" caption="Date (Month Index)" attribute="1" defaultMemberUniqueName="[Facttable_ridership].[Date (Month Index)].[All]" allUniqueName="[Facttable_ridership].[Date (Month Index)].[All]" dimensionUniqueName="[Facttable_ridership]" displayFolder="" count="0" memberValueDatatype="20" unbalanced="0" hidden="1"/>
    <cacheHierarchy uniqueName="[Measures].[Total Number Of Riders]" caption="Total Number Of Riders" measure="1" displayFolder="" measureGroup="Calculation" count="0" oneField="1">
      <fieldsUsage count="1">
        <fieldUsage x="0"/>
      </fieldsUsage>
    </cacheHierarchy>
    <cacheHierarchy uniqueName="[Measures].[Avg Riders Per Trip]" caption="Avg Riders Per Trip" measure="1" displayFolder="" measureGroup="Calculation" count="0"/>
    <cacheHierarchy uniqueName="[Measures].[Total Buses]" caption="Total Buses" measure="1" displayFolder="" measureGroup="Calculation" count="0"/>
    <cacheHierarchy uniqueName="[Measures].[Total Revenue Generated]" caption="Total Revenue Generated" measure="1" displayFolder="" measureGroup="Calculation" count="0"/>
    <cacheHierarchy uniqueName="[Measures].[Total Trips]" caption="Total Trips" measure="1" displayFolder="" measureGroup="Calculation" count="0"/>
    <cacheHierarchy uniqueName="[Measures].[Bus Rank]" caption="Bus Rank" measure="1" displayFolder="" measureGroup="Calculation" count="0"/>
    <cacheHierarchy uniqueName="[Measures].[Show Buses]" caption="Show Buses" measure="1" displayFolder="" measureGroup="Calculation" count="0"/>
    <cacheHierarchy uniqueName="[Measures].[Selected Toggle]" caption="Selected Toggle" measure="1" displayFolder="" measureGroup="Calculation" count="0"/>
    <cacheHierarchy uniqueName="[Measures].[Average Riders Age]" caption="Average Riders Age" measure="1" displayFolder="" measureGroup="Calculation"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table_ridership]" caption="__XL_Count Facttable_ridership" measure="1" displayFolder="" measureGroup="Facttable_ridership" count="0" hidden="1"/>
    <cacheHierarchy uniqueName="[Measures].[__XL_Count Dim_DateTable]" caption="__XL_Count Dim_DateTable" measure="1" displayFolder="" measureGroup="Dim_DateTable" count="0" hidden="1"/>
    <cacheHierarchy uniqueName="[Measures].[__XL_Count Calculation]" caption="__XL_Count Calculation" measure="1" displayFolder="" measureGroup="Calculation" count="0" hidden="1"/>
    <cacheHierarchy uniqueName="[Measures].[__XL_Count ToggleTable]" caption="__XL_Count ToggleTable" measure="1" displayFolder="" measureGroup="ToggleTable" count="0" hidden="1"/>
    <cacheHierarchy uniqueName="[Measures].[__No measures defined]" caption="__No measures defined" measure="1" displayFolder="" count="0" hidden="1"/>
    <cacheHierarchy uniqueName="[Measures].[Sum of BusID]" caption="Sum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BusID]" caption="Count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ArrivalTime]" caption="Count of ArrivalTime" measure="1" displayFolder="" measureGroup="Dim_routes" count="0" hidden="1">
      <extLst>
        <ext xmlns:x15="http://schemas.microsoft.com/office/spreadsheetml/2010/11/main" uri="{B97F6D7D-B522-45F9-BDA1-12C45D357490}">
          <x15:cacheHierarchy aggregatedColumn="23"/>
        </ext>
      </extLst>
    </cacheHierarchy>
  </cacheHierarchies>
  <kpis count="0"/>
  <dimensions count="8">
    <dimension name="Calculation" uniqueName="[Calculation]" caption="Calculation"/>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 name="ToggleTable" uniqueName="[ToggleTable]" caption="ToggleTable"/>
  </dimensions>
  <measureGroups count="7">
    <measureGroup name="Calculation" caption="Calculation"/>
    <measureGroup name="Dim_buses" caption="Dim_buses"/>
    <measureGroup name="Dim_DateTable" caption="Dim_DateTable"/>
    <measureGroup name="Dim_demographics" caption="Dim_demographics"/>
    <measureGroup name="Dim_routes" caption="Dim_routes"/>
    <measureGroup name="Facttable_ridership" caption="Facttable_ridership"/>
    <measureGroup name="ToggleTable" caption="ToggleTable"/>
  </measureGroups>
  <maps count="12">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be" refreshedDate="45838.045627893516" createdVersion="5" refreshedVersion="8" minRefreshableVersion="3" recordCount="0" supportSubquery="1" supportAdvancedDrill="1" xr:uid="{EEFC7746-0E45-46B5-8BA1-B69A7CFE66AC}">
  <cacheSource type="external" connectionId="7"/>
  <cacheFields count="4">
    <cacheField name="[Measures].[Total Number Of Riders]" caption="Total Number Of Riders" numFmtId="0" hierarchy="44" level="32767"/>
    <cacheField name="[Dim_routes].[RouteName].[RouteName]" caption="RouteName" numFmtId="0" hierarchy="18" level="1">
      <sharedItems count="1">
        <s v="South Line"/>
      </sharedItems>
    </cacheField>
    <cacheField name="[Facttable_ridership].[Time].[Time]" caption="Time" numFmtId="0" hierarchy="28" level="1">
      <sharedItems containsSemiMixedTypes="0" containsNonDate="0" containsDate="1" containsString="0" minDate="1899-12-30T20:57:00" maxDate="1899-12-30T20:57:00" count="1">
        <d v="1899-12-30T20:57:00"/>
      </sharedItems>
      <extLst>
        <ext xmlns:x15="http://schemas.microsoft.com/office/spreadsheetml/2010/11/main" uri="{4F2E5C28-24EA-4eb8-9CBF-B6C8F9C3D259}">
          <x15:cachedUniqueNames>
            <x15:cachedUniqueName index="0" name="[Facttable_ridership].[Time].&amp;[1899-12-30T20:57:00]"/>
          </x15:cachedUniqueNames>
        </ext>
      </extLst>
    </cacheField>
    <cacheField name="[Dim_demographics].[Gender].[Gender]" caption="Gender" numFmtId="0" hierarchy="14" level="1">
      <sharedItems containsSemiMixedTypes="0" containsNonDate="0" containsString="0"/>
    </cacheField>
  </cacheFields>
  <cacheHierarchies count="64">
    <cacheHierarchy uniqueName="[Calculation].[Calculation]" caption="Calculation" attribute="1" defaultMemberUniqueName="[Calculation].[Calculation].[All]" allUniqueName="[Calculation].[Calculation].[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Date]" caption="Date" attribute="1" time="1" defaultMemberUniqueName="[Dim_DateTable].[Date].[All]" allUniqueName="[Dim_DateTabl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Week Name]" caption="Week Name" attribute="1" defaultMemberUniqueName="[Dim_DateTable].[Week Name].[All]" allUniqueName="[Dim_DateTable].[Week Name].[All]" dimensionUniqueName="[Dim_DateTable]" displayFolder="" count="0" memberValueDatatype="130" unbalanced="0"/>
    <cacheHierarchy uniqueName="[Dim_DateTable].[Day of Week]" caption="Day of Week" attribute="1" defaultMemberUniqueName="[Dim_DateTable].[Day of Week].[All]" allUniqueName="[Dim_DateTable].[Day of Week].[All]" dimensionUniqueName="[Dim_DateTable]" displayFolder="" count="0" memberValueDatatype="20" unbalanced="0"/>
    <cacheHierarchy uniqueName="[Dim_DateTable].[Week Type]" caption="Week Type" attribute="1" defaultMemberUniqueName="[Dim_DateTable].[Week Type].[All]" allUniqueName="[Dim_DateTable].[Week Typ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3"/>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1"/>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Dim_routes].[TakeOffTime (Hour)]" caption="TakeOffTime (Hour)" attribute="1" defaultMemberUniqueName="[Dim_routes].[TakeOffTime (Hour)].[All]" allUniqueName="[Dim_routes].[TakeOffTime (Hour)].[All]" dimensionUniqueName="[Dim_routes]" displayFolder="" count="0" memberValueDatatype="130"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2" memberValueDatatype="7" unbalanced="0">
      <fieldsUsage count="2">
        <fieldUsage x="-1"/>
        <fieldUsage x="2"/>
      </fieldsUsage>
    </cacheHierarchy>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Time of Day]" caption="Time of Day" attribute="1" defaultMemberUniqueName="[Facttable_ridership].[Time of Day].[All]" allUniqueName="[Facttable_ridership].[Time of Day].[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sation Percentage]" caption="Utilisation Percentage" attribute="1" defaultMemberUniqueName="[Facttable_ridership].[Utilisation Percentage].[All]" allUniqueName="[Facttable_ridership].[Utilisation Percentage].[All]" dimensionUniqueName="[Facttable_ridership]" displayFolder="" count="0" memberValueDatatype="5" unbalanced="0"/>
    <cacheHierarchy uniqueName="[Facttable_ridership].[Utilisation Category]" caption="Utilisation Category" attribute="1" defaultMemberUniqueName="[Facttable_ridership].[Utilisation Category].[All]" allUniqueName="[Facttable_ridership].[Utilisation Category].[All]" dimensionUniqueName="[Facttable_ridership]" displayFolder="" count="0" memberValueDatatype="13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Facttable_ridership].[Date (Year)]" caption="Date (Year)" attribute="1" defaultMemberUniqueName="[Facttable_ridership].[Date (Year)].[All]" allUniqueName="[Facttable_ridership].[Date (Year)].[All]" dimensionUniqueName="[Facttable_ridership]" displayFolder="" count="0" memberValueDatatype="130" unbalanced="0"/>
    <cacheHierarchy uniqueName="[Facttable_ridership].[Date (Quarter)]" caption="Date (Quarter)" attribute="1" defaultMemberUniqueName="[Facttable_ridership].[Date (Quarter)].[All]" allUniqueName="[Facttable_ridership].[Date (Quarter)].[All]" dimensionUniqueName="[Facttable_ridership]" displayFolder="" count="0" memberValueDatatype="130" unbalanced="0"/>
    <cacheHierarchy uniqueName="[Facttable_ridership].[Date (Month)]" caption="Date (Month)" attribute="1" defaultMemberUniqueName="[Facttable_ridership].[Date (Month)].[All]" allUniqueName="[Facttable_ridership].[Date (Month)].[All]" dimensionUniqueName="[Facttable_ridership]" displayFolder="" count="0" memberValueDatatype="130" unbalanced="0"/>
    <cacheHierarchy uniqueName="[ToggleTable].[Toggle Key]" caption="Toggle Key" attribute="1" defaultMemberUniqueName="[ToggleTable].[Toggle Key].[All]" allUniqueName="[ToggleTable].[Toggle Key].[All]" dimensionUniqueName="[ToggleTable]" displayFolder="" count="0" memberValueDatatype="130" unbalanced="0"/>
    <cacheHierarchy uniqueName="[ToggleTable].[Toggle Display]" caption="Toggle Display" attribute="1" defaultMemberUniqueName="[ToggleTable].[Toggle Display].[All]" allUniqueName="[ToggleTable].[Toggle Display].[All]" dimensionUniqueName="[ToggleTable]" displayFolder="" count="0" memberValueDatatype="130" unbalanced="0"/>
    <cacheHierarchy uniqueName="[Facttable_ridership].[Date (Month Index)]" caption="Date (Month Index)" attribute="1" defaultMemberUniqueName="[Facttable_ridership].[Date (Month Index)].[All]" allUniqueName="[Facttable_ridership].[Date (Month Index)].[All]" dimensionUniqueName="[Facttable_ridership]" displayFolder="" count="0" memberValueDatatype="20" unbalanced="0" hidden="1"/>
    <cacheHierarchy uniqueName="[Measures].[Total Number Of Riders]" caption="Total Number Of Riders" measure="1" displayFolder="" measureGroup="Calculation" count="0" oneField="1">
      <fieldsUsage count="1">
        <fieldUsage x="0"/>
      </fieldsUsage>
    </cacheHierarchy>
    <cacheHierarchy uniqueName="[Measures].[Avg Riders Per Trip]" caption="Avg Riders Per Trip" measure="1" displayFolder="" measureGroup="Calculation" count="0"/>
    <cacheHierarchy uniqueName="[Measures].[Total Buses]" caption="Total Buses" measure="1" displayFolder="" measureGroup="Calculation" count="0"/>
    <cacheHierarchy uniqueName="[Measures].[Total Revenue Generated]" caption="Total Revenue Generated" measure="1" displayFolder="" measureGroup="Calculation" count="0"/>
    <cacheHierarchy uniqueName="[Measures].[Total Trips]" caption="Total Trips" measure="1" displayFolder="" measureGroup="Calculation" count="0"/>
    <cacheHierarchy uniqueName="[Measures].[Bus Rank]" caption="Bus Rank" measure="1" displayFolder="" measureGroup="Calculation" count="0"/>
    <cacheHierarchy uniqueName="[Measures].[Show Buses]" caption="Show Buses" measure="1" displayFolder="" measureGroup="Calculation" count="0"/>
    <cacheHierarchy uniqueName="[Measures].[Selected Toggle]" caption="Selected Toggle" measure="1" displayFolder="" measureGroup="Calculation" count="0"/>
    <cacheHierarchy uniqueName="[Measures].[Average Riders Age]" caption="Average Riders Age" measure="1" displayFolder="" measureGroup="Calculation"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table_ridership]" caption="__XL_Count Facttable_ridership" measure="1" displayFolder="" measureGroup="Facttable_ridership" count="0" hidden="1"/>
    <cacheHierarchy uniqueName="[Measures].[__XL_Count Dim_DateTable]" caption="__XL_Count Dim_DateTable" measure="1" displayFolder="" measureGroup="Dim_DateTable" count="0" hidden="1"/>
    <cacheHierarchy uniqueName="[Measures].[__XL_Count Calculation]" caption="__XL_Count Calculation" measure="1" displayFolder="" measureGroup="Calculation" count="0" hidden="1"/>
    <cacheHierarchy uniqueName="[Measures].[__XL_Count ToggleTable]" caption="__XL_Count ToggleTable" measure="1" displayFolder="" measureGroup="ToggleTable" count="0" hidden="1"/>
    <cacheHierarchy uniqueName="[Measures].[__No measures defined]" caption="__No measures defined" measure="1" displayFolder="" count="0" hidden="1"/>
    <cacheHierarchy uniqueName="[Measures].[Sum of BusID]" caption="Sum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BusID]" caption="Count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ArrivalTime]" caption="Count of ArrivalTime" measure="1" displayFolder="" measureGroup="Dim_routes" count="0" hidden="1">
      <extLst>
        <ext xmlns:x15="http://schemas.microsoft.com/office/spreadsheetml/2010/11/main" uri="{B97F6D7D-B522-45F9-BDA1-12C45D357490}">
          <x15:cacheHierarchy aggregatedColumn="23"/>
        </ext>
      </extLst>
    </cacheHierarchy>
  </cacheHierarchies>
  <kpis count="0"/>
  <dimensions count="8">
    <dimension name="Calculation" uniqueName="[Calculation]" caption="Calculation"/>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 name="ToggleTable" uniqueName="[ToggleTable]" caption="ToggleTable"/>
  </dimensions>
  <measureGroups count="7">
    <measureGroup name="Calculation" caption="Calculation"/>
    <measureGroup name="Dim_buses" caption="Dim_buses"/>
    <measureGroup name="Dim_DateTable" caption="Dim_DateTable"/>
    <measureGroup name="Dim_demographics" caption="Dim_demographics"/>
    <measureGroup name="Dim_routes" caption="Dim_routes"/>
    <measureGroup name="Facttable_ridership" caption="Facttable_ridership"/>
    <measureGroup name="ToggleTable" caption="ToggleTable"/>
  </measureGroups>
  <maps count="12">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be" refreshedDate="45838.045629166663" createdVersion="5" refreshedVersion="8" minRefreshableVersion="3" recordCount="0" supportSubquery="1" supportAdvancedDrill="1" xr:uid="{77395E2B-CA07-4F2E-A498-BE5A23385C24}">
  <cacheSource type="external" connectionId="7"/>
  <cacheFields count="4">
    <cacheField name="[Measures].[Total Number Of Riders]" caption="Total Number Of Riders" numFmtId="0" hierarchy="44" level="32767"/>
    <cacheField name="[Dim_routes].[RouteName].[RouteName]" caption="RouteName" numFmtId="0" hierarchy="18" level="1">
      <sharedItems count="1">
        <s v="South Line"/>
      </sharedItems>
    </cacheField>
    <cacheField name="[Facttable_ridership].[Time].[Time]" caption="Time" numFmtId="0" hierarchy="28" level="1">
      <sharedItems containsSemiMixedTypes="0" containsNonDate="0" containsDate="1" containsString="0" minDate="1899-12-30T19:50:00" maxDate="1899-12-30T19:50:00" count="1">
        <d v="1899-12-30T19:50:00"/>
      </sharedItems>
      <extLst>
        <ext xmlns:x15="http://schemas.microsoft.com/office/spreadsheetml/2010/11/main" uri="{4F2E5C28-24EA-4eb8-9CBF-B6C8F9C3D259}">
          <x15:cachedUniqueNames>
            <x15:cachedUniqueName index="0" name="[Facttable_ridership].[Time].&amp;[1899-12-30T19:50:00]"/>
          </x15:cachedUniqueNames>
        </ext>
      </extLst>
    </cacheField>
    <cacheField name="[Dim_demographics].[Gender].[Gender]" caption="Gender" numFmtId="0" hierarchy="14" level="1">
      <sharedItems containsSemiMixedTypes="0" containsNonDate="0" containsString="0"/>
    </cacheField>
  </cacheFields>
  <cacheHierarchies count="64">
    <cacheHierarchy uniqueName="[Calculation].[Calculation]" caption="Calculation" attribute="1" defaultMemberUniqueName="[Calculation].[Calculation].[All]" allUniqueName="[Calculation].[Calculation].[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Date]" caption="Date" attribute="1" time="1" defaultMemberUniqueName="[Dim_DateTable].[Date].[All]" allUniqueName="[Dim_DateTabl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Week Name]" caption="Week Name" attribute="1" defaultMemberUniqueName="[Dim_DateTable].[Week Name].[All]" allUniqueName="[Dim_DateTable].[Week Name].[All]" dimensionUniqueName="[Dim_DateTable]" displayFolder="" count="0" memberValueDatatype="130" unbalanced="0"/>
    <cacheHierarchy uniqueName="[Dim_DateTable].[Day of Week]" caption="Day of Week" attribute="1" defaultMemberUniqueName="[Dim_DateTable].[Day of Week].[All]" allUniqueName="[Dim_DateTable].[Day of Week].[All]" dimensionUniqueName="[Dim_DateTable]" displayFolder="" count="0" memberValueDatatype="20" unbalanced="0"/>
    <cacheHierarchy uniqueName="[Dim_DateTable].[Week Type]" caption="Week Type" attribute="1" defaultMemberUniqueName="[Dim_DateTable].[Week Type].[All]" allUniqueName="[Dim_DateTable].[Week Typ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3"/>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1"/>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Dim_routes].[TakeOffTime (Hour)]" caption="TakeOffTime (Hour)" attribute="1" defaultMemberUniqueName="[Dim_routes].[TakeOffTime (Hour)].[All]" allUniqueName="[Dim_routes].[TakeOffTime (Hour)].[All]" dimensionUniqueName="[Dim_routes]" displayFolder="" count="0" memberValueDatatype="130"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2" memberValueDatatype="7" unbalanced="0">
      <fieldsUsage count="2">
        <fieldUsage x="-1"/>
        <fieldUsage x="2"/>
      </fieldsUsage>
    </cacheHierarchy>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Time of Day]" caption="Time of Day" attribute="1" defaultMemberUniqueName="[Facttable_ridership].[Time of Day].[All]" allUniqueName="[Facttable_ridership].[Time of Day].[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sation Percentage]" caption="Utilisation Percentage" attribute="1" defaultMemberUniqueName="[Facttable_ridership].[Utilisation Percentage].[All]" allUniqueName="[Facttable_ridership].[Utilisation Percentage].[All]" dimensionUniqueName="[Facttable_ridership]" displayFolder="" count="0" memberValueDatatype="5" unbalanced="0"/>
    <cacheHierarchy uniqueName="[Facttable_ridership].[Utilisation Category]" caption="Utilisation Category" attribute="1" defaultMemberUniqueName="[Facttable_ridership].[Utilisation Category].[All]" allUniqueName="[Facttable_ridership].[Utilisation Category].[All]" dimensionUniqueName="[Facttable_ridership]" displayFolder="" count="0" memberValueDatatype="13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Facttable_ridership].[Date (Year)]" caption="Date (Year)" attribute="1" defaultMemberUniqueName="[Facttable_ridership].[Date (Year)].[All]" allUniqueName="[Facttable_ridership].[Date (Year)].[All]" dimensionUniqueName="[Facttable_ridership]" displayFolder="" count="0" memberValueDatatype="130" unbalanced="0"/>
    <cacheHierarchy uniqueName="[Facttable_ridership].[Date (Quarter)]" caption="Date (Quarter)" attribute="1" defaultMemberUniqueName="[Facttable_ridership].[Date (Quarter)].[All]" allUniqueName="[Facttable_ridership].[Date (Quarter)].[All]" dimensionUniqueName="[Facttable_ridership]" displayFolder="" count="0" memberValueDatatype="130" unbalanced="0"/>
    <cacheHierarchy uniqueName="[Facttable_ridership].[Date (Month)]" caption="Date (Month)" attribute="1" defaultMemberUniqueName="[Facttable_ridership].[Date (Month)].[All]" allUniqueName="[Facttable_ridership].[Date (Month)].[All]" dimensionUniqueName="[Facttable_ridership]" displayFolder="" count="0" memberValueDatatype="130" unbalanced="0"/>
    <cacheHierarchy uniqueName="[ToggleTable].[Toggle Key]" caption="Toggle Key" attribute="1" defaultMemberUniqueName="[ToggleTable].[Toggle Key].[All]" allUniqueName="[ToggleTable].[Toggle Key].[All]" dimensionUniqueName="[ToggleTable]" displayFolder="" count="0" memberValueDatatype="130" unbalanced="0"/>
    <cacheHierarchy uniqueName="[ToggleTable].[Toggle Display]" caption="Toggle Display" attribute="1" defaultMemberUniqueName="[ToggleTable].[Toggle Display].[All]" allUniqueName="[ToggleTable].[Toggle Display].[All]" dimensionUniqueName="[ToggleTable]" displayFolder="" count="0" memberValueDatatype="130" unbalanced="0"/>
    <cacheHierarchy uniqueName="[Facttable_ridership].[Date (Month Index)]" caption="Date (Month Index)" attribute="1" defaultMemberUniqueName="[Facttable_ridership].[Date (Month Index)].[All]" allUniqueName="[Facttable_ridership].[Date (Month Index)].[All]" dimensionUniqueName="[Facttable_ridership]" displayFolder="" count="0" memberValueDatatype="20" unbalanced="0" hidden="1"/>
    <cacheHierarchy uniqueName="[Measures].[Total Number Of Riders]" caption="Total Number Of Riders" measure="1" displayFolder="" measureGroup="Calculation" count="0" oneField="1">
      <fieldsUsage count="1">
        <fieldUsage x="0"/>
      </fieldsUsage>
    </cacheHierarchy>
    <cacheHierarchy uniqueName="[Measures].[Avg Riders Per Trip]" caption="Avg Riders Per Trip" measure="1" displayFolder="" measureGroup="Calculation" count="0"/>
    <cacheHierarchy uniqueName="[Measures].[Total Buses]" caption="Total Buses" measure="1" displayFolder="" measureGroup="Calculation" count="0"/>
    <cacheHierarchy uniqueName="[Measures].[Total Revenue Generated]" caption="Total Revenue Generated" measure="1" displayFolder="" measureGroup="Calculation" count="0"/>
    <cacheHierarchy uniqueName="[Measures].[Total Trips]" caption="Total Trips" measure="1" displayFolder="" measureGroup="Calculation" count="0"/>
    <cacheHierarchy uniqueName="[Measures].[Bus Rank]" caption="Bus Rank" measure="1" displayFolder="" measureGroup="Calculation" count="0"/>
    <cacheHierarchy uniqueName="[Measures].[Show Buses]" caption="Show Buses" measure="1" displayFolder="" measureGroup="Calculation" count="0"/>
    <cacheHierarchy uniqueName="[Measures].[Selected Toggle]" caption="Selected Toggle" measure="1" displayFolder="" measureGroup="Calculation" count="0"/>
    <cacheHierarchy uniqueName="[Measures].[Average Riders Age]" caption="Average Riders Age" measure="1" displayFolder="" measureGroup="Calculation"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table_ridership]" caption="__XL_Count Facttable_ridership" measure="1" displayFolder="" measureGroup="Facttable_ridership" count="0" hidden="1"/>
    <cacheHierarchy uniqueName="[Measures].[__XL_Count Dim_DateTable]" caption="__XL_Count Dim_DateTable" measure="1" displayFolder="" measureGroup="Dim_DateTable" count="0" hidden="1"/>
    <cacheHierarchy uniqueName="[Measures].[__XL_Count Calculation]" caption="__XL_Count Calculation" measure="1" displayFolder="" measureGroup="Calculation" count="0" hidden="1"/>
    <cacheHierarchy uniqueName="[Measures].[__XL_Count ToggleTable]" caption="__XL_Count ToggleTable" measure="1" displayFolder="" measureGroup="ToggleTable" count="0" hidden="1"/>
    <cacheHierarchy uniqueName="[Measures].[__No measures defined]" caption="__No measures defined" measure="1" displayFolder="" count="0" hidden="1"/>
    <cacheHierarchy uniqueName="[Measures].[Sum of BusID]" caption="Sum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BusID]" caption="Count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ArrivalTime]" caption="Count of ArrivalTime" measure="1" displayFolder="" measureGroup="Dim_routes" count="0" hidden="1">
      <extLst>
        <ext xmlns:x15="http://schemas.microsoft.com/office/spreadsheetml/2010/11/main" uri="{B97F6D7D-B522-45F9-BDA1-12C45D357490}">
          <x15:cacheHierarchy aggregatedColumn="23"/>
        </ext>
      </extLst>
    </cacheHierarchy>
  </cacheHierarchies>
  <kpis count="0"/>
  <dimensions count="8">
    <dimension name="Calculation" uniqueName="[Calculation]" caption="Calculation"/>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 name="ToggleTable" uniqueName="[ToggleTable]" caption="ToggleTable"/>
  </dimensions>
  <measureGroups count="7">
    <measureGroup name="Calculation" caption="Calculation"/>
    <measureGroup name="Dim_buses" caption="Dim_buses"/>
    <measureGroup name="Dim_DateTable" caption="Dim_DateTable"/>
    <measureGroup name="Dim_demographics" caption="Dim_demographics"/>
    <measureGroup name="Dim_routes" caption="Dim_routes"/>
    <measureGroup name="Facttable_ridership" caption="Facttable_ridership"/>
    <measureGroup name="ToggleTable" caption="ToggleTable"/>
  </measureGroups>
  <maps count="12">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be" refreshedDate="45838.045630208333" createdVersion="5" refreshedVersion="8" minRefreshableVersion="3" recordCount="0" supportSubquery="1" supportAdvancedDrill="1" xr:uid="{9AF0D88F-B9D0-4970-AB00-E1EDDA0F45C6}">
  <cacheSource type="external" connectionId="7"/>
  <cacheFields count="5">
    <cacheField name="[Measures].[Total Number Of Riders]" caption="Total Number Of Riders" numFmtId="0" hierarchy="44" level="32767"/>
    <cacheField name="[Dim_routes].[RouteName].[RouteName]" caption="RouteName" numFmtId="0" hierarchy="18" level="1">
      <sharedItems count="1">
        <s v="South Line"/>
      </sharedItems>
    </cacheField>
    <cacheField name="[Facttable_ridership].[Time].[Time]" caption="Time" numFmtId="0" hierarchy="28" level="1">
      <sharedItems containsSemiMixedTypes="0" containsNonDate="0" containsDate="1" containsString="0" minDate="1899-12-30T19:50:00" maxDate="1899-12-30T19:50:00" count="1">
        <d v="1899-12-30T19:50:00"/>
      </sharedItems>
      <extLst>
        <ext xmlns:x15="http://schemas.microsoft.com/office/spreadsheetml/2010/11/main" uri="{4F2E5C28-24EA-4eb8-9CBF-B6C8F9C3D259}">
          <x15:cachedUniqueNames>
            <x15:cachedUniqueName index="0" name="[Facttable_ridership].[Time].&amp;[1899-12-30T19:50:00]"/>
          </x15:cachedUniqueNames>
        </ext>
      </extLst>
    </cacheField>
    <cacheField name="[Dim_DateTable].[Year].[Year]" caption="Year" numFmtId="0" hierarchy="6" level="1">
      <sharedItems containsSemiMixedTypes="0" containsString="0" containsNumber="1" containsInteger="1" minValue="2023" maxValue="2024" count="2">
        <n v="2023"/>
        <n v="2024"/>
      </sharedItems>
      <extLst>
        <ext xmlns:x15="http://schemas.microsoft.com/office/spreadsheetml/2010/11/main" uri="{4F2E5C28-24EA-4eb8-9CBF-B6C8F9C3D259}">
          <x15:cachedUniqueNames>
            <x15:cachedUniqueName index="0" name="[Dim_DateTable].[Year].&amp;[2023]"/>
            <x15:cachedUniqueName index="1" name="[Dim_DateTable].[Year].&amp;[2024]"/>
          </x15:cachedUniqueNames>
        </ext>
      </extLst>
    </cacheField>
    <cacheField name="[Dim_demographics].[Gender].[Gender]" caption="Gender" numFmtId="0" hierarchy="14" level="1">
      <sharedItems containsSemiMixedTypes="0" containsNonDate="0" containsString="0"/>
    </cacheField>
  </cacheFields>
  <cacheHierarchies count="64">
    <cacheHierarchy uniqueName="[Calculation].[Calculation]" caption="Calculation" attribute="1" defaultMemberUniqueName="[Calculation].[Calculation].[All]" allUniqueName="[Calculation].[Calculation].[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Date]" caption="Date" attribute="1" time="1" defaultMemberUniqueName="[Dim_DateTable].[Date].[All]" allUniqueName="[Dim_DateTabl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fieldsUsage count="2">
        <fieldUsage x="-1"/>
        <fieldUsage x="3"/>
      </fieldsUsage>
    </cacheHierarchy>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Week Name]" caption="Week Name" attribute="1" defaultMemberUniqueName="[Dim_DateTable].[Week Name].[All]" allUniqueName="[Dim_DateTable].[Week Name].[All]" dimensionUniqueName="[Dim_DateTable]" displayFolder="" count="0" memberValueDatatype="130" unbalanced="0"/>
    <cacheHierarchy uniqueName="[Dim_DateTable].[Day of Week]" caption="Day of Week" attribute="1" defaultMemberUniqueName="[Dim_DateTable].[Day of Week].[All]" allUniqueName="[Dim_DateTable].[Day of Week].[All]" dimensionUniqueName="[Dim_DateTable]" displayFolder="" count="0" memberValueDatatype="20" unbalanced="0"/>
    <cacheHierarchy uniqueName="[Dim_DateTable].[Week Type]" caption="Week Type" attribute="1" defaultMemberUniqueName="[Dim_DateTable].[Week Type].[All]" allUniqueName="[Dim_DateTable].[Week Typ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4"/>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1"/>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Dim_routes].[TakeOffTime (Hour)]" caption="TakeOffTime (Hour)" attribute="1" defaultMemberUniqueName="[Dim_routes].[TakeOffTime (Hour)].[All]" allUniqueName="[Dim_routes].[TakeOffTime (Hour)].[All]" dimensionUniqueName="[Dim_routes]" displayFolder="" count="0" memberValueDatatype="130"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2" memberValueDatatype="7" unbalanced="0">
      <fieldsUsage count="2">
        <fieldUsage x="-1"/>
        <fieldUsage x="2"/>
      </fieldsUsage>
    </cacheHierarchy>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Time of Day]" caption="Time of Day" attribute="1" defaultMemberUniqueName="[Facttable_ridership].[Time of Day].[All]" allUniqueName="[Facttable_ridership].[Time of Day].[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sation Percentage]" caption="Utilisation Percentage" attribute="1" defaultMemberUniqueName="[Facttable_ridership].[Utilisation Percentage].[All]" allUniqueName="[Facttable_ridership].[Utilisation Percentage].[All]" dimensionUniqueName="[Facttable_ridership]" displayFolder="" count="0" memberValueDatatype="5" unbalanced="0"/>
    <cacheHierarchy uniqueName="[Facttable_ridership].[Utilisation Category]" caption="Utilisation Category" attribute="1" defaultMemberUniqueName="[Facttable_ridership].[Utilisation Category].[All]" allUniqueName="[Facttable_ridership].[Utilisation Category].[All]" dimensionUniqueName="[Facttable_ridership]" displayFolder="" count="0" memberValueDatatype="13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Facttable_ridership].[Date (Year)]" caption="Date (Year)" attribute="1" defaultMemberUniqueName="[Facttable_ridership].[Date (Year)].[All]" allUniqueName="[Facttable_ridership].[Date (Year)].[All]" dimensionUniqueName="[Facttable_ridership]" displayFolder="" count="0" memberValueDatatype="130" unbalanced="0"/>
    <cacheHierarchy uniqueName="[Facttable_ridership].[Date (Quarter)]" caption="Date (Quarter)" attribute="1" defaultMemberUniqueName="[Facttable_ridership].[Date (Quarter)].[All]" allUniqueName="[Facttable_ridership].[Date (Quarter)].[All]" dimensionUniqueName="[Facttable_ridership]" displayFolder="" count="0" memberValueDatatype="130" unbalanced="0"/>
    <cacheHierarchy uniqueName="[Facttable_ridership].[Date (Month)]" caption="Date (Month)" attribute="1" defaultMemberUniqueName="[Facttable_ridership].[Date (Month)].[All]" allUniqueName="[Facttable_ridership].[Date (Month)].[All]" dimensionUniqueName="[Facttable_ridership]" displayFolder="" count="0" memberValueDatatype="130" unbalanced="0"/>
    <cacheHierarchy uniqueName="[ToggleTable].[Toggle Key]" caption="Toggle Key" attribute="1" defaultMemberUniqueName="[ToggleTable].[Toggle Key].[All]" allUniqueName="[ToggleTable].[Toggle Key].[All]" dimensionUniqueName="[ToggleTable]" displayFolder="" count="0" memberValueDatatype="130" unbalanced="0"/>
    <cacheHierarchy uniqueName="[ToggleTable].[Toggle Display]" caption="Toggle Display" attribute="1" defaultMemberUniqueName="[ToggleTable].[Toggle Display].[All]" allUniqueName="[ToggleTable].[Toggle Display].[All]" dimensionUniqueName="[ToggleTable]" displayFolder="" count="0" memberValueDatatype="130" unbalanced="0"/>
    <cacheHierarchy uniqueName="[Facttable_ridership].[Date (Month Index)]" caption="Date (Month Index)" attribute="1" defaultMemberUniqueName="[Facttable_ridership].[Date (Month Index)].[All]" allUniqueName="[Facttable_ridership].[Date (Month Index)].[All]" dimensionUniqueName="[Facttable_ridership]" displayFolder="" count="0" memberValueDatatype="20" unbalanced="0" hidden="1"/>
    <cacheHierarchy uniqueName="[Measures].[Total Number Of Riders]" caption="Total Number Of Riders" measure="1" displayFolder="" measureGroup="Calculation" count="0" oneField="1">
      <fieldsUsage count="1">
        <fieldUsage x="0"/>
      </fieldsUsage>
    </cacheHierarchy>
    <cacheHierarchy uniqueName="[Measures].[Avg Riders Per Trip]" caption="Avg Riders Per Trip" measure="1" displayFolder="" measureGroup="Calculation" count="0"/>
    <cacheHierarchy uniqueName="[Measures].[Total Buses]" caption="Total Buses" measure="1" displayFolder="" measureGroup="Calculation" count="0"/>
    <cacheHierarchy uniqueName="[Measures].[Total Revenue Generated]" caption="Total Revenue Generated" measure="1" displayFolder="" measureGroup="Calculation" count="0"/>
    <cacheHierarchy uniqueName="[Measures].[Total Trips]" caption="Total Trips" measure="1" displayFolder="" measureGroup="Calculation" count="0"/>
    <cacheHierarchy uniqueName="[Measures].[Bus Rank]" caption="Bus Rank" measure="1" displayFolder="" measureGroup="Calculation" count="0"/>
    <cacheHierarchy uniqueName="[Measures].[Show Buses]" caption="Show Buses" measure="1" displayFolder="" measureGroup="Calculation" count="0"/>
    <cacheHierarchy uniqueName="[Measures].[Selected Toggle]" caption="Selected Toggle" measure="1" displayFolder="" measureGroup="Calculation" count="0"/>
    <cacheHierarchy uniqueName="[Measures].[Average Riders Age]" caption="Average Riders Age" measure="1" displayFolder="" measureGroup="Calculation"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table_ridership]" caption="__XL_Count Facttable_ridership" measure="1" displayFolder="" measureGroup="Facttable_ridership" count="0" hidden="1"/>
    <cacheHierarchy uniqueName="[Measures].[__XL_Count Dim_DateTable]" caption="__XL_Count Dim_DateTable" measure="1" displayFolder="" measureGroup="Dim_DateTable" count="0" hidden="1"/>
    <cacheHierarchy uniqueName="[Measures].[__XL_Count Calculation]" caption="__XL_Count Calculation" measure="1" displayFolder="" measureGroup="Calculation" count="0" hidden="1"/>
    <cacheHierarchy uniqueName="[Measures].[__XL_Count ToggleTable]" caption="__XL_Count ToggleTable" measure="1" displayFolder="" measureGroup="ToggleTable" count="0" hidden="1"/>
    <cacheHierarchy uniqueName="[Measures].[__No measures defined]" caption="__No measures defined" measure="1" displayFolder="" count="0" hidden="1"/>
    <cacheHierarchy uniqueName="[Measures].[Sum of BusID]" caption="Sum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BusID]" caption="Count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ArrivalTime]" caption="Count of ArrivalTime" measure="1" displayFolder="" measureGroup="Dim_routes" count="0" hidden="1">
      <extLst>
        <ext xmlns:x15="http://schemas.microsoft.com/office/spreadsheetml/2010/11/main" uri="{B97F6D7D-B522-45F9-BDA1-12C45D357490}">
          <x15:cacheHierarchy aggregatedColumn="23"/>
        </ext>
      </extLst>
    </cacheHierarchy>
  </cacheHierarchies>
  <kpis count="0"/>
  <dimensions count="8">
    <dimension name="Calculation" uniqueName="[Calculation]" caption="Calculation"/>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 name="ToggleTable" uniqueName="[ToggleTable]" caption="ToggleTable"/>
  </dimensions>
  <measureGroups count="7">
    <measureGroup name="Calculation" caption="Calculation"/>
    <measureGroup name="Dim_buses" caption="Dim_buses"/>
    <measureGroup name="Dim_DateTable" caption="Dim_DateTable"/>
    <measureGroup name="Dim_demographics" caption="Dim_demographics"/>
    <measureGroup name="Dim_routes" caption="Dim_routes"/>
    <measureGroup name="Facttable_ridership" caption="Facttable_ridership"/>
    <measureGroup name="ToggleTable" caption="ToggleTable"/>
  </measureGroups>
  <maps count="12">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be" refreshedDate="45838.04563148148" createdVersion="5" refreshedVersion="8" minRefreshableVersion="3" recordCount="0" supportSubquery="1" supportAdvancedDrill="1" xr:uid="{61A8A5C7-AC95-4A10-B43E-5D86C504FE06}">
  <cacheSource type="external" connectionId="7"/>
  <cacheFields count="5">
    <cacheField name="[Measures].[Total Number Of Riders]" caption="Total Number Of Riders" numFmtId="0" hierarchy="44" level="32767"/>
    <cacheField name="[Dim_routes].[RouteName].[RouteName]" caption="RouteName" numFmtId="0" hierarchy="18" level="1">
      <sharedItems count="1">
        <s v="South Line"/>
      </sharedItems>
    </cacheField>
    <cacheField name="[Facttable_ridership].[Time].[Time]" caption="Time" numFmtId="0" hierarchy="28" level="1">
      <sharedItems containsSemiMixedTypes="0" containsNonDate="0" containsDate="1" containsString="0" minDate="1899-12-30T19:50:00" maxDate="1899-12-30T19:50:00" count="1">
        <d v="1899-12-30T19:50:00"/>
      </sharedItems>
      <extLst>
        <ext xmlns:x15="http://schemas.microsoft.com/office/spreadsheetml/2010/11/main" uri="{4F2E5C28-24EA-4eb8-9CBF-B6C8F9C3D259}">
          <x15:cachedUniqueNames>
            <x15:cachedUniqueName index="0" name="[Facttable_ridership].[Time].&amp;[1899-12-30T19:50:00]"/>
          </x15:cachedUniqueNames>
        </ext>
      </extLst>
    </cacheField>
    <cacheField name="[Dim_DateTable].[Week Type].[Week Type]" caption="Week Type" numFmtId="0" hierarchy="10" level="1">
      <sharedItems count="2">
        <s v="Weekday"/>
        <s v="Weekend"/>
      </sharedItems>
      <extLst>
        <ext xmlns:x15="http://schemas.microsoft.com/office/spreadsheetml/2010/11/main" uri="{4F2E5C28-24EA-4eb8-9CBF-B6C8F9C3D259}">
          <x15:cachedUniqueNames>
            <x15:cachedUniqueName index="0" name="[Dim_DateTable].[Week Type].&amp;[Weekday]"/>
            <x15:cachedUniqueName index="1" name="[Dim_DateTable].[Week Type].&amp;[Weekend]"/>
          </x15:cachedUniqueNames>
        </ext>
      </extLst>
    </cacheField>
    <cacheField name="[Dim_demographics].[Gender].[Gender]" caption="Gender" numFmtId="0" hierarchy="14" level="1">
      <sharedItems containsSemiMixedTypes="0" containsNonDate="0" containsString="0"/>
    </cacheField>
  </cacheFields>
  <cacheHierarchies count="64">
    <cacheHierarchy uniqueName="[Calculation].[Calculation]" caption="Calculation" attribute="1" defaultMemberUniqueName="[Calculation].[Calculation].[All]" allUniqueName="[Calculation].[Calculation].[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Date]" caption="Date" attribute="1" time="1" defaultMemberUniqueName="[Dim_DateTable].[Date].[All]" allUniqueName="[Dim_DateTabl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Week Name]" caption="Week Name" attribute="1" defaultMemberUniqueName="[Dim_DateTable].[Week Name].[All]" allUniqueName="[Dim_DateTable].[Week Name].[All]" dimensionUniqueName="[Dim_DateTable]" displayFolder="" count="0" memberValueDatatype="130" unbalanced="0"/>
    <cacheHierarchy uniqueName="[Dim_DateTable].[Day of Week]" caption="Day of Week" attribute="1" defaultMemberUniqueName="[Dim_DateTable].[Day of Week].[All]" allUniqueName="[Dim_DateTable].[Day of Week].[All]" dimensionUniqueName="[Dim_DateTable]" displayFolder="" count="0" memberValueDatatype="20" unbalanced="0"/>
    <cacheHierarchy uniqueName="[Dim_DateTable].[Week Type]" caption="Week Type" attribute="1" defaultMemberUniqueName="[Dim_DateTable].[Week Type].[All]" allUniqueName="[Dim_DateTable].[Week Type].[All]" dimensionUniqueName="[Dim_DateTable]" displayFolder="" count="2" memberValueDatatype="130" unbalanced="0">
      <fieldsUsage count="2">
        <fieldUsage x="-1"/>
        <fieldUsage x="3"/>
      </fieldsUsage>
    </cacheHierarchy>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4"/>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1"/>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Dim_routes].[TakeOffTime (Hour)]" caption="TakeOffTime (Hour)" attribute="1" defaultMemberUniqueName="[Dim_routes].[TakeOffTime (Hour)].[All]" allUniqueName="[Dim_routes].[TakeOffTime (Hour)].[All]" dimensionUniqueName="[Dim_routes]" displayFolder="" count="0" memberValueDatatype="130"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2" memberValueDatatype="7" unbalanced="0">
      <fieldsUsage count="2">
        <fieldUsage x="-1"/>
        <fieldUsage x="2"/>
      </fieldsUsage>
    </cacheHierarchy>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Time of Day]" caption="Time of Day" attribute="1" defaultMemberUniqueName="[Facttable_ridership].[Time of Day].[All]" allUniqueName="[Facttable_ridership].[Time of Day].[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sation Percentage]" caption="Utilisation Percentage" attribute="1" defaultMemberUniqueName="[Facttable_ridership].[Utilisation Percentage].[All]" allUniqueName="[Facttable_ridership].[Utilisation Percentage].[All]" dimensionUniqueName="[Facttable_ridership]" displayFolder="" count="0" memberValueDatatype="5" unbalanced="0"/>
    <cacheHierarchy uniqueName="[Facttable_ridership].[Utilisation Category]" caption="Utilisation Category" attribute="1" defaultMemberUniqueName="[Facttable_ridership].[Utilisation Category].[All]" allUniqueName="[Facttable_ridership].[Utilisation Category].[All]" dimensionUniqueName="[Facttable_ridership]" displayFolder="" count="0" memberValueDatatype="13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Facttable_ridership].[Date (Year)]" caption="Date (Year)" attribute="1" defaultMemberUniqueName="[Facttable_ridership].[Date (Year)].[All]" allUniqueName="[Facttable_ridership].[Date (Year)].[All]" dimensionUniqueName="[Facttable_ridership]" displayFolder="" count="0" memberValueDatatype="130" unbalanced="0"/>
    <cacheHierarchy uniqueName="[Facttable_ridership].[Date (Quarter)]" caption="Date (Quarter)" attribute="1" defaultMemberUniqueName="[Facttable_ridership].[Date (Quarter)].[All]" allUniqueName="[Facttable_ridership].[Date (Quarter)].[All]" dimensionUniqueName="[Facttable_ridership]" displayFolder="" count="0" memberValueDatatype="130" unbalanced="0"/>
    <cacheHierarchy uniqueName="[Facttable_ridership].[Date (Month)]" caption="Date (Month)" attribute="1" defaultMemberUniqueName="[Facttable_ridership].[Date (Month)].[All]" allUniqueName="[Facttable_ridership].[Date (Month)].[All]" dimensionUniqueName="[Facttable_ridership]" displayFolder="" count="0" memberValueDatatype="130" unbalanced="0"/>
    <cacheHierarchy uniqueName="[ToggleTable].[Toggle Key]" caption="Toggle Key" attribute="1" defaultMemberUniqueName="[ToggleTable].[Toggle Key].[All]" allUniqueName="[ToggleTable].[Toggle Key].[All]" dimensionUniqueName="[ToggleTable]" displayFolder="" count="0" memberValueDatatype="130" unbalanced="0"/>
    <cacheHierarchy uniqueName="[ToggleTable].[Toggle Display]" caption="Toggle Display" attribute="1" defaultMemberUniqueName="[ToggleTable].[Toggle Display].[All]" allUniqueName="[ToggleTable].[Toggle Display].[All]" dimensionUniqueName="[ToggleTable]" displayFolder="" count="0" memberValueDatatype="130" unbalanced="0"/>
    <cacheHierarchy uniqueName="[Facttable_ridership].[Date (Month Index)]" caption="Date (Month Index)" attribute="1" defaultMemberUniqueName="[Facttable_ridership].[Date (Month Index)].[All]" allUniqueName="[Facttable_ridership].[Date (Month Index)].[All]" dimensionUniqueName="[Facttable_ridership]" displayFolder="" count="0" memberValueDatatype="20" unbalanced="0" hidden="1"/>
    <cacheHierarchy uniqueName="[Measures].[Total Number Of Riders]" caption="Total Number Of Riders" measure="1" displayFolder="" measureGroup="Calculation" count="0" oneField="1">
      <fieldsUsage count="1">
        <fieldUsage x="0"/>
      </fieldsUsage>
    </cacheHierarchy>
    <cacheHierarchy uniqueName="[Measures].[Avg Riders Per Trip]" caption="Avg Riders Per Trip" measure="1" displayFolder="" measureGroup="Calculation" count="0"/>
    <cacheHierarchy uniqueName="[Measures].[Total Buses]" caption="Total Buses" measure="1" displayFolder="" measureGroup="Calculation" count="0"/>
    <cacheHierarchy uniqueName="[Measures].[Total Revenue Generated]" caption="Total Revenue Generated" measure="1" displayFolder="" measureGroup="Calculation" count="0"/>
    <cacheHierarchy uniqueName="[Measures].[Total Trips]" caption="Total Trips" measure="1" displayFolder="" measureGroup="Calculation" count="0"/>
    <cacheHierarchy uniqueName="[Measures].[Bus Rank]" caption="Bus Rank" measure="1" displayFolder="" measureGroup="Calculation" count="0"/>
    <cacheHierarchy uniqueName="[Measures].[Show Buses]" caption="Show Buses" measure="1" displayFolder="" measureGroup="Calculation" count="0"/>
    <cacheHierarchy uniqueName="[Measures].[Selected Toggle]" caption="Selected Toggle" measure="1" displayFolder="" measureGroup="Calculation" count="0"/>
    <cacheHierarchy uniqueName="[Measures].[Average Riders Age]" caption="Average Riders Age" measure="1" displayFolder="" measureGroup="Calculation"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table_ridership]" caption="__XL_Count Facttable_ridership" measure="1" displayFolder="" measureGroup="Facttable_ridership" count="0" hidden="1"/>
    <cacheHierarchy uniqueName="[Measures].[__XL_Count Dim_DateTable]" caption="__XL_Count Dim_DateTable" measure="1" displayFolder="" measureGroup="Dim_DateTable" count="0" hidden="1"/>
    <cacheHierarchy uniqueName="[Measures].[__XL_Count Calculation]" caption="__XL_Count Calculation" measure="1" displayFolder="" measureGroup="Calculation" count="0" hidden="1"/>
    <cacheHierarchy uniqueName="[Measures].[__XL_Count ToggleTable]" caption="__XL_Count ToggleTable" measure="1" displayFolder="" measureGroup="ToggleTable" count="0" hidden="1"/>
    <cacheHierarchy uniqueName="[Measures].[__No measures defined]" caption="__No measures defined" measure="1" displayFolder="" count="0" hidden="1"/>
    <cacheHierarchy uniqueName="[Measures].[Sum of BusID]" caption="Sum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BusID]" caption="Count of BusID" measure="1" displayFolder="" measureGroup="Dim_buses" count="0" hidden="1">
      <extLst>
        <ext xmlns:x15="http://schemas.microsoft.com/office/spreadsheetml/2010/11/main" uri="{B97F6D7D-B522-45F9-BDA1-12C45D357490}">
          <x15:cacheHierarchy aggregatedColumn="1"/>
        </ext>
      </extLst>
    </cacheHierarchy>
    <cacheHierarchy uniqueName="[Measures].[Count of ArrivalTime]" caption="Count of ArrivalTime" measure="1" displayFolder="" measureGroup="Dim_routes" count="0" hidden="1">
      <extLst>
        <ext xmlns:x15="http://schemas.microsoft.com/office/spreadsheetml/2010/11/main" uri="{B97F6D7D-B522-45F9-BDA1-12C45D357490}">
          <x15:cacheHierarchy aggregatedColumn="23"/>
        </ext>
      </extLst>
    </cacheHierarchy>
  </cacheHierarchies>
  <kpis count="0"/>
  <dimensions count="8">
    <dimension name="Calculation" uniqueName="[Calculation]" caption="Calculation"/>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 name="ToggleTable" uniqueName="[ToggleTable]" caption="ToggleTable"/>
  </dimensions>
  <measureGroups count="7">
    <measureGroup name="Calculation" caption="Calculation"/>
    <measureGroup name="Dim_buses" caption="Dim_buses"/>
    <measureGroup name="Dim_DateTable" caption="Dim_DateTable"/>
    <measureGroup name="Dim_demographics" caption="Dim_demographics"/>
    <measureGroup name="Dim_routes" caption="Dim_routes"/>
    <measureGroup name="Facttable_ridership" caption="Facttable_ridership"/>
    <measureGroup name="ToggleTable" caption="ToggleTable"/>
  </measureGroups>
  <maps count="12">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be" refreshedDate="45837.973965740741" createdVersion="3" refreshedVersion="8" minRefreshableVersion="3" recordCount="0" supportSubquery="1" supportAdvancedDrill="1" xr:uid="{347C1707-7257-4F98-BFC3-186A6B764AB1}">
  <cacheSource type="external" connectionId="7">
    <extLst>
      <ext xmlns:x14="http://schemas.microsoft.com/office/spreadsheetml/2009/9/main" uri="{F057638F-6D5F-4e77-A914-E7F072B9BCA8}">
        <x14:sourceConnection name="ThisWorkbookDataModel"/>
      </ext>
    </extLst>
  </cacheSource>
  <cacheFields count="0"/>
  <cacheHierarchies count="63">
    <cacheHierarchy uniqueName="[Calculation].[Calculation]" caption="Calculation" attribute="1" defaultMemberUniqueName="[Calculation].[Calculation].[All]" allUniqueName="[Calculation].[Calculation].[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Date]" caption="Date" attribute="1" time="1" defaultMemberUniqueName="[Dim_DateTable].[Date].[All]" allUniqueName="[Dim_DateTabl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Week Name]" caption="Week Name" attribute="1" defaultMemberUniqueName="[Dim_DateTable].[Week Name].[All]" allUniqueName="[Dim_DateTable].[Week Name].[All]" dimensionUniqueName="[Dim_DateTable]" displayFolder="" count="0" memberValueDatatype="130" unbalanced="0"/>
    <cacheHierarchy uniqueName="[Dim_DateTable].[Day of Week]" caption="Day of Week" attribute="1" defaultMemberUniqueName="[Dim_DateTable].[Day of Week].[All]" allUniqueName="[Dim_DateTable].[Day of Week].[All]" dimensionUniqueName="[Dim_DateTable]" displayFolder="" count="0" memberValueDatatype="20" unbalanced="0"/>
    <cacheHierarchy uniqueName="[Dim_DateTable].[Week Type]" caption="Week Type" attribute="1" defaultMemberUniqueName="[Dim_DateTable].[Week Type].[All]" allUniqueName="[Dim_DateTable].[Week Typ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Dim_routes].[TakeOffTime (Hour)]" caption="TakeOffTime (Hour)" attribute="1" defaultMemberUniqueName="[Dim_routes].[TakeOffTime (Hour)].[All]" allUniqueName="[Dim_routes].[TakeOffTime (Hour)].[All]" dimensionUniqueName="[Dim_routes]" displayFolder="" count="0" memberValueDatatype="130"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0" memberValueDatatype="7" unbalanced="0"/>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Time of Day]" caption="Time of Day" attribute="1" defaultMemberUniqueName="[Facttable_ridership].[Time of Day].[All]" allUniqueName="[Facttable_ridership].[Time of Day].[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sation Percentage]" caption="Utilisation Percentage" attribute="1" defaultMemberUniqueName="[Facttable_ridership].[Utilisation Percentage].[All]" allUniqueName="[Facttable_ridership].[Utilisation Percentage].[All]" dimensionUniqueName="[Facttable_ridership]" displayFolder="" count="0" memberValueDatatype="5" unbalanced="0"/>
    <cacheHierarchy uniqueName="[Facttable_ridership].[Utilisation Category]" caption="Utilisation Category" attribute="1" defaultMemberUniqueName="[Facttable_ridership].[Utilisation Category].[All]" allUniqueName="[Facttable_ridership].[Utilisation Category].[All]" dimensionUniqueName="[Facttable_ridership]" displayFolder="" count="0" memberValueDatatype="13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Facttable_ridership].[Date (Year)]" caption="Date (Year)" attribute="1" defaultMemberUniqueName="[Facttable_ridership].[Date (Year)].[All]" allUniqueName="[Facttable_ridership].[Date (Year)].[All]" dimensionUniqueName="[Facttable_ridership]" displayFolder="" count="0" memberValueDatatype="130" unbalanced="0"/>
    <cacheHierarchy uniqueName="[Facttable_ridership].[Date (Quarter)]" caption="Date (Quarter)" attribute="1" defaultMemberUniqueName="[Facttable_ridership].[Date (Quarter)].[All]" allUniqueName="[Facttable_ridership].[Date (Quarter)].[All]" dimensionUniqueName="[Facttable_ridership]" displayFolder="" count="0" memberValueDatatype="130" unbalanced="0"/>
    <cacheHierarchy uniqueName="[Facttable_ridership].[Date (Month)]" caption="Date (Month)" attribute="1" defaultMemberUniqueName="[Facttable_ridership].[Date (Month)].[All]" allUniqueName="[Facttable_ridership].[Date (Month)].[All]" dimensionUniqueName="[Facttable_ridership]" displayFolder="" count="0" memberValueDatatype="130" unbalanced="0"/>
    <cacheHierarchy uniqueName="[ToggleTable].[Toggle Key]" caption="Toggle Key" attribute="1" defaultMemberUniqueName="[ToggleTable].[Toggle Key].[All]" allUniqueName="[ToggleTable].[Toggle Key].[All]" dimensionUniqueName="[ToggleTable]" displayFolder="" count="2" memberValueDatatype="130" unbalanced="0"/>
    <cacheHierarchy uniqueName="[ToggleTable].[Toggle Display]" caption="Toggle Display" attribute="1" defaultMemberUniqueName="[ToggleTable].[Toggle Display].[All]" allUniqueName="[ToggleTable].[Toggle Display].[All]" dimensionUniqueName="[ToggleTable]" displayFolder="" count="0" memberValueDatatype="130" unbalanced="0"/>
    <cacheHierarchy uniqueName="[Facttable_ridership].[Date (Month Index)]" caption="Date (Month Index)" attribute="1" defaultMemberUniqueName="[Facttable_ridership].[Date (Month Index)].[All]" allUniqueName="[Facttable_ridership].[Date (Month Index)].[All]" dimensionUniqueName="[Facttable_ridership]" displayFolder="" count="0" memberValueDatatype="20" unbalanced="0" hidden="1"/>
    <cacheHierarchy uniqueName="[Measures].[Sum of BusID]" caption="Sum of BusID" measure="1" displayFolder="" measureGroup="Dim_buses" count="0">
      <extLst>
        <ext xmlns:x15="http://schemas.microsoft.com/office/spreadsheetml/2010/11/main" uri="{B97F6D7D-B522-45F9-BDA1-12C45D357490}">
          <x15:cacheHierarchy aggregatedColumn="1"/>
        </ext>
      </extLst>
    </cacheHierarchy>
    <cacheHierarchy uniqueName="[Measures].[Count of BusID]" caption="Count of BusID" measure="1" displayFolder="" measureGroup="Dim_buses" count="0">
      <extLst>
        <ext xmlns:x15="http://schemas.microsoft.com/office/spreadsheetml/2010/11/main" uri="{B97F6D7D-B522-45F9-BDA1-12C45D357490}">
          <x15:cacheHierarchy aggregatedColumn="1"/>
        </ext>
      </extLst>
    </cacheHierarchy>
    <cacheHierarchy uniqueName="[Measures].[Total Number Of Riders]" caption="Total Number Of Riders" measure="1" displayFolder="" measureGroup="Calculation" count="0"/>
    <cacheHierarchy uniqueName="[Measures].[Avg Riders Per Trip]" caption="Avg Riders Per Trip" measure="1" displayFolder="" measureGroup="Calculation" count="0"/>
    <cacheHierarchy uniqueName="[Measures].[Total Buses]" caption="Total Buses" measure="1" displayFolder="" measureGroup="Calculation" count="0"/>
    <cacheHierarchy uniqueName="[Measures].[Total Revenue Generated]" caption="Total Revenue Generated" measure="1" displayFolder="" measureGroup="Calculation" count="0"/>
    <cacheHierarchy uniqueName="[Measures].[Total Trips]" caption="Total Trips" measure="1" displayFolder="" measureGroup="Calculation" count="0"/>
    <cacheHierarchy uniqueName="[Measures].[Bus Rank]" caption="Bus Rank" measure="1" displayFolder="" measureGroup="Calculation" count="0"/>
    <cacheHierarchy uniqueName="[Measures].[Show Buses]" caption="Show Buses" measure="1" displayFolder="" measureGroup="Calculation" count="0"/>
    <cacheHierarchy uniqueName="[Measures].[Selected Toggle]" caption="Selected Toggle" measure="1" displayFolder="" measureGroup="Calculation" count="0"/>
    <cacheHierarchy uniqueName="[Measures].[Average Riders Age]" caption="Average Riders Age" measure="1" displayFolder="" measureGroup="Calculation"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table_ridership]" caption="__XL_Count Facttable_ridership" measure="1" displayFolder="" measureGroup="Facttable_ridership" count="0" hidden="1"/>
    <cacheHierarchy uniqueName="[Measures].[__XL_Count Dim_DateTable]" caption="__XL_Count Dim_DateTable" measure="1" displayFolder="" measureGroup="Dim_DateTable" count="0" hidden="1"/>
    <cacheHierarchy uniqueName="[Measures].[__XL_Count Calculation]" caption="__XL_Count Calculation" measure="1" displayFolder="" measureGroup="Calculation" count="0" hidden="1"/>
    <cacheHierarchy uniqueName="[Measures].[__XL_Count ToggleTable]" caption="__XL_Count ToggleTable" measure="1" displayFolder="" measureGroup="ToggleTabl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27895647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E315017-2E06-4C07-BACC-041E8B570475}" name="PivotTable9" cacheId="2431" applyNumberFormats="0" applyBorderFormats="0" applyFontFormats="0" applyPatternFormats="0" applyAlignmentFormats="0" applyWidthHeightFormats="1" dataCaption="Values" tag="be26588a-4c5b-4409-a690-b8451950475e" updatedVersion="8" minRefreshableVersion="3" useAutoFormatting="1" subtotalHiddenItems="1" rowGrandTotals="0" colGrandTotals="0" itemPrintTitles="1" createdVersion="5" indent="0" outline="1" outlineData="1" multipleFieldFilters="0" chartFormat="9" rowHeaderCaption="Weekday">
  <location ref="H9:I11" firstHeaderRow="1" firstDataRow="1" firstDataCol="1"/>
  <pivotFields count="5">
    <pivotField dataField="1" subtotalTop="0" showAll="0" defaultSubtotal="0"/>
    <pivotField allDrilled="1" subtotalTop="0" showAll="0" sortType="descending" defaultSubtotal="0" defaultAttributeDrillState="1">
      <items count="1">
        <item x="0"/>
      </items>
      <autoSortScope>
        <pivotArea dataOnly="0" outline="0" fieldPosition="0">
          <references count="1">
            <reference field="4294967294" count="1" selected="0">
              <x v="0"/>
            </reference>
          </references>
        </pivotArea>
      </autoSortScope>
    </pivotField>
    <pivotField allDrilled="1" subtotalTop="0" showAll="0" measureFilter="1" dataSourceSort="1" defaultSubtotal="0" defaultAttributeDrillState="1">
      <items count="1">
        <item x="0"/>
      </items>
    </pivotField>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3"/>
  </rowFields>
  <rowItems count="2">
    <i>
      <x/>
    </i>
    <i>
      <x v="1"/>
    </i>
  </rowItems>
  <colItems count="1">
    <i/>
  </colItems>
  <dataFields count="1">
    <dataField fld="0" subtotal="count" baseField="0" baseItem="0" numFmtId="166"/>
  </dataFields>
  <formats count="2">
    <format dxfId="15">
      <pivotArea outline="0" collapsedLevelsAreSubtotals="1" fieldPosition="0"/>
    </format>
    <format dxfId="0">
      <pivotArea collapsedLevelsAreSubtotals="1" fieldPosition="0">
        <references count="1">
          <reference field="3" count="1">
            <x v="1"/>
          </reference>
        </references>
      </pivotArea>
    </format>
  </formats>
  <chartFormats count="3">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2" type="count" id="4" iMeasureHier="44">
      <autoFilter ref="A1">
        <filterColumn colId="0">
          <top10 top="0" val="1" filterVal="1"/>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buses]"/>
        <x15:activeTabTopLevelEntity name="[Calculation]"/>
        <x15:activeTabTopLevelEntity name="[Dim_routes]"/>
        <x15:activeTabTopLevelEntity name="[Facttable_ridership]"/>
        <x15:activeTabTopLevelEntity name="[Dim_DateTable]"/>
        <x15:activeTabTopLevelEntity name="[Dim_demograph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B1EFA9E-ADC1-4DA8-A551-7C2318AD76D5}" name="PivotTable2" cacheId="2413" applyNumberFormats="0" applyBorderFormats="0" applyFontFormats="0" applyPatternFormats="0" applyAlignmentFormats="0" applyWidthHeightFormats="1" dataCaption="Values" tag="296183d7-a8d4-42f0-aae2-019d4612147d" updatedVersion="8" minRefreshableVersion="3" useAutoFormatting="1" subtotalHiddenItems="1" rowGrandTotals="0" colGrandTotals="0" itemPrintTitles="1" createdVersion="5" indent="0" outline="1" outlineData="1" multipleFieldFilters="0" rowHeaderCaption="Route">
  <location ref="A5:B6" firstHeaderRow="1" firstDataRow="1" firstDataCol="1"/>
  <pivotFields count="3">
    <pivotField dataField="1" subtotalTop="0" showAll="0" defaultSubtotal="0"/>
    <pivotField axis="axisRow" allDrilled="1" subtotalTop="0" showAll="0" measureFilter="1" sortType="descending" defaultSubtotal="0" defaultAttributeDrillState="1">
      <items count="1">
        <item x="0"/>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1">
    <i>
      <x/>
    </i>
  </rowItems>
  <colItems count="1">
    <i/>
  </colItems>
  <dataFields count="1">
    <dataField fld="0" subtotal="count" baseField="0" baseItem="0" numFmtId="166"/>
  </dataFields>
  <formats count="1">
    <format dxfId="3">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1" type="count" id="3" iMeasureHier="44">
      <autoFilter ref="A1">
        <filterColumn colId="0">
          <top10 val="1" filterVal="1"/>
        </filterColumn>
      </autoFilter>
    </filter>
  </filters>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buses]"/>
        <x15:activeTabTopLevelEntity name="[Calculation]"/>
        <x15:activeTabTopLevelEntity name="[Dim_routes]"/>
        <x15:activeTabTopLevelEntity name="[Dim_Date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8367E9F-C34D-470F-B7BC-5443D2AB7CC6}" name="PivotTable3" cacheId="2416" applyNumberFormats="0" applyBorderFormats="0" applyFontFormats="0" applyPatternFormats="0" applyAlignmentFormats="0" applyWidthHeightFormats="1" dataCaption="Values" tag="85bb4efe-7999-4c3f-a4ef-11268f84d4e3" updatedVersion="8" minRefreshableVersion="3" useAutoFormatting="1" subtotalHiddenItems="1" rowGrandTotals="0" colGrandTotals="0" itemPrintTitles="1" createdVersion="5" indent="0" outline="1" outlineData="1" multipleFieldFilters="0" rowHeaderCaption="Route">
  <location ref="A9:B10" firstHeaderRow="1" firstDataRow="1" firstDataCol="1"/>
  <pivotFields count="3">
    <pivotField dataField="1" subtotalTop="0" showAll="0" defaultSubtotal="0"/>
    <pivotField axis="axisRow" allDrilled="1" subtotalTop="0" showAll="0" measureFilter="1" sortType="descending" defaultSubtotal="0" defaultAttributeDrillState="1">
      <items count="1">
        <item x="0"/>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1">
    <i>
      <x/>
    </i>
  </rowItems>
  <colItems count="1">
    <i/>
  </colItems>
  <dataFields count="1">
    <dataField fld="0" subtotal="count" baseField="0" baseItem="0"/>
  </dataFields>
  <formats count="1">
    <format dxfId="76">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1" type="count" id="4" iMeasureHier="44">
      <autoFilter ref="A1">
        <filterColumn colId="0">
          <top10 top="0" val="1" filterVal="1"/>
        </filterColumn>
      </autoFilter>
    </filter>
  </filters>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buses]"/>
        <x15:activeTabTopLevelEntity name="[Calculation]"/>
        <x15:activeTabTopLevelEntity name="[Dim_routes]"/>
        <x15:activeTabTopLevelEntity name="[Dim_DateTable]"/>
        <x15:activeTabTopLevelEntity name="[Dim_demograph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6E43AD3-FA9F-496D-86BA-39B5251B9EC3}" name="PivotTable16" cacheId="2410" applyNumberFormats="0" applyBorderFormats="0" applyFontFormats="0" applyPatternFormats="0" applyAlignmentFormats="0" applyWidthHeightFormats="1" dataCaption="Values" tag="a41f231e-dc8f-490f-821e-aebb1e1a6d0b" updatedVersion="8" minRefreshableVersion="3" useAutoFormatting="1" subtotalHiddenItems="1" itemPrintTitles="1" createdVersion="5" indent="0" outline="1" outlineData="1" multipleFieldFilters="0" chartFormat="9" rowHeaderCaption="Operation Moment">
  <location ref="K3:L6" firstHeaderRow="1" firstDataRow="1" firstDataCol="1"/>
  <pivotFields count="5">
    <pivotField dataField="1" subtotalTop="0" showAll="0" defaultSubtotal="0"/>
    <pivotField allDrilled="1" subtotalTop="0" showAll="0" sortType="descending" defaultSubtotal="0" defaultAttributeDrillState="1">
      <items count="1">
        <item x="0"/>
      </items>
      <autoSortScope>
        <pivotArea dataOnly="0" outline="0" fieldPosition="0">
          <references count="1">
            <reference field="4294967294" count="1" selected="0">
              <x v="0"/>
            </reference>
          </references>
        </pivotArea>
      </autoSortScope>
    </pivotField>
    <pivotField allDrilled="1" subtotalTop="0" showAll="0" measureFilter="1" dataSourceSort="1" defaultSubtotal="0" defaultAttributeDrillState="1">
      <items count="1">
        <item x="0"/>
      </items>
    </pivotField>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3"/>
  </rowFields>
  <rowItems count="3">
    <i>
      <x/>
    </i>
    <i>
      <x v="1"/>
    </i>
    <i t="grand">
      <x/>
    </i>
  </rowItems>
  <colItems count="1">
    <i/>
  </colItems>
  <dataFields count="1">
    <dataField fld="0" subtotal="count" baseField="0" baseItem="0" numFmtId="166"/>
  </dataFields>
  <formats count="2">
    <format dxfId="2">
      <pivotArea collapsedLevelsAreSubtotals="1" fieldPosition="0">
        <references count="1">
          <reference field="3" count="1">
            <x v="0"/>
          </reference>
        </references>
      </pivotArea>
    </format>
    <format dxfId="1">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2" type="count" id="4" iMeasureHier="44">
      <autoFilter ref="A1">
        <filterColumn colId="0">
          <top10 top="0" val="1" filterVal="1"/>
        </filterColumn>
      </autoFilter>
    </filter>
  </filters>
  <rowHierarchiesUsage count="1">
    <rowHierarchyUsage hierarchyUsage="3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buses]"/>
        <x15:activeTabTopLevelEntity name="[Calculation]"/>
        <x15:activeTabTopLevelEntity name="[Dim_routes]"/>
        <x15:activeTabTopLevelEntity name="[Facttable_ridership]"/>
        <x15:activeTabTopLevelEntity name="[Dim_Date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5CEC8D3-2E53-49B9-96A3-BF116CA52AD6}" name="PivotTable14" cacheId="2407" applyNumberFormats="0" applyBorderFormats="0" applyFontFormats="0" applyPatternFormats="0" applyAlignmentFormats="0" applyWidthHeightFormats="1" dataCaption="Values" tag="40bcdd40-4f5b-4964-951c-f127b88d4504" updatedVersion="8" minRefreshableVersion="3" useAutoFormatting="1" subtotalHiddenItems="1" itemPrintTitles="1" createdVersion="5" indent="0" outline="1" outlineData="1" multipleFieldFilters="0" chartFormat="13" rowHeaderCaption="Bus Utilisation Category">
  <location ref="A20:B24" firstHeaderRow="1" firstDataRow="1" firstDataCol="1"/>
  <pivotFields count="4">
    <pivotField allDrilled="1" subtotalTop="0" showAll="0" measureFilter="1" dataSourceSort="1" defaultSubtotal="0" defaultAttributeDrillState="1">
      <items count="1">
        <item x="0"/>
      </items>
    </pivotField>
    <pivotField axis="axisRow" allDrilled="1" subtotalTop="0" showAll="0" defaultSubtotal="0" defaultAttributeDrillState="1">
      <items count="3">
        <item x="1"/>
        <item x="2"/>
        <item x="0"/>
      </items>
    </pivotField>
    <pivotField dataField="1" subtotalTop="0" showAll="0" defaultSubtotal="0"/>
    <pivotField allDrilled="1" subtotalTop="0" showAll="0" dataSourceSort="1" defaultSubtotal="0" defaultAttributeDrillState="1"/>
  </pivotFields>
  <rowFields count="1">
    <field x="1"/>
  </rowFields>
  <rowItems count="4">
    <i>
      <x/>
    </i>
    <i>
      <x v="1"/>
    </i>
    <i>
      <x v="2"/>
    </i>
    <i t="grand">
      <x/>
    </i>
  </rowItems>
  <colItems count="1">
    <i/>
  </colItems>
  <dataFields count="1">
    <dataField fld="2" subtotal="count" baseField="0" baseItem="0"/>
  </dataFields>
  <formats count="1">
    <format dxfId="77">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BusID"/>
    <pivotHierarchy dragToData="1"/>
  </pivotHierarchies>
  <pivotTableStyleInfo name="PivotStyleLight16" showRowHeaders="1" showColHeaders="1" showRowStripes="0" showColStripes="0" showLastColumn="1"/>
  <filters count="1">
    <filter fld="0" type="count" id="4" iMeasureHier="44">
      <autoFilter ref="A1">
        <filterColumn colId="0">
          <top10 top="0" val="1" filterVal="1"/>
        </filterColumn>
      </autoFilter>
    </filter>
  </filters>
  <rowHierarchiesUsage count="1">
    <rowHierarchyUsage hierarchyUsage="3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buses]"/>
        <x15:activeTabTopLevelEntity name="[Calculation]"/>
        <x15:activeTabTopLevelEntity name="[Dim_routes]"/>
        <x15:activeTabTopLevelEntity name="[Facttable_ridership]"/>
        <x15:activeTabTopLevelEntity name="[Dim_Date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AD74E32-4378-49A8-9827-A7630E701551}" name="PivotTable5" cacheId="2422" applyNumberFormats="0" applyBorderFormats="0" applyFontFormats="0" applyPatternFormats="0" applyAlignmentFormats="0" applyWidthHeightFormats="1" dataCaption="Values" tag="e4fa2c88-f620-4b86-9ec7-05d58ea3b98b" updatedVersion="8" minRefreshableVersion="3" useAutoFormatting="1" subtotalHiddenItems="1" itemPrintTitles="1" createdVersion="5" indent="0" outline="1" outlineData="1" multipleFieldFilters="0" rowHeaderCaption="Time(hour)">
  <location ref="E11:F13" firstHeaderRow="1" firstDataRow="1" firstDataCol="1"/>
  <pivotFields count="4">
    <pivotField dataField="1" subtotalTop="0" showAll="0" defaultSubtotal="0"/>
    <pivotField allDrilled="1" subtotalTop="0" showAll="0" sortType="descending" defaultSubtotal="0" defaultAttributeDrillState="1">
      <items count="1">
        <item x="0"/>
      </items>
      <autoSortScope>
        <pivotArea dataOnly="0" outline="0" fieldPosition="0">
          <references count="1">
            <reference field="4294967294" count="1" selected="0">
              <x v="0"/>
            </reference>
          </references>
        </pivotArea>
      </autoSortScope>
    </pivotField>
    <pivotField axis="axisRow" allDrilled="1" subtotalTop="0" showAll="0" measureFilter="1" dataSourceSort="1" defaultSubtotal="0" defaultAttributeDrillState="1">
      <items count="1">
        <item x="0"/>
      </items>
    </pivotField>
    <pivotField allDrilled="1" subtotalTop="0" showAll="0" dataSourceSort="1" defaultSubtotal="0" defaultAttributeDrillState="1"/>
  </pivotFields>
  <rowFields count="1">
    <field x="2"/>
  </rowFields>
  <rowItems count="2">
    <i>
      <x/>
    </i>
    <i t="grand">
      <x/>
    </i>
  </rowItems>
  <colItems count="1">
    <i/>
  </colItems>
  <dataFields count="1">
    <dataField fld="0" subtotal="count" baseField="0" baseItem="0"/>
  </dataFields>
  <formats count="2">
    <format dxfId="79">
      <pivotArea outline="0" collapsedLevelsAreSubtotals="1" fieldPosition="0"/>
    </format>
    <format dxfId="78">
      <pivotArea dataOnly="0" labelOnly="1" fieldPosition="0">
        <references count="1">
          <reference field="2" count="0"/>
        </references>
      </pivotArea>
    </format>
  </formats>
  <pivotHierarchies count="64">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2" type="count" id="3" iMeasureHier="44">
      <autoFilter ref="A1">
        <filterColumn colId="0">
          <top10 val="1" filterVal="1"/>
        </filterColumn>
      </autoFilter>
    </filter>
  </filters>
  <rowHierarchiesUsage count="1">
    <rowHierarchyUsage hierarchyUsage="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buses]"/>
        <x15:activeTabTopLevelEntity name="[Calculation]"/>
        <x15:activeTabTopLevelEntity name="[Dim_routes]"/>
        <x15:activeTabTopLevelEntity name="[Facttable_ridership]"/>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7201463-BCFE-4B2E-882E-C5A60E680E0C}" name="PivotTable13" cacheId="2404" applyNumberFormats="0" applyBorderFormats="0" applyFontFormats="0" applyPatternFormats="0" applyAlignmentFormats="0" applyWidthHeightFormats="1" dataCaption="Values" tag="6ed1bb66-5c88-44ba-8a37-b89891bdd4a2" updatedVersion="8" minRefreshableVersion="3" useAutoFormatting="1" subtotalHiddenItems="1" rowGrandTotals="0" colGrandTotals="0" itemPrintTitles="1" createdVersion="5" indent="0" outline="1" outlineData="1" multipleFieldFilters="0" chartFormat="15" rowHeaderCaption="Month Name">
  <location ref="A14:B16" firstHeaderRow="1" firstDataRow="1" firstDataCol="1"/>
  <pivotFields count="5">
    <pivotField dataField="1" subtotalTop="0" showAll="0" defaultSubtotal="0"/>
    <pivotField allDrilled="1" subtotalTop="0" showAll="0" sortType="descending" defaultSubtotal="0" defaultAttributeDrillState="1">
      <items count="1">
        <item x="0"/>
      </items>
      <autoSortScope>
        <pivotArea dataOnly="0" outline="0" fieldPosition="0">
          <references count="1">
            <reference field="4294967294" count="1" selected="0">
              <x v="0"/>
            </reference>
          </references>
        </pivotArea>
      </autoSortScope>
    </pivotField>
    <pivotField allDrilled="1" subtotalTop="0" showAll="0" measureFilter="1" dataSourceSort="1" defaultSubtotal="0" defaultAttributeDrillState="1">
      <items count="1">
        <item x="0"/>
      </items>
    </pivotField>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3"/>
  </rowFields>
  <rowItems count="2">
    <i>
      <x/>
    </i>
    <i>
      <x v="1"/>
    </i>
  </rowItems>
  <colItems count="1">
    <i/>
  </colItems>
  <dataFields count="1">
    <dataField fld="0" subtotal="count" baseField="0" baseItem="0"/>
  </dataFields>
  <formats count="3">
    <format dxfId="82">
      <pivotArea outline="0" collapsedLevelsAreSubtotals="1" fieldPosition="0"/>
    </format>
    <format dxfId="81">
      <pivotArea grandRow="1" outline="0" collapsedLevelsAreSubtotals="1" fieldPosition="0"/>
    </format>
    <format dxfId="80">
      <pivotArea collapsedLevelsAreSubtotals="1" fieldPosition="0">
        <references count="1">
          <reference field="3" count="0"/>
        </references>
      </pivotArea>
    </format>
  </formats>
  <chartFormats count="4">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2" type="count" id="4" iMeasureHier="44">
      <autoFilter ref="A1">
        <filterColumn colId="0">
          <top10 top="0" val="1" filterVal="1"/>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buses]"/>
        <x15:activeTabTopLevelEntity name="[Calculation]"/>
        <x15:activeTabTopLevelEntity name="[Dim_routes]"/>
        <x15:activeTabTopLevelEntity name="[Facttable_ridership]"/>
        <x15:activeTabTopLevelEntity name="[Dim_DateTable]"/>
        <x15:activeTabTopLevelEntity name="[Dim_demograph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28BEFE4-84D5-4029-BE5B-D63B07E00474}" name="PivotTable4" cacheId="2419" applyNumberFormats="0" applyBorderFormats="0" applyFontFormats="0" applyPatternFormats="0" applyAlignmentFormats="0" applyWidthHeightFormats="1" dataCaption="Values" tag="2a4d2a76-c6ec-48bc-9ed5-07e1dd9c1fb8" updatedVersion="8" minRefreshableVersion="3" useAutoFormatting="1" subtotalHiddenItems="1" itemPrintTitles="1" createdVersion="5" indent="0" outline="1" outlineData="1" multipleFieldFilters="0" chartFormat="8" rowHeaderCaption="time of Day  ">
  <location ref="E3:F8" firstHeaderRow="1" firstDataRow="1" firstDataCol="1"/>
  <pivotFields count="4">
    <pivotField dataField="1" subtotalTop="0" showAll="0" defaultSubtotal="0"/>
    <pivotField allDrilled="1" subtotalTop="0" showAll="0" sortType="descending" defaultSubtotal="0" defaultAttributeDrillState="1">
      <items count="1">
        <item x="0"/>
      </items>
      <autoSortScope>
        <pivotArea dataOnly="0" outline="0" fieldPosition="0">
          <references count="1">
            <reference field="4294967294" count="1" selected="0">
              <x v="0"/>
            </reference>
          </references>
        </pivotArea>
      </autoSortScope>
    </pivotField>
    <pivotField axis="axisRow" allDrilled="1"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5">
    <i>
      <x v="1"/>
    </i>
    <i>
      <x v="3"/>
    </i>
    <i>
      <x/>
    </i>
    <i>
      <x v="2"/>
    </i>
    <i t="grand">
      <x/>
    </i>
  </rowItems>
  <colItems count="1">
    <i/>
  </colItems>
  <dataFields count="1">
    <dataField fld="0" subtotal="count" baseField="0" baseItem="0" numFmtId="166"/>
  </dataFields>
  <formats count="2">
    <format dxfId="84">
      <pivotArea collapsedLevelsAreSubtotals="1" fieldPosition="0">
        <references count="1">
          <reference field="2" count="1">
            <x v="1"/>
          </reference>
        </references>
      </pivotArea>
    </format>
    <format dxfId="83">
      <pivotArea outline="0" collapsedLevelsAreSubtotals="1" fieldPosition="0"/>
    </format>
  </formats>
  <chartFormats count="2">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2"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buses]"/>
        <x15:activeTabTopLevelEntity name="[Calculation]"/>
        <x15:activeTabTopLevelEntity name="[Dim_routes]"/>
        <x15:activeTabTopLevelEntity name="[Facttable_ridership]"/>
        <x15:activeTabTopLevelEntity name="[Dim_demographics]"/>
        <x15:activeTabTopLevelEntity name="[Dim_Date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D2FDFCE-2ADB-4CEF-847B-F84860E43725}" name="PivotTable6" cacheId="2425" applyNumberFormats="0" applyBorderFormats="0" applyFontFormats="0" applyPatternFormats="0" applyAlignmentFormats="0" applyWidthHeightFormats="1" dataCaption="Values" tag="0ae5c0dd-b689-4a0b-a8dd-51e08d4a17c8" updatedVersion="8" minRefreshableVersion="3" useAutoFormatting="1" subtotalHiddenItems="1" itemPrintTitles="1" createdVersion="5" indent="0" outline="1" outlineData="1" multipleFieldFilters="0" rowHeaderCaption="Time(hour)">
  <location ref="E16:F18" firstHeaderRow="1" firstDataRow="1" firstDataCol="1"/>
  <pivotFields count="4">
    <pivotField dataField="1" subtotalTop="0" showAll="0" defaultSubtotal="0"/>
    <pivotField allDrilled="1" subtotalTop="0" showAll="0" sortType="descending" defaultSubtotal="0" defaultAttributeDrillState="1">
      <items count="1">
        <item x="0"/>
      </items>
      <autoSortScope>
        <pivotArea dataOnly="0" outline="0" fieldPosition="0">
          <references count="1">
            <reference field="4294967294" count="1" selected="0">
              <x v="0"/>
            </reference>
          </references>
        </pivotArea>
      </autoSortScope>
    </pivotField>
    <pivotField axis="axisRow" allDrilled="1" subtotalTop="0" showAll="0" measureFilter="1" dataSourceSort="1" defaultSubtotal="0" defaultAttributeDrillState="1">
      <items count="1">
        <item x="0"/>
      </items>
    </pivotField>
    <pivotField allDrilled="1" subtotalTop="0" showAll="0" dataSourceSort="1" defaultSubtotal="0" defaultAttributeDrillState="1"/>
  </pivotFields>
  <rowFields count="1">
    <field x="2"/>
  </rowFields>
  <rowItems count="2">
    <i>
      <x/>
    </i>
    <i t="grand">
      <x/>
    </i>
  </rowItems>
  <colItems count="1">
    <i/>
  </colItems>
  <dataFields count="1">
    <dataField fld="0" subtotal="count" baseField="0" baseItem="0"/>
  </dataFields>
  <formats count="2">
    <format dxfId="86">
      <pivotArea outline="0" collapsedLevelsAreSubtotals="1" fieldPosition="0"/>
    </format>
    <format dxfId="85">
      <pivotArea dataOnly="0" labelOnly="1" fieldPosition="0">
        <references count="1">
          <reference field="2" count="0"/>
        </references>
      </pivotArea>
    </format>
  </formats>
  <pivotHierarchies count="64">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2" type="count" id="4" iMeasureHier="44">
      <autoFilter ref="A1">
        <filterColumn colId="0">
          <top10 top="0" val="1" filterVal="1"/>
        </filterColumn>
      </autoFilter>
    </filter>
  </filters>
  <rowHierarchiesUsage count="1">
    <rowHierarchyUsage hierarchyUsage="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buses]"/>
        <x15:activeTabTopLevelEntity name="[Calculation]"/>
        <x15:activeTabTopLevelEntity name="[Dim_routes]"/>
        <x15:activeTabTopLevelEntity name="[Facttable_ridership]"/>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5B6DC29-0570-4D88-B4AB-5277F3797D65}" name="PivotTable7" cacheId="2428" applyNumberFormats="0" applyBorderFormats="0" applyFontFormats="0" applyPatternFormats="0" applyAlignmentFormats="0" applyWidthHeightFormats="1" dataCaption="Values" tag="d0136748-119b-4476-83fc-87964a1d3d20" updatedVersion="8" minRefreshableVersion="3" useAutoFormatting="1" subtotalHiddenItems="1" rowGrandTotals="0" colGrandTotals="0" itemPrintTitles="1" createdVersion="5" indent="0" outline="1" outlineData="1" multipleFieldFilters="0" chartFormat="8" rowHeaderCaption="Year  ">
  <location ref="E21:F23" firstHeaderRow="1" firstDataRow="1" firstDataCol="1"/>
  <pivotFields count="5">
    <pivotField dataField="1" subtotalTop="0" showAll="0" defaultSubtotal="0"/>
    <pivotField allDrilled="1" subtotalTop="0" showAll="0" sortType="descending" defaultSubtotal="0" defaultAttributeDrillState="1">
      <items count="1">
        <item x="0"/>
      </items>
      <autoSortScope>
        <pivotArea dataOnly="0" outline="0" fieldPosition="0">
          <references count="1">
            <reference field="4294967294" count="1" selected="0">
              <x v="0"/>
            </reference>
          </references>
        </pivotArea>
      </autoSortScope>
    </pivotField>
    <pivotField allDrilled="1" subtotalTop="0" showAll="0" measureFilter="1" dataSourceSort="1" defaultSubtotal="0" defaultAttributeDrillState="1">
      <items count="1">
        <item x="0"/>
      </items>
    </pivotField>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3"/>
  </rowFields>
  <rowItems count="2">
    <i>
      <x/>
    </i>
    <i>
      <x v="1"/>
    </i>
  </rowItems>
  <colItems count="1">
    <i/>
  </colItems>
  <dataFields count="1">
    <dataField fld="0" subtotal="count" baseField="0" baseItem="0"/>
  </dataFields>
  <formats count="3">
    <format dxfId="89">
      <pivotArea outline="0" collapsedLevelsAreSubtotals="1" fieldPosition="0"/>
    </format>
    <format dxfId="88">
      <pivotArea grandRow="1" outline="0" collapsedLevelsAreSubtotals="1" fieldPosition="0"/>
    </format>
    <format dxfId="87">
      <pivotArea collapsedLevelsAreSubtotals="1" fieldPosition="0">
        <references count="1">
          <reference field="3" count="0"/>
        </references>
      </pivotArea>
    </format>
  </formats>
  <chartFormats count="4">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3" count="1" selected="0">
            <x v="1"/>
          </reference>
        </references>
      </pivotArea>
    </chartFormat>
  </chartFormats>
  <pivotHierarchies count="64">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2" type="count" id="4" iMeasureHier="44">
      <autoFilter ref="A1">
        <filterColumn colId="0">
          <top10 top="0" val="1" filterVal="1"/>
        </filterColumn>
      </autoFilter>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buses]"/>
        <x15:activeTabTopLevelEntity name="[Calculation]"/>
        <x15:activeTabTopLevelEntity name="[Dim_routes]"/>
        <x15:activeTabTopLevelEntity name="[Facttable_ridership]"/>
        <x15:activeTabTopLevelEntity name="[Dim_Date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1C8EF75-4EB6-4513-A8F8-915377801032}" name="PivotTable1" cacheId="2401" applyNumberFormats="0" applyBorderFormats="0" applyFontFormats="0" applyPatternFormats="0" applyAlignmentFormats="0" applyWidthHeightFormats="1" dataCaption="Values" tag="97218c10-2a21-430b-ac37-d31203e2ec1a" updatedVersion="8" minRefreshableVersion="3" useAutoFormatting="1" subtotalHiddenItems="1" itemPrintTitles="1" createdVersion="5" indent="0" outline="1" outlineData="1" multipleFieldFilters="0">
  <location ref="A1:B2" firstHeaderRow="0" firstDataRow="1" firstDataCol="0"/>
  <pivotFields count="3">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fld="0" subtotal="count" baseField="0" baseItem="0" numFmtId="166"/>
    <dataField fld="1" subtotal="count" baseField="0" baseItem="0" numFmtId="1"/>
  </dataFields>
  <formats count="5">
    <format dxfId="94">
      <pivotArea type="all" dataOnly="0" outline="0" fieldPosition="0"/>
    </format>
    <format dxfId="93">
      <pivotArea outline="0" collapsedLevelsAreSubtotals="1" fieldPosition="0"/>
    </format>
    <format dxfId="92">
      <pivotArea dataOnly="0" labelOnly="1" outline="0" fieldPosition="0">
        <references count="1">
          <reference field="4294967294" count="2">
            <x v="0"/>
            <x v="1"/>
          </reference>
        </references>
      </pivotArea>
    </format>
    <format dxfId="91">
      <pivotArea outline="0" collapsedLevelsAreSubtotals="1" fieldPosition="0">
        <references count="1">
          <reference field="4294967294" count="1" selected="0">
            <x v="1"/>
          </reference>
        </references>
      </pivotArea>
    </format>
    <format dxfId="90">
      <pivotArea outline="0" collapsedLevelsAreSubtotals="1" fieldPosition="0">
        <references count="1">
          <reference field="4294967294" count="1" selected="0">
            <x v="0"/>
          </reference>
        </references>
      </pivotArea>
    </format>
  </formats>
  <pivotHierarchies count="64">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buses]"/>
        <x15:activeTabTopLevelEntity name="[Calculation]"/>
        <x15:activeTabTopLevelEntity name="[Dim_Date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3BB0C03-B3D7-49A7-AD32-D0F57D4CF428}" name="PivotTable18" cacheId="2383" applyNumberFormats="0" applyBorderFormats="0" applyFontFormats="0" applyPatternFormats="0" applyAlignmentFormats="0" applyWidthHeightFormats="1" dataCaption="Values" tag="b2eccad2-10dd-4f29-b316-19f512b87b30" updatedVersion="8" minRefreshableVersion="3" useAutoFormatting="1" subtotalHiddenItems="1" rowGrandTotals="0" colGrandTotals="0" itemPrintTitles="1" createdVersion="5" indent="0" outline="1" outlineData="1" multipleFieldFilters="0" chartFormat="24" rowHeaderCaption="Bus Number">
  <location ref="D22:E27" firstHeaderRow="1" firstDataRow="1" firstDataCol="1"/>
  <pivotFields count="4">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v="4"/>
    </i>
    <i>
      <x v="2"/>
    </i>
    <i>
      <x v="1"/>
    </i>
    <i>
      <x/>
    </i>
    <i>
      <x v="3"/>
    </i>
  </rowItems>
  <colItems count="1">
    <i/>
  </colItems>
  <dataFields count="1">
    <dataField fld="1" subtotal="count" baseField="0" baseItem="0"/>
  </dataFields>
  <formats count="4">
    <format dxfId="31">
      <pivotArea type="all" dataOnly="0" outline="0" fieldPosition="0"/>
    </format>
    <format dxfId="30">
      <pivotArea outline="0" collapsedLevelsAreSubtotals="1" fieldPosition="0"/>
    </format>
    <format dxfId="29">
      <pivotArea dataOnly="0" labelOnly="1" grandRow="1" outline="0" fieldPosition="0"/>
    </format>
    <format dxfId="28">
      <pivotArea dataOnly="0" labelOnly="1" outline="0" axis="axisValues" fieldPosition="0"/>
    </format>
  </formats>
  <chartFormats count="1">
    <chartFormat chart="23" format="2"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oggleTable].[Toggle Key].&amp;[Top]"/>
      </members>
    </pivotHierarch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caption="Total Revenue Generated"/>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buses]"/>
        <x15:activeTabTopLevelEntity name="[Calculation]"/>
        <x15:activeTabTopLevelEntity name="[Dim_routes]"/>
        <x15:activeTabTopLevelEntity name="[Dim_demographics]"/>
        <x15:activeTabTopLevelEntity name="[ToggleTable]"/>
        <x15:activeTabTopLevelEntity name="[Dim_Date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EFFF95A-E86A-49E7-98AC-141035E4157D}" name="PivotTable17" cacheId="2380" applyNumberFormats="0" applyBorderFormats="0" applyFontFormats="0" applyPatternFormats="0" applyAlignmentFormats="0" applyWidthHeightFormats="1" dataCaption="Values" tag="c6abe894-4981-468a-91fe-ac34f94c7511" updatedVersion="8" minRefreshableVersion="3" useAutoFormatting="1" subtotalHiddenItems="1" itemPrintTitles="1" createdVersion="5" indent="0" outline="1" outlineData="1" multipleFieldFilters="0" chartFormat="9" rowHeaderCaption="Gender">
  <location ref="A25:A2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formats count="5">
    <format dxfId="36">
      <pivotArea type="all" dataOnly="0" outline="0" fieldPosition="0"/>
    </format>
    <format dxfId="35">
      <pivotArea outline="0" collapsedLevelsAreSubtotals="1" fieldPosition="0"/>
    </format>
    <format dxfId="34">
      <pivotArea dataOnly="0" labelOnly="1" grandRow="1" outline="0" fieldPosition="0"/>
    </format>
    <format dxfId="33">
      <pivotArea dataOnly="0" labelOnly="1" outline="0" axis="axisValues" fieldPosition="0"/>
    </format>
    <format dxfId="32">
      <pivotArea grandRow="1" outline="0" collapsedLevelsAreSubtotals="1" fieldPosition="0"/>
    </format>
  </formats>
  <pivotHierarchies count="64">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caption="Total Revenue Generated"/>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buses]"/>
        <x15:activeTabTopLevelEntity name="[Calculation]"/>
        <x15:activeTabTopLevelEntity name="[Dim_routes]"/>
        <x15:activeTabTopLevelEntity name="[Dim_demograph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714635B7-8590-4186-884F-E70B05FB8BA4}" name="PivotTable16" cacheId="2377" applyNumberFormats="0" applyBorderFormats="0" applyFontFormats="0" applyPatternFormats="0" applyAlignmentFormats="0" applyWidthHeightFormats="1" dataCaption="Values" tag="d9d27584-eb7c-4a90-a994-1b0804cdc40e" updatedVersion="8" minRefreshableVersion="3" useAutoFormatting="1" subtotalHiddenItems="1" itemPrintTitles="1" createdVersion="5" indent="0" outline="1" outlineData="1" multipleFieldFilters="0" chartFormat="9" rowHeaderCaption="Gender">
  <location ref="A22:A2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Total Revenue Generated" fld="0" subtotal="count" baseField="0" baseItem="0" numFmtId="174"/>
  </dataFields>
  <formats count="5">
    <format dxfId="10">
      <pivotArea type="all" dataOnly="0" outline="0" fieldPosition="0"/>
    </format>
    <format dxfId="11">
      <pivotArea dataOnly="0" labelOnly="1" grandRow="1" outline="0" fieldPosition="0"/>
    </format>
    <format dxfId="12">
      <pivotArea dataOnly="0" labelOnly="1" outline="0" axis="axisValues" fieldPosition="0"/>
    </format>
    <format dxfId="13">
      <pivotArea grandRow="1" outline="0" collapsedLevelsAreSubtotals="1" fieldPosition="0"/>
    </format>
    <format dxfId="14">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caption="Total Revenue Generated"/>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buses]"/>
        <x15:activeTabTopLevelEntity name="[Calculation]"/>
        <x15:activeTabTopLevelEntity name="[Dim_routes]"/>
        <x15:activeTabTopLevelEntity name="[Dim_demographics]"/>
        <x15:activeTabTopLevelEntity name="[Dim_Date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E9F1373-54BD-4D9B-BD50-B1F6A6983FBE}" name="PivotTable11" cacheId="2371" applyNumberFormats="0" applyBorderFormats="0" applyFontFormats="0" applyPatternFormats="0" applyAlignmentFormats="0" applyWidthHeightFormats="1" dataCaption="Values" tag="6b961df5-1e57-4acc-8777-dcba1fd60e42" updatedVersion="8" minRefreshableVersion="3" useAutoFormatting="1" subtotalHiddenItems="1" rowGrandTotals="0" colGrandTotals="0" itemPrintTitles="1" createdVersion="5" indent="0" outline="1" outlineData="1" multipleFieldFilters="0" chartFormat="9" rowHeaderCaption="Gender">
  <location ref="A16:B19" firstHeaderRow="1" firstDataRow="1" firstDataCol="1"/>
  <pivotFields count="3">
    <pivotField dataField="1" subtotalTop="0" showAll="0" defaultSubtotal="0"/>
    <pivotField allDrilled="1"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Row" allDrilled="1"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s>
  <rowFields count="1">
    <field x="2"/>
  </rowFields>
  <rowItems count="3">
    <i>
      <x v="1"/>
    </i>
    <i>
      <x/>
    </i>
    <i>
      <x v="2"/>
    </i>
  </rowItems>
  <colItems count="1">
    <i/>
  </colItems>
  <dataFields count="1">
    <dataField fld="0" subtotal="count" baseField="1" baseItem="9" numFmtId="165"/>
  </dataFields>
  <formats count="7">
    <format dxfId="43">
      <pivotArea type="all" dataOnly="0" outline="0" fieldPosition="0"/>
    </format>
    <format dxfId="42">
      <pivotArea outline="0" collapsedLevelsAreSubtotals="1" fieldPosition="0"/>
    </format>
    <format dxfId="41">
      <pivotArea field="1" type="button" dataOnly="0" labelOnly="1" outline="0"/>
    </format>
    <format dxfId="40">
      <pivotArea dataOnly="0" labelOnly="1" grandRow="1" outline="0" fieldPosition="0"/>
    </format>
    <format dxfId="39">
      <pivotArea dataOnly="0" labelOnly="1" outline="0" axis="axisValues" fieldPosition="0"/>
    </format>
    <format dxfId="38">
      <pivotArea collapsedLevelsAreSubtotals="1" fieldPosition="0">
        <references count="1">
          <reference field="2" count="0"/>
        </references>
      </pivotArea>
    </format>
    <format dxfId="37">
      <pivotArea grandRow="1" outline="0" collapsedLevelsAreSubtotals="1" fieldPosition="0"/>
    </format>
  </formats>
  <pivotHierarchies count="64">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buses]"/>
        <x15:activeTabTopLevelEntity name="[Calculation]"/>
        <x15:activeTabTopLevelEntity name="[Dim_routes]"/>
        <x15:activeTabTopLevelEntity name="[Dim_demograph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3C65E7D1-CC86-45A6-86C5-DEFF9B77A306}" name="PivotTable1" cacheId="2374" applyNumberFormats="0" applyBorderFormats="0" applyFontFormats="0" applyPatternFormats="0" applyAlignmentFormats="0" applyWidthHeightFormats="1" dataCaption="Values" tag="e238be75-33e7-444a-90f8-9dc2d327c0cf" updatedVersion="8" minRefreshableVersion="3" useAutoFormatting="1" subtotalHiddenItems="1" rowGrandTotals="0" colGrandTotals="0" itemPrintTitles="1" createdVersion="5" indent="0" outline="1" outlineData="1" multipleFieldFilters="0" chartFormat="24" rowHeaderCaption="Route Name">
  <location ref="A2:B12" firstHeaderRow="1" firstDataRow="1" firstDataCol="1"/>
  <pivotFields count="3">
    <pivotField axis="axisRow" allDrilled="1"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0">
    <i>
      <x v="2"/>
    </i>
    <i>
      <x/>
    </i>
    <i>
      <x v="8"/>
    </i>
    <i>
      <x v="4"/>
    </i>
    <i>
      <x v="9"/>
    </i>
    <i>
      <x v="5"/>
    </i>
    <i>
      <x v="3"/>
    </i>
    <i>
      <x v="6"/>
    </i>
    <i>
      <x v="1"/>
    </i>
    <i>
      <x v="7"/>
    </i>
  </rowItems>
  <colItems count="1">
    <i/>
  </colItems>
  <dataFields count="1">
    <dataField fld="1" subtotal="count" baseField="0" baseItem="0"/>
  </dataFields>
  <formats count="6">
    <format dxfId="4">
      <pivotArea type="all" dataOnly="0" outline="0" fieldPosition="0"/>
    </format>
    <format dxfId="5">
      <pivotArea field="0" type="button" dataOnly="0" labelOnly="1" outline="0" axis="axisRow" fieldPosition="0"/>
    </format>
    <format dxfId="6">
      <pivotArea dataOnly="0" labelOnly="1" fieldPosition="0">
        <references count="1">
          <reference field="0" count="0"/>
        </references>
      </pivotArea>
    </format>
    <format dxfId="7">
      <pivotArea dataOnly="0" labelOnly="1" grandRow="1" outline="0" fieldPosition="0"/>
    </format>
    <format dxfId="8">
      <pivotArea dataOnly="0" labelOnly="1" outline="0" axis="axisValues" fieldPosition="0"/>
    </format>
    <format dxfId="9">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buses]"/>
        <x15:activeTabTopLevelEntity name="[Calculation]"/>
        <x15:activeTabTopLevelEntity name="[Dim_routes]"/>
        <x15:activeTabTopLevelEntity name="[Dim_demographics]"/>
        <x15:activeTabTopLevelEntity name="[Dim_Date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9BC7C358-4501-4C2D-A4DF-12032263B25A}" name="SelectedToggle" cacheId="2398" applyNumberFormats="0" applyBorderFormats="0" applyFontFormats="0" applyPatternFormats="0" applyAlignmentFormats="0" applyWidthHeightFormats="1" dataCaption="Values" tag="e5728361-1de1-4f99-95d8-88dc9978cbb6" updatedVersion="8" minRefreshableVersion="3" useAutoFormatting="1" subtotalHiddenItems="1" rowGrandTotals="0" colGrandTotals="0" itemPrintTitles="1" createdVersion="5" indent="0" outline="1" outlineData="1" multipleFieldFilters="0" chartFormat="24" rowHeaderCaption="Toogle">
  <location ref="G22:H23" firstHeaderRow="1" firstDataRow="1" firstDataCol="1"/>
  <pivotFields count="3">
    <pivotField axis="axisRow" allDrilled="1" subtotalTop="0" showAll="0" dataSourceSort="1" defaultSubtotal="0" defaultAttributeDrillState="1">
      <items count="1">
        <item s="1" x="0"/>
      </items>
    </pivotField>
    <pivotField dataField="1" subtotalTop="0" showAll="0" defaultSubtotal="0"/>
    <pivotField allDrilled="1" subtotalTop="0" showAll="0" dataSourceSort="1" defaultSubtotal="0" defaultAttributeDrillState="1"/>
  </pivotFields>
  <rowFields count="1">
    <field x="0"/>
  </rowFields>
  <rowItems count="1">
    <i>
      <x/>
    </i>
  </rowItems>
  <colItems count="1">
    <i/>
  </colItems>
  <dataFields count="1">
    <dataField fld="1" subtotal="count" baseField="0" baseItem="0"/>
  </dataFields>
  <formats count="4">
    <format dxfId="47">
      <pivotArea type="all" dataOnly="0" outline="0" fieldPosition="0"/>
    </format>
    <format dxfId="46">
      <pivotArea outline="0" collapsedLevelsAreSubtotals="1" fieldPosition="0"/>
    </format>
    <format dxfId="45">
      <pivotArea dataOnly="0" labelOnly="1" grandRow="1" outline="0" fieldPosition="0"/>
    </format>
    <format dxfId="44">
      <pivotArea dataOnly="0" labelOnly="1" outline="0" axis="axisValues" fieldPosition="0"/>
    </format>
  </formats>
  <pivotHierarchies count="64">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caption="Total Revenue Generated"/>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buses]"/>
        <x15:activeTabTopLevelEntity name="[Calculation]"/>
        <x15:activeTabTopLevelEntity name="[Dim_routes]"/>
        <x15:activeTabTopLevelEntity name="[Dim_demographics]"/>
        <x15:activeTabTopLevelEntity name="[ToggleTable]"/>
        <x15:activeTabTopLevelEntity name="[Dim_Date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BC5D67F3-C68F-4B7B-B5F5-22C938980F30}" name="PivotTable24" cacheId="2392" applyNumberFormats="0" applyBorderFormats="0" applyFontFormats="0" applyPatternFormats="0" applyAlignmentFormats="0" applyWidthHeightFormats="1" dataCaption="Values" tag="08f2abdd-3dbd-4cce-ade4-f5d58c7e88bf" updatedVersion="8" minRefreshableVersion="3" useAutoFormatting="1" subtotalHiddenItems="1" rowGrandTotals="0" colGrandTotals="0" itemPrintTitles="1" createdVersion="5" indent="0" outline="1" outlineData="1" multipleFieldFilters="0" chartFormat="7" rowHeaderCaption="Occupation">
  <location ref="A42:B48" firstHeaderRow="1" firstDataRow="1" firstDataCol="1"/>
  <pivotFields count="4">
    <pivotField dataField="1" subtotalTop="0" showAll="0" defaultSubtotal="0"/>
    <pivotField allDrilled="1"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Row" allDrilled="1" subtotalTop="0" showAll="0" sortType="de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6">
    <i>
      <x/>
    </i>
    <i>
      <x v="1"/>
    </i>
    <i>
      <x v="3"/>
    </i>
    <i>
      <x v="5"/>
    </i>
    <i>
      <x v="2"/>
    </i>
    <i>
      <x v="4"/>
    </i>
  </rowItems>
  <colItems count="1">
    <i/>
  </colItems>
  <dataFields count="1">
    <dataField fld="0" subtotal="count" baseField="1" baseItem="9" numFmtId="166"/>
  </dataFields>
  <formats count="5">
    <format dxfId="52">
      <pivotArea type="all" dataOnly="0" outline="0" fieldPosition="0"/>
    </format>
    <format dxfId="51">
      <pivotArea field="1" type="button" dataOnly="0" labelOnly="1" outline="0"/>
    </format>
    <format dxfId="50">
      <pivotArea dataOnly="0" labelOnly="1" grandRow="1" outline="0" fieldPosition="0"/>
    </format>
    <format dxfId="49">
      <pivotArea dataOnly="0" labelOnly="1" outline="0" axis="axisValues" fieldPosition="0"/>
    </format>
    <format dxfId="48">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buses]"/>
        <x15:activeTabTopLevelEntity name="[Calculation]"/>
        <x15:activeTabTopLevelEntity name="[Dim_routes]"/>
        <x15:activeTabTopLevelEntity name="[Dim_demograph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CA0FF4B8-988A-4032-BF8E-9D7845687E0B}" name="PivotTable23" cacheId="2389" applyNumberFormats="0" applyBorderFormats="0" applyFontFormats="0" applyPatternFormats="0" applyAlignmentFormats="0" applyWidthHeightFormats="1" dataCaption="Values" tag="1f2a6f1d-0428-44e6-9e75-4add944db2f6" updatedVersion="8" minRefreshableVersion="3" useAutoFormatting="1" subtotalHiddenItems="1" itemPrintTitles="1" createdVersion="5" indent="0" outline="1" outlineData="1" multipleFieldFilters="0" chartFormat="9" rowHeaderCaption="Gender">
  <location ref="A37:A38"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formats count="5">
    <format dxfId="57">
      <pivotArea type="all" dataOnly="0" outline="0" fieldPosition="0"/>
    </format>
    <format dxfId="56">
      <pivotArea outline="0" collapsedLevelsAreSubtotals="1" fieldPosition="0"/>
    </format>
    <format dxfId="55">
      <pivotArea dataOnly="0" labelOnly="1" grandRow="1" outline="0" fieldPosition="0"/>
    </format>
    <format dxfId="54">
      <pivotArea dataOnly="0" labelOnly="1" outline="0" axis="axisValues" fieldPosition="0"/>
    </format>
    <format dxfId="53">
      <pivotArea grandRow="1" outline="0" collapsedLevelsAreSubtotals="1" fieldPosition="0"/>
    </format>
  </formats>
  <pivotHierarchies count="64">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caption="Total Revenue Generated"/>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buses]"/>
        <x15:activeTabTopLevelEntity name="[Calculation]"/>
        <x15:activeTabTopLevelEntity name="[Dim_routes]"/>
        <x15:activeTabTopLevelEntity name="[Dim_demographics]"/>
        <x15:activeTabTopLevelEntity name="[Dim_Date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4CB6E97C-9D64-4FF3-8933-A0FDD9884CAE}" name="PivotTable31" cacheId="2395" applyNumberFormats="0" applyBorderFormats="0" applyFontFormats="0" applyPatternFormats="0" applyAlignmentFormats="0" applyWidthHeightFormats="1" dataCaption="Values" tag="685bc95b-a017-42a9-9afc-d86c568ea7a1" updatedVersion="8" minRefreshableVersion="3" useAutoFormatting="1" subtotalHiddenItems="1" rowGrandTotals="0" colGrandTotals="0" itemPrintTitles="1" createdVersion="5" indent="0" outline="1" outlineData="1" multipleFieldFilters="0" chartFormat="7" rowHeaderCaption="Occupation">
  <location ref="A53:G237" firstHeaderRow="1" firstDataRow="2" firstDataCol="1"/>
  <pivotFields count="5">
    <pivotField dataField="1" subtotalTop="0" showAll="0" defaultSubtotal="0"/>
    <pivotField allDrilled="1"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Col" allDrilled="1" subtotalTop="0" showAll="0" defaultSubtotal="0" defaultAttributeDrillState="1">
      <items count="6">
        <item x="0"/>
        <item x="1"/>
        <item x="2"/>
        <item x="3"/>
        <item x="4"/>
        <item x="5"/>
      </items>
    </pivotField>
    <pivotField axis="axisRow" allDrilled="1" subtotalTop="0" showAll="0" defaultSubtotal="0" defaultAttributeDrillState="1">
      <items count="183">
        <item x="0"/>
        <item x="8"/>
        <item x="10"/>
        <item x="15"/>
        <item x="16"/>
        <item x="21"/>
        <item x="22"/>
        <item x="33"/>
        <item x="34"/>
        <item x="37"/>
        <item x="38"/>
        <item x="39"/>
        <item x="40"/>
        <item x="44"/>
        <item x="48"/>
        <item x="49"/>
        <item x="54"/>
        <item x="60"/>
        <item x="64"/>
        <item x="68"/>
        <item x="74"/>
        <item x="80"/>
        <item x="81"/>
        <item x="82"/>
        <item x="90"/>
        <item x="94"/>
        <item x="99"/>
        <item x="100"/>
        <item x="102"/>
        <item x="106"/>
        <item x="109"/>
        <item x="110"/>
        <item x="119"/>
        <item x="120"/>
        <item x="126"/>
        <item x="128"/>
        <item x="130"/>
        <item x="140"/>
        <item x="141"/>
        <item x="143"/>
        <item x="147"/>
        <item x="152"/>
        <item x="156"/>
        <item x="158"/>
        <item x="176"/>
        <item x="7"/>
        <item x="11"/>
        <item x="25"/>
        <item x="35"/>
        <item x="50"/>
        <item x="52"/>
        <item x="56"/>
        <item x="69"/>
        <item x="72"/>
        <item x="85"/>
        <item x="124"/>
        <item x="149"/>
        <item x="154"/>
        <item x="169"/>
        <item x="5"/>
        <item x="23"/>
        <item x="51"/>
        <item x="79"/>
        <item x="103"/>
        <item x="114"/>
        <item x="127"/>
        <item x="129"/>
        <item x="135"/>
        <item x="148"/>
        <item x="150"/>
        <item x="151"/>
        <item x="165"/>
        <item x="167"/>
        <item x="2"/>
        <item x="13"/>
        <item x="14"/>
        <item x="18"/>
        <item x="59"/>
        <item x="62"/>
        <item x="65"/>
        <item x="66"/>
        <item x="70"/>
        <item x="71"/>
        <item x="75"/>
        <item x="89"/>
        <item x="96"/>
        <item x="98"/>
        <item x="101"/>
        <item x="105"/>
        <item x="107"/>
        <item x="113"/>
        <item x="118"/>
        <item x="134"/>
        <item x="155"/>
        <item x="161"/>
        <item x="163"/>
        <item x="168"/>
        <item x="170"/>
        <item x="173"/>
        <item x="178"/>
        <item x="180"/>
        <item x="3"/>
        <item x="12"/>
        <item x="17"/>
        <item x="19"/>
        <item x="24"/>
        <item x="28"/>
        <item x="36"/>
        <item x="41"/>
        <item x="42"/>
        <item x="45"/>
        <item x="57"/>
        <item x="58"/>
        <item x="61"/>
        <item x="63"/>
        <item x="67"/>
        <item x="76"/>
        <item x="77"/>
        <item x="78"/>
        <item x="83"/>
        <item x="87"/>
        <item x="91"/>
        <item x="93"/>
        <item x="95"/>
        <item x="104"/>
        <item x="108"/>
        <item x="116"/>
        <item x="123"/>
        <item x="131"/>
        <item x="133"/>
        <item x="136"/>
        <item x="137"/>
        <item x="138"/>
        <item x="139"/>
        <item x="142"/>
        <item x="145"/>
        <item x="146"/>
        <item x="159"/>
        <item x="160"/>
        <item x="166"/>
        <item x="171"/>
        <item x="174"/>
        <item x="175"/>
        <item x="177"/>
        <item x="179"/>
        <item x="181"/>
        <item x="182"/>
        <item x="53"/>
        <item x="4"/>
        <item x="20"/>
        <item x="32"/>
        <item x="43"/>
        <item x="55"/>
        <item x="1"/>
        <item x="6"/>
        <item x="9"/>
        <item x="26"/>
        <item x="27"/>
        <item x="29"/>
        <item x="30"/>
        <item x="31"/>
        <item x="46"/>
        <item x="47"/>
        <item x="73"/>
        <item x="84"/>
        <item x="86"/>
        <item x="88"/>
        <item x="92"/>
        <item x="97"/>
        <item x="111"/>
        <item x="112"/>
        <item x="115"/>
        <item x="117"/>
        <item x="121"/>
        <item x="122"/>
        <item x="125"/>
        <item x="132"/>
        <item x="144"/>
        <item x="153"/>
        <item x="157"/>
        <item x="162"/>
        <item x="164"/>
        <item x="172"/>
      </items>
    </pivotField>
    <pivotField allDrilled="1" subtotalTop="0" showAll="0" dataSourceSort="1" defaultSubtotal="0" defaultAttributeDrillState="1"/>
  </pivotFields>
  <rowFields count="1">
    <field x="3"/>
  </rowFields>
  <rowItems count="18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rowItems>
  <colFields count="1">
    <field x="2"/>
  </colFields>
  <colItems count="6">
    <i>
      <x/>
    </i>
    <i>
      <x v="1"/>
    </i>
    <i>
      <x v="2"/>
    </i>
    <i>
      <x v="3"/>
    </i>
    <i>
      <x v="4"/>
    </i>
    <i>
      <x v="5"/>
    </i>
  </colItems>
  <dataFields count="1">
    <dataField fld="0" subtotal="count" baseField="1" baseItem="9" numFmtId="166"/>
  </dataFields>
  <formats count="13">
    <format dxfId="70">
      <pivotArea type="all" dataOnly="0" outline="0" fieldPosition="0"/>
    </format>
    <format dxfId="69">
      <pivotArea field="1" type="button" dataOnly="0" labelOnly="1" outline="0"/>
    </format>
    <format dxfId="68">
      <pivotArea dataOnly="0" labelOnly="1" outline="0" axis="axisValues" fieldPosition="0"/>
    </format>
    <format dxfId="67">
      <pivotArea outline="0" collapsedLevelsAreSubtotals="1" fieldPosition="0"/>
    </format>
    <format dxfId="66">
      <pivotArea dataOnly="0" labelOnly="1" fieldPosition="0">
        <references count="1">
          <reference field="2" count="0"/>
        </references>
      </pivotArea>
    </format>
    <format dxfId="65">
      <pivotArea dataOnly="0" labelOnly="1" fieldPosition="0">
        <references count="1">
          <reference field="3" count="0"/>
        </references>
      </pivotArea>
    </format>
    <format dxfId="64">
      <pivotArea dataOnly="0" labelOnly="1" fieldPosition="0">
        <references count="1">
          <reference field="2" count="5">
            <x v="1"/>
            <x v="2"/>
            <x v="3"/>
            <x v="4"/>
            <x v="5"/>
          </reference>
        </references>
      </pivotArea>
    </format>
    <format dxfId="63">
      <pivotArea dataOnly="0" labelOnly="1" grandRow="1" outline="0" fieldPosition="0"/>
    </format>
    <format dxfId="62">
      <pivotArea dataOnly="0" labelOnly="1" fieldPosition="0">
        <references count="2">
          <reference field="2" count="1" selected="0">
            <x v="0"/>
          </reference>
          <reference field="3" count="50">
            <x v="16"/>
            <x v="40"/>
            <x v="90"/>
            <x v="98"/>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reference>
        </references>
      </pivotArea>
    </format>
    <format dxfId="61">
      <pivotArea dataOnly="0" labelOnly="1" fieldPosition="0">
        <references count="2">
          <reference field="2" count="1" selected="0">
            <x v="2"/>
          </reference>
          <reference field="3" count="16">
            <x v="0"/>
            <x v="5"/>
            <x v="45"/>
            <x v="46"/>
            <x v="47"/>
            <x v="48"/>
            <x v="49"/>
            <x v="50"/>
            <x v="51"/>
            <x v="52"/>
            <x v="53"/>
            <x v="54"/>
            <x v="55"/>
            <x v="56"/>
            <x v="57"/>
            <x v="58"/>
          </reference>
        </references>
      </pivotArea>
    </format>
    <format dxfId="60">
      <pivotArea dataOnly="0" labelOnly="1" fieldPosition="0">
        <references count="2">
          <reference field="2" count="1" selected="0">
            <x v="4"/>
          </reference>
          <reference field="3" count="15">
            <x v="13"/>
            <x v="59"/>
            <x v="60"/>
            <x v="61"/>
            <x v="62"/>
            <x v="63"/>
            <x v="64"/>
            <x v="65"/>
            <x v="66"/>
            <x v="67"/>
            <x v="68"/>
            <x v="69"/>
            <x v="70"/>
            <x v="71"/>
            <x v="72"/>
          </reference>
        </references>
      </pivotArea>
    </format>
    <format dxfId="59">
      <pivotArea dataOnly="0" labelOnly="1" fieldPosition="0">
        <references count="2">
          <reference field="2" count="1" selected="0">
            <x v="5"/>
          </reference>
          <reference field="3" count="29">
            <x v="29"/>
            <x v="73"/>
            <x v="74"/>
            <x v="75"/>
            <x v="76"/>
            <x v="77"/>
            <x v="78"/>
            <x v="79"/>
            <x v="80"/>
            <x v="81"/>
            <x v="82"/>
            <x v="83"/>
            <x v="84"/>
            <x v="85"/>
            <x v="86"/>
            <x v="87"/>
            <x v="88"/>
            <x v="89"/>
            <x v="90"/>
            <x v="91"/>
            <x v="92"/>
            <x v="93"/>
            <x v="94"/>
            <x v="95"/>
            <x v="96"/>
            <x v="97"/>
            <x v="98"/>
            <x v="99"/>
            <x v="100"/>
          </reference>
        </references>
      </pivotArea>
    </format>
    <format dxfId="58">
      <pivotArea dataOnly="0" labelOnly="1" fieldPosition="0">
        <references count="2">
          <reference field="2" count="1" selected="0">
            <x v="1"/>
          </reference>
          <reference field="3" count="45">
            <x v="0"/>
            <x v="1"/>
            <x v="2"/>
            <x v="3"/>
            <x v="4"/>
            <x v="5"/>
            <x v="6"/>
            <x v="7"/>
            <x v="8"/>
            <x v="9"/>
            <x v="10"/>
            <x v="11"/>
            <x v="12"/>
            <x v="13"/>
            <x v="14"/>
            <x v="15"/>
            <x v="16"/>
            <x v="17"/>
            <x v="18"/>
            <x v="19"/>
            <x v="20"/>
            <x v="21"/>
            <x v="22"/>
            <x v="23"/>
            <x v="24"/>
            <x v="25"/>
            <x v="26"/>
            <x v="27"/>
            <x v="28"/>
            <x v="29"/>
            <x v="30"/>
            <x v="31"/>
            <x v="32"/>
            <x v="33"/>
            <x v="34"/>
            <x v="35"/>
            <x v="36"/>
            <x v="37"/>
            <x v="38"/>
            <x v="39"/>
            <x v="40"/>
            <x v="41"/>
            <x v="42"/>
            <x v="43"/>
            <x v="44"/>
          </reference>
        </references>
      </pivotArea>
    </format>
  </formats>
  <pivotHierarchies count="64">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8"/>
  </rowHierarchiesUsage>
  <colHierarchiesUsage count="1">
    <colHierarchyUsage hierarchyUsage="1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buses]"/>
        <x15:activeTabTopLevelEntity name="[Calculation]"/>
        <x15:activeTabTopLevelEntity name="[Dim_routes]"/>
        <x15:activeTabTopLevelEntity name="[Dim_demographics]"/>
        <x15:activeTabTopLevelEntity name="[Facttable_ridership]"/>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1FD15AC-FE7B-4570-894A-37B54A16B2C9}" name="PivotTable20" cacheId="2386" applyNumberFormats="0" applyBorderFormats="0" applyFontFormats="0" applyPatternFormats="0" applyAlignmentFormats="0" applyWidthHeightFormats="1" dataCaption="Values" tag="2686543c-1bf0-4e1f-83e8-2701d4914984" updatedVersion="8" minRefreshableVersion="3" useAutoFormatting="1" subtotalHiddenItems="1" rowGrandTotals="0" colGrandTotals="0" itemPrintTitles="1" createdVersion="5" indent="0" outline="1" outlineData="1" multipleFieldFilters="0" chartFormat="7" rowHeaderCaption="Age Group">
  <location ref="A30:B34" firstHeaderRow="1" firstDataRow="1" firstDataCol="1"/>
  <pivotFields count="4">
    <pivotField dataField="1" subtotalTop="0" showAll="0" defaultSubtotal="0"/>
    <pivotField allDrilled="1"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Row"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4">
    <i>
      <x v="1"/>
    </i>
    <i>
      <x v="2"/>
    </i>
    <i>
      <x/>
    </i>
    <i>
      <x v="3"/>
    </i>
  </rowItems>
  <colItems count="1">
    <i/>
  </colItems>
  <dataFields count="1">
    <dataField fld="0" subtotal="count" baseField="1" baseItem="9" numFmtId="166"/>
  </dataFields>
  <formats count="5">
    <format dxfId="75">
      <pivotArea type="all" dataOnly="0" outline="0" fieldPosition="0"/>
    </format>
    <format dxfId="74">
      <pivotArea field="1" type="button" dataOnly="0" labelOnly="1" outline="0"/>
    </format>
    <format dxfId="73">
      <pivotArea dataOnly="0" labelOnly="1" grandRow="1" outline="0" fieldPosition="0"/>
    </format>
    <format dxfId="72">
      <pivotArea dataOnly="0" labelOnly="1" outline="0" axis="axisValues" fieldPosition="0"/>
    </format>
    <format dxfId="71">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buses]"/>
        <x15:activeTabTopLevelEntity name="[Calculation]"/>
        <x15:activeTabTopLevelEntity name="[Dim_routes]"/>
        <x15:activeTabTopLevelEntity name="[Dim_demographics]"/>
        <x15:activeTabTopLevelEntity name="[Dim_DateTabl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ggle" xr10:uid="{03353180-4B95-48A8-B493-D3B65B1F28DA}" sourceName="[ToggleTable].[Toggle Key]">
  <pivotTables>
    <pivotTable tabId="4" name="PivotTable18"/>
    <pivotTable tabId="4" name="SelectedToggle"/>
  </pivotTables>
  <data>
    <olap pivotCacheId="1278956478">
      <levels count="2">
        <level uniqueName="[ToggleTable].[Toggle Key].[(All)]" sourceCaption="(All)" count="0"/>
        <level uniqueName="[ToggleTable].[Toggle Key].[Toggle Key]" sourceCaption="Toggle Key" count="2">
          <ranges>
            <range startItem="0">
              <i n="[ToggleTable].[Toggle Key].&amp;[Top]" c="Top"/>
              <i n="[ToggleTable].[Toggle Key].&amp;[Bottom]" c="Bottom"/>
            </range>
          </ranges>
        </level>
      </levels>
      <selections count="1">
        <selection n="[ToggleTable].[Toggle Key].&amp;[Top]"/>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05E6E23D-95A4-4337-A169-7D283B62E141}" sourceName="[Dim_demographics].[Gender]">
  <pivotTables>
    <pivotTable tabId="4" name="PivotTable11"/>
    <pivotTable tabId="4" name="PivotTable1"/>
    <pivotTable tabId="4" name="PivotTable16"/>
    <pivotTable tabId="4" name="PivotTable17"/>
    <pivotTable tabId="4" name="PivotTable18"/>
    <pivotTable tabId="4" name="PivotTable20"/>
    <pivotTable tabId="4" name="PivotTable23"/>
    <pivotTable tabId="4" name="PivotTable24"/>
    <pivotTable tabId="4" name="PivotTable31"/>
    <pivotTable tabId="4" name="SelectedToggle"/>
    <pivotTable tabId="2" name="PivotTable1"/>
    <pivotTable tabId="2" name="PivotTable13"/>
    <pivotTable tabId="2" name="PivotTable14"/>
    <pivotTable tabId="2" name="PivotTable16"/>
    <pivotTable tabId="2" name="PivotTable2"/>
    <pivotTable tabId="2" name="PivotTable3"/>
    <pivotTable tabId="2" name="PivotTable4"/>
    <pivotTable tabId="2" name="PivotTable5"/>
    <pivotTable tabId="2" name="PivotTable6"/>
    <pivotTable tabId="2" name="PivotTable7"/>
    <pivotTable tabId="2" name="PivotTable9"/>
  </pivotTables>
  <data>
    <olap pivotCacheId="1278956478">
      <levels count="2">
        <level uniqueName="[Dim_demographics].[Gender].[(All)]" sourceCaption="(All)" count="0"/>
        <level uniqueName="[Dim_demographics].[Gender].[Gender]" sourceCaption="Gender" count="3">
          <ranges>
            <range startItem="0">
              <i n="[Dim_demographics].[Gender].&amp;[Female]" c="Female"/>
              <i n="[Dim_demographics].[Gender].&amp;[Male]" c="Male"/>
              <i n="[Dim_demographics].[Gender].&amp;[Other]" c="Other"/>
            </range>
          </ranges>
        </level>
      </levels>
      <selections count="1">
        <selection n="[Dim_demographics].[Gende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uteName" xr10:uid="{F5E50ACE-0F91-4148-9B09-8719E8014106}" sourceName="[Dim_routes].[RouteName]">
  <pivotTables>
    <pivotTable tabId="4" name="PivotTable11"/>
    <pivotTable tabId="4" name="PivotTable1"/>
    <pivotTable tabId="4" name="PivotTable16"/>
    <pivotTable tabId="4" name="PivotTable17"/>
    <pivotTable tabId="4" name="PivotTable18"/>
    <pivotTable tabId="4" name="PivotTable20"/>
    <pivotTable tabId="4" name="PivotTable23"/>
    <pivotTable tabId="4" name="PivotTable24"/>
    <pivotTable tabId="4" name="PivotTable31"/>
    <pivotTable tabId="4" name="SelectedToggle"/>
    <pivotTable tabId="2" name="PivotTable1"/>
    <pivotTable tabId="2" name="PivotTable13"/>
    <pivotTable tabId="2" name="PivotTable14"/>
    <pivotTable tabId="2" name="PivotTable16"/>
    <pivotTable tabId="2" name="PivotTable4"/>
    <pivotTable tabId="2" name="PivotTable5"/>
    <pivotTable tabId="2" name="PivotTable6"/>
    <pivotTable tabId="2" name="PivotTable7"/>
    <pivotTable tabId="2" name="PivotTable9"/>
  </pivotTables>
  <data>
    <olap pivotCacheId="1278956478">
      <levels count="2">
        <level uniqueName="[Dim_routes].[RouteName].[(All)]" sourceCaption="(All)" count="0"/>
        <level uniqueName="[Dim_routes].[RouteName].[RouteName]" sourceCaption="RouteName" count="10">
          <ranges>
            <range startItem="0">
              <i n="[Dim_routes].[RouteName].&amp;[Airport Express]" c="Airport Express"/>
              <i n="[Dim_routes].[RouteName].&amp;[Beachfront Route]" c="Beachfront Route"/>
              <i n="[Dim_routes].[RouteName].&amp;[Central Line]" c="Central Line"/>
              <i n="[Dim_routes].[RouteName].&amp;[City Shuttle]" c="City Shuttle"/>
              <i n="[Dim_routes].[RouteName].&amp;[East-West Express]" c="East-West Express"/>
              <i n="[Dim_routes].[RouteName].&amp;[Market Line]" c="Market Line"/>
              <i n="[Dim_routes].[RouteName].&amp;[North Circular]" c="North Circular"/>
              <i n="[Dim_routes].[RouteName].&amp;[South Line]" c="South Line"/>
              <i n="[Dim_routes].[RouteName].&amp;[Suburban Line]" c="Suburban Line"/>
              <i n="[Dim_routes].[RouteName].&amp;[University Line]" c="University Line"/>
            </range>
          </ranges>
        </level>
      </levels>
      <selections count="1">
        <selection n="[Dim_routes].[RouteName].[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4AF88818-0BD2-4346-ABA3-9353EA33D95A}" sourceName="[Dim_DateTable].[Year]">
  <pivotTables>
    <pivotTable tabId="2" name="PivotTable7"/>
    <pivotTable tabId="4" name="PivotTable1"/>
    <pivotTable tabId="4" name="PivotTable11"/>
    <pivotTable tabId="4" name="PivotTable16"/>
    <pivotTable tabId="4" name="PivotTable17"/>
    <pivotTable tabId="4" name="PivotTable18"/>
    <pivotTable tabId="4" name="PivotTable20"/>
    <pivotTable tabId="4" name="PivotTable23"/>
    <pivotTable tabId="4" name="PivotTable24"/>
    <pivotTable tabId="4" name="PivotTable31"/>
    <pivotTable tabId="4" name="SelectedToggle"/>
    <pivotTable tabId="2" name="PivotTable1"/>
    <pivotTable tabId="2" name="PivotTable13"/>
    <pivotTable tabId="2" name="PivotTable14"/>
    <pivotTable tabId="2" name="PivotTable16"/>
    <pivotTable tabId="2" name="PivotTable2"/>
    <pivotTable tabId="2" name="PivotTable3"/>
    <pivotTable tabId="2" name="PivotTable4"/>
    <pivotTable tabId="2" name="PivotTable5"/>
    <pivotTable tabId="2" name="PivotTable6"/>
    <pivotTable tabId="2" name="PivotTable9"/>
  </pivotTables>
  <data>
    <olap pivotCacheId="1278956478">
      <levels count="2">
        <level uniqueName="[Dim_DateTable].[Year].[(All)]" sourceCaption="(All)" count="0"/>
        <level uniqueName="[Dim_DateTable].[Year].[Year]" sourceCaption="Year" count="2">
          <ranges>
            <range startItem="0">
              <i n="[Dim_DateTable].[Year].&amp;[2023]" c="2023"/>
              <i n="[Dim_DateTable].[Year].&amp;[2024]" c="2024"/>
            </range>
          </ranges>
        </level>
      </levels>
      <selections count="1">
        <selection n="[Dim_DateTable].[Yea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Slicer 1" xr10:uid="{34028A3D-D6CA-44A8-A807-B482BBB8965B}" cache="Slicer_Gender" caption="Gender" level="1" style="Slicer Style 3" rowHeight="247650"/>
  <slicer name="RouteSlicer 1" xr10:uid="{A16A3D9F-981A-4984-B64D-7D6877FC4C2D}" cache="Slicer_RouteName" caption="RouteName" level="1" style="Slicer Style 3" rowHeight="247650"/>
  <slicer name="YearSlicer 1" xr10:uid="{A72AC5BB-251D-4666-889B-DC20610E3671}" cache="Slicer_Year" caption="Year" level="1" style="Slicer Style 3"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oggle" xr10:uid="{ABC3ADF2-2666-4618-A926-264D280529E6}" cache="Slicer_Toggle" caption="Toggle" columnCount="2" showCaption="0" level="1" style="Slicer Style 3 2" rowHeight="247650"/>
  <slicer name="GenderSlicer" xr10:uid="{216C9E9E-81A4-4918-8D1A-3C92D7C3459E}" cache="Slicer_Gender" caption="Gender" level="1" style="Slicer Style 3" rowHeight="247650"/>
  <slicer name="RouteSlicer" xr10:uid="{57AB8D50-D687-415B-9D58-056E248414BA}" cache="Slicer_RouteName" caption="RouteName" level="1" style="Slicer Style 3" rowHeight="247650"/>
  <slicer name="YearSlicer" xr10:uid="{DCF53AB2-9B59-4395-AAD4-0920A48FE893}" cache="Slicer_Year" caption="Year" level="1" style="Slicer Style 3"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2A9975-6773-4410-B519-E3143B29506B}" name="Table3" displayName="Table3" ref="D16:H19" totalsRowShown="0" dataDxfId="27" dataCellStyle="Percent">
  <autoFilter ref="D16:H19" xr:uid="{062A9975-6773-4410-B519-E3143B29506B}"/>
  <tableColumns count="5">
    <tableColumn id="1" xr3:uid="{AF4F9341-A72A-4073-A08F-5E678E228A34}" name="Gender" dataDxfId="26">
      <calculatedColumnFormula>A17</calculatedColumnFormula>
    </tableColumn>
    <tableColumn id="2" xr3:uid="{AB8CD540-83E6-4BD7-BED1-1B51A0F0B45B}" name="5%" dataDxfId="25" dataCellStyle="Percent"/>
    <tableColumn id="3" xr3:uid="{34A95EB3-8DDF-4E73-B8D4-8E7915E6D790}" name="%" dataDxfId="24" dataCellStyle="Percent">
      <calculatedColumnFormula>C17-E17</calculatedColumnFormula>
    </tableColumn>
    <tableColumn id="4" xr3:uid="{B872420D-E927-4AE9-BE14-B2B7595C4477}" name="% Left" dataDxfId="23" dataCellStyle="Percent">
      <calculatedColumnFormula>1-C17-H17</calculatedColumnFormula>
    </tableColumn>
    <tableColumn id="5" xr3:uid="{992D6224-E06D-42AD-86F6-6CF87014E652}" name="5%2" dataDxfId="22" dataCellStyle="Perc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0692843-5693-4398-A412-20F95DF672CA}" name="ToggleTable" displayName="ToggleTable" ref="I22:J24" totalsRowShown="0" headerRowDxfId="21">
  <autoFilter ref="I22:J24" xr:uid="{50692843-5693-4398-A412-20F95DF672CA}"/>
  <tableColumns count="2">
    <tableColumn id="1" xr3:uid="{D78349A2-996C-46F5-9300-30415C716E5B}" name="Toggle Key" dataDxfId="20"/>
    <tableColumn id="2" xr3:uid="{D4F77CD0-FA7F-4043-86C7-60FDCA2F75D4}" name="Toggle Display" dataDxfId="1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F18FD7A-41B3-48E4-97B1-4E4E94C71625}" name="Table5" displayName="Table5" ref="C2:E12" totalsRowShown="0">
  <autoFilter ref="C2:E12" xr:uid="{DF18FD7A-41B3-48E4-97B1-4E4E94C71625}"/>
  <tableColumns count="3">
    <tableColumn id="1" xr3:uid="{0F363499-9CF8-468E-B5AB-1DA10BC378DC}" name="Route Nme + %" dataDxfId="18">
      <calculatedColumnFormula>A3 &amp; "|" &amp; TEXT(D3,"0%")</calculatedColumnFormula>
    </tableColumn>
    <tableColumn id="2" xr3:uid="{D319A6B0-D71A-4B71-8018-F35B413A0057}" name="% of Total" dataDxfId="17" dataCellStyle="Percent">
      <calculatedColumnFormula>B3/SUM($B$3:$B$12)</calculatedColumnFormula>
    </tableColumn>
    <tableColumn id="3" xr3:uid="{4860471F-6AB1-410C-A575-72711CF068B8}" name="Total Number Of Rider" dataDxfId="16">
      <calculatedColumnFormula>B3</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19.xml"/><Relationship Id="rId13" Type="http://schemas.openxmlformats.org/officeDocument/2006/relationships/table" Target="../tables/table3.xml"/><Relationship Id="rId3" Type="http://schemas.openxmlformats.org/officeDocument/2006/relationships/pivotTable" Target="../pivotTables/pivotTable14.xml"/><Relationship Id="rId7" Type="http://schemas.openxmlformats.org/officeDocument/2006/relationships/pivotTable" Target="../pivotTables/pivotTable18.xml"/><Relationship Id="rId12" Type="http://schemas.openxmlformats.org/officeDocument/2006/relationships/table" Target="../tables/table2.xml"/><Relationship Id="rId2" Type="http://schemas.openxmlformats.org/officeDocument/2006/relationships/pivotTable" Target="../pivotTables/pivotTable13.xml"/><Relationship Id="rId1" Type="http://schemas.openxmlformats.org/officeDocument/2006/relationships/pivotTable" Target="../pivotTables/pivotTable12.xml"/><Relationship Id="rId6" Type="http://schemas.openxmlformats.org/officeDocument/2006/relationships/pivotTable" Target="../pivotTables/pivotTable17.xml"/><Relationship Id="rId11" Type="http://schemas.openxmlformats.org/officeDocument/2006/relationships/table" Target="../tables/table1.xml"/><Relationship Id="rId5" Type="http://schemas.openxmlformats.org/officeDocument/2006/relationships/pivotTable" Target="../pivotTables/pivotTable16.xml"/><Relationship Id="rId10" Type="http://schemas.openxmlformats.org/officeDocument/2006/relationships/pivotTable" Target="../pivotTables/pivotTable21.xml"/><Relationship Id="rId4" Type="http://schemas.openxmlformats.org/officeDocument/2006/relationships/pivotTable" Target="../pivotTables/pivotTable15.xml"/><Relationship Id="rId9" Type="http://schemas.openxmlformats.org/officeDocument/2006/relationships/pivotTable" Target="../pivotTables/pivotTable20.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E220B1-8659-4226-9BE2-E2771857BC4B}">
  <sheetPr codeName="Sheet1"/>
  <dimension ref="A1:M30"/>
  <sheetViews>
    <sheetView workbookViewId="0">
      <selection activeCell="I11" sqref="I11"/>
    </sheetView>
  </sheetViews>
  <sheetFormatPr defaultRowHeight="14.4" x14ac:dyDescent="0.3"/>
  <cols>
    <col min="1" max="1" width="9.21875" bestFit="1" customWidth="1"/>
    <col min="2" max="2" width="20.33203125" bestFit="1" customWidth="1"/>
    <col min="3" max="3" width="12.77734375" bestFit="1" customWidth="1"/>
    <col min="4" max="4" width="12.77734375" customWidth="1"/>
    <col min="5" max="5" width="7.5546875" bestFit="1" customWidth="1"/>
    <col min="6" max="6" width="20.33203125" bestFit="1" customWidth="1"/>
    <col min="7" max="7" width="9.44140625" customWidth="1"/>
    <col min="8" max="8" width="10.88671875" bestFit="1" customWidth="1"/>
    <col min="9" max="10" width="20.33203125" bestFit="1" customWidth="1"/>
    <col min="11" max="11" width="18.77734375" bestFit="1" customWidth="1"/>
    <col min="12" max="12" width="20.33203125" bestFit="1" customWidth="1"/>
  </cols>
  <sheetData>
    <row r="1" spans="1:13" x14ac:dyDescent="0.3">
      <c r="A1" s="10" t="s">
        <v>2</v>
      </c>
      <c r="B1" s="10" t="s">
        <v>3</v>
      </c>
    </row>
    <row r="2" spans="1:13" x14ac:dyDescent="0.3">
      <c r="A2" s="16">
        <v>6587</v>
      </c>
      <c r="B2" s="15">
        <v>32.935000000000002</v>
      </c>
      <c r="E2" t="s">
        <v>27</v>
      </c>
      <c r="K2" t="s">
        <v>26</v>
      </c>
    </row>
    <row r="3" spans="1:13" x14ac:dyDescent="0.3">
      <c r="E3" s="3" t="s">
        <v>28</v>
      </c>
      <c r="F3" t="s">
        <v>2</v>
      </c>
      <c r="J3" s="16"/>
      <c r="K3" s="3" t="s">
        <v>36</v>
      </c>
      <c r="L3" t="s">
        <v>2</v>
      </c>
    </row>
    <row r="4" spans="1:13" x14ac:dyDescent="0.3">
      <c r="A4" t="s">
        <v>6</v>
      </c>
      <c r="E4" s="4" t="s">
        <v>9</v>
      </c>
      <c r="F4" s="16">
        <v>968</v>
      </c>
      <c r="J4" s="16"/>
      <c r="K4" s="4" t="s">
        <v>34</v>
      </c>
      <c r="L4" s="16">
        <v>2331</v>
      </c>
      <c r="M4" s="6">
        <f>L4/SUM($L$4:$L$5)</f>
        <v>0.35387885228480342</v>
      </c>
    </row>
    <row r="5" spans="1:13" x14ac:dyDescent="0.3">
      <c r="A5" s="3" t="s">
        <v>32</v>
      </c>
      <c r="B5" t="s">
        <v>2</v>
      </c>
      <c r="E5" s="4" t="s">
        <v>11</v>
      </c>
      <c r="F5" s="16">
        <v>1147</v>
      </c>
      <c r="J5" s="16"/>
      <c r="K5" s="4" t="s">
        <v>35</v>
      </c>
      <c r="L5" s="16">
        <v>4256</v>
      </c>
      <c r="M5" s="6">
        <f>L5/SUM($L$4:$L$5)</f>
        <v>0.64612114771519658</v>
      </c>
    </row>
    <row r="6" spans="1:13" x14ac:dyDescent="0.3">
      <c r="A6" s="4" t="s">
        <v>4</v>
      </c>
      <c r="B6" s="16">
        <v>1322</v>
      </c>
      <c r="E6" s="4" t="s">
        <v>8</v>
      </c>
      <c r="F6" s="16">
        <v>2141</v>
      </c>
      <c r="J6" s="16"/>
      <c r="K6" s="4" t="s">
        <v>1</v>
      </c>
      <c r="L6" s="16">
        <v>6587</v>
      </c>
    </row>
    <row r="7" spans="1:13" x14ac:dyDescent="0.3">
      <c r="E7" s="4" t="s">
        <v>10</v>
      </c>
      <c r="F7" s="16">
        <v>2331</v>
      </c>
      <c r="J7" s="16"/>
    </row>
    <row r="8" spans="1:13" x14ac:dyDescent="0.3">
      <c r="A8" t="s">
        <v>7</v>
      </c>
      <c r="E8" s="4" t="s">
        <v>1</v>
      </c>
      <c r="F8" s="16">
        <v>6587</v>
      </c>
      <c r="H8" t="s">
        <v>105</v>
      </c>
    </row>
    <row r="9" spans="1:13" x14ac:dyDescent="0.3">
      <c r="A9" s="3" t="s">
        <v>32</v>
      </c>
      <c r="B9" t="s">
        <v>2</v>
      </c>
      <c r="H9" s="3" t="s">
        <v>25</v>
      </c>
      <c r="I9" t="s">
        <v>2</v>
      </c>
      <c r="J9" t="str">
        <f>H9</f>
        <v>Weekday</v>
      </c>
      <c r="K9" s="16" t="str">
        <f>I9</f>
        <v>Total Number Of Riders</v>
      </c>
      <c r="L9" t="s">
        <v>106</v>
      </c>
    </row>
    <row r="10" spans="1:13" x14ac:dyDescent="0.3">
      <c r="A10" s="4" t="s">
        <v>5</v>
      </c>
      <c r="B10" s="2">
        <v>185</v>
      </c>
      <c r="E10" t="s">
        <v>12</v>
      </c>
      <c r="H10" s="4" t="s">
        <v>25</v>
      </c>
      <c r="I10" s="16">
        <v>4606</v>
      </c>
      <c r="J10" t="str">
        <f>H10 &amp; "|" &amp; TEXT(L10,"0%")</f>
        <v>Weekday|70%</v>
      </c>
      <c r="K10" s="16">
        <f>I10</f>
        <v>4606</v>
      </c>
      <c r="L10" s="6">
        <f>I10/SUM($I$10:$I$11)</f>
        <v>0.69925611052072267</v>
      </c>
    </row>
    <row r="11" spans="1:13" x14ac:dyDescent="0.3">
      <c r="E11" s="3" t="s">
        <v>29</v>
      </c>
      <c r="F11" t="s">
        <v>2</v>
      </c>
      <c r="H11" s="4" t="s">
        <v>104</v>
      </c>
      <c r="I11" s="34">
        <v>1981</v>
      </c>
      <c r="J11" t="str">
        <f>H11 &amp; "|" &amp; TEXT(L11,"0%")</f>
        <v>Weekend|30%</v>
      </c>
      <c r="K11" s="16">
        <f>I11</f>
        <v>1981</v>
      </c>
      <c r="L11" s="6">
        <f>I11/SUM($I$10:$I$11)</f>
        <v>0.30074388947927738</v>
      </c>
    </row>
    <row r="12" spans="1:13" x14ac:dyDescent="0.3">
      <c r="E12" s="25">
        <v>0.87291666666666667</v>
      </c>
      <c r="F12" s="2">
        <v>80</v>
      </c>
    </row>
    <row r="13" spans="1:13" x14ac:dyDescent="0.3">
      <c r="E13" s="4" t="s">
        <v>1</v>
      </c>
      <c r="F13" s="2">
        <v>80</v>
      </c>
    </row>
    <row r="14" spans="1:13" x14ac:dyDescent="0.3">
      <c r="A14" s="3" t="s">
        <v>33</v>
      </c>
      <c r="B14" t="s">
        <v>2</v>
      </c>
    </row>
    <row r="15" spans="1:13" x14ac:dyDescent="0.3">
      <c r="A15" s="4" t="s">
        <v>19</v>
      </c>
      <c r="B15" s="16">
        <v>933</v>
      </c>
      <c r="E15" t="s">
        <v>13</v>
      </c>
    </row>
    <row r="16" spans="1:13" x14ac:dyDescent="0.3">
      <c r="A16" s="4" t="s">
        <v>18</v>
      </c>
      <c r="B16" s="16">
        <v>5654</v>
      </c>
      <c r="E16" s="3" t="s">
        <v>29</v>
      </c>
      <c r="F16" t="s">
        <v>2</v>
      </c>
    </row>
    <row r="17" spans="1:6" x14ac:dyDescent="0.3">
      <c r="E17" s="25">
        <v>0.82638888888888884</v>
      </c>
      <c r="F17" s="2">
        <v>15</v>
      </c>
    </row>
    <row r="18" spans="1:6" x14ac:dyDescent="0.3">
      <c r="E18" s="4" t="s">
        <v>1</v>
      </c>
      <c r="F18" s="2">
        <v>15</v>
      </c>
    </row>
    <row r="20" spans="1:6" x14ac:dyDescent="0.3">
      <c r="A20" s="3" t="s">
        <v>24</v>
      </c>
      <c r="B20" t="s">
        <v>23</v>
      </c>
      <c r="E20" t="s">
        <v>30</v>
      </c>
    </row>
    <row r="21" spans="1:6" x14ac:dyDescent="0.3">
      <c r="A21" s="4" t="s">
        <v>21</v>
      </c>
      <c r="B21" s="2">
        <v>19</v>
      </c>
      <c r="C21" t="str">
        <f>B21 &amp;" Total Buses "</f>
        <v xml:space="preserve">19 Total Buses </v>
      </c>
      <c r="E21" s="3" t="s">
        <v>31</v>
      </c>
      <c r="F21" t="s">
        <v>2</v>
      </c>
    </row>
    <row r="22" spans="1:6" x14ac:dyDescent="0.3">
      <c r="A22" s="4" t="s">
        <v>22</v>
      </c>
      <c r="B22" s="2">
        <v>38</v>
      </c>
      <c r="C22" t="str">
        <f>B22 &amp;" Total Buses "</f>
        <v xml:space="preserve">38 Total Buses </v>
      </c>
      <c r="E22" s="4">
        <v>2023</v>
      </c>
      <c r="F22" s="16">
        <v>5654</v>
      </c>
    </row>
    <row r="23" spans="1:6" x14ac:dyDescent="0.3">
      <c r="A23" s="4" t="s">
        <v>20</v>
      </c>
      <c r="B23" s="2">
        <v>20</v>
      </c>
      <c r="C23" t="str">
        <f>B23 &amp;" Total Buses "</f>
        <v xml:space="preserve">20 Total Buses </v>
      </c>
      <c r="E23" s="4">
        <v>2024</v>
      </c>
      <c r="F23" s="16">
        <v>933</v>
      </c>
    </row>
    <row r="24" spans="1:6" x14ac:dyDescent="0.3">
      <c r="A24" s="4" t="s">
        <v>1</v>
      </c>
      <c r="B24" s="2">
        <v>40</v>
      </c>
    </row>
    <row r="26" spans="1:6" x14ac:dyDescent="0.3">
      <c r="A26" s="5" t="str">
        <f>A20</f>
        <v>Bus Utilisation Category</v>
      </c>
      <c r="B26" s="5" t="s">
        <v>51</v>
      </c>
      <c r="C26" s="5" t="s">
        <v>50</v>
      </c>
      <c r="E26" s="5" t="s">
        <v>52</v>
      </c>
      <c r="F26" s="5" t="s">
        <v>14</v>
      </c>
    </row>
    <row r="27" spans="1:6" x14ac:dyDescent="0.3">
      <c r="A27" t="str">
        <f>A21</f>
        <v>Under Utilised</v>
      </c>
      <c r="B27" s="8">
        <f>B21/SUM($B$21:$B$23)</f>
        <v>0.24675324675324675</v>
      </c>
      <c r="C27" s="7">
        <f>100%-B27</f>
        <v>0.75324675324675328</v>
      </c>
      <c r="E27" s="17">
        <f>(F23-F22)/F22</f>
        <v>-0.83498408206579411</v>
      </c>
      <c r="F27" t="str">
        <f>IF(E27&lt;0,E30,E29)</f>
        <v>▼</v>
      </c>
    </row>
    <row r="28" spans="1:6" x14ac:dyDescent="0.3">
      <c r="A28" t="str">
        <f>A22</f>
        <v>Well Utilised</v>
      </c>
      <c r="B28" s="6">
        <f>B22/SUM($B$21:$B$23)</f>
        <v>0.4935064935064935</v>
      </c>
      <c r="C28" s="7">
        <f>100%-B28</f>
        <v>0.50649350649350655</v>
      </c>
      <c r="D28" s="7"/>
      <c r="F28" s="5" t="s">
        <v>17</v>
      </c>
    </row>
    <row r="29" spans="1:6" x14ac:dyDescent="0.3">
      <c r="A29" t="str">
        <f>A23</f>
        <v>Over Utilised</v>
      </c>
      <c r="B29" s="6">
        <f>B23/SUM($B$21:$B$23)</f>
        <v>0.25974025974025972</v>
      </c>
      <c r="C29" s="7">
        <f>100%-B29</f>
        <v>0.74025974025974028</v>
      </c>
      <c r="D29" s="7"/>
      <c r="E29" t="s">
        <v>15</v>
      </c>
      <c r="F29" t="str">
        <f>IF(E27&lt;0,"YoY Change suggests room for improvement", "we are doing well in the current year")</f>
        <v>YoY Change suggests room for improvement</v>
      </c>
    </row>
    <row r="30" spans="1:6" x14ac:dyDescent="0.3">
      <c r="D30" s="7"/>
      <c r="E30" t="s">
        <v>16</v>
      </c>
    </row>
  </sheetData>
  <pageMargins left="0.7" right="0.7" top="0.75" bottom="0.75" header="0.3" footer="0.3"/>
  <pageSetup orientation="portrait" r:id="rId1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066E0-6588-4861-82E5-3838903186D3}">
  <sheetPr codeName="Sheet2"/>
  <dimension ref="A1:GO432"/>
  <sheetViews>
    <sheetView topLeftCell="A7" workbookViewId="0">
      <selection activeCell="M18" sqref="M18"/>
    </sheetView>
  </sheetViews>
  <sheetFormatPr defaultRowHeight="14.4" x14ac:dyDescent="0.3"/>
  <cols>
    <col min="1" max="1" width="20.33203125" style="10" bestFit="1" customWidth="1"/>
    <col min="2" max="2" width="15.5546875" style="10" bestFit="1" customWidth="1"/>
    <col min="3" max="3" width="11.21875" style="10" bestFit="1" customWidth="1"/>
    <col min="4" max="4" width="19.6640625" style="10" bestFit="1" customWidth="1"/>
    <col min="5" max="5" width="13.33203125" style="10" bestFit="1" customWidth="1"/>
    <col min="6" max="6" width="7.5546875" style="10" bestFit="1" customWidth="1"/>
    <col min="7" max="7" width="8.5546875" style="10" bestFit="1" customWidth="1"/>
    <col min="8" max="8" width="14.109375" style="10" bestFit="1" customWidth="1"/>
    <col min="9" max="9" width="5.5546875" style="10" bestFit="1" customWidth="1"/>
    <col min="10" max="10" width="15" style="10" bestFit="1" customWidth="1"/>
    <col min="11" max="11" width="9.21875" style="10" bestFit="1" customWidth="1"/>
    <col min="12" max="12" width="10.44140625" style="10" bestFit="1" customWidth="1"/>
    <col min="13" max="13" width="39.5546875" style="10" bestFit="1" customWidth="1"/>
    <col min="14" max="51" width="5.5546875" style="10" bestFit="1" customWidth="1"/>
    <col min="52" max="52" width="12.88671875" style="10" bestFit="1" customWidth="1"/>
    <col min="53" max="96" width="5.5546875" style="10" bestFit="1" customWidth="1"/>
    <col min="97" max="97" width="8.77734375" style="10" bestFit="1" customWidth="1"/>
    <col min="98" max="112" width="5.5546875" style="10" bestFit="1" customWidth="1"/>
    <col min="113" max="113" width="15" style="10" bestFit="1" customWidth="1"/>
    <col min="114" max="152" width="8.109375" style="10" bestFit="1" customWidth="1"/>
    <col min="153" max="153" width="9.21875" style="10" bestFit="1" customWidth="1"/>
    <col min="154" max="167" width="5.5546875" style="10" bestFit="1" customWidth="1"/>
    <col min="168" max="168" width="13.21875" style="10" bestFit="1" customWidth="1"/>
    <col min="169" max="196" width="5.5546875" style="10" bestFit="1" customWidth="1"/>
    <col min="197" max="197" width="10.5546875" style="10" bestFit="1" customWidth="1"/>
    <col min="198" max="16384" width="8.88671875" style="10"/>
  </cols>
  <sheetData>
    <row r="1" spans="1:8" x14ac:dyDescent="0.3">
      <c r="A1" s="10" t="s">
        <v>49</v>
      </c>
    </row>
    <row r="2" spans="1:8" x14ac:dyDescent="0.3">
      <c r="A2" s="11" t="s">
        <v>45</v>
      </c>
      <c r="B2" s="10" t="s">
        <v>61</v>
      </c>
      <c r="C2" s="12" t="s">
        <v>47</v>
      </c>
      <c r="D2" s="14" t="s">
        <v>46</v>
      </c>
      <c r="E2" s="12" t="s">
        <v>48</v>
      </c>
    </row>
    <row r="3" spans="1:8" x14ac:dyDescent="0.3">
      <c r="A3" s="13" t="s">
        <v>39</v>
      </c>
      <c r="B3" s="16">
        <v>63550</v>
      </c>
      <c r="C3" s="10" t="str">
        <f>A3 &amp; "|" &amp; TEXT(D3,"0%")</f>
        <v>Central Line|35%</v>
      </c>
      <c r="D3" s="6">
        <f>B3/SUM($B$3:$B$12)</f>
        <v>0.34701555699955772</v>
      </c>
      <c r="E3" s="16">
        <f>B3</f>
        <v>63550</v>
      </c>
    </row>
    <row r="4" spans="1:8" x14ac:dyDescent="0.3">
      <c r="A4" s="13" t="s">
        <v>37</v>
      </c>
      <c r="B4" s="16">
        <v>27898</v>
      </c>
      <c r="C4" s="10" t="str">
        <f>A4 &amp; "|" &amp; TEXT(D4,"0%")</f>
        <v>Airport Express|15%</v>
      </c>
      <c r="D4" s="6">
        <f>B4/SUM($B$3:$B$12)</f>
        <v>0.15233737229226846</v>
      </c>
      <c r="E4" s="16">
        <f>B4</f>
        <v>27898</v>
      </c>
    </row>
    <row r="5" spans="1:8" x14ac:dyDescent="0.3">
      <c r="A5" s="13" t="s">
        <v>43</v>
      </c>
      <c r="B5" s="16">
        <v>21747</v>
      </c>
      <c r="C5" s="10" t="str">
        <f>A5 &amp; "|" &amp; TEXT(D5,"0%")</f>
        <v>Suburban Line|12%</v>
      </c>
      <c r="D5" s="6">
        <f>B5/SUM($B$3:$B$12)</f>
        <v>0.11874976110258664</v>
      </c>
      <c r="E5" s="16">
        <f>B5</f>
        <v>21747</v>
      </c>
    </row>
    <row r="6" spans="1:8" x14ac:dyDescent="0.3">
      <c r="A6" s="13" t="s">
        <v>4</v>
      </c>
      <c r="B6" s="16">
        <v>17186</v>
      </c>
      <c r="C6" s="10" t="str">
        <f>A6 &amp; "|" &amp; TEXT(D6,"0%")</f>
        <v>East-West Express|9%</v>
      </c>
      <c r="D6" s="6">
        <f>B6/SUM($B$3:$B$12)</f>
        <v>9.3844364478275349E-2</v>
      </c>
      <c r="E6" s="16">
        <f>B6</f>
        <v>17186</v>
      </c>
    </row>
    <row r="7" spans="1:8" x14ac:dyDescent="0.3">
      <c r="A7" s="13" t="s">
        <v>44</v>
      </c>
      <c r="B7" s="16">
        <v>14079</v>
      </c>
      <c r="C7" s="10" t="str">
        <f>A7 &amp; "|" &amp; TEXT(D7,"0%")</f>
        <v>University Line|8%</v>
      </c>
      <c r="D7" s="6">
        <f>B7/SUM($B$3:$B$12)</f>
        <v>7.6878552745818618E-2</v>
      </c>
      <c r="E7" s="16">
        <f>B7</f>
        <v>14079</v>
      </c>
    </row>
    <row r="8" spans="1:8" x14ac:dyDescent="0.3">
      <c r="A8" s="13" t="s">
        <v>41</v>
      </c>
      <c r="B8" s="16">
        <v>10962</v>
      </c>
      <c r="C8" s="10" t="str">
        <f>A8 &amp; "|" &amp; TEXT(D8,"0%")</f>
        <v>Market Line|6%</v>
      </c>
      <c r="D8" s="6">
        <f>B8/SUM($B$3:$B$12)</f>
        <v>5.9858135890309229E-2</v>
      </c>
      <c r="E8" s="16">
        <f>B8</f>
        <v>10962</v>
      </c>
    </row>
    <row r="9" spans="1:8" x14ac:dyDescent="0.3">
      <c r="A9" s="13" t="s">
        <v>40</v>
      </c>
      <c r="B9" s="16">
        <v>9671</v>
      </c>
      <c r="C9" s="10" t="str">
        <f>A9 &amp; "|" &amp; TEXT(D9,"0%")</f>
        <v>City Shuttle|5%</v>
      </c>
      <c r="D9" s="6">
        <f>B9/SUM($B$3:$B$12)</f>
        <v>5.2808614504212786E-2</v>
      </c>
      <c r="E9" s="16">
        <f>B9</f>
        <v>9671</v>
      </c>
    </row>
    <row r="10" spans="1:8" x14ac:dyDescent="0.3">
      <c r="A10" s="13" t="s">
        <v>42</v>
      </c>
      <c r="B10" s="16">
        <v>6386</v>
      </c>
      <c r="C10" s="10" t="str">
        <f>A10 &amp; "|" &amp; TEXT(D10,"0%")</f>
        <v>North Circular|3%</v>
      </c>
      <c r="D10" s="6">
        <f>B10/SUM($B$3:$B$12)</f>
        <v>3.4870831581418966E-2</v>
      </c>
      <c r="E10" s="16">
        <f>B10</f>
        <v>6386</v>
      </c>
    </row>
    <row r="11" spans="1:8" x14ac:dyDescent="0.3">
      <c r="A11" s="13" t="s">
        <v>38</v>
      </c>
      <c r="B11" s="16">
        <v>6289</v>
      </c>
      <c r="C11" s="10" t="str">
        <f>A11 &amp; "|" &amp; TEXT(D11,"0%")</f>
        <v>Beachfront Route|3%</v>
      </c>
      <c r="D11" s="6">
        <f>B11/SUM($B$3:$B$12)</f>
        <v>3.4341161887808315E-2</v>
      </c>
      <c r="E11" s="16">
        <f>B11</f>
        <v>6289</v>
      </c>
    </row>
    <row r="12" spans="1:8" x14ac:dyDescent="0.3">
      <c r="A12" s="13" t="s">
        <v>5</v>
      </c>
      <c r="B12" s="16">
        <v>5365</v>
      </c>
      <c r="C12" s="10" t="str">
        <f>A12 &amp; "|" &amp; TEXT(D12,"0%")</f>
        <v>South Line|3%</v>
      </c>
      <c r="D12" s="6">
        <f>B12/SUM($B$3:$B$12)</f>
        <v>2.9295648517743935E-2</v>
      </c>
      <c r="E12" s="16">
        <f>B12</f>
        <v>5365</v>
      </c>
    </row>
    <row r="13" spans="1:8" x14ac:dyDescent="0.3">
      <c r="A13"/>
      <c r="B13" s="32"/>
    </row>
    <row r="15" spans="1:8" x14ac:dyDescent="0.3">
      <c r="A15" s="10" t="s">
        <v>60</v>
      </c>
    </row>
    <row r="16" spans="1:8" x14ac:dyDescent="0.3">
      <c r="A16" s="11" t="s">
        <v>56</v>
      </c>
      <c r="B16" s="10" t="s">
        <v>2</v>
      </c>
      <c r="C16" s="12" t="s">
        <v>51</v>
      </c>
      <c r="D16" s="12" t="s">
        <v>56</v>
      </c>
      <c r="E16" s="14" t="s">
        <v>58</v>
      </c>
      <c r="F16" s="12" t="s">
        <v>51</v>
      </c>
      <c r="G16" s="10" t="s">
        <v>57</v>
      </c>
      <c r="H16" s="6" t="s">
        <v>59</v>
      </c>
    </row>
    <row r="17" spans="1:10" x14ac:dyDescent="0.3">
      <c r="A17" s="13" t="s">
        <v>54</v>
      </c>
      <c r="B17" s="16">
        <v>4877</v>
      </c>
      <c r="C17" s="6">
        <f>B17/SUM(B$17:B$19)</f>
        <v>0.74039775315014422</v>
      </c>
      <c r="D17" s="10" t="str">
        <f>A17</f>
        <v>Male</v>
      </c>
      <c r="E17" s="6">
        <v>0.01</v>
      </c>
      <c r="F17" s="6">
        <f>C17-E17</f>
        <v>0.73039775315014421</v>
      </c>
      <c r="G17" s="6">
        <f>1-C17-H17</f>
        <v>0.24960224684985577</v>
      </c>
      <c r="H17" s="6">
        <v>0.01</v>
      </c>
    </row>
    <row r="18" spans="1:10" x14ac:dyDescent="0.3">
      <c r="A18" s="13" t="s">
        <v>53</v>
      </c>
      <c r="B18" s="16">
        <v>1007</v>
      </c>
      <c r="C18" s="6">
        <f t="shared" ref="C18:C19" si="0">B18/SUM(B$17:B$19)</f>
        <v>0.15287687870047062</v>
      </c>
      <c r="D18" s="10" t="str">
        <f>A18</f>
        <v>Female</v>
      </c>
      <c r="E18" s="6">
        <v>0.01</v>
      </c>
      <c r="F18" s="6">
        <f>C18-E18</f>
        <v>0.14287687870047061</v>
      </c>
      <c r="G18" s="6">
        <f>1-C18-H18</f>
        <v>0.83712312129952937</v>
      </c>
      <c r="H18" s="6">
        <v>0.01</v>
      </c>
    </row>
    <row r="19" spans="1:10" x14ac:dyDescent="0.3">
      <c r="A19" s="13" t="s">
        <v>55</v>
      </c>
      <c r="B19" s="16">
        <v>703</v>
      </c>
      <c r="C19" s="6">
        <f t="shared" si="0"/>
        <v>0.10672536814938516</v>
      </c>
      <c r="D19" s="16" t="str">
        <f>A19</f>
        <v>Other</v>
      </c>
      <c r="E19" s="6">
        <v>0.01</v>
      </c>
      <c r="F19" s="6">
        <f>C19-E19</f>
        <v>9.6725368149385163E-2</v>
      </c>
      <c r="G19" s="6">
        <f>1-C19-H19</f>
        <v>0.88327463185061483</v>
      </c>
      <c r="H19" s="6">
        <v>0.01</v>
      </c>
    </row>
    <row r="20" spans="1:10" x14ac:dyDescent="0.3">
      <c r="A20"/>
      <c r="B20"/>
      <c r="D20" s="6"/>
    </row>
    <row r="21" spans="1:10" x14ac:dyDescent="0.3">
      <c r="A21"/>
      <c r="B21"/>
    </row>
    <row r="22" spans="1:10" x14ac:dyDescent="0.3">
      <c r="A22" s="10" t="s">
        <v>61</v>
      </c>
      <c r="B22"/>
      <c r="C22"/>
      <c r="D22" s="18" t="s">
        <v>66</v>
      </c>
      <c r="E22" s="16" t="s">
        <v>69</v>
      </c>
      <c r="F22"/>
      <c r="G22" s="18" t="s">
        <v>67</v>
      </c>
      <c r="H22" s="16" t="s">
        <v>68</v>
      </c>
      <c r="I22" s="10" t="s">
        <v>71</v>
      </c>
      <c r="J22" s="10" t="s">
        <v>70</v>
      </c>
    </row>
    <row r="23" spans="1:10" x14ac:dyDescent="0.3">
      <c r="A23" s="33">
        <v>183133</v>
      </c>
      <c r="B23" t="str">
        <f>IF(A23&gt;=1000,"$"&amp;ROUND(A23/1000,1)&amp;"k")</f>
        <v>$183.1k</v>
      </c>
      <c r="C23"/>
      <c r="D23" s="19" t="s">
        <v>99</v>
      </c>
      <c r="E23" s="16">
        <v>324</v>
      </c>
      <c r="F23"/>
      <c r="G23" s="19" t="s">
        <v>65</v>
      </c>
      <c r="H23" s="16" t="s">
        <v>65</v>
      </c>
      <c r="I23" s="10" t="s">
        <v>63</v>
      </c>
      <c r="J23" s="10" t="s">
        <v>65</v>
      </c>
    </row>
    <row r="24" spans="1:10" x14ac:dyDescent="0.3">
      <c r="A24"/>
      <c r="B24"/>
      <c r="C24"/>
      <c r="D24" s="19" t="s">
        <v>100</v>
      </c>
      <c r="E24" s="16">
        <v>295</v>
      </c>
      <c r="F24"/>
      <c r="G24"/>
      <c r="H24"/>
      <c r="I24" s="10" t="s">
        <v>72</v>
      </c>
      <c r="J24" s="10" t="s">
        <v>64</v>
      </c>
    </row>
    <row r="25" spans="1:10" x14ac:dyDescent="0.3">
      <c r="A25" s="10" t="s">
        <v>62</v>
      </c>
      <c r="B25"/>
      <c r="C25"/>
      <c r="D25" s="19" t="s">
        <v>101</v>
      </c>
      <c r="E25" s="16">
        <v>293</v>
      </c>
      <c r="F25"/>
      <c r="G25"/>
      <c r="H25"/>
    </row>
    <row r="26" spans="1:10" x14ac:dyDescent="0.3">
      <c r="A26" s="16">
        <v>200</v>
      </c>
      <c r="B26"/>
      <c r="C26"/>
      <c r="D26" s="19" t="s">
        <v>102</v>
      </c>
      <c r="E26" s="16">
        <v>264</v>
      </c>
      <c r="F26"/>
      <c r="G26" t="str">
        <f>IF(H23="Top", "🚀 Top 5 Performing Buses", "🔻 Bottom 5 Underperforming Buses")</f>
        <v>🚀 Top 5 Performing Buses</v>
      </c>
      <c r="H26"/>
    </row>
    <row r="27" spans="1:10" x14ac:dyDescent="0.3">
      <c r="A27"/>
      <c r="B27"/>
      <c r="C27"/>
      <c r="D27" s="19" t="s">
        <v>103</v>
      </c>
      <c r="E27" s="16">
        <v>263</v>
      </c>
      <c r="F27"/>
      <c r="G27"/>
      <c r="H27"/>
    </row>
    <row r="28" spans="1:10" x14ac:dyDescent="0.3">
      <c r="A28"/>
      <c r="B28"/>
      <c r="C28"/>
      <c r="D28"/>
      <c r="E28"/>
      <c r="F28"/>
      <c r="G28"/>
    </row>
    <row r="29" spans="1:10" x14ac:dyDescent="0.3">
      <c r="A29" s="10" t="s">
        <v>73</v>
      </c>
      <c r="C29" s="21"/>
      <c r="D29"/>
      <c r="E29"/>
      <c r="F29"/>
      <c r="G29"/>
    </row>
    <row r="30" spans="1:10" x14ac:dyDescent="0.3">
      <c r="A30" s="11" t="s">
        <v>78</v>
      </c>
      <c r="B30" s="10" t="s">
        <v>2</v>
      </c>
      <c r="C30" s="22" t="str">
        <f>A30</f>
        <v>Age Group</v>
      </c>
      <c r="D30" s="16" t="str">
        <f>B30</f>
        <v>Total Number Of Riders</v>
      </c>
      <c r="E30" s="19" t="s">
        <v>79</v>
      </c>
      <c r="F30"/>
      <c r="G30"/>
      <c r="H30"/>
    </row>
    <row r="31" spans="1:10" x14ac:dyDescent="0.3">
      <c r="A31" s="13" t="s">
        <v>75</v>
      </c>
      <c r="B31" s="16">
        <v>2778</v>
      </c>
      <c r="C31" s="20" t="str">
        <f>A31 &amp; "|" &amp; TEXT(E31,"0%")</f>
        <v>25-44 (Adults)|42%</v>
      </c>
      <c r="D31" s="16">
        <f>B31</f>
        <v>2778</v>
      </c>
      <c r="E31" s="6">
        <f>B31/SUM($B$31:$B$35)</f>
        <v>0.42173979049643234</v>
      </c>
      <c r="F31"/>
      <c r="G31"/>
      <c r="H31"/>
    </row>
    <row r="32" spans="1:10" x14ac:dyDescent="0.3">
      <c r="A32" s="13" t="s">
        <v>76</v>
      </c>
      <c r="B32" s="16">
        <v>2353</v>
      </c>
      <c r="C32" s="20" t="str">
        <f>A32 &amp; "|" &amp; TEXT(E32,"0%")</f>
        <v>45-64 (Middle-aged)|36%</v>
      </c>
      <c r="D32" s="16">
        <f>B32</f>
        <v>2353</v>
      </c>
      <c r="E32" s="6">
        <f t="shared" ref="E32:E35" si="1">B32/SUM($B$31:$B$35)</f>
        <v>0.35721876423257931</v>
      </c>
      <c r="F32"/>
      <c r="G32"/>
      <c r="H32"/>
    </row>
    <row r="33" spans="1:8" x14ac:dyDescent="0.3">
      <c r="A33" s="13" t="s">
        <v>74</v>
      </c>
      <c r="B33" s="16">
        <v>900</v>
      </c>
      <c r="C33" s="20" t="str">
        <f>A33 &amp; "|" &amp; TEXT(E33,"0%")</f>
        <v>15-24 (Youth)|14%</v>
      </c>
      <c r="D33" s="16">
        <f>B33</f>
        <v>900</v>
      </c>
      <c r="E33" s="6">
        <f t="shared" si="1"/>
        <v>0.13663276149992409</v>
      </c>
      <c r="F33"/>
      <c r="G33"/>
      <c r="H33"/>
    </row>
    <row r="34" spans="1:8" x14ac:dyDescent="0.3">
      <c r="A34" s="13" t="s">
        <v>77</v>
      </c>
      <c r="B34" s="16">
        <v>556</v>
      </c>
      <c r="C34" s="20" t="str">
        <f>A34 &amp; "|" &amp; TEXT(E34,"0%")</f>
        <v>65+ (Seniors)|8%</v>
      </c>
      <c r="D34" s="16">
        <f>B34</f>
        <v>556</v>
      </c>
      <c r="E34" s="6">
        <f t="shared" si="1"/>
        <v>8.4408683771064211E-2</v>
      </c>
      <c r="F34"/>
      <c r="G34"/>
      <c r="H34"/>
    </row>
    <row r="35" spans="1:8" x14ac:dyDescent="0.3">
      <c r="A35"/>
      <c r="B35"/>
      <c r="C35" s="21"/>
      <c r="D35" s="23"/>
      <c r="E35" s="6">
        <f t="shared" si="1"/>
        <v>0</v>
      </c>
      <c r="F35"/>
      <c r="G35"/>
      <c r="H35"/>
    </row>
    <row r="36" spans="1:8" x14ac:dyDescent="0.3">
      <c r="A36"/>
      <c r="B36"/>
      <c r="C36" s="22"/>
      <c r="D36"/>
      <c r="E36"/>
      <c r="F36"/>
      <c r="G36"/>
    </row>
    <row r="37" spans="1:8" x14ac:dyDescent="0.3">
      <c r="A37" s="10" t="s">
        <v>80</v>
      </c>
      <c r="B37"/>
      <c r="C37" s="21"/>
      <c r="D37"/>
      <c r="E37"/>
      <c r="F37"/>
      <c r="G37"/>
    </row>
    <row r="38" spans="1:8" x14ac:dyDescent="0.3">
      <c r="A38" s="16">
        <v>42.69</v>
      </c>
      <c r="B38"/>
      <c r="C38" s="22"/>
      <c r="D38"/>
      <c r="E38"/>
      <c r="F38"/>
      <c r="G38"/>
    </row>
    <row r="39" spans="1:8" x14ac:dyDescent="0.3">
      <c r="A39"/>
      <c r="B39"/>
      <c r="C39"/>
      <c r="D39"/>
      <c r="E39"/>
      <c r="F39"/>
      <c r="G39"/>
    </row>
    <row r="40" spans="1:8" x14ac:dyDescent="0.3">
      <c r="A40"/>
      <c r="B40"/>
      <c r="D40"/>
      <c r="E40"/>
      <c r="F40"/>
      <c r="G40"/>
    </row>
    <row r="41" spans="1:8" x14ac:dyDescent="0.3">
      <c r="A41" s="10" t="s">
        <v>81</v>
      </c>
      <c r="C41" s="21"/>
      <c r="D41"/>
      <c r="E41"/>
      <c r="F41"/>
      <c r="G41"/>
    </row>
    <row r="42" spans="1:8" x14ac:dyDescent="0.3">
      <c r="A42" s="11" t="s">
        <v>82</v>
      </c>
      <c r="B42" s="10" t="s">
        <v>2</v>
      </c>
      <c r="C42" s="22" t="str">
        <f>A42</f>
        <v>Occupation</v>
      </c>
      <c r="D42" s="16" t="str">
        <f>B42</f>
        <v>Total Number Of Riders</v>
      </c>
      <c r="E42" s="19" t="s">
        <v>79</v>
      </c>
      <c r="F42"/>
    </row>
    <row r="43" spans="1:8" x14ac:dyDescent="0.3">
      <c r="A43" s="13" t="s">
        <v>55</v>
      </c>
      <c r="B43" s="16">
        <v>1633</v>
      </c>
      <c r="C43" s="20" t="str">
        <f t="shared" ref="C43:C48" si="2">A43 &amp; "|" &amp; TEXT(E43,"0%")</f>
        <v>Other|25%</v>
      </c>
      <c r="D43" s="16">
        <f t="shared" ref="D43:D48" si="3">B43</f>
        <v>1633</v>
      </c>
      <c r="E43" s="6">
        <f>B43/SUM(B$43:B$49)</f>
        <v>0.24791255503264004</v>
      </c>
      <c r="F43"/>
    </row>
    <row r="44" spans="1:8" x14ac:dyDescent="0.3">
      <c r="A44" s="13" t="s">
        <v>83</v>
      </c>
      <c r="B44" s="16">
        <v>1554</v>
      </c>
      <c r="C44" s="20" t="str">
        <f t="shared" si="2"/>
        <v>Professional|24%</v>
      </c>
      <c r="D44" s="16">
        <f t="shared" si="3"/>
        <v>1554</v>
      </c>
      <c r="E44" s="6">
        <f t="shared" ref="E44:E48" si="4">B44/SUM(B$43:B$49)</f>
        <v>0.2359192348565356</v>
      </c>
      <c r="F44"/>
    </row>
    <row r="45" spans="1:8" x14ac:dyDescent="0.3">
      <c r="A45" s="13" t="s">
        <v>85</v>
      </c>
      <c r="B45" s="16">
        <v>1321</v>
      </c>
      <c r="C45" s="20" t="str">
        <f t="shared" si="2"/>
        <v>Self-Employed|20%</v>
      </c>
      <c r="D45" s="16">
        <f t="shared" si="3"/>
        <v>1321</v>
      </c>
      <c r="E45" s="6">
        <f t="shared" si="4"/>
        <v>0.2005465310459997</v>
      </c>
      <c r="F45"/>
    </row>
    <row r="46" spans="1:8" x14ac:dyDescent="0.3">
      <c r="A46" s="13" t="s">
        <v>87</v>
      </c>
      <c r="B46" s="16">
        <v>1011</v>
      </c>
      <c r="C46" s="20" t="str">
        <f t="shared" si="2"/>
        <v>Unemployed|15%</v>
      </c>
      <c r="D46" s="16">
        <f t="shared" si="3"/>
        <v>1011</v>
      </c>
      <c r="E46" s="6">
        <f t="shared" si="4"/>
        <v>0.15348413541824807</v>
      </c>
      <c r="F46"/>
    </row>
    <row r="47" spans="1:8" x14ac:dyDescent="0.3">
      <c r="A47" s="13" t="s">
        <v>84</v>
      </c>
      <c r="B47" s="16">
        <v>589</v>
      </c>
      <c r="C47" s="20" t="str">
        <f t="shared" si="2"/>
        <v>Retired|9%</v>
      </c>
      <c r="D47" s="16">
        <f t="shared" si="3"/>
        <v>589</v>
      </c>
      <c r="E47" s="6">
        <f t="shared" si="4"/>
        <v>8.9418551692728096E-2</v>
      </c>
      <c r="F47"/>
    </row>
    <row r="48" spans="1:8" x14ac:dyDescent="0.3">
      <c r="A48" s="13" t="s">
        <v>86</v>
      </c>
      <c r="B48" s="16">
        <v>479</v>
      </c>
      <c r="C48" s="20" t="str">
        <f t="shared" si="2"/>
        <v>Student|7%</v>
      </c>
      <c r="D48" s="16">
        <f t="shared" si="3"/>
        <v>479</v>
      </c>
      <c r="E48" s="6">
        <f t="shared" si="4"/>
        <v>7.2718991953848483E-2</v>
      </c>
      <c r="F48"/>
    </row>
    <row r="49" spans="1:197" x14ac:dyDescent="0.3">
      <c r="A49"/>
      <c r="B49"/>
      <c r="D49"/>
      <c r="E49"/>
      <c r="F49"/>
    </row>
    <row r="50" spans="1:197" x14ac:dyDescent="0.3">
      <c r="D50"/>
      <c r="E50"/>
      <c r="F50"/>
      <c r="G50"/>
    </row>
    <row r="51" spans="1:197" x14ac:dyDescent="0.3">
      <c r="D51"/>
      <c r="E51"/>
      <c r="F51"/>
      <c r="G51"/>
    </row>
    <row r="52" spans="1:197" x14ac:dyDescent="0.3">
      <c r="A52" s="10" t="s">
        <v>88</v>
      </c>
      <c r="C52" s="21"/>
      <c r="D52"/>
      <c r="E52"/>
      <c r="F52"/>
      <c r="G52"/>
    </row>
    <row r="53" spans="1:197" x14ac:dyDescent="0.3">
      <c r="A53" s="11" t="s">
        <v>2</v>
      </c>
      <c r="B53" s="11" t="s">
        <v>89</v>
      </c>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row>
    <row r="54" spans="1:197" x14ac:dyDescent="0.3">
      <c r="A54" s="11" t="s">
        <v>82</v>
      </c>
      <c r="B54" s="26" t="s">
        <v>55</v>
      </c>
      <c r="C54" s="27" t="s">
        <v>83</v>
      </c>
      <c r="D54" s="27" t="s">
        <v>84</v>
      </c>
      <c r="E54" s="27" t="s">
        <v>85</v>
      </c>
      <c r="F54" s="27" t="s">
        <v>86</v>
      </c>
      <c r="G54" s="27" t="s">
        <v>87</v>
      </c>
      <c r="H54"/>
      <c r="I54"/>
      <c r="J54" s="28" t="s">
        <v>82</v>
      </c>
      <c r="K54" s="28" t="s">
        <v>90</v>
      </c>
      <c r="L54" s="28" t="s">
        <v>91</v>
      </c>
      <c r="M54" s="28" t="s">
        <v>92</v>
      </c>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row>
    <row r="55" spans="1:197" x14ac:dyDescent="0.3">
      <c r="A55" s="25">
        <v>0.25555555555555554</v>
      </c>
      <c r="B55" s="16"/>
      <c r="C55" s="16">
        <v>24</v>
      </c>
      <c r="D55" s="16">
        <v>35</v>
      </c>
      <c r="E55" s="16"/>
      <c r="F55" s="16"/>
      <c r="G55" s="16"/>
      <c r="H55"/>
      <c r="I55"/>
      <c r="J55" t="s">
        <v>93</v>
      </c>
      <c r="K55" s="27">
        <f>INDEX(A55:A237, MATCH(MAX(B55:B237), B55:B237, 0))</f>
        <v>0.53888888888888886</v>
      </c>
      <c r="L55" s="16">
        <f>MAX(B$55:B$237)</f>
        <v>60</v>
      </c>
      <c r="M55" s="29" t="str">
        <f>"• " &amp; J55 &amp; " Peak Hour: " &amp; TEXT(K55, "hh:mm") &amp; " (" &amp; L55 &amp; " Riders" &amp; ")"</f>
        <v>• OTHER Peak Hour: 12:56 (60 Riders)</v>
      </c>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row>
    <row r="56" spans="1:197" x14ac:dyDescent="0.3">
      <c r="A56" s="25">
        <v>0.30277777777777776</v>
      </c>
      <c r="B56" s="16"/>
      <c r="C56" s="16">
        <v>32</v>
      </c>
      <c r="D56" s="16"/>
      <c r="E56" s="16"/>
      <c r="F56" s="16"/>
      <c r="G56" s="16"/>
      <c r="H56"/>
      <c r="I56"/>
      <c r="J56" t="s">
        <v>94</v>
      </c>
      <c r="K56" s="27">
        <f>INDEX($A$55:$A$237, MATCH(MAX(C$55:C$237), C$55:C$237, 0))</f>
        <v>0.48680555555555555</v>
      </c>
      <c r="L56" s="16">
        <f>MAX(C$55:C$237)</f>
        <v>65</v>
      </c>
      <c r="M56" s="29" t="str">
        <f t="shared" ref="M56:M60" si="5">"• " &amp; J56 &amp; " Peak Hour: " &amp; TEXT(K56, "hh:mm") &amp; " (" &amp; L56 &amp; " Riders" &amp; ")"</f>
        <v>• PROFESSIONAL Peak Hour: 11:41 (65 Riders)</v>
      </c>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row>
    <row r="57" spans="1:197" x14ac:dyDescent="0.3">
      <c r="A57" s="25">
        <v>0.30902777777777779</v>
      </c>
      <c r="B57" s="16"/>
      <c r="C57" s="16">
        <v>30</v>
      </c>
      <c r="D57" s="16"/>
      <c r="E57" s="16"/>
      <c r="F57" s="16"/>
      <c r="G57" s="16"/>
      <c r="H57"/>
      <c r="I57"/>
      <c r="J57" t="s">
        <v>95</v>
      </c>
      <c r="K57" s="27">
        <f>INDEX($A$55:$A$237, MATCH(MAX(D$55:D$237),D$55:D$237, 0))</f>
        <v>0.36805555555555558</v>
      </c>
      <c r="L57" s="16">
        <f>MAX(D$55:D$237)</f>
        <v>60</v>
      </c>
      <c r="M57" s="29" t="str">
        <f t="shared" si="5"/>
        <v>• RETIRED Peak Hour: 08:50 (60 Riders)</v>
      </c>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row>
    <row r="58" spans="1:197" x14ac:dyDescent="0.3">
      <c r="A58" s="25">
        <v>0.32847222222222222</v>
      </c>
      <c r="B58" s="16"/>
      <c r="C58" s="16">
        <v>53</v>
      </c>
      <c r="D58" s="16"/>
      <c r="E58" s="16"/>
      <c r="F58" s="16"/>
      <c r="G58" s="16"/>
      <c r="H58"/>
      <c r="I58"/>
      <c r="J58" t="s">
        <v>96</v>
      </c>
      <c r="K58" s="27">
        <f>INDEX($A$55:$A$237, MATCH(MAX(E$55:E$237), E$55:E$237, 0))</f>
        <v>0.70486111111111116</v>
      </c>
      <c r="L58" s="16">
        <f>MAX(E$55:E$237)</f>
        <v>52</v>
      </c>
      <c r="M58" s="29" t="str">
        <f t="shared" si="5"/>
        <v>• SELF-EMPLOYED Peak Hour: 16:55 (52 Riders)</v>
      </c>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row>
    <row r="59" spans="1:197" x14ac:dyDescent="0.3">
      <c r="A59" s="25">
        <v>0.3347222222222222</v>
      </c>
      <c r="B59" s="16"/>
      <c r="C59" s="16">
        <v>38</v>
      </c>
      <c r="D59" s="16"/>
      <c r="E59" s="16"/>
      <c r="F59" s="16"/>
      <c r="G59" s="16"/>
      <c r="H59"/>
      <c r="I59"/>
      <c r="J59" t="s">
        <v>97</v>
      </c>
      <c r="K59" s="27">
        <f>INDEX($A$55:$A$237, MATCH(MAX(F$55:F$237), F$55:F$237, 0))</f>
        <v>0.87291666666666667</v>
      </c>
      <c r="L59" s="16">
        <f>MAX(F$55:F$237)</f>
        <v>80</v>
      </c>
      <c r="M59" s="29" t="str">
        <f t="shared" si="5"/>
        <v>• STUDENT Peak Hour: 20:57 (80 Riders)</v>
      </c>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row>
    <row r="60" spans="1:197" x14ac:dyDescent="0.3">
      <c r="A60" s="25">
        <v>0.35972222222222222</v>
      </c>
      <c r="B60" s="16"/>
      <c r="C60" s="16">
        <v>26</v>
      </c>
      <c r="D60" s="16">
        <v>22</v>
      </c>
      <c r="E60" s="16"/>
      <c r="F60" s="16"/>
      <c r="G60" s="16"/>
      <c r="H60"/>
      <c r="I60"/>
      <c r="J60" t="s">
        <v>98</v>
      </c>
      <c r="K60" s="27">
        <f>INDEX($A$55:$A$237, MATCH(MAX(G$55:G$237), G$55:G$237, 0))</f>
        <v>0.48888888888888887</v>
      </c>
      <c r="L60" s="16">
        <f>MAX(G$55:G$237)</f>
        <v>53</v>
      </c>
      <c r="M60" s="29" t="str">
        <f t="shared" si="5"/>
        <v>• UNEMPLOYED Peak Hour: 11:44 (53 Riders)</v>
      </c>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row>
    <row r="61" spans="1:197" x14ac:dyDescent="0.3">
      <c r="A61" s="25">
        <v>0.36180555555555555</v>
      </c>
      <c r="B61" s="16"/>
      <c r="C61" s="16">
        <v>47</v>
      </c>
      <c r="D61" s="16"/>
      <c r="E61" s="16"/>
      <c r="F61" s="16"/>
      <c r="G61" s="16"/>
      <c r="H61"/>
      <c r="I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row>
    <row r="62" spans="1:197" x14ac:dyDescent="0.3">
      <c r="A62" s="25">
        <v>0.40625</v>
      </c>
      <c r="B62" s="16"/>
      <c r="C62" s="16">
        <v>47</v>
      </c>
      <c r="D62" s="16"/>
      <c r="E62" s="16"/>
      <c r="F62" s="16"/>
      <c r="G62" s="16"/>
      <c r="H62"/>
      <c r="K62" s="27"/>
    </row>
    <row r="63" spans="1:197" x14ac:dyDescent="0.3">
      <c r="A63" s="25">
        <v>0.40694444444444444</v>
      </c>
      <c r="B63" s="16"/>
      <c r="C63" s="16">
        <v>36</v>
      </c>
      <c r="D63" s="16"/>
      <c r="E63" s="16"/>
      <c r="F63" s="16"/>
      <c r="G63" s="16"/>
      <c r="H63"/>
    </row>
    <row r="64" spans="1:197" x14ac:dyDescent="0.3">
      <c r="A64" s="25">
        <v>0.41597222222222224</v>
      </c>
      <c r="B64" s="16"/>
      <c r="C64" s="16">
        <v>25</v>
      </c>
      <c r="D64" s="16"/>
      <c r="E64" s="16"/>
      <c r="F64" s="16"/>
      <c r="G64" s="16"/>
      <c r="H64"/>
      <c r="K64" s="16"/>
    </row>
    <row r="65" spans="1:8" x14ac:dyDescent="0.3">
      <c r="A65" s="25">
        <v>0.41805555555555557</v>
      </c>
      <c r="B65" s="16"/>
      <c r="C65" s="16">
        <v>16</v>
      </c>
      <c r="D65" s="16"/>
      <c r="E65" s="16"/>
      <c r="F65" s="16"/>
      <c r="G65" s="16"/>
      <c r="H65"/>
    </row>
    <row r="66" spans="1:8" x14ac:dyDescent="0.3">
      <c r="A66" s="25">
        <v>0.42083333333333334</v>
      </c>
      <c r="B66" s="16"/>
      <c r="C66" s="16">
        <v>38</v>
      </c>
      <c r="D66" s="16"/>
      <c r="E66" s="16"/>
      <c r="F66" s="16"/>
      <c r="G66" s="16"/>
      <c r="H66"/>
    </row>
    <row r="67" spans="1:8" x14ac:dyDescent="0.3">
      <c r="A67" s="25">
        <v>0.4236111111111111</v>
      </c>
      <c r="B67" s="16"/>
      <c r="C67" s="16">
        <v>36</v>
      </c>
      <c r="D67" s="16"/>
      <c r="E67" s="16"/>
      <c r="F67" s="16"/>
      <c r="G67" s="16"/>
      <c r="H67"/>
    </row>
    <row r="68" spans="1:8" x14ac:dyDescent="0.3">
      <c r="A68" s="25">
        <v>0.42986111111111114</v>
      </c>
      <c r="B68" s="16"/>
      <c r="C68" s="16">
        <v>45</v>
      </c>
      <c r="D68" s="16"/>
      <c r="E68" s="16"/>
      <c r="F68" s="16">
        <v>26</v>
      </c>
      <c r="G68" s="16"/>
      <c r="H68"/>
    </row>
    <row r="69" spans="1:8" x14ac:dyDescent="0.3">
      <c r="A69" s="25">
        <v>0.43611111111111112</v>
      </c>
      <c r="B69" s="16"/>
      <c r="C69" s="16">
        <v>22</v>
      </c>
      <c r="D69" s="16"/>
      <c r="E69" s="16"/>
      <c r="F69" s="16"/>
      <c r="G69" s="16"/>
      <c r="H69"/>
    </row>
    <row r="70" spans="1:8" x14ac:dyDescent="0.3">
      <c r="A70" s="25">
        <v>0.43819444444444444</v>
      </c>
      <c r="B70" s="16"/>
      <c r="C70" s="16">
        <v>33</v>
      </c>
      <c r="D70" s="16"/>
      <c r="E70" s="16"/>
      <c r="F70" s="16"/>
      <c r="G70" s="16"/>
      <c r="H70"/>
    </row>
    <row r="71" spans="1:8" x14ac:dyDescent="0.3">
      <c r="A71" s="25">
        <v>0.45902777777777776</v>
      </c>
      <c r="B71" s="16">
        <v>29</v>
      </c>
      <c r="C71" s="16">
        <v>27</v>
      </c>
      <c r="D71" s="16"/>
      <c r="E71" s="16"/>
      <c r="F71" s="16"/>
      <c r="G71" s="16"/>
      <c r="H71"/>
    </row>
    <row r="72" spans="1:8" x14ac:dyDescent="0.3">
      <c r="A72" s="25">
        <v>0.48680555555555555</v>
      </c>
      <c r="B72" s="16"/>
      <c r="C72" s="16">
        <v>65</v>
      </c>
      <c r="D72" s="16"/>
      <c r="E72" s="16"/>
      <c r="F72" s="16"/>
      <c r="G72" s="16"/>
      <c r="H72"/>
    </row>
    <row r="73" spans="1:8" x14ac:dyDescent="0.3">
      <c r="A73" s="25">
        <v>0.49444444444444446</v>
      </c>
      <c r="B73" s="16"/>
      <c r="C73" s="16">
        <v>23</v>
      </c>
      <c r="D73" s="16"/>
      <c r="E73" s="16"/>
      <c r="F73" s="16"/>
      <c r="G73" s="16"/>
      <c r="H73"/>
    </row>
    <row r="74" spans="1:8" x14ac:dyDescent="0.3">
      <c r="A74" s="25">
        <v>0.51597222222222228</v>
      </c>
      <c r="B74" s="16"/>
      <c r="C74" s="16">
        <v>29</v>
      </c>
      <c r="D74" s="16"/>
      <c r="E74" s="16"/>
      <c r="F74" s="16"/>
      <c r="G74" s="16"/>
      <c r="H74"/>
    </row>
    <row r="75" spans="1:8" x14ac:dyDescent="0.3">
      <c r="A75" s="25">
        <v>0.53263888888888888</v>
      </c>
      <c r="B75" s="16"/>
      <c r="C75" s="16">
        <v>42</v>
      </c>
      <c r="D75" s="16"/>
      <c r="E75" s="16"/>
      <c r="F75" s="16"/>
      <c r="G75" s="16"/>
      <c r="H75"/>
    </row>
    <row r="76" spans="1:8" x14ac:dyDescent="0.3">
      <c r="A76" s="25">
        <v>0.55625000000000002</v>
      </c>
      <c r="B76" s="16"/>
      <c r="C76" s="16">
        <v>38</v>
      </c>
      <c r="D76" s="16"/>
      <c r="E76" s="16"/>
      <c r="F76" s="16"/>
      <c r="G76" s="16"/>
      <c r="H76"/>
    </row>
    <row r="77" spans="1:8" x14ac:dyDescent="0.3">
      <c r="A77" s="25">
        <v>0.56041666666666667</v>
      </c>
      <c r="B77" s="16"/>
      <c r="C77" s="16">
        <v>48</v>
      </c>
      <c r="D77" s="16"/>
      <c r="E77" s="16"/>
      <c r="F77" s="16"/>
      <c r="G77" s="16"/>
      <c r="H77"/>
    </row>
    <row r="78" spans="1:8" x14ac:dyDescent="0.3">
      <c r="A78" s="25">
        <v>0.56111111111111112</v>
      </c>
      <c r="B78" s="16"/>
      <c r="C78" s="16">
        <v>30</v>
      </c>
      <c r="D78" s="16"/>
      <c r="E78" s="16"/>
      <c r="F78" s="16"/>
      <c r="G78" s="16"/>
      <c r="H78"/>
    </row>
    <row r="79" spans="1:8" x14ac:dyDescent="0.3">
      <c r="A79" s="25">
        <v>0.58750000000000002</v>
      </c>
      <c r="B79" s="16"/>
      <c r="C79" s="16">
        <v>54</v>
      </c>
      <c r="D79" s="16"/>
      <c r="E79" s="16"/>
      <c r="F79" s="16"/>
      <c r="G79" s="16"/>
      <c r="H79"/>
    </row>
    <row r="80" spans="1:8" x14ac:dyDescent="0.3">
      <c r="A80" s="25">
        <v>0.60347222222222219</v>
      </c>
      <c r="B80" s="16"/>
      <c r="C80" s="16">
        <v>37</v>
      </c>
      <c r="D80" s="16"/>
      <c r="E80" s="16"/>
      <c r="F80" s="16"/>
      <c r="G80" s="16"/>
      <c r="H80"/>
    </row>
    <row r="81" spans="1:8" x14ac:dyDescent="0.3">
      <c r="A81" s="25">
        <v>0.61944444444444446</v>
      </c>
      <c r="B81" s="16"/>
      <c r="C81" s="16">
        <v>31</v>
      </c>
      <c r="D81" s="16"/>
      <c r="E81" s="16"/>
      <c r="F81" s="16"/>
      <c r="G81" s="16"/>
      <c r="H81"/>
    </row>
    <row r="82" spans="1:8" x14ac:dyDescent="0.3">
      <c r="A82" s="25">
        <v>0.62083333333333335</v>
      </c>
      <c r="B82" s="16"/>
      <c r="C82" s="16">
        <v>29</v>
      </c>
      <c r="D82" s="16"/>
      <c r="E82" s="16"/>
      <c r="F82" s="16"/>
      <c r="G82" s="16"/>
      <c r="H82"/>
    </row>
    <row r="83" spans="1:8" x14ac:dyDescent="0.3">
      <c r="A83" s="25">
        <v>0.63680555555555551</v>
      </c>
      <c r="B83" s="16"/>
      <c r="C83" s="16">
        <v>37</v>
      </c>
      <c r="D83" s="16"/>
      <c r="E83" s="16"/>
      <c r="F83" s="16"/>
      <c r="G83" s="16"/>
      <c r="H83"/>
    </row>
    <row r="84" spans="1:8" x14ac:dyDescent="0.3">
      <c r="A84" s="25">
        <v>0.65138888888888891</v>
      </c>
      <c r="B84" s="16"/>
      <c r="C84" s="16">
        <v>21</v>
      </c>
      <c r="D84" s="16"/>
      <c r="E84" s="16"/>
      <c r="F84" s="16"/>
      <c r="G84" s="16">
        <v>42</v>
      </c>
      <c r="H84"/>
    </row>
    <row r="85" spans="1:8" x14ac:dyDescent="0.3">
      <c r="A85" s="25">
        <v>0.6645833333333333</v>
      </c>
      <c r="B85" s="16"/>
      <c r="C85" s="16">
        <v>40</v>
      </c>
      <c r="D85" s="16"/>
      <c r="E85" s="16"/>
      <c r="F85" s="16"/>
      <c r="G85" s="16"/>
      <c r="H85"/>
    </row>
    <row r="86" spans="1:8" x14ac:dyDescent="0.3">
      <c r="A86" s="25">
        <v>0.69444444444444442</v>
      </c>
      <c r="B86" s="16"/>
      <c r="C86" s="16">
        <v>44</v>
      </c>
      <c r="D86" s="16"/>
      <c r="E86" s="16"/>
      <c r="F86" s="16"/>
      <c r="G86" s="16"/>
      <c r="H86"/>
    </row>
    <row r="87" spans="1:8" x14ac:dyDescent="0.3">
      <c r="A87" s="25">
        <v>0.71388888888888891</v>
      </c>
      <c r="B87" s="16"/>
      <c r="C87" s="16">
        <v>31</v>
      </c>
      <c r="D87" s="16"/>
      <c r="E87" s="16"/>
      <c r="F87" s="16"/>
      <c r="G87" s="16"/>
      <c r="H87"/>
    </row>
    <row r="88" spans="1:8" x14ac:dyDescent="0.3">
      <c r="A88" s="25">
        <v>0.71458333333333335</v>
      </c>
      <c r="B88" s="16"/>
      <c r="C88" s="16">
        <v>23</v>
      </c>
      <c r="D88" s="16"/>
      <c r="E88" s="16"/>
      <c r="F88" s="16"/>
      <c r="G88" s="16"/>
      <c r="H88"/>
    </row>
    <row r="89" spans="1:8" x14ac:dyDescent="0.3">
      <c r="A89" s="25">
        <v>0.75</v>
      </c>
      <c r="B89" s="16"/>
      <c r="C89" s="16">
        <v>54</v>
      </c>
      <c r="D89" s="16"/>
      <c r="E89" s="16"/>
      <c r="F89" s="16"/>
      <c r="G89" s="16"/>
      <c r="H89"/>
    </row>
    <row r="90" spans="1:8" x14ac:dyDescent="0.3">
      <c r="A90" s="25">
        <v>0.77500000000000002</v>
      </c>
      <c r="B90" s="16"/>
      <c r="C90" s="16">
        <v>45</v>
      </c>
      <c r="D90" s="16"/>
      <c r="E90" s="16"/>
      <c r="F90" s="16"/>
      <c r="G90" s="16"/>
      <c r="H90"/>
    </row>
    <row r="91" spans="1:8" x14ac:dyDescent="0.3">
      <c r="A91" s="25">
        <v>0.77986111111111112</v>
      </c>
      <c r="B91" s="16"/>
      <c r="C91" s="16">
        <v>52</v>
      </c>
      <c r="D91" s="16"/>
      <c r="E91" s="16"/>
      <c r="F91" s="16"/>
      <c r="G91" s="16"/>
      <c r="H91"/>
    </row>
    <row r="92" spans="1:8" x14ac:dyDescent="0.3">
      <c r="A92" s="25">
        <v>0.83819444444444446</v>
      </c>
      <c r="B92" s="16"/>
      <c r="C92" s="16">
        <v>26</v>
      </c>
      <c r="D92" s="16"/>
      <c r="E92" s="16"/>
      <c r="F92" s="16"/>
      <c r="G92" s="16"/>
      <c r="H92"/>
    </row>
    <row r="93" spans="1:8" x14ac:dyDescent="0.3">
      <c r="A93" s="25">
        <v>0.84027777777777779</v>
      </c>
      <c r="B93" s="16"/>
      <c r="C93" s="16">
        <v>22</v>
      </c>
      <c r="D93" s="16"/>
      <c r="E93" s="16"/>
      <c r="F93" s="16"/>
      <c r="G93" s="16"/>
      <c r="H93"/>
    </row>
    <row r="94" spans="1:8" x14ac:dyDescent="0.3">
      <c r="A94" s="25">
        <v>0.85069444444444442</v>
      </c>
      <c r="B94" s="16"/>
      <c r="C94" s="16">
        <v>22</v>
      </c>
      <c r="D94" s="16"/>
      <c r="E94" s="16"/>
      <c r="F94" s="16"/>
      <c r="G94" s="16"/>
      <c r="H94"/>
    </row>
    <row r="95" spans="1:8" x14ac:dyDescent="0.3">
      <c r="A95" s="25">
        <v>0.86458333333333337</v>
      </c>
      <c r="B95" s="16">
        <v>19</v>
      </c>
      <c r="C95" s="16">
        <v>46</v>
      </c>
      <c r="D95" s="16"/>
      <c r="E95" s="16"/>
      <c r="F95" s="16"/>
      <c r="G95" s="16"/>
      <c r="H95"/>
    </row>
    <row r="96" spans="1:8" x14ac:dyDescent="0.3">
      <c r="A96" s="25">
        <v>0.87708333333333333</v>
      </c>
      <c r="B96" s="16"/>
      <c r="C96" s="16">
        <v>18</v>
      </c>
      <c r="D96" s="16"/>
      <c r="E96" s="16"/>
      <c r="F96" s="16"/>
      <c r="G96" s="16"/>
      <c r="H96"/>
    </row>
    <row r="97" spans="1:8" x14ac:dyDescent="0.3">
      <c r="A97" s="25">
        <v>0.88749999999999996</v>
      </c>
      <c r="B97" s="16"/>
      <c r="C97" s="16">
        <v>36</v>
      </c>
      <c r="D97" s="16"/>
      <c r="E97" s="16"/>
      <c r="F97" s="16"/>
      <c r="G97" s="16"/>
      <c r="H97"/>
    </row>
    <row r="98" spans="1:8" x14ac:dyDescent="0.3">
      <c r="A98" s="25">
        <v>0.90069444444444446</v>
      </c>
      <c r="B98" s="16"/>
      <c r="C98" s="16">
        <v>16</v>
      </c>
      <c r="D98" s="16"/>
      <c r="E98" s="16"/>
      <c r="F98" s="16"/>
      <c r="G98" s="16"/>
      <c r="H98"/>
    </row>
    <row r="99" spans="1:8" x14ac:dyDescent="0.3">
      <c r="A99" s="25">
        <v>0.98333333333333328</v>
      </c>
      <c r="B99" s="16"/>
      <c r="C99" s="16">
        <v>20</v>
      </c>
      <c r="D99" s="16"/>
      <c r="E99" s="16"/>
      <c r="F99" s="16"/>
      <c r="G99" s="16"/>
      <c r="H99"/>
    </row>
    <row r="100" spans="1:8" x14ac:dyDescent="0.3">
      <c r="A100" s="25">
        <v>0.29722222222222222</v>
      </c>
      <c r="B100" s="16"/>
      <c r="C100" s="16"/>
      <c r="D100" s="16">
        <v>37</v>
      </c>
      <c r="E100" s="16"/>
      <c r="F100" s="16"/>
      <c r="G100" s="16"/>
      <c r="H100"/>
    </row>
    <row r="101" spans="1:8" x14ac:dyDescent="0.3">
      <c r="A101" s="25">
        <v>0.31666666666666665</v>
      </c>
      <c r="B101" s="16"/>
      <c r="C101" s="16"/>
      <c r="D101" s="16">
        <v>32</v>
      </c>
      <c r="E101" s="16"/>
      <c r="F101" s="16"/>
      <c r="G101" s="16"/>
      <c r="H101"/>
    </row>
    <row r="102" spans="1:8" x14ac:dyDescent="0.3">
      <c r="A102" s="25">
        <v>0.36805555555555558</v>
      </c>
      <c r="B102" s="16"/>
      <c r="C102" s="16"/>
      <c r="D102" s="16">
        <v>60</v>
      </c>
      <c r="E102" s="16"/>
      <c r="F102" s="16"/>
      <c r="G102" s="16"/>
      <c r="H102"/>
    </row>
    <row r="103" spans="1:8" x14ac:dyDescent="0.3">
      <c r="A103" s="25">
        <v>0.40833333333333333</v>
      </c>
      <c r="B103" s="16"/>
      <c r="C103" s="16"/>
      <c r="D103" s="16">
        <v>22</v>
      </c>
      <c r="E103" s="16"/>
      <c r="F103" s="16"/>
      <c r="G103" s="16"/>
      <c r="H103"/>
    </row>
    <row r="104" spans="1:8" x14ac:dyDescent="0.3">
      <c r="A104" s="25">
        <v>0.44722222222222224</v>
      </c>
      <c r="B104" s="16"/>
      <c r="C104" s="16"/>
      <c r="D104" s="16">
        <v>30</v>
      </c>
      <c r="E104" s="16"/>
      <c r="F104" s="16"/>
      <c r="G104" s="16"/>
      <c r="H104"/>
    </row>
    <row r="105" spans="1:8" x14ac:dyDescent="0.3">
      <c r="A105" s="25">
        <v>0.45624999999999999</v>
      </c>
      <c r="B105" s="16"/>
      <c r="C105" s="16"/>
      <c r="D105" s="16">
        <v>42</v>
      </c>
      <c r="E105" s="16"/>
      <c r="F105" s="16"/>
      <c r="G105" s="16"/>
      <c r="H105"/>
    </row>
    <row r="106" spans="1:8" x14ac:dyDescent="0.3">
      <c r="A106" s="25">
        <v>0.46805555555555556</v>
      </c>
      <c r="B106" s="16"/>
      <c r="C106" s="16"/>
      <c r="D106" s="16">
        <v>27</v>
      </c>
      <c r="E106" s="16"/>
      <c r="F106" s="16"/>
      <c r="G106" s="16"/>
      <c r="H106"/>
    </row>
    <row r="107" spans="1:8" x14ac:dyDescent="0.3">
      <c r="A107" s="25">
        <v>0.51666666666666672</v>
      </c>
      <c r="B107" s="16"/>
      <c r="C107" s="16"/>
      <c r="D107" s="16">
        <v>25</v>
      </c>
      <c r="E107" s="16"/>
      <c r="F107" s="16"/>
      <c r="G107" s="16"/>
      <c r="H107"/>
    </row>
    <row r="108" spans="1:8" x14ac:dyDescent="0.3">
      <c r="A108" s="25">
        <v>0.52638888888888891</v>
      </c>
      <c r="B108" s="16"/>
      <c r="C108" s="16"/>
      <c r="D108" s="16">
        <v>46</v>
      </c>
      <c r="E108" s="16"/>
      <c r="F108" s="16"/>
      <c r="G108" s="16"/>
      <c r="H108"/>
    </row>
    <row r="109" spans="1:8" x14ac:dyDescent="0.3">
      <c r="A109" s="25">
        <v>0.5708333333333333</v>
      </c>
      <c r="B109" s="16"/>
      <c r="C109" s="16"/>
      <c r="D109" s="16">
        <v>59</v>
      </c>
      <c r="E109" s="16"/>
      <c r="F109" s="16"/>
      <c r="G109" s="16"/>
      <c r="H109"/>
    </row>
    <row r="110" spans="1:8" x14ac:dyDescent="0.3">
      <c r="A110" s="25">
        <v>0.7416666666666667</v>
      </c>
      <c r="B110" s="16"/>
      <c r="C110" s="16"/>
      <c r="D110" s="16">
        <v>46</v>
      </c>
      <c r="E110" s="16"/>
      <c r="F110" s="16"/>
      <c r="G110" s="16"/>
      <c r="H110"/>
    </row>
    <row r="111" spans="1:8" x14ac:dyDescent="0.3">
      <c r="A111" s="25">
        <v>0.86944444444444446</v>
      </c>
      <c r="B111" s="16"/>
      <c r="C111" s="16"/>
      <c r="D111" s="16">
        <v>47</v>
      </c>
      <c r="E111" s="16"/>
      <c r="F111" s="16"/>
      <c r="G111" s="16"/>
      <c r="H111"/>
    </row>
    <row r="112" spans="1:8" x14ac:dyDescent="0.3">
      <c r="A112" s="25">
        <v>0.87916666666666665</v>
      </c>
      <c r="B112" s="16"/>
      <c r="C112" s="16"/>
      <c r="D112" s="16">
        <v>34</v>
      </c>
      <c r="E112" s="16"/>
      <c r="F112" s="16"/>
      <c r="G112" s="16"/>
      <c r="H112"/>
    </row>
    <row r="113" spans="1:8" x14ac:dyDescent="0.3">
      <c r="A113" s="25">
        <v>0.93541666666666667</v>
      </c>
      <c r="B113" s="16"/>
      <c r="C113" s="16"/>
      <c r="D113" s="16">
        <v>25</v>
      </c>
      <c r="E113" s="16"/>
      <c r="F113" s="16"/>
      <c r="G113" s="16"/>
      <c r="H113"/>
    </row>
    <row r="114" spans="1:8" x14ac:dyDescent="0.3">
      <c r="A114" s="25">
        <v>0.28472222222222221</v>
      </c>
      <c r="B114" s="16"/>
      <c r="C114" s="16"/>
      <c r="D114" s="16"/>
      <c r="E114" s="16"/>
      <c r="F114" s="16">
        <v>25</v>
      </c>
      <c r="G114" s="16"/>
      <c r="H114"/>
    </row>
    <row r="115" spans="1:8" x14ac:dyDescent="0.3">
      <c r="A115" s="25">
        <v>0.36458333333333331</v>
      </c>
      <c r="B115" s="16"/>
      <c r="C115" s="16"/>
      <c r="D115" s="16"/>
      <c r="E115" s="16"/>
      <c r="F115" s="16">
        <v>22</v>
      </c>
      <c r="G115" s="16"/>
      <c r="H115"/>
    </row>
    <row r="116" spans="1:8" x14ac:dyDescent="0.3">
      <c r="A116" s="25">
        <v>0.45277777777777778</v>
      </c>
      <c r="B116" s="16"/>
      <c r="C116" s="16"/>
      <c r="D116" s="16"/>
      <c r="E116" s="16"/>
      <c r="F116" s="16">
        <v>23</v>
      </c>
      <c r="G116" s="16"/>
      <c r="H116"/>
    </row>
    <row r="117" spans="1:8" x14ac:dyDescent="0.3">
      <c r="A117" s="25">
        <v>0.5541666666666667</v>
      </c>
      <c r="B117" s="16"/>
      <c r="C117" s="16"/>
      <c r="D117" s="16"/>
      <c r="E117" s="16"/>
      <c r="F117" s="16">
        <v>33</v>
      </c>
      <c r="G117" s="16"/>
      <c r="H117"/>
    </row>
    <row r="118" spans="1:8" x14ac:dyDescent="0.3">
      <c r="A118" s="25">
        <v>0.64236111111111116</v>
      </c>
      <c r="B118" s="16"/>
      <c r="C118" s="16"/>
      <c r="D118" s="16"/>
      <c r="E118" s="16"/>
      <c r="F118" s="16">
        <v>36</v>
      </c>
      <c r="G118" s="16"/>
      <c r="H118"/>
    </row>
    <row r="119" spans="1:8" x14ac:dyDescent="0.3">
      <c r="A119" s="25">
        <v>0.70138888888888884</v>
      </c>
      <c r="B119" s="16"/>
      <c r="C119" s="16"/>
      <c r="D119" s="16"/>
      <c r="E119" s="16"/>
      <c r="F119" s="16">
        <v>29</v>
      </c>
      <c r="G119" s="16"/>
      <c r="H119"/>
    </row>
    <row r="120" spans="1:8" x14ac:dyDescent="0.3">
      <c r="A120" s="25">
        <v>0.76041666666666663</v>
      </c>
      <c r="B120" s="16"/>
      <c r="C120" s="16"/>
      <c r="D120" s="16"/>
      <c r="E120" s="16"/>
      <c r="F120" s="16">
        <v>23</v>
      </c>
      <c r="G120" s="16"/>
      <c r="H120"/>
    </row>
    <row r="121" spans="1:8" x14ac:dyDescent="0.3">
      <c r="A121" s="25">
        <v>0.77777777777777779</v>
      </c>
      <c r="B121" s="16"/>
      <c r="C121" s="16"/>
      <c r="D121" s="16"/>
      <c r="E121" s="16">
        <v>43</v>
      </c>
      <c r="F121" s="16">
        <v>31</v>
      </c>
      <c r="G121" s="16"/>
      <c r="H121"/>
    </row>
    <row r="122" spans="1:8" x14ac:dyDescent="0.3">
      <c r="A122" s="25">
        <v>0.81180555555555556</v>
      </c>
      <c r="B122" s="16"/>
      <c r="C122" s="16"/>
      <c r="D122" s="16"/>
      <c r="E122" s="16"/>
      <c r="F122" s="16">
        <v>28</v>
      </c>
      <c r="G122" s="16"/>
      <c r="H122"/>
    </row>
    <row r="123" spans="1:8" x14ac:dyDescent="0.3">
      <c r="A123" s="25">
        <v>0.86736111111111114</v>
      </c>
      <c r="B123" s="16"/>
      <c r="C123" s="16"/>
      <c r="D123" s="16"/>
      <c r="E123" s="16"/>
      <c r="F123" s="16">
        <v>35</v>
      </c>
      <c r="G123" s="16"/>
      <c r="H123"/>
    </row>
    <row r="124" spans="1:8" x14ac:dyDescent="0.3">
      <c r="A124" s="25">
        <v>0.87013888888888891</v>
      </c>
      <c r="B124" s="16"/>
      <c r="C124" s="16"/>
      <c r="D124" s="16"/>
      <c r="E124" s="16"/>
      <c r="F124" s="16">
        <v>23</v>
      </c>
      <c r="G124" s="16"/>
      <c r="H124"/>
    </row>
    <row r="125" spans="1:8" x14ac:dyDescent="0.3">
      <c r="A125" s="25">
        <v>0.87291666666666667</v>
      </c>
      <c r="B125" s="16"/>
      <c r="C125" s="16"/>
      <c r="D125" s="16"/>
      <c r="E125" s="16"/>
      <c r="F125" s="16">
        <v>80</v>
      </c>
      <c r="G125" s="16"/>
      <c r="H125"/>
    </row>
    <row r="126" spans="1:8" x14ac:dyDescent="0.3">
      <c r="A126" s="25">
        <v>0.92500000000000004</v>
      </c>
      <c r="B126" s="16"/>
      <c r="C126" s="16"/>
      <c r="D126" s="16"/>
      <c r="E126" s="16"/>
      <c r="F126" s="16">
        <v>27</v>
      </c>
      <c r="G126" s="16"/>
      <c r="H126"/>
    </row>
    <row r="127" spans="1:8" x14ac:dyDescent="0.3">
      <c r="A127" s="25">
        <v>0.93333333333333335</v>
      </c>
      <c r="B127" s="16"/>
      <c r="C127" s="16"/>
      <c r="D127" s="16"/>
      <c r="E127" s="16"/>
      <c r="F127" s="16">
        <v>38</v>
      </c>
      <c r="G127" s="16"/>
      <c r="H127"/>
    </row>
    <row r="128" spans="1:8" x14ac:dyDescent="0.3">
      <c r="A128" s="25">
        <v>0.27291666666666664</v>
      </c>
      <c r="B128" s="16"/>
      <c r="C128" s="16"/>
      <c r="D128" s="16"/>
      <c r="E128" s="16"/>
      <c r="F128" s="16"/>
      <c r="G128" s="16">
        <v>42</v>
      </c>
      <c r="H128"/>
    </row>
    <row r="129" spans="1:8" x14ac:dyDescent="0.3">
      <c r="A129" s="25">
        <v>0.31874999999999998</v>
      </c>
      <c r="B129" s="16"/>
      <c r="C129" s="16"/>
      <c r="D129" s="16"/>
      <c r="E129" s="16"/>
      <c r="F129" s="16"/>
      <c r="G129" s="16">
        <v>35</v>
      </c>
      <c r="H129"/>
    </row>
    <row r="130" spans="1:8" x14ac:dyDescent="0.3">
      <c r="A130" s="25">
        <v>0.3215277777777778</v>
      </c>
      <c r="B130" s="16"/>
      <c r="C130" s="16"/>
      <c r="D130" s="16"/>
      <c r="E130" s="16"/>
      <c r="F130" s="16"/>
      <c r="G130" s="16">
        <v>25</v>
      </c>
      <c r="H130"/>
    </row>
    <row r="131" spans="1:8" x14ac:dyDescent="0.3">
      <c r="A131" s="25">
        <v>0.34444444444444444</v>
      </c>
      <c r="B131" s="16"/>
      <c r="C131" s="16"/>
      <c r="D131" s="16"/>
      <c r="E131" s="16"/>
      <c r="F131" s="16"/>
      <c r="G131" s="16">
        <v>42</v>
      </c>
      <c r="H131"/>
    </row>
    <row r="132" spans="1:8" x14ac:dyDescent="0.3">
      <c r="A132" s="25">
        <v>0.47986111111111113</v>
      </c>
      <c r="B132" s="16"/>
      <c r="C132" s="16"/>
      <c r="D132" s="16"/>
      <c r="E132" s="16"/>
      <c r="F132" s="16"/>
      <c r="G132" s="16">
        <v>46</v>
      </c>
      <c r="H132"/>
    </row>
    <row r="133" spans="1:8" x14ac:dyDescent="0.3">
      <c r="A133" s="25">
        <v>0.48888888888888887</v>
      </c>
      <c r="B133" s="16"/>
      <c r="C133" s="16"/>
      <c r="D133" s="16"/>
      <c r="E133" s="16"/>
      <c r="F133" s="16"/>
      <c r="G133" s="16">
        <v>53</v>
      </c>
      <c r="H133"/>
    </row>
    <row r="134" spans="1:8" x14ac:dyDescent="0.3">
      <c r="A134" s="25">
        <v>0.49652777777777779</v>
      </c>
      <c r="B134" s="16"/>
      <c r="C134" s="16"/>
      <c r="D134" s="16"/>
      <c r="E134" s="16"/>
      <c r="F134" s="16"/>
      <c r="G134" s="16">
        <v>24</v>
      </c>
      <c r="H134"/>
    </row>
    <row r="135" spans="1:8" x14ac:dyDescent="0.3">
      <c r="A135" s="25">
        <v>0.50347222222222221</v>
      </c>
      <c r="B135" s="16"/>
      <c r="C135" s="16"/>
      <c r="D135" s="16"/>
      <c r="E135" s="16"/>
      <c r="F135" s="16"/>
      <c r="G135" s="16">
        <v>49</v>
      </c>
      <c r="H135"/>
    </row>
    <row r="136" spans="1:8" x14ac:dyDescent="0.3">
      <c r="A136" s="25">
        <v>0.52152777777777781</v>
      </c>
      <c r="B136" s="16"/>
      <c r="C136" s="16"/>
      <c r="D136" s="16"/>
      <c r="E136" s="16"/>
      <c r="F136" s="16"/>
      <c r="G136" s="16">
        <v>29</v>
      </c>
      <c r="H136"/>
    </row>
    <row r="137" spans="1:8" x14ac:dyDescent="0.3">
      <c r="A137" s="25">
        <v>0.52361111111111114</v>
      </c>
      <c r="B137" s="16"/>
      <c r="C137" s="16"/>
      <c r="D137" s="16"/>
      <c r="E137" s="16"/>
      <c r="F137" s="16"/>
      <c r="G137" s="16">
        <v>15</v>
      </c>
      <c r="H137"/>
    </row>
    <row r="138" spans="1:8" x14ac:dyDescent="0.3">
      <c r="A138" s="25">
        <v>0.53749999999999998</v>
      </c>
      <c r="B138" s="16"/>
      <c r="C138" s="16"/>
      <c r="D138" s="16"/>
      <c r="E138" s="16"/>
      <c r="F138" s="16"/>
      <c r="G138" s="16">
        <v>27</v>
      </c>
      <c r="H138"/>
    </row>
    <row r="139" spans="1:8" x14ac:dyDescent="0.3">
      <c r="A139" s="25">
        <v>0.58680555555555558</v>
      </c>
      <c r="B139" s="16"/>
      <c r="C139" s="16"/>
      <c r="D139" s="16"/>
      <c r="E139" s="16"/>
      <c r="F139" s="16"/>
      <c r="G139" s="16">
        <v>25</v>
      </c>
      <c r="H139"/>
    </row>
    <row r="140" spans="1:8" x14ac:dyDescent="0.3">
      <c r="A140" s="25">
        <v>0.61319444444444449</v>
      </c>
      <c r="B140" s="16"/>
      <c r="C140" s="16"/>
      <c r="D140" s="16"/>
      <c r="E140" s="16"/>
      <c r="F140" s="16"/>
      <c r="G140" s="16">
        <v>24</v>
      </c>
      <c r="H140"/>
    </row>
    <row r="141" spans="1:8" x14ac:dyDescent="0.3">
      <c r="A141" s="25">
        <v>0.61597222222222225</v>
      </c>
      <c r="B141" s="16"/>
      <c r="C141" s="16"/>
      <c r="D141" s="16"/>
      <c r="E141" s="16">
        <v>30</v>
      </c>
      <c r="F141" s="16"/>
      <c r="G141" s="16">
        <v>39</v>
      </c>
      <c r="H141"/>
    </row>
    <row r="142" spans="1:8" x14ac:dyDescent="0.3">
      <c r="A142" s="25">
        <v>0.62777777777777777</v>
      </c>
      <c r="B142" s="16"/>
      <c r="C142" s="16"/>
      <c r="D142" s="16"/>
      <c r="E142" s="16"/>
      <c r="F142" s="16"/>
      <c r="G142" s="16">
        <v>41</v>
      </c>
      <c r="H142"/>
    </row>
    <row r="143" spans="1:8" x14ac:dyDescent="0.3">
      <c r="A143" s="25">
        <v>0.64583333333333337</v>
      </c>
      <c r="B143" s="16"/>
      <c r="C143" s="16"/>
      <c r="D143" s="16"/>
      <c r="E143" s="16"/>
      <c r="F143" s="16"/>
      <c r="G143" s="16">
        <v>15</v>
      </c>
      <c r="H143"/>
    </row>
    <row r="144" spans="1:8" x14ac:dyDescent="0.3">
      <c r="A144" s="25">
        <v>0.65486111111111112</v>
      </c>
      <c r="B144" s="16"/>
      <c r="C144" s="16"/>
      <c r="D144" s="16"/>
      <c r="E144" s="16"/>
      <c r="F144" s="16"/>
      <c r="G144" s="16">
        <v>42</v>
      </c>
      <c r="H144"/>
    </row>
    <row r="145" spans="1:8" x14ac:dyDescent="0.3">
      <c r="A145" s="25">
        <v>0.7006944444444444</v>
      </c>
      <c r="B145" s="16">
        <v>27</v>
      </c>
      <c r="C145" s="16"/>
      <c r="D145" s="16"/>
      <c r="E145" s="16"/>
      <c r="F145" s="16"/>
      <c r="G145" s="16">
        <v>16</v>
      </c>
      <c r="H145"/>
    </row>
    <row r="146" spans="1:8" x14ac:dyDescent="0.3">
      <c r="A146" s="25">
        <v>0.71319444444444446</v>
      </c>
      <c r="B146" s="16"/>
      <c r="C146" s="16"/>
      <c r="D146" s="16"/>
      <c r="E146" s="16"/>
      <c r="F146" s="16"/>
      <c r="G146" s="16">
        <v>39</v>
      </c>
      <c r="H146"/>
    </row>
    <row r="147" spans="1:8" x14ac:dyDescent="0.3">
      <c r="A147" s="25">
        <v>0.80972222222222223</v>
      </c>
      <c r="B147" s="16"/>
      <c r="C147" s="16"/>
      <c r="D147" s="16"/>
      <c r="E147" s="16"/>
      <c r="F147" s="16"/>
      <c r="G147" s="16">
        <v>46</v>
      </c>
      <c r="H147"/>
    </row>
    <row r="148" spans="1:8" x14ac:dyDescent="0.3">
      <c r="A148" s="25">
        <v>0.88402777777777775</v>
      </c>
      <c r="B148" s="16"/>
      <c r="C148" s="16"/>
      <c r="D148" s="16"/>
      <c r="E148" s="16"/>
      <c r="F148" s="16"/>
      <c r="G148" s="16">
        <v>29</v>
      </c>
      <c r="H148"/>
    </row>
    <row r="149" spans="1:8" x14ac:dyDescent="0.3">
      <c r="A149" s="25">
        <v>0.91249999999999998</v>
      </c>
      <c r="B149" s="16"/>
      <c r="C149" s="16"/>
      <c r="D149" s="16"/>
      <c r="E149" s="16"/>
      <c r="F149" s="16"/>
      <c r="G149" s="16">
        <v>47</v>
      </c>
      <c r="H149"/>
    </row>
    <row r="150" spans="1:8" x14ac:dyDescent="0.3">
      <c r="A150" s="25">
        <v>0.92083333333333328</v>
      </c>
      <c r="B150" s="16"/>
      <c r="C150" s="16"/>
      <c r="D150" s="16"/>
      <c r="E150" s="16">
        <v>37</v>
      </c>
      <c r="F150" s="16"/>
      <c r="G150" s="16">
        <v>31</v>
      </c>
      <c r="H150"/>
    </row>
    <row r="151" spans="1:8" x14ac:dyDescent="0.3">
      <c r="A151" s="25">
        <v>0.93472222222222223</v>
      </c>
      <c r="B151" s="16"/>
      <c r="C151" s="16"/>
      <c r="D151" s="16"/>
      <c r="E151" s="16"/>
      <c r="F151" s="16"/>
      <c r="G151" s="16">
        <v>40</v>
      </c>
      <c r="H151"/>
    </row>
    <row r="152" spans="1:8" x14ac:dyDescent="0.3">
      <c r="A152" s="25">
        <v>0.94305555555555554</v>
      </c>
      <c r="B152" s="16"/>
      <c r="C152" s="16"/>
      <c r="D152" s="16"/>
      <c r="E152" s="16"/>
      <c r="F152" s="16"/>
      <c r="G152" s="16">
        <v>20</v>
      </c>
      <c r="H152"/>
    </row>
    <row r="153" spans="1:8" x14ac:dyDescent="0.3">
      <c r="A153" s="25">
        <v>0.96944444444444444</v>
      </c>
      <c r="B153" s="16">
        <v>17</v>
      </c>
      <c r="C153" s="16"/>
      <c r="D153" s="16"/>
      <c r="E153" s="16"/>
      <c r="F153" s="16"/>
      <c r="G153" s="16">
        <v>53</v>
      </c>
      <c r="H153"/>
    </row>
    <row r="154" spans="1:8" x14ac:dyDescent="0.3">
      <c r="A154" s="25">
        <v>0.9868055555555556</v>
      </c>
      <c r="B154" s="16"/>
      <c r="C154" s="16"/>
      <c r="D154" s="16"/>
      <c r="E154" s="16"/>
      <c r="F154" s="16"/>
      <c r="G154" s="16">
        <v>43</v>
      </c>
      <c r="H154"/>
    </row>
    <row r="155" spans="1:8" x14ac:dyDescent="0.3">
      <c r="A155" s="25">
        <v>0.99027777777777781</v>
      </c>
      <c r="B155" s="16"/>
      <c r="C155" s="16"/>
      <c r="D155" s="16"/>
      <c r="E155" s="16"/>
      <c r="F155" s="16"/>
      <c r="G155" s="16">
        <v>32</v>
      </c>
      <c r="H155"/>
    </row>
    <row r="156" spans="1:8" x14ac:dyDescent="0.3">
      <c r="A156" s="25">
        <v>0.27361111111111114</v>
      </c>
      <c r="B156" s="16">
        <v>26</v>
      </c>
      <c r="C156" s="16"/>
      <c r="D156" s="16"/>
      <c r="E156" s="16"/>
      <c r="F156" s="16"/>
      <c r="G156" s="16"/>
      <c r="H156"/>
    </row>
    <row r="157" spans="1:8" x14ac:dyDescent="0.3">
      <c r="A157" s="25">
        <v>0.31736111111111109</v>
      </c>
      <c r="B157" s="16">
        <v>46</v>
      </c>
      <c r="C157" s="16"/>
      <c r="D157" s="16"/>
      <c r="E157" s="16"/>
      <c r="F157" s="16"/>
      <c r="G157" s="16"/>
      <c r="H157"/>
    </row>
    <row r="158" spans="1:8" x14ac:dyDescent="0.3">
      <c r="A158" s="25">
        <v>0.34305555555555556</v>
      </c>
      <c r="B158" s="16">
        <v>40</v>
      </c>
      <c r="C158" s="16"/>
      <c r="D158" s="16"/>
      <c r="E158" s="16"/>
      <c r="F158" s="16"/>
      <c r="G158" s="16"/>
      <c r="H158"/>
    </row>
    <row r="159" spans="1:8" x14ac:dyDescent="0.3">
      <c r="A159" s="25">
        <v>0.34652777777777777</v>
      </c>
      <c r="B159" s="16">
        <v>37</v>
      </c>
      <c r="C159" s="16"/>
      <c r="D159" s="16"/>
      <c r="E159" s="16"/>
      <c r="F159" s="16"/>
      <c r="G159" s="16"/>
      <c r="H159"/>
    </row>
    <row r="160" spans="1:8" x14ac:dyDescent="0.3">
      <c r="A160" s="25">
        <v>0.36736111111111114</v>
      </c>
      <c r="B160" s="16">
        <v>26</v>
      </c>
      <c r="C160" s="16"/>
      <c r="D160" s="16"/>
      <c r="E160" s="16"/>
      <c r="F160" s="16"/>
      <c r="G160" s="16"/>
      <c r="H160"/>
    </row>
    <row r="161" spans="1:8" x14ac:dyDescent="0.3">
      <c r="A161" s="25">
        <v>0.38750000000000001</v>
      </c>
      <c r="B161" s="16">
        <v>46</v>
      </c>
      <c r="C161" s="16"/>
      <c r="D161" s="16"/>
      <c r="E161" s="16"/>
      <c r="F161" s="16"/>
      <c r="G161" s="16"/>
      <c r="H161"/>
    </row>
    <row r="162" spans="1:8" x14ac:dyDescent="0.3">
      <c r="A162" s="25">
        <v>0.41458333333333336</v>
      </c>
      <c r="B162" s="16">
        <v>25</v>
      </c>
      <c r="C162" s="16"/>
      <c r="D162" s="16"/>
      <c r="E162" s="16"/>
      <c r="F162" s="16"/>
      <c r="G162" s="16"/>
      <c r="H162"/>
    </row>
    <row r="163" spans="1:8" x14ac:dyDescent="0.3">
      <c r="A163" s="25">
        <v>0.42638888888888887</v>
      </c>
      <c r="B163" s="16">
        <v>53</v>
      </c>
      <c r="C163" s="16"/>
      <c r="D163" s="16"/>
      <c r="E163" s="16"/>
      <c r="F163" s="16"/>
      <c r="G163" s="16"/>
      <c r="H163"/>
    </row>
    <row r="164" spans="1:8" x14ac:dyDescent="0.3">
      <c r="A164" s="25">
        <v>0.42708333333333331</v>
      </c>
      <c r="B164" s="16">
        <v>16</v>
      </c>
      <c r="C164" s="16"/>
      <c r="D164" s="16"/>
      <c r="E164" s="16"/>
      <c r="F164" s="16"/>
      <c r="G164" s="16"/>
      <c r="H164"/>
    </row>
    <row r="165" spans="1:8" x14ac:dyDescent="0.3">
      <c r="A165" s="25">
        <v>0.43263888888888891</v>
      </c>
      <c r="B165" s="16">
        <v>46</v>
      </c>
      <c r="C165" s="16"/>
      <c r="D165" s="16"/>
      <c r="E165" s="16"/>
      <c r="F165" s="16"/>
      <c r="G165" s="16"/>
      <c r="H165"/>
    </row>
    <row r="166" spans="1:8" x14ac:dyDescent="0.3">
      <c r="A166" s="25">
        <v>0.47361111111111109</v>
      </c>
      <c r="B166" s="16">
        <v>29</v>
      </c>
      <c r="C166" s="16"/>
      <c r="D166" s="16"/>
      <c r="E166" s="16"/>
      <c r="F166" s="16"/>
      <c r="G166" s="16"/>
      <c r="H166"/>
    </row>
    <row r="167" spans="1:8" x14ac:dyDescent="0.3">
      <c r="A167" s="25">
        <v>0.47430555555555554</v>
      </c>
      <c r="B167" s="16">
        <v>27</v>
      </c>
      <c r="C167" s="16"/>
      <c r="D167" s="16"/>
      <c r="E167" s="16"/>
      <c r="F167" s="16"/>
      <c r="G167" s="16"/>
      <c r="H167"/>
    </row>
    <row r="168" spans="1:8" x14ac:dyDescent="0.3">
      <c r="A168" s="25">
        <v>0.48749999999999999</v>
      </c>
      <c r="B168" s="16">
        <v>30</v>
      </c>
      <c r="C168" s="16"/>
      <c r="D168" s="16"/>
      <c r="E168" s="16"/>
      <c r="F168" s="16"/>
      <c r="G168" s="16"/>
      <c r="H168"/>
    </row>
    <row r="169" spans="1:8" x14ac:dyDescent="0.3">
      <c r="A169" s="25">
        <v>0.49166666666666664</v>
      </c>
      <c r="B169" s="16">
        <v>15</v>
      </c>
      <c r="C169" s="16"/>
      <c r="D169" s="16"/>
      <c r="E169" s="16"/>
      <c r="F169" s="16"/>
      <c r="G169" s="16"/>
      <c r="H169"/>
    </row>
    <row r="170" spans="1:8" x14ac:dyDescent="0.3">
      <c r="A170" s="25">
        <v>0.51041666666666663</v>
      </c>
      <c r="B170" s="16">
        <v>40</v>
      </c>
      <c r="C170" s="16"/>
      <c r="D170" s="16"/>
      <c r="E170" s="16"/>
      <c r="F170" s="16"/>
      <c r="G170" s="16"/>
      <c r="H170"/>
    </row>
    <row r="171" spans="1:8" x14ac:dyDescent="0.3">
      <c r="A171" s="25">
        <v>0.53888888888888886</v>
      </c>
      <c r="B171" s="16">
        <v>60</v>
      </c>
      <c r="C171" s="16"/>
      <c r="D171" s="16"/>
      <c r="E171" s="16"/>
      <c r="F171" s="16"/>
      <c r="G171" s="16"/>
      <c r="H171"/>
    </row>
    <row r="172" spans="1:8" x14ac:dyDescent="0.3">
      <c r="A172" s="25">
        <v>0.54236111111111107</v>
      </c>
      <c r="B172" s="16">
        <v>19</v>
      </c>
      <c r="C172" s="16"/>
      <c r="D172" s="16"/>
      <c r="E172" s="16"/>
      <c r="F172" s="16"/>
      <c r="G172" s="16"/>
      <c r="H172"/>
    </row>
    <row r="173" spans="1:8" x14ac:dyDescent="0.3">
      <c r="A173" s="25">
        <v>0.54583333333333328</v>
      </c>
      <c r="B173" s="16">
        <v>29</v>
      </c>
      <c r="C173" s="16"/>
      <c r="D173" s="16"/>
      <c r="E173" s="16"/>
      <c r="F173" s="16"/>
      <c r="G173" s="16"/>
      <c r="H173"/>
    </row>
    <row r="174" spans="1:8" x14ac:dyDescent="0.3">
      <c r="A174" s="25">
        <v>0.56527777777777777</v>
      </c>
      <c r="B174" s="16">
        <v>56</v>
      </c>
      <c r="C174" s="16"/>
      <c r="D174" s="16"/>
      <c r="E174" s="16"/>
      <c r="F174" s="16"/>
      <c r="G174" s="16"/>
      <c r="H174"/>
    </row>
    <row r="175" spans="1:8" x14ac:dyDescent="0.3">
      <c r="A175" s="25">
        <v>0.57777777777777772</v>
      </c>
      <c r="B175" s="16">
        <v>23</v>
      </c>
      <c r="C175" s="16"/>
      <c r="D175" s="16"/>
      <c r="E175" s="16"/>
      <c r="F175" s="16"/>
      <c r="G175" s="16"/>
      <c r="H175"/>
    </row>
    <row r="176" spans="1:8" x14ac:dyDescent="0.3">
      <c r="A176" s="25">
        <v>0.59027777777777779</v>
      </c>
      <c r="B176" s="16">
        <v>41</v>
      </c>
      <c r="C176" s="16"/>
      <c r="D176" s="16"/>
      <c r="E176" s="16"/>
      <c r="F176" s="16"/>
      <c r="G176" s="16"/>
      <c r="H176"/>
    </row>
    <row r="177" spans="1:8" x14ac:dyDescent="0.3">
      <c r="A177" s="25">
        <v>0.59861111111111109</v>
      </c>
      <c r="B177" s="16">
        <v>21</v>
      </c>
      <c r="C177" s="16"/>
      <c r="D177" s="16"/>
      <c r="E177" s="16"/>
      <c r="F177" s="16"/>
      <c r="G177" s="16"/>
      <c r="H177"/>
    </row>
    <row r="178" spans="1:8" x14ac:dyDescent="0.3">
      <c r="A178" s="25">
        <v>0.61041666666666672</v>
      </c>
      <c r="B178" s="16">
        <v>26</v>
      </c>
      <c r="C178" s="16"/>
      <c r="D178" s="16"/>
      <c r="E178" s="16"/>
      <c r="F178" s="16"/>
      <c r="G178" s="16"/>
      <c r="H178"/>
    </row>
    <row r="179" spans="1:8" x14ac:dyDescent="0.3">
      <c r="A179" s="25">
        <v>0.64513888888888893</v>
      </c>
      <c r="B179" s="16">
        <v>23</v>
      </c>
      <c r="C179" s="16"/>
      <c r="D179" s="16"/>
      <c r="E179" s="16"/>
      <c r="F179" s="16"/>
      <c r="G179" s="16"/>
      <c r="H179"/>
    </row>
    <row r="180" spans="1:8" x14ac:dyDescent="0.3">
      <c r="A180" s="25">
        <v>0.66388888888888886</v>
      </c>
      <c r="B180" s="16">
        <v>30</v>
      </c>
      <c r="C180" s="16"/>
      <c r="D180" s="16"/>
      <c r="E180" s="16"/>
      <c r="F180" s="16"/>
      <c r="G180" s="16"/>
      <c r="H180"/>
    </row>
    <row r="181" spans="1:8" x14ac:dyDescent="0.3">
      <c r="A181" s="25">
        <v>0.7055555555555556</v>
      </c>
      <c r="B181" s="16">
        <v>25</v>
      </c>
      <c r="C181" s="16"/>
      <c r="D181" s="16"/>
      <c r="E181" s="16"/>
      <c r="F181" s="16"/>
      <c r="G181" s="16"/>
      <c r="H181"/>
    </row>
    <row r="182" spans="1:8" x14ac:dyDescent="0.3">
      <c r="A182" s="25">
        <v>0.74097222222222225</v>
      </c>
      <c r="B182" s="16">
        <v>35</v>
      </c>
      <c r="C182" s="16"/>
      <c r="D182" s="16"/>
      <c r="E182" s="16"/>
      <c r="F182" s="16"/>
      <c r="G182" s="16"/>
      <c r="H182"/>
    </row>
    <row r="183" spans="1:8" x14ac:dyDescent="0.3">
      <c r="A183" s="25">
        <v>0.78194444444444444</v>
      </c>
      <c r="B183" s="16">
        <v>34</v>
      </c>
      <c r="C183" s="16"/>
      <c r="D183" s="16"/>
      <c r="E183" s="16"/>
      <c r="F183" s="16"/>
      <c r="G183" s="16"/>
      <c r="H183"/>
    </row>
    <row r="184" spans="1:8" x14ac:dyDescent="0.3">
      <c r="A184" s="25">
        <v>0.78888888888888886</v>
      </c>
      <c r="B184" s="16">
        <v>36</v>
      </c>
      <c r="C184" s="16"/>
      <c r="D184" s="16"/>
      <c r="E184" s="16"/>
      <c r="F184" s="16"/>
      <c r="G184" s="16"/>
      <c r="H184"/>
    </row>
    <row r="185" spans="1:8" x14ac:dyDescent="0.3">
      <c r="A185" s="25">
        <v>0.82499999999999996</v>
      </c>
      <c r="B185" s="16">
        <v>28</v>
      </c>
      <c r="C185" s="16"/>
      <c r="D185" s="16"/>
      <c r="E185" s="16"/>
      <c r="F185" s="16"/>
      <c r="G185" s="16"/>
      <c r="H185"/>
    </row>
    <row r="186" spans="1:8" x14ac:dyDescent="0.3">
      <c r="A186" s="25">
        <v>0.82638888888888884</v>
      </c>
      <c r="B186" s="16">
        <v>15</v>
      </c>
      <c r="C186" s="16"/>
      <c r="D186" s="16"/>
      <c r="E186" s="16"/>
      <c r="F186" s="16"/>
      <c r="G186" s="16"/>
      <c r="H186"/>
    </row>
    <row r="187" spans="1:8" x14ac:dyDescent="0.3">
      <c r="A187" s="25">
        <v>0.83472222222222225</v>
      </c>
      <c r="B187" s="16">
        <v>39</v>
      </c>
      <c r="C187" s="16"/>
      <c r="D187" s="16"/>
      <c r="E187" s="16"/>
      <c r="F187" s="16"/>
      <c r="G187" s="16"/>
      <c r="H187"/>
    </row>
    <row r="188" spans="1:8" x14ac:dyDescent="0.3">
      <c r="A188" s="25">
        <v>0.83750000000000002</v>
      </c>
      <c r="B188" s="16">
        <v>32</v>
      </c>
      <c r="C188" s="16"/>
      <c r="D188" s="16"/>
      <c r="E188" s="16"/>
      <c r="F188" s="16"/>
      <c r="G188" s="16"/>
      <c r="H188"/>
    </row>
    <row r="189" spans="1:8" x14ac:dyDescent="0.3">
      <c r="A189" s="25">
        <v>0.84861111111111109</v>
      </c>
      <c r="B189" s="16">
        <v>30</v>
      </c>
      <c r="C189" s="16"/>
      <c r="D189" s="16"/>
      <c r="E189" s="16"/>
      <c r="F189" s="16"/>
      <c r="G189" s="16"/>
      <c r="H189"/>
    </row>
    <row r="190" spans="1:8" x14ac:dyDescent="0.3">
      <c r="A190" s="25">
        <v>0.85347222222222219</v>
      </c>
      <c r="B190" s="16">
        <v>20</v>
      </c>
      <c r="C190" s="16"/>
      <c r="D190" s="16"/>
      <c r="E190" s="16"/>
      <c r="F190" s="16"/>
      <c r="G190" s="16"/>
      <c r="H190"/>
    </row>
    <row r="191" spans="1:8" x14ac:dyDescent="0.3">
      <c r="A191" s="25">
        <v>0.86388888888888893</v>
      </c>
      <c r="B191" s="16">
        <v>45</v>
      </c>
      <c r="C191" s="16"/>
      <c r="D191" s="16"/>
      <c r="E191" s="16"/>
      <c r="F191" s="16"/>
      <c r="G191" s="16"/>
      <c r="H191"/>
    </row>
    <row r="192" spans="1:8" x14ac:dyDescent="0.3">
      <c r="A192" s="25">
        <v>0.90277777777777779</v>
      </c>
      <c r="B192" s="16">
        <v>60</v>
      </c>
      <c r="C192" s="16"/>
      <c r="D192" s="16"/>
      <c r="E192" s="16"/>
      <c r="F192" s="16"/>
      <c r="G192" s="16"/>
      <c r="H192"/>
    </row>
    <row r="193" spans="1:8" x14ac:dyDescent="0.3">
      <c r="A193" s="25">
        <v>0.90972222222222221</v>
      </c>
      <c r="B193" s="16">
        <v>48</v>
      </c>
      <c r="C193" s="16"/>
      <c r="D193" s="16"/>
      <c r="E193" s="16"/>
      <c r="F193" s="16"/>
      <c r="G193" s="16"/>
      <c r="H193"/>
    </row>
    <row r="194" spans="1:8" x14ac:dyDescent="0.3">
      <c r="A194" s="25">
        <v>0.93263888888888891</v>
      </c>
      <c r="B194" s="16">
        <v>26</v>
      </c>
      <c r="C194" s="16"/>
      <c r="D194" s="16"/>
      <c r="E194" s="16"/>
      <c r="F194" s="16"/>
      <c r="G194" s="16"/>
      <c r="H194"/>
    </row>
    <row r="195" spans="1:8" x14ac:dyDescent="0.3">
      <c r="A195" s="25">
        <v>0.95</v>
      </c>
      <c r="B195" s="16">
        <v>29</v>
      </c>
      <c r="C195" s="16"/>
      <c r="D195" s="16"/>
      <c r="E195" s="16"/>
      <c r="F195" s="16"/>
      <c r="G195" s="16"/>
      <c r="H195"/>
    </row>
    <row r="196" spans="1:8" x14ac:dyDescent="0.3">
      <c r="A196" s="25">
        <v>0.97499999999999998</v>
      </c>
      <c r="B196" s="16">
        <v>30</v>
      </c>
      <c r="C196" s="16"/>
      <c r="D196" s="16"/>
      <c r="E196" s="16"/>
      <c r="F196" s="16"/>
      <c r="G196" s="16"/>
      <c r="H196"/>
    </row>
    <row r="197" spans="1:8" x14ac:dyDescent="0.3">
      <c r="A197" s="25">
        <v>0.98124999999999996</v>
      </c>
      <c r="B197" s="16">
        <v>25</v>
      </c>
      <c r="C197" s="16"/>
      <c r="D197" s="16"/>
      <c r="E197" s="16"/>
      <c r="F197" s="16"/>
      <c r="G197" s="16"/>
      <c r="H197"/>
    </row>
    <row r="198" spans="1:8" x14ac:dyDescent="0.3">
      <c r="A198" s="25">
        <v>0.98611111111111116</v>
      </c>
      <c r="B198" s="16">
        <v>18</v>
      </c>
      <c r="C198" s="16"/>
      <c r="D198" s="16"/>
      <c r="E198" s="16">
        <v>22</v>
      </c>
      <c r="F198" s="16"/>
      <c r="G198" s="16"/>
      <c r="H198"/>
    </row>
    <row r="199" spans="1:8" x14ac:dyDescent="0.3">
      <c r="A199" s="25">
        <v>0.98958333333333337</v>
      </c>
      <c r="B199" s="16">
        <v>45</v>
      </c>
      <c r="C199" s="16"/>
      <c r="D199" s="16"/>
      <c r="E199" s="16"/>
      <c r="F199" s="16"/>
      <c r="G199" s="16"/>
      <c r="H199"/>
    </row>
    <row r="200" spans="1:8" x14ac:dyDescent="0.3">
      <c r="A200" s="25">
        <v>0.9916666666666667</v>
      </c>
      <c r="B200" s="16">
        <v>59</v>
      </c>
      <c r="C200" s="16"/>
      <c r="D200" s="16"/>
      <c r="E200" s="16"/>
      <c r="F200" s="16"/>
      <c r="G200" s="16"/>
      <c r="H200"/>
    </row>
    <row r="201" spans="1:8" x14ac:dyDescent="0.3">
      <c r="A201" s="25">
        <v>0.99791666666666667</v>
      </c>
      <c r="B201" s="16">
        <v>32</v>
      </c>
      <c r="C201" s="16"/>
      <c r="D201" s="16"/>
      <c r="E201" s="16"/>
      <c r="F201" s="16"/>
      <c r="G201" s="16"/>
      <c r="H201"/>
    </row>
    <row r="202" spans="1:8" x14ac:dyDescent="0.3">
      <c r="A202" s="24">
        <v>0.45694444444444443</v>
      </c>
      <c r="B202" s="16"/>
      <c r="C202" s="16"/>
      <c r="D202" s="16"/>
      <c r="E202" s="16">
        <v>35</v>
      </c>
      <c r="F202" s="16"/>
      <c r="G202" s="16"/>
      <c r="H202"/>
    </row>
    <row r="203" spans="1:8" x14ac:dyDescent="0.3">
      <c r="A203" s="24">
        <v>0.28263888888888888</v>
      </c>
      <c r="B203" s="16"/>
      <c r="C203" s="16"/>
      <c r="D203" s="16"/>
      <c r="E203" s="16">
        <v>39</v>
      </c>
      <c r="F203" s="16"/>
      <c r="G203" s="16"/>
      <c r="H203"/>
    </row>
    <row r="204" spans="1:8" x14ac:dyDescent="0.3">
      <c r="A204" s="24">
        <v>0.35625000000000001</v>
      </c>
      <c r="B204" s="16"/>
      <c r="C204" s="16"/>
      <c r="D204" s="16"/>
      <c r="E204" s="16">
        <v>34</v>
      </c>
      <c r="F204" s="16"/>
      <c r="G204" s="16"/>
      <c r="H204"/>
    </row>
    <row r="205" spans="1:8" x14ac:dyDescent="0.3">
      <c r="A205" s="24">
        <v>0.40347222222222223</v>
      </c>
      <c r="B205" s="16"/>
      <c r="C205" s="16"/>
      <c r="D205" s="16"/>
      <c r="E205" s="16">
        <v>40</v>
      </c>
      <c r="F205" s="16"/>
      <c r="G205" s="16"/>
      <c r="H205"/>
    </row>
    <row r="206" spans="1:8" x14ac:dyDescent="0.3">
      <c r="A206" s="24">
        <v>0.42916666666666664</v>
      </c>
      <c r="B206" s="16"/>
      <c r="C206" s="16"/>
      <c r="D206" s="16"/>
      <c r="E206" s="16">
        <v>29</v>
      </c>
      <c r="F206" s="16"/>
      <c r="G206" s="16"/>
      <c r="H206"/>
    </row>
    <row r="207" spans="1:8" x14ac:dyDescent="0.3">
      <c r="A207" s="24">
        <v>0.46458333333333335</v>
      </c>
      <c r="B207" s="16"/>
      <c r="C207" s="16"/>
      <c r="D207" s="16"/>
      <c r="E207" s="16">
        <v>31</v>
      </c>
      <c r="F207" s="16"/>
      <c r="G207" s="16"/>
      <c r="H207"/>
    </row>
    <row r="208" spans="1:8" x14ac:dyDescent="0.3">
      <c r="A208" s="24">
        <v>0.2673611111111111</v>
      </c>
      <c r="B208" s="16"/>
      <c r="C208" s="16"/>
      <c r="D208" s="16"/>
      <c r="E208" s="16">
        <v>47</v>
      </c>
      <c r="F208" s="16"/>
      <c r="G208" s="16"/>
      <c r="H208"/>
    </row>
    <row r="209" spans="1:8" x14ac:dyDescent="0.3">
      <c r="A209" s="24">
        <v>0.28680555555555554</v>
      </c>
      <c r="B209" s="16"/>
      <c r="C209" s="16"/>
      <c r="D209" s="16"/>
      <c r="E209" s="16">
        <v>33</v>
      </c>
      <c r="F209" s="16"/>
      <c r="G209" s="16"/>
      <c r="H209"/>
    </row>
    <row r="210" spans="1:8" x14ac:dyDescent="0.3">
      <c r="A210" s="24">
        <v>0.30763888888888891</v>
      </c>
      <c r="B210" s="16"/>
      <c r="C210" s="16"/>
      <c r="D210" s="16"/>
      <c r="E210" s="16">
        <v>18</v>
      </c>
      <c r="F210" s="16"/>
      <c r="G210" s="16"/>
      <c r="H210"/>
    </row>
    <row r="211" spans="1:8" x14ac:dyDescent="0.3">
      <c r="A211" s="24">
        <v>0.37916666666666665</v>
      </c>
      <c r="B211" s="16"/>
      <c r="C211" s="16"/>
      <c r="D211" s="16"/>
      <c r="E211" s="16">
        <v>22</v>
      </c>
      <c r="F211" s="16"/>
      <c r="G211" s="16"/>
      <c r="H211"/>
    </row>
    <row r="212" spans="1:8" x14ac:dyDescent="0.3">
      <c r="A212" s="24">
        <v>0.38055555555555554</v>
      </c>
      <c r="B212" s="16"/>
      <c r="C212" s="16"/>
      <c r="D212" s="16"/>
      <c r="E212" s="16">
        <v>30</v>
      </c>
      <c r="F212" s="16"/>
      <c r="G212" s="16"/>
      <c r="H212"/>
    </row>
    <row r="213" spans="1:8" x14ac:dyDescent="0.3">
      <c r="A213" s="24">
        <v>0.38958333333333334</v>
      </c>
      <c r="B213" s="16"/>
      <c r="C213" s="16"/>
      <c r="D213" s="16"/>
      <c r="E213" s="16">
        <v>18</v>
      </c>
      <c r="F213" s="16"/>
      <c r="G213" s="16"/>
      <c r="H213"/>
    </row>
    <row r="214" spans="1:8" x14ac:dyDescent="0.3">
      <c r="A214" s="24">
        <v>0.39444444444444443</v>
      </c>
      <c r="B214" s="16"/>
      <c r="C214" s="16"/>
      <c r="D214" s="16"/>
      <c r="E214" s="16">
        <v>37</v>
      </c>
      <c r="F214" s="16"/>
      <c r="G214" s="16"/>
      <c r="H214"/>
    </row>
    <row r="215" spans="1:8" x14ac:dyDescent="0.3">
      <c r="A215" s="24">
        <v>0.39652777777777776</v>
      </c>
      <c r="B215" s="16"/>
      <c r="C215" s="16"/>
      <c r="D215" s="16"/>
      <c r="E215" s="16">
        <v>24</v>
      </c>
      <c r="F215" s="16"/>
      <c r="G215" s="16"/>
      <c r="H215"/>
    </row>
    <row r="216" spans="1:8" x14ac:dyDescent="0.3">
      <c r="A216" s="24">
        <v>0.43472222222222223</v>
      </c>
      <c r="B216" s="16"/>
      <c r="C216" s="16"/>
      <c r="D216" s="16"/>
      <c r="E216" s="16">
        <v>30</v>
      </c>
      <c r="F216" s="16"/>
      <c r="G216" s="16"/>
      <c r="H216"/>
    </row>
    <row r="217" spans="1:8" x14ac:dyDescent="0.3">
      <c r="A217" s="24">
        <v>0.43541666666666667</v>
      </c>
      <c r="B217" s="16"/>
      <c r="C217" s="16"/>
      <c r="D217" s="16"/>
      <c r="E217" s="16">
        <v>40</v>
      </c>
      <c r="F217" s="16"/>
      <c r="G217" s="16"/>
      <c r="H217"/>
    </row>
    <row r="218" spans="1:8" x14ac:dyDescent="0.3">
      <c r="A218" s="24">
        <v>0.52777777777777779</v>
      </c>
      <c r="B218" s="16"/>
      <c r="C218" s="16"/>
      <c r="D218" s="16"/>
      <c r="E218" s="16">
        <v>26</v>
      </c>
      <c r="F218" s="16"/>
      <c r="G218" s="16"/>
      <c r="H218"/>
    </row>
    <row r="219" spans="1:8" x14ac:dyDescent="0.3">
      <c r="A219" s="24">
        <v>0.56736111111111109</v>
      </c>
      <c r="B219" s="16"/>
      <c r="C219" s="16"/>
      <c r="D219" s="16"/>
      <c r="E219" s="16">
        <v>19</v>
      </c>
      <c r="F219" s="16"/>
      <c r="G219" s="16"/>
      <c r="H219"/>
    </row>
    <row r="220" spans="1:8" x14ac:dyDescent="0.3">
      <c r="A220" s="24">
        <v>0.57638888888888884</v>
      </c>
      <c r="B220" s="16"/>
      <c r="C220" s="16"/>
      <c r="D220" s="16"/>
      <c r="E220" s="16">
        <v>45</v>
      </c>
      <c r="F220" s="16"/>
      <c r="G220" s="16"/>
      <c r="H220"/>
    </row>
    <row r="221" spans="1:8" x14ac:dyDescent="0.3">
      <c r="A221" s="24">
        <v>0.58263888888888893</v>
      </c>
      <c r="B221" s="16"/>
      <c r="C221" s="16"/>
      <c r="D221" s="16"/>
      <c r="E221" s="16">
        <v>50</v>
      </c>
      <c r="F221" s="16"/>
      <c r="G221" s="16"/>
      <c r="H221"/>
    </row>
    <row r="222" spans="1:8" x14ac:dyDescent="0.3">
      <c r="A222" s="24">
        <v>0.59236111111111112</v>
      </c>
      <c r="B222" s="16"/>
      <c r="C222" s="16"/>
      <c r="D222" s="16"/>
      <c r="E222" s="16">
        <v>16</v>
      </c>
      <c r="F222" s="16"/>
      <c r="G222" s="16"/>
      <c r="H222"/>
    </row>
    <row r="223" spans="1:8" x14ac:dyDescent="0.3">
      <c r="A223" s="24">
        <v>0.61527777777777781</v>
      </c>
      <c r="B223" s="16"/>
      <c r="C223" s="16"/>
      <c r="D223" s="16"/>
      <c r="E223" s="16">
        <v>47</v>
      </c>
      <c r="F223" s="16"/>
      <c r="G223" s="16"/>
      <c r="H223"/>
    </row>
    <row r="224" spans="1:8" x14ac:dyDescent="0.3">
      <c r="A224" s="24">
        <v>0.69722222222222219</v>
      </c>
      <c r="B224" s="16"/>
      <c r="C224" s="16"/>
      <c r="D224" s="16"/>
      <c r="E224" s="16">
        <v>30</v>
      </c>
      <c r="F224" s="16"/>
      <c r="G224" s="16"/>
      <c r="H224"/>
    </row>
    <row r="225" spans="1:8" x14ac:dyDescent="0.3">
      <c r="A225" s="24">
        <v>0.69861111111111107</v>
      </c>
      <c r="B225" s="16"/>
      <c r="C225" s="16"/>
      <c r="D225" s="16"/>
      <c r="E225" s="16">
        <v>28</v>
      </c>
      <c r="F225" s="16"/>
      <c r="G225" s="16"/>
      <c r="H225"/>
    </row>
    <row r="226" spans="1:8" x14ac:dyDescent="0.3">
      <c r="A226" s="24">
        <v>0.70486111111111116</v>
      </c>
      <c r="B226" s="16"/>
      <c r="C226" s="16"/>
      <c r="D226" s="16"/>
      <c r="E226" s="16">
        <v>52</v>
      </c>
      <c r="F226" s="16"/>
      <c r="G226" s="16"/>
      <c r="H226"/>
    </row>
    <row r="227" spans="1:8" x14ac:dyDescent="0.3">
      <c r="A227" s="24">
        <v>0.70833333333333337</v>
      </c>
      <c r="B227" s="16"/>
      <c r="C227" s="16"/>
      <c r="D227" s="16"/>
      <c r="E227" s="16">
        <v>34</v>
      </c>
      <c r="F227" s="16"/>
      <c r="G227" s="16"/>
      <c r="H227"/>
    </row>
    <row r="228" spans="1:8" x14ac:dyDescent="0.3">
      <c r="A228" s="24">
        <v>0.71666666666666667</v>
      </c>
      <c r="B228" s="16"/>
      <c r="C228" s="16"/>
      <c r="D228" s="16"/>
      <c r="E228" s="16">
        <v>38</v>
      </c>
      <c r="F228" s="16"/>
      <c r="G228" s="16"/>
      <c r="H228"/>
    </row>
    <row r="229" spans="1:8" x14ac:dyDescent="0.3">
      <c r="A229" s="24">
        <v>0.72916666666666663</v>
      </c>
      <c r="B229" s="16"/>
      <c r="C229" s="16"/>
      <c r="D229" s="16"/>
      <c r="E229" s="16">
        <v>24</v>
      </c>
      <c r="F229" s="16"/>
      <c r="G229" s="16"/>
      <c r="H229"/>
    </row>
    <row r="230" spans="1:8" x14ac:dyDescent="0.3">
      <c r="A230" s="24">
        <v>0.74722222222222223</v>
      </c>
      <c r="B230" s="16"/>
      <c r="C230" s="16"/>
      <c r="D230" s="16"/>
      <c r="E230" s="16">
        <v>36</v>
      </c>
      <c r="F230" s="16"/>
      <c r="G230" s="16"/>
      <c r="H230"/>
    </row>
    <row r="231" spans="1:8" x14ac:dyDescent="0.3">
      <c r="A231" s="24">
        <v>0.78611111111111109</v>
      </c>
      <c r="B231" s="16"/>
      <c r="C231" s="16"/>
      <c r="D231" s="16"/>
      <c r="E231" s="16">
        <v>27</v>
      </c>
      <c r="F231" s="16"/>
      <c r="G231" s="16"/>
      <c r="H231"/>
    </row>
    <row r="232" spans="1:8" x14ac:dyDescent="0.3">
      <c r="A232" s="24">
        <v>0.85138888888888886</v>
      </c>
      <c r="B232" s="16"/>
      <c r="C232" s="16"/>
      <c r="D232" s="16"/>
      <c r="E232" s="16">
        <v>20</v>
      </c>
      <c r="F232" s="16"/>
      <c r="G232" s="16"/>
      <c r="H232"/>
    </row>
    <row r="233" spans="1:8" x14ac:dyDescent="0.3">
      <c r="A233" s="24">
        <v>0.87777777777777777</v>
      </c>
      <c r="B233" s="16"/>
      <c r="C233" s="16"/>
      <c r="D233" s="16"/>
      <c r="E233" s="16">
        <v>48</v>
      </c>
      <c r="F233" s="16"/>
      <c r="G233" s="16"/>
      <c r="H233"/>
    </row>
    <row r="234" spans="1:8" x14ac:dyDescent="0.3">
      <c r="A234" s="24">
        <v>0.89097222222222228</v>
      </c>
      <c r="B234" s="16"/>
      <c r="C234" s="16"/>
      <c r="D234" s="16"/>
      <c r="E234" s="16">
        <v>25</v>
      </c>
      <c r="F234" s="16"/>
      <c r="G234" s="16"/>
      <c r="H234"/>
    </row>
    <row r="235" spans="1:8" x14ac:dyDescent="0.3">
      <c r="A235" s="24">
        <v>0.91388888888888886</v>
      </c>
      <c r="B235" s="16"/>
      <c r="C235" s="16"/>
      <c r="D235" s="16"/>
      <c r="E235" s="16">
        <v>41</v>
      </c>
      <c r="F235" s="16"/>
      <c r="G235" s="16"/>
      <c r="H235"/>
    </row>
    <row r="236" spans="1:8" x14ac:dyDescent="0.3">
      <c r="A236" s="24">
        <v>0.92361111111111116</v>
      </c>
      <c r="B236" s="16"/>
      <c r="C236" s="16"/>
      <c r="D236" s="16"/>
      <c r="E236" s="16">
        <v>48</v>
      </c>
      <c r="F236" s="16"/>
      <c r="G236" s="16"/>
      <c r="H236"/>
    </row>
    <row r="237" spans="1:8" x14ac:dyDescent="0.3">
      <c r="A237" s="24">
        <v>0.95694444444444449</v>
      </c>
      <c r="B237" s="16"/>
      <c r="C237" s="16"/>
      <c r="D237" s="16"/>
      <c r="E237" s="16">
        <v>28</v>
      </c>
      <c r="F237" s="16"/>
      <c r="G237" s="16"/>
      <c r="H237"/>
    </row>
    <row r="238" spans="1:8" x14ac:dyDescent="0.3">
      <c r="A238"/>
      <c r="B238"/>
      <c r="C238"/>
      <c r="D238"/>
      <c r="E238"/>
      <c r="F238"/>
      <c r="G238"/>
      <c r="H238"/>
    </row>
    <row r="239" spans="1:8" x14ac:dyDescent="0.3">
      <c r="A239"/>
      <c r="B239"/>
    </row>
    <row r="240" spans="1:8" x14ac:dyDescent="0.3">
      <c r="A240"/>
      <c r="B240"/>
    </row>
    <row r="241" spans="1:2" x14ac:dyDescent="0.3">
      <c r="A241"/>
      <c r="B241"/>
    </row>
    <row r="242" spans="1:2" x14ac:dyDescent="0.3">
      <c r="A242"/>
      <c r="B242"/>
    </row>
    <row r="243" spans="1:2" x14ac:dyDescent="0.3">
      <c r="A243"/>
      <c r="B243"/>
    </row>
    <row r="244" spans="1:2" x14ac:dyDescent="0.3">
      <c r="A244"/>
      <c r="B244"/>
    </row>
    <row r="245" spans="1:2" x14ac:dyDescent="0.3">
      <c r="A245"/>
      <c r="B245"/>
    </row>
    <row r="246" spans="1:2" x14ac:dyDescent="0.3">
      <c r="A246"/>
      <c r="B246"/>
    </row>
    <row r="247" spans="1:2" x14ac:dyDescent="0.3">
      <c r="A247"/>
      <c r="B247"/>
    </row>
    <row r="248" spans="1:2" x14ac:dyDescent="0.3">
      <c r="A248"/>
      <c r="B248"/>
    </row>
    <row r="249" spans="1:2" x14ac:dyDescent="0.3">
      <c r="A249"/>
      <c r="B249"/>
    </row>
    <row r="250" spans="1:2" x14ac:dyDescent="0.3">
      <c r="A250"/>
      <c r="B250"/>
    </row>
    <row r="251" spans="1:2" x14ac:dyDescent="0.3">
      <c r="A251"/>
      <c r="B251"/>
    </row>
    <row r="252" spans="1:2" x14ac:dyDescent="0.3">
      <c r="A252"/>
      <c r="B252"/>
    </row>
    <row r="253" spans="1:2" x14ac:dyDescent="0.3">
      <c r="A253"/>
      <c r="B253"/>
    </row>
    <row r="254" spans="1:2" x14ac:dyDescent="0.3">
      <c r="A254"/>
      <c r="B254"/>
    </row>
    <row r="255" spans="1:2" x14ac:dyDescent="0.3">
      <c r="A255"/>
      <c r="B255"/>
    </row>
    <row r="256" spans="1:2" x14ac:dyDescent="0.3">
      <c r="A256"/>
      <c r="B256"/>
    </row>
    <row r="257" spans="1:2" x14ac:dyDescent="0.3">
      <c r="A257"/>
      <c r="B257"/>
    </row>
    <row r="258" spans="1:2" x14ac:dyDescent="0.3">
      <c r="A258"/>
      <c r="B258"/>
    </row>
    <row r="259" spans="1:2" x14ac:dyDescent="0.3">
      <c r="A259"/>
      <c r="B259"/>
    </row>
    <row r="260" spans="1:2" x14ac:dyDescent="0.3">
      <c r="A260"/>
      <c r="B260"/>
    </row>
    <row r="261" spans="1:2" x14ac:dyDescent="0.3">
      <c r="A261"/>
      <c r="B261"/>
    </row>
    <row r="262" spans="1:2" x14ac:dyDescent="0.3">
      <c r="A262"/>
      <c r="B262"/>
    </row>
    <row r="263" spans="1:2" x14ac:dyDescent="0.3">
      <c r="A263"/>
      <c r="B263"/>
    </row>
    <row r="264" spans="1:2" x14ac:dyDescent="0.3">
      <c r="A264"/>
      <c r="B264"/>
    </row>
    <row r="265" spans="1:2" x14ac:dyDescent="0.3">
      <c r="A265"/>
      <c r="B265"/>
    </row>
    <row r="266" spans="1:2" x14ac:dyDescent="0.3">
      <c r="A266"/>
      <c r="B266"/>
    </row>
    <row r="267" spans="1:2" x14ac:dyDescent="0.3">
      <c r="A267"/>
      <c r="B267"/>
    </row>
    <row r="268" spans="1:2" x14ac:dyDescent="0.3">
      <c r="A268"/>
      <c r="B268"/>
    </row>
    <row r="269" spans="1:2" x14ac:dyDescent="0.3">
      <c r="A269"/>
      <c r="B269"/>
    </row>
    <row r="270" spans="1:2" x14ac:dyDescent="0.3">
      <c r="A270"/>
      <c r="B270"/>
    </row>
    <row r="271" spans="1:2" x14ac:dyDescent="0.3">
      <c r="A271"/>
      <c r="B271"/>
    </row>
    <row r="272" spans="1:2" x14ac:dyDescent="0.3">
      <c r="A272"/>
      <c r="B272"/>
    </row>
    <row r="273" spans="1:2" x14ac:dyDescent="0.3">
      <c r="A273"/>
      <c r="B273"/>
    </row>
    <row r="274" spans="1:2" x14ac:dyDescent="0.3">
      <c r="A274"/>
      <c r="B274"/>
    </row>
    <row r="275" spans="1:2" x14ac:dyDescent="0.3">
      <c r="A275"/>
      <c r="B275"/>
    </row>
    <row r="276" spans="1:2" x14ac:dyDescent="0.3">
      <c r="A276"/>
      <c r="B276"/>
    </row>
    <row r="277" spans="1:2" x14ac:dyDescent="0.3">
      <c r="A277"/>
      <c r="B277"/>
    </row>
    <row r="278" spans="1:2" x14ac:dyDescent="0.3">
      <c r="A278"/>
      <c r="B278"/>
    </row>
    <row r="279" spans="1:2" x14ac:dyDescent="0.3">
      <c r="A279"/>
      <c r="B279"/>
    </row>
    <row r="280" spans="1:2" x14ac:dyDescent="0.3">
      <c r="A280"/>
      <c r="B280"/>
    </row>
    <row r="281" spans="1:2" x14ac:dyDescent="0.3">
      <c r="A281"/>
      <c r="B281"/>
    </row>
    <row r="282" spans="1:2" x14ac:dyDescent="0.3">
      <c r="A282"/>
      <c r="B282"/>
    </row>
    <row r="283" spans="1:2" x14ac:dyDescent="0.3">
      <c r="A283"/>
      <c r="B283"/>
    </row>
    <row r="284" spans="1:2" x14ac:dyDescent="0.3">
      <c r="A284"/>
      <c r="B284"/>
    </row>
    <row r="285" spans="1:2" x14ac:dyDescent="0.3">
      <c r="A285"/>
      <c r="B285"/>
    </row>
    <row r="286" spans="1:2" x14ac:dyDescent="0.3">
      <c r="A286"/>
      <c r="B286"/>
    </row>
    <row r="287" spans="1:2" x14ac:dyDescent="0.3">
      <c r="A287"/>
      <c r="B287"/>
    </row>
    <row r="288" spans="1:2" x14ac:dyDescent="0.3">
      <c r="A288"/>
      <c r="B288"/>
    </row>
    <row r="289" spans="1:2" x14ac:dyDescent="0.3">
      <c r="A289"/>
      <c r="B289"/>
    </row>
    <row r="290" spans="1:2" x14ac:dyDescent="0.3">
      <c r="A290"/>
      <c r="B290"/>
    </row>
    <row r="291" spans="1:2" x14ac:dyDescent="0.3">
      <c r="A291"/>
      <c r="B291"/>
    </row>
    <row r="292" spans="1:2" x14ac:dyDescent="0.3">
      <c r="A292"/>
      <c r="B292"/>
    </row>
    <row r="293" spans="1:2" x14ac:dyDescent="0.3">
      <c r="A293"/>
      <c r="B293"/>
    </row>
    <row r="294" spans="1:2" x14ac:dyDescent="0.3">
      <c r="A294"/>
      <c r="B294"/>
    </row>
    <row r="295" spans="1:2" x14ac:dyDescent="0.3">
      <c r="A295"/>
      <c r="B295"/>
    </row>
    <row r="296" spans="1:2" x14ac:dyDescent="0.3">
      <c r="A296"/>
      <c r="B296"/>
    </row>
    <row r="297" spans="1:2" x14ac:dyDescent="0.3">
      <c r="A297"/>
      <c r="B297"/>
    </row>
    <row r="298" spans="1:2" x14ac:dyDescent="0.3">
      <c r="A298"/>
      <c r="B298"/>
    </row>
    <row r="299" spans="1:2" x14ac:dyDescent="0.3">
      <c r="A299"/>
      <c r="B299"/>
    </row>
    <row r="300" spans="1:2" x14ac:dyDescent="0.3">
      <c r="A300"/>
      <c r="B300"/>
    </row>
    <row r="301" spans="1:2" x14ac:dyDescent="0.3">
      <c r="A301"/>
      <c r="B301"/>
    </row>
    <row r="302" spans="1:2" x14ac:dyDescent="0.3">
      <c r="A302"/>
      <c r="B302"/>
    </row>
    <row r="303" spans="1:2" x14ac:dyDescent="0.3">
      <c r="A303"/>
      <c r="B303"/>
    </row>
    <row r="304" spans="1:2" x14ac:dyDescent="0.3">
      <c r="A304"/>
      <c r="B304"/>
    </row>
    <row r="305" spans="1:2" x14ac:dyDescent="0.3">
      <c r="A305"/>
      <c r="B305"/>
    </row>
    <row r="306" spans="1:2" x14ac:dyDescent="0.3">
      <c r="A306"/>
      <c r="B306"/>
    </row>
    <row r="307" spans="1:2" x14ac:dyDescent="0.3">
      <c r="A307"/>
      <c r="B307"/>
    </row>
    <row r="308" spans="1:2" x14ac:dyDescent="0.3">
      <c r="A308"/>
      <c r="B308"/>
    </row>
    <row r="309" spans="1:2" x14ac:dyDescent="0.3">
      <c r="A309"/>
      <c r="B309"/>
    </row>
    <row r="310" spans="1:2" x14ac:dyDescent="0.3">
      <c r="A310"/>
      <c r="B310"/>
    </row>
    <row r="311" spans="1:2" x14ac:dyDescent="0.3">
      <c r="A311"/>
      <c r="B311"/>
    </row>
    <row r="312" spans="1:2" x14ac:dyDescent="0.3">
      <c r="A312"/>
      <c r="B312"/>
    </row>
    <row r="313" spans="1:2" x14ac:dyDescent="0.3">
      <c r="A313"/>
      <c r="B313"/>
    </row>
    <row r="314" spans="1:2" x14ac:dyDescent="0.3">
      <c r="A314"/>
      <c r="B314"/>
    </row>
    <row r="315" spans="1:2" x14ac:dyDescent="0.3">
      <c r="A315"/>
      <c r="B315"/>
    </row>
    <row r="316" spans="1:2" x14ac:dyDescent="0.3">
      <c r="A316"/>
      <c r="B316"/>
    </row>
    <row r="317" spans="1:2" x14ac:dyDescent="0.3">
      <c r="A317"/>
      <c r="B317"/>
    </row>
    <row r="318" spans="1:2" x14ac:dyDescent="0.3">
      <c r="A318"/>
      <c r="B318"/>
    </row>
    <row r="319" spans="1:2" x14ac:dyDescent="0.3">
      <c r="A319"/>
      <c r="B319"/>
    </row>
    <row r="320" spans="1:2" x14ac:dyDescent="0.3">
      <c r="A320"/>
      <c r="B320"/>
    </row>
    <row r="321" spans="1:2" x14ac:dyDescent="0.3">
      <c r="A321"/>
      <c r="B321"/>
    </row>
    <row r="322" spans="1:2" x14ac:dyDescent="0.3">
      <c r="A322"/>
      <c r="B322"/>
    </row>
    <row r="323" spans="1:2" x14ac:dyDescent="0.3">
      <c r="A323"/>
      <c r="B323"/>
    </row>
    <row r="324" spans="1:2" x14ac:dyDescent="0.3">
      <c r="A324"/>
      <c r="B324"/>
    </row>
    <row r="325" spans="1:2" x14ac:dyDescent="0.3">
      <c r="A325"/>
      <c r="B325"/>
    </row>
    <row r="326" spans="1:2" x14ac:dyDescent="0.3">
      <c r="A326"/>
      <c r="B326"/>
    </row>
    <row r="327" spans="1:2" x14ac:dyDescent="0.3">
      <c r="A327"/>
      <c r="B327"/>
    </row>
    <row r="328" spans="1:2" x14ac:dyDescent="0.3">
      <c r="A328"/>
      <c r="B328"/>
    </row>
    <row r="329" spans="1:2" x14ac:dyDescent="0.3">
      <c r="A329"/>
      <c r="B329"/>
    </row>
    <row r="330" spans="1:2" x14ac:dyDescent="0.3">
      <c r="A330"/>
      <c r="B330"/>
    </row>
    <row r="331" spans="1:2" x14ac:dyDescent="0.3">
      <c r="A331"/>
      <c r="B331"/>
    </row>
    <row r="332" spans="1:2" x14ac:dyDescent="0.3">
      <c r="A332"/>
      <c r="B332"/>
    </row>
    <row r="333" spans="1:2" x14ac:dyDescent="0.3">
      <c r="A333"/>
      <c r="B333"/>
    </row>
    <row r="334" spans="1:2" x14ac:dyDescent="0.3">
      <c r="A334"/>
      <c r="B334"/>
    </row>
    <row r="335" spans="1:2" x14ac:dyDescent="0.3">
      <c r="A335"/>
      <c r="B335"/>
    </row>
    <row r="336" spans="1:2" x14ac:dyDescent="0.3">
      <c r="A336"/>
      <c r="B336"/>
    </row>
    <row r="337" spans="1:2" x14ac:dyDescent="0.3">
      <c r="A337"/>
      <c r="B337"/>
    </row>
    <row r="338" spans="1:2" x14ac:dyDescent="0.3">
      <c r="A338"/>
      <c r="B338"/>
    </row>
    <row r="339" spans="1:2" x14ac:dyDescent="0.3">
      <c r="A339"/>
      <c r="B339"/>
    </row>
    <row r="340" spans="1:2" x14ac:dyDescent="0.3">
      <c r="A340"/>
      <c r="B340"/>
    </row>
    <row r="341" spans="1:2" x14ac:dyDescent="0.3">
      <c r="A341"/>
      <c r="B341"/>
    </row>
    <row r="342" spans="1:2" x14ac:dyDescent="0.3">
      <c r="A342"/>
      <c r="B342"/>
    </row>
    <row r="343" spans="1:2" x14ac:dyDescent="0.3">
      <c r="A343"/>
      <c r="B343"/>
    </row>
    <row r="344" spans="1:2" x14ac:dyDescent="0.3">
      <c r="A344"/>
      <c r="B344"/>
    </row>
    <row r="345" spans="1:2" x14ac:dyDescent="0.3">
      <c r="A345"/>
      <c r="B345"/>
    </row>
    <row r="346" spans="1:2" x14ac:dyDescent="0.3">
      <c r="A346"/>
      <c r="B346"/>
    </row>
    <row r="347" spans="1:2" x14ac:dyDescent="0.3">
      <c r="A347"/>
      <c r="B347"/>
    </row>
    <row r="348" spans="1:2" x14ac:dyDescent="0.3">
      <c r="A348"/>
      <c r="B348"/>
    </row>
    <row r="349" spans="1:2" x14ac:dyDescent="0.3">
      <c r="A349"/>
      <c r="B349"/>
    </row>
    <row r="350" spans="1:2" x14ac:dyDescent="0.3">
      <c r="A350"/>
      <c r="B350"/>
    </row>
    <row r="351" spans="1:2" x14ac:dyDescent="0.3">
      <c r="A351"/>
      <c r="B351"/>
    </row>
    <row r="352" spans="1:2" x14ac:dyDescent="0.3">
      <c r="A352"/>
      <c r="B352"/>
    </row>
    <row r="353" spans="1:2" x14ac:dyDescent="0.3">
      <c r="A353"/>
      <c r="B353"/>
    </row>
    <row r="354" spans="1:2" x14ac:dyDescent="0.3">
      <c r="A354"/>
      <c r="B354"/>
    </row>
    <row r="355" spans="1:2" x14ac:dyDescent="0.3">
      <c r="A355"/>
      <c r="B355"/>
    </row>
    <row r="356" spans="1:2" x14ac:dyDescent="0.3">
      <c r="A356"/>
      <c r="B356"/>
    </row>
    <row r="357" spans="1:2" x14ac:dyDescent="0.3">
      <c r="A357"/>
      <c r="B357"/>
    </row>
    <row r="358" spans="1:2" x14ac:dyDescent="0.3">
      <c r="A358"/>
      <c r="B358"/>
    </row>
    <row r="359" spans="1:2" x14ac:dyDescent="0.3">
      <c r="A359"/>
      <c r="B359"/>
    </row>
    <row r="360" spans="1:2" x14ac:dyDescent="0.3">
      <c r="A360"/>
      <c r="B360"/>
    </row>
    <row r="361" spans="1:2" x14ac:dyDescent="0.3">
      <c r="A361"/>
      <c r="B361"/>
    </row>
    <row r="362" spans="1:2" x14ac:dyDescent="0.3">
      <c r="A362"/>
      <c r="B362"/>
    </row>
    <row r="363" spans="1:2" x14ac:dyDescent="0.3">
      <c r="A363"/>
      <c r="B363"/>
    </row>
    <row r="364" spans="1:2" x14ac:dyDescent="0.3">
      <c r="A364"/>
      <c r="B364"/>
    </row>
    <row r="365" spans="1:2" x14ac:dyDescent="0.3">
      <c r="A365"/>
      <c r="B365"/>
    </row>
    <row r="366" spans="1:2" x14ac:dyDescent="0.3">
      <c r="A366"/>
      <c r="B366"/>
    </row>
    <row r="367" spans="1:2" x14ac:dyDescent="0.3">
      <c r="A367"/>
      <c r="B367"/>
    </row>
    <row r="368" spans="1:2" x14ac:dyDescent="0.3">
      <c r="A368"/>
      <c r="B368"/>
    </row>
    <row r="369" spans="1:2" x14ac:dyDescent="0.3">
      <c r="A369"/>
      <c r="B369"/>
    </row>
    <row r="370" spans="1:2" x14ac:dyDescent="0.3">
      <c r="A370"/>
      <c r="B370"/>
    </row>
    <row r="371" spans="1:2" x14ac:dyDescent="0.3">
      <c r="A371"/>
      <c r="B371"/>
    </row>
    <row r="372" spans="1:2" x14ac:dyDescent="0.3">
      <c r="A372"/>
      <c r="B372"/>
    </row>
    <row r="373" spans="1:2" x14ac:dyDescent="0.3">
      <c r="A373"/>
      <c r="B373"/>
    </row>
    <row r="374" spans="1:2" x14ac:dyDescent="0.3">
      <c r="A374"/>
      <c r="B374"/>
    </row>
    <row r="375" spans="1:2" x14ac:dyDescent="0.3">
      <c r="A375"/>
      <c r="B375"/>
    </row>
    <row r="376" spans="1:2" x14ac:dyDescent="0.3">
      <c r="A376"/>
      <c r="B376"/>
    </row>
    <row r="377" spans="1:2" x14ac:dyDescent="0.3">
      <c r="A377"/>
      <c r="B377"/>
    </row>
    <row r="378" spans="1:2" x14ac:dyDescent="0.3">
      <c r="A378"/>
      <c r="B378"/>
    </row>
    <row r="379" spans="1:2" x14ac:dyDescent="0.3">
      <c r="A379"/>
      <c r="B379"/>
    </row>
    <row r="380" spans="1:2" x14ac:dyDescent="0.3">
      <c r="A380"/>
      <c r="B380"/>
    </row>
    <row r="381" spans="1:2" x14ac:dyDescent="0.3">
      <c r="A381"/>
      <c r="B381"/>
    </row>
    <row r="382" spans="1:2" x14ac:dyDescent="0.3">
      <c r="A382"/>
      <c r="B382"/>
    </row>
    <row r="383" spans="1:2" x14ac:dyDescent="0.3">
      <c r="A383"/>
      <c r="B383"/>
    </row>
    <row r="384" spans="1:2" x14ac:dyDescent="0.3">
      <c r="A384"/>
      <c r="B384"/>
    </row>
    <row r="385" spans="1:2" x14ac:dyDescent="0.3">
      <c r="A385"/>
      <c r="B385"/>
    </row>
    <row r="386" spans="1:2" x14ac:dyDescent="0.3">
      <c r="A386"/>
      <c r="B386"/>
    </row>
    <row r="387" spans="1:2" x14ac:dyDescent="0.3">
      <c r="A387"/>
      <c r="B387"/>
    </row>
    <row r="388" spans="1:2" x14ac:dyDescent="0.3">
      <c r="A388"/>
      <c r="B388"/>
    </row>
    <row r="389" spans="1:2" x14ac:dyDescent="0.3">
      <c r="A389"/>
      <c r="B389"/>
    </row>
    <row r="390" spans="1:2" x14ac:dyDescent="0.3">
      <c r="A390"/>
      <c r="B390"/>
    </row>
    <row r="391" spans="1:2" x14ac:dyDescent="0.3">
      <c r="A391"/>
      <c r="B391"/>
    </row>
    <row r="392" spans="1:2" x14ac:dyDescent="0.3">
      <c r="A392"/>
      <c r="B392"/>
    </row>
    <row r="393" spans="1:2" x14ac:dyDescent="0.3">
      <c r="A393"/>
      <c r="B393"/>
    </row>
    <row r="394" spans="1:2" x14ac:dyDescent="0.3">
      <c r="A394"/>
      <c r="B394"/>
    </row>
    <row r="395" spans="1:2" x14ac:dyDescent="0.3">
      <c r="A395"/>
      <c r="B395"/>
    </row>
    <row r="396" spans="1:2" x14ac:dyDescent="0.3">
      <c r="A396"/>
      <c r="B396"/>
    </row>
    <row r="397" spans="1:2" x14ac:dyDescent="0.3">
      <c r="A397"/>
      <c r="B397"/>
    </row>
    <row r="398" spans="1:2" x14ac:dyDescent="0.3">
      <c r="A398"/>
      <c r="B398"/>
    </row>
    <row r="399" spans="1:2" x14ac:dyDescent="0.3">
      <c r="A399"/>
      <c r="B399"/>
    </row>
    <row r="400" spans="1:2" x14ac:dyDescent="0.3">
      <c r="A400"/>
      <c r="B400"/>
    </row>
    <row r="401" spans="1:2" x14ac:dyDescent="0.3">
      <c r="A401"/>
      <c r="B401"/>
    </row>
    <row r="402" spans="1:2" x14ac:dyDescent="0.3">
      <c r="A402"/>
      <c r="B402"/>
    </row>
    <row r="403" spans="1:2" x14ac:dyDescent="0.3">
      <c r="A403"/>
      <c r="B403"/>
    </row>
    <row r="404" spans="1:2" x14ac:dyDescent="0.3">
      <c r="A404"/>
      <c r="B404"/>
    </row>
    <row r="405" spans="1:2" x14ac:dyDescent="0.3">
      <c r="A405"/>
      <c r="B405"/>
    </row>
    <row r="406" spans="1:2" x14ac:dyDescent="0.3">
      <c r="A406"/>
      <c r="B406"/>
    </row>
    <row r="407" spans="1:2" x14ac:dyDescent="0.3">
      <c r="A407"/>
      <c r="B407"/>
    </row>
    <row r="408" spans="1:2" x14ac:dyDescent="0.3">
      <c r="A408"/>
      <c r="B408"/>
    </row>
    <row r="409" spans="1:2" x14ac:dyDescent="0.3">
      <c r="A409"/>
      <c r="B409"/>
    </row>
    <row r="410" spans="1:2" x14ac:dyDescent="0.3">
      <c r="A410"/>
      <c r="B410"/>
    </row>
    <row r="411" spans="1:2" x14ac:dyDescent="0.3">
      <c r="A411"/>
      <c r="B411"/>
    </row>
    <row r="412" spans="1:2" x14ac:dyDescent="0.3">
      <c r="A412"/>
      <c r="B412"/>
    </row>
    <row r="413" spans="1:2" x14ac:dyDescent="0.3">
      <c r="A413"/>
      <c r="B413"/>
    </row>
    <row r="414" spans="1:2" x14ac:dyDescent="0.3">
      <c r="A414"/>
      <c r="B414"/>
    </row>
    <row r="415" spans="1:2" x14ac:dyDescent="0.3">
      <c r="A415"/>
      <c r="B415"/>
    </row>
    <row r="416" spans="1:2" x14ac:dyDescent="0.3">
      <c r="A416"/>
      <c r="B416"/>
    </row>
    <row r="417" spans="1:2" x14ac:dyDescent="0.3">
      <c r="A417"/>
      <c r="B417"/>
    </row>
    <row r="418" spans="1:2" x14ac:dyDescent="0.3">
      <c r="A418"/>
      <c r="B418"/>
    </row>
    <row r="419" spans="1:2" x14ac:dyDescent="0.3">
      <c r="A419"/>
      <c r="B419"/>
    </row>
    <row r="420" spans="1:2" x14ac:dyDescent="0.3">
      <c r="A420"/>
      <c r="B420"/>
    </row>
    <row r="421" spans="1:2" x14ac:dyDescent="0.3">
      <c r="A421"/>
      <c r="B421"/>
    </row>
    <row r="422" spans="1:2" x14ac:dyDescent="0.3">
      <c r="A422"/>
      <c r="B422"/>
    </row>
    <row r="423" spans="1:2" x14ac:dyDescent="0.3">
      <c r="A423"/>
      <c r="B423"/>
    </row>
    <row r="424" spans="1:2" x14ac:dyDescent="0.3">
      <c r="A424"/>
      <c r="B424"/>
    </row>
    <row r="425" spans="1:2" x14ac:dyDescent="0.3">
      <c r="A425"/>
      <c r="B425"/>
    </row>
    <row r="426" spans="1:2" x14ac:dyDescent="0.3">
      <c r="A426"/>
      <c r="B426"/>
    </row>
    <row r="427" spans="1:2" x14ac:dyDescent="0.3">
      <c r="A427"/>
      <c r="B427"/>
    </row>
    <row r="428" spans="1:2" x14ac:dyDescent="0.3">
      <c r="A428"/>
      <c r="B428"/>
    </row>
    <row r="429" spans="1:2" x14ac:dyDescent="0.3">
      <c r="A429"/>
      <c r="B429"/>
    </row>
    <row r="430" spans="1:2" x14ac:dyDescent="0.3">
      <c r="A430"/>
      <c r="B430"/>
    </row>
    <row r="431" spans="1:2" x14ac:dyDescent="0.3">
      <c r="A431"/>
      <c r="B431"/>
    </row>
    <row r="432" spans="1:2" x14ac:dyDescent="0.3">
      <c r="A432"/>
      <c r="B432"/>
    </row>
  </sheetData>
  <pageMargins left="0.7" right="0.7" top="0.75" bottom="0.75" header="0.3" footer="0.3"/>
  <tableParts count="3">
    <tablePart r:id="rId11"/>
    <tablePart r:id="rId12"/>
    <tablePart r:id="rId1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32803-EE3A-4FCA-AEC0-8795CC1E3C7B}">
  <sheetPr codeName="Sheet3"/>
  <dimension ref="E18"/>
  <sheetViews>
    <sheetView showRowColHeaders="0" workbookViewId="0"/>
  </sheetViews>
  <sheetFormatPr defaultRowHeight="14.4" x14ac:dyDescent="0.3"/>
  <cols>
    <col min="1" max="2" width="8.88671875" style="1" customWidth="1"/>
    <col min="3" max="16384" width="8.88671875" style="1"/>
  </cols>
  <sheetData>
    <row r="18" spans="5:5" x14ac:dyDescent="0.3">
      <c r="E18" s="1" t="s">
        <v>0</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0B57D-069E-488D-9246-88A3AF56672D}">
  <sheetPr codeName="Sheet4"/>
  <dimension ref="A1"/>
  <sheetViews>
    <sheetView showGridLines="0" showRowColHeaders="0" workbookViewId="0"/>
  </sheetViews>
  <sheetFormatPr defaultRowHeight="14.4" x14ac:dyDescent="0.3"/>
  <cols>
    <col min="1" max="1" width="8.88671875" style="9"/>
    <col min="2" max="2" width="8.77734375" style="9" customWidth="1"/>
    <col min="3" max="16384" width="8.88671875" style="9"/>
  </cols>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1648C-5845-4463-88EA-240756CCAFBD}">
  <sheetPr codeName="Sheet6"/>
  <dimension ref="B2"/>
  <sheetViews>
    <sheetView showGridLines="0" tabSelected="1" workbookViewId="0"/>
  </sheetViews>
  <sheetFormatPr defaultRowHeight="14.4" x14ac:dyDescent="0.3"/>
  <cols>
    <col min="1" max="16384" width="8.88671875" style="30"/>
  </cols>
  <sheetData>
    <row r="2" spans="2:2" x14ac:dyDescent="0.3">
      <c r="B2" s="31"/>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Props1.xml><?xml version="1.0" encoding="utf-8"?>
<ds:datastoreItem xmlns:ds="http://schemas.openxmlformats.org/officeDocument/2006/customXml" ds:itemID="{5F7056C9-D8F5-4240-B4C7-736ED74B172E}">
  <ds:schemaRefs/>
</ds:datastoreItem>
</file>

<file path=customXml/itemProps2.xml><?xml version="1.0" encoding="utf-8"?>
<ds:datastoreItem xmlns:ds="http://schemas.openxmlformats.org/officeDocument/2006/customXml" ds:itemID="{7B881289-F97A-42E3-826B-4ABA8171E980}">
  <ds:schemaRefs/>
</ds:datastoreItem>
</file>

<file path=customXml/itemProps3.xml><?xml version="1.0" encoding="utf-8"?>
<ds:datastoreItem xmlns:ds="http://schemas.openxmlformats.org/officeDocument/2006/customXml" ds:itemID="{E155BD49-E4B2-4945-82F0-7C5C50348211}">
  <ds:schemaRefs/>
</ds:datastoreItem>
</file>

<file path=customXml/itemProps4.xml><?xml version="1.0" encoding="utf-8"?>
<ds:datastoreItem xmlns:ds="http://schemas.openxmlformats.org/officeDocument/2006/customXml" ds:itemID="{A44A6B6E-3CB2-40E0-8A9E-4E965EC8A6BC}">
  <ds:schemaRefs/>
</ds:datastoreItem>
</file>

<file path=customXml/itemProps5.xml><?xml version="1.0" encoding="utf-8"?>
<ds:datastoreItem xmlns:ds="http://schemas.openxmlformats.org/officeDocument/2006/customXml" ds:itemID="{093B68D1-D974-4597-A554-2BE2BBA2FD93}">
  <ds:schemaRefs/>
</ds:datastoreItem>
</file>

<file path=customXml/itemProps6.xml><?xml version="1.0" encoding="utf-8"?>
<ds:datastoreItem xmlns:ds="http://schemas.openxmlformats.org/officeDocument/2006/customXml" ds:itemID="{01A36878-72F8-467F-9A6D-2B0C4DB1A596}">
  <ds:schemaRefs/>
</ds:datastoreItem>
</file>

<file path=customXml/itemProps7.xml><?xml version="1.0" encoding="utf-8"?>
<ds:datastoreItem xmlns:ds="http://schemas.openxmlformats.org/officeDocument/2006/customXml" ds:itemID="{B8A30578-B2E6-4A0F-BFD8-890488DFFB79}">
  <ds:schemaRefs/>
</ds:datastoreItem>
</file>

<file path=customXml/itemProps8.xml><?xml version="1.0" encoding="utf-8"?>
<ds:datastoreItem xmlns:ds="http://schemas.openxmlformats.org/officeDocument/2006/customXml" ds:itemID="{23B8C35C-DB63-441C-AEF2-8638C1377266}">
  <ds:schemaRefs/>
</ds:datastoreItem>
</file>

<file path=customXml/itemProps9.xml><?xml version="1.0" encoding="utf-8"?>
<ds:datastoreItem xmlns:ds="http://schemas.openxmlformats.org/officeDocument/2006/customXml" ds:itemID="{5721D616-1898-4A84-8834-9C00DAB0CAA8}">
  <ds:schemaRefs/>
</ds:datastoreItem>
</file>

<file path=customXml/itemProps10.xml><?xml version="1.0" encoding="utf-8"?>
<ds:datastoreItem xmlns:ds="http://schemas.openxmlformats.org/officeDocument/2006/customXml" ds:itemID="{2C801DEA-9B7A-45A6-A474-29B6DE6AAAA3}">
  <ds:schemaRefs/>
</ds:datastoreItem>
</file>

<file path=customXml/itemProps11.xml><?xml version="1.0" encoding="utf-8"?>
<ds:datastoreItem xmlns:ds="http://schemas.openxmlformats.org/officeDocument/2006/customXml" ds:itemID="{F8EEADC7-0B51-43B1-9F39-47A38A1103F1}">
  <ds:schemaRefs/>
</ds:datastoreItem>
</file>

<file path=customXml/itemProps12.xml><?xml version="1.0" encoding="utf-8"?>
<ds:datastoreItem xmlns:ds="http://schemas.openxmlformats.org/officeDocument/2006/customXml" ds:itemID="{2917AE2C-52C5-4341-9374-D97F5A5EBF85}">
  <ds:schemaRefs/>
</ds:datastoreItem>
</file>

<file path=customXml/itemProps13.xml><?xml version="1.0" encoding="utf-8"?>
<ds:datastoreItem xmlns:ds="http://schemas.openxmlformats.org/officeDocument/2006/customXml" ds:itemID="{07C4B29E-35C8-45A3-A8D6-923BD800C7ED}">
  <ds:schemaRefs/>
</ds:datastoreItem>
</file>

<file path=customXml/itemProps14.xml><?xml version="1.0" encoding="utf-8"?>
<ds:datastoreItem xmlns:ds="http://schemas.openxmlformats.org/officeDocument/2006/customXml" ds:itemID="{8D22FFCA-9FFC-4AC3-87C3-BF14125BC812}">
  <ds:schemaRefs/>
</ds:datastoreItem>
</file>

<file path=customXml/itemProps15.xml><?xml version="1.0" encoding="utf-8"?>
<ds:datastoreItem xmlns:ds="http://schemas.openxmlformats.org/officeDocument/2006/customXml" ds:itemID="{A3ECC145-2275-4010-B6F8-C6603D1A53E5}">
  <ds:schemaRefs/>
</ds:datastoreItem>
</file>

<file path=customXml/itemProps16.xml><?xml version="1.0" encoding="utf-8"?>
<ds:datastoreItem xmlns:ds="http://schemas.openxmlformats.org/officeDocument/2006/customXml" ds:itemID="{9F9E4D02-006E-4D2B-89D5-1AE0E09DC3A9}">
  <ds:schemaRefs/>
</ds:datastoreItem>
</file>

<file path=customXml/itemProps17.xml><?xml version="1.0" encoding="utf-8"?>
<ds:datastoreItem xmlns:ds="http://schemas.openxmlformats.org/officeDocument/2006/customXml" ds:itemID="{00641FA3-C36F-49F5-B374-92DD76B85EA0}">
  <ds:schemaRefs/>
</ds:datastoreItem>
</file>

<file path=customXml/itemProps18.xml><?xml version="1.0" encoding="utf-8"?>
<ds:datastoreItem xmlns:ds="http://schemas.openxmlformats.org/officeDocument/2006/customXml" ds:itemID="{067F7829-B402-4837-9FFB-103393E85FD6}">
  <ds:schemaRefs/>
</ds:datastoreItem>
</file>

<file path=customXml/itemProps19.xml><?xml version="1.0" encoding="utf-8"?>
<ds:datastoreItem xmlns:ds="http://schemas.openxmlformats.org/officeDocument/2006/customXml" ds:itemID="{2EBC2FE1-9F3D-45E6-9B58-E124E8AED457}">
  <ds:schemaRefs/>
</ds:datastoreItem>
</file>

<file path=customXml/itemProps20.xml><?xml version="1.0" encoding="utf-8"?>
<ds:datastoreItem xmlns:ds="http://schemas.openxmlformats.org/officeDocument/2006/customXml" ds:itemID="{AFA57830-B03A-4000-94FD-36108BD5E302}">
  <ds:schemaRefs/>
</ds:datastoreItem>
</file>

<file path=customXml/itemProps21.xml><?xml version="1.0" encoding="utf-8"?>
<ds:datastoreItem xmlns:ds="http://schemas.openxmlformats.org/officeDocument/2006/customXml" ds:itemID="{F8E52851-AFC1-42E2-A6D0-8B5EA0F4805B}">
  <ds:schemaRefs/>
</ds:datastoreItem>
</file>

<file path=customXml/itemProps22.xml><?xml version="1.0" encoding="utf-8"?>
<ds:datastoreItem xmlns:ds="http://schemas.openxmlformats.org/officeDocument/2006/customXml" ds:itemID="{2C1D8411-660F-44C4-BE05-E883142DE307}">
  <ds:schemaRefs/>
</ds:datastoreItem>
</file>

<file path=customXml/itemProps23.xml><?xml version="1.0" encoding="utf-8"?>
<ds:datastoreItem xmlns:ds="http://schemas.openxmlformats.org/officeDocument/2006/customXml" ds:itemID="{57BF3B93-9E77-4EA1-88B1-6B39E7B2B482}">
  <ds:schemaRefs/>
</ds:datastoreItem>
</file>

<file path=customXml/itemProps24.xml><?xml version="1.0" encoding="utf-8"?>
<ds:datastoreItem xmlns:ds="http://schemas.openxmlformats.org/officeDocument/2006/customXml" ds:itemID="{6C25FB78-8A55-44AE-A177-9BA5C9F2F8F4}">
  <ds:schemaRefs/>
</ds:datastoreItem>
</file>

<file path=customXml/itemProps25.xml><?xml version="1.0" encoding="utf-8"?>
<ds:datastoreItem xmlns:ds="http://schemas.openxmlformats.org/officeDocument/2006/customXml" ds:itemID="{BA6211BD-AA13-419D-BC6A-B7F7BDAD7742}">
  <ds:schemaRefs/>
</ds:datastoreItem>
</file>

<file path=customXml/itemProps26.xml><?xml version="1.0" encoding="utf-8"?>
<ds:datastoreItem xmlns:ds="http://schemas.openxmlformats.org/officeDocument/2006/customXml" ds:itemID="{67560870-41D0-4B34-983D-9A0D5FA58ED7}">
  <ds:schemaRefs/>
</ds:datastoreItem>
</file>

<file path=customXml/itemProps27.xml><?xml version="1.0" encoding="utf-8"?>
<ds:datastoreItem xmlns:ds="http://schemas.openxmlformats.org/officeDocument/2006/customXml" ds:itemID="{2817E593-D70A-4222-B8F7-0B2151833215}">
  <ds:schemaRefs/>
</ds:datastoreItem>
</file>

<file path=customXml/itemProps28.xml><?xml version="1.0" encoding="utf-8"?>
<ds:datastoreItem xmlns:ds="http://schemas.openxmlformats.org/officeDocument/2006/customXml" ds:itemID="{8C5F01C3-4DC9-40EF-9658-0865FCF6E325}">
  <ds:schemaRefs/>
</ds:datastoreItem>
</file>

<file path=customXml/itemProps29.xml><?xml version="1.0" encoding="utf-8"?>
<ds:datastoreItem xmlns:ds="http://schemas.openxmlformats.org/officeDocument/2006/customXml" ds:itemID="{C82399D5-657B-4D30-9B14-59ECEF264C00}">
  <ds:schemaRefs/>
</ds:datastoreItem>
</file>

<file path=customXml/itemProps30.xml><?xml version="1.0" encoding="utf-8"?>
<ds:datastoreItem xmlns:ds="http://schemas.openxmlformats.org/officeDocument/2006/customXml" ds:itemID="{2F782C03-65BE-4AC8-ADB4-E873A0CA1228}">
  <ds:schemaRefs/>
</ds:datastoreItem>
</file>

<file path=customXml/itemProps31.xml><?xml version="1.0" encoding="utf-8"?>
<ds:datastoreItem xmlns:ds="http://schemas.openxmlformats.org/officeDocument/2006/customXml" ds:itemID="{70953A2F-45A7-472C-ACA9-54F0A0BC035B}">
  <ds:schemaRefs/>
</ds:datastoreItem>
</file>

<file path=customXml/itemProps32.xml><?xml version="1.0" encoding="utf-8"?>
<ds:datastoreItem xmlns:ds="http://schemas.openxmlformats.org/officeDocument/2006/customXml" ds:itemID="{5C385B64-C041-46B2-B61B-3D24DB1F5456}">
  <ds:schemaRefs/>
</ds:datastoreItem>
</file>

<file path=customXml/itemProps33.xml><?xml version="1.0" encoding="utf-8"?>
<ds:datastoreItem xmlns:ds="http://schemas.openxmlformats.org/officeDocument/2006/customXml" ds:itemID="{279C95BF-D85A-424F-BC23-1532F26F452F}">
  <ds:schemaRefs>
    <ds:schemaRef ds:uri="http://schemas.microsoft.com/DataMashup"/>
  </ds:schemaRefs>
</ds:datastoreItem>
</file>

<file path=customXml/itemProps34.xml><?xml version="1.0" encoding="utf-8"?>
<ds:datastoreItem xmlns:ds="http://schemas.openxmlformats.org/officeDocument/2006/customXml" ds:itemID="{FEA110A1-AD9E-4DBA-AA60-47FD200B3CCE}">
  <ds:schemaRefs/>
</ds:datastoreItem>
</file>

<file path=customXml/itemProps35.xml><?xml version="1.0" encoding="utf-8"?>
<ds:datastoreItem xmlns:ds="http://schemas.openxmlformats.org/officeDocument/2006/customXml" ds:itemID="{2CD0CAF0-1EC2-40D3-8B1A-0B60431C3E79}">
  <ds:schemaRefs/>
</ds:datastoreItem>
</file>

<file path=customXml/itemProps36.xml><?xml version="1.0" encoding="utf-8"?>
<ds:datastoreItem xmlns:ds="http://schemas.openxmlformats.org/officeDocument/2006/customXml" ds:itemID="{6A434133-484A-4256-BEA1-2D70664A29F8}">
  <ds:schemaRefs/>
</ds:datastoreItem>
</file>

<file path=customXml/itemProps37.xml><?xml version="1.0" encoding="utf-8"?>
<ds:datastoreItem xmlns:ds="http://schemas.openxmlformats.org/officeDocument/2006/customXml" ds:itemID="{7E659718-75F3-402A-97CE-EFB9F29F6A62}">
  <ds:schemaRefs/>
</ds:datastoreItem>
</file>

<file path=customXml/itemProps38.xml><?xml version="1.0" encoding="utf-8"?>
<ds:datastoreItem xmlns:ds="http://schemas.openxmlformats.org/officeDocument/2006/customXml" ds:itemID="{18A120DF-BC44-4D96-9D89-BB7F35533D12}">
  <ds:schemaRefs/>
</ds:datastoreItem>
</file>

<file path=customXml/itemProps39.xml><?xml version="1.0" encoding="utf-8"?>
<ds:datastoreItem xmlns:ds="http://schemas.openxmlformats.org/officeDocument/2006/customXml" ds:itemID="{F5F58547-9CFB-4081-9310-3D863F2B0B37}">
  <ds:schemaRefs/>
</ds:datastoreItem>
</file>

<file path=customXml/itemProps40.xml><?xml version="1.0" encoding="utf-8"?>
<ds:datastoreItem xmlns:ds="http://schemas.openxmlformats.org/officeDocument/2006/customXml" ds:itemID="{B7D71567-0FA3-427D-B757-A933012BFCFB}">
  <ds:schemaRefs/>
</ds:datastoreItem>
</file>

<file path=customXml/itemProps41.xml><?xml version="1.0" encoding="utf-8"?>
<ds:datastoreItem xmlns:ds="http://schemas.openxmlformats.org/officeDocument/2006/customXml" ds:itemID="{4F3C2AA5-7BF1-4C6B-8642-B2455880FCB4}">
  <ds:schemaRefs/>
</ds:datastoreItem>
</file>

<file path=customXml/itemProps42.xml><?xml version="1.0" encoding="utf-8"?>
<ds:datastoreItem xmlns:ds="http://schemas.openxmlformats.org/officeDocument/2006/customXml" ds:itemID="{F128BFFC-E00E-4CCA-B806-F36656D3A9DA}">
  <ds:schemaRefs/>
</ds:datastoreItem>
</file>

<file path=customXml/itemProps43.xml><?xml version="1.0" encoding="utf-8"?>
<ds:datastoreItem xmlns:ds="http://schemas.openxmlformats.org/officeDocument/2006/customXml" ds:itemID="{4CB82D24-7121-48EB-8225-DA53D497B3D6}">
  <ds:schemaRefs/>
</ds:datastoreItem>
</file>

<file path=customXml/itemProps44.xml><?xml version="1.0" encoding="utf-8"?>
<ds:datastoreItem xmlns:ds="http://schemas.openxmlformats.org/officeDocument/2006/customXml" ds:itemID="{365A0C81-CB68-4C03-9F58-2DFD8A6450BC}">
  <ds:schemaRefs/>
</ds:datastoreItem>
</file>

<file path=customXml/itemProps45.xml><?xml version="1.0" encoding="utf-8"?>
<ds:datastoreItem xmlns:ds="http://schemas.openxmlformats.org/officeDocument/2006/customXml" ds:itemID="{898FC3F8-B0EF-4EE5-8FBF-1E669B710C6F}">
  <ds:schemaRefs/>
</ds:datastoreItem>
</file>

<file path=customXml/itemProps46.xml><?xml version="1.0" encoding="utf-8"?>
<ds:datastoreItem xmlns:ds="http://schemas.openxmlformats.org/officeDocument/2006/customXml" ds:itemID="{7BB0898D-F2D8-4AAA-AEBD-A52F03A3F030}">
  <ds:schemaRefs/>
</ds:datastoreItem>
</file>

<file path=customXml/itemProps47.xml><?xml version="1.0" encoding="utf-8"?>
<ds:datastoreItem xmlns:ds="http://schemas.openxmlformats.org/officeDocument/2006/customXml" ds:itemID="{CF303339-663C-4C72-B269-547DD58349DA}">
  <ds:schemaRefs/>
</ds:datastoreItem>
</file>

<file path=customXml/itemProps48.xml><?xml version="1.0" encoding="utf-8"?>
<ds:datastoreItem xmlns:ds="http://schemas.openxmlformats.org/officeDocument/2006/customXml" ds:itemID="{D550FB45-3D48-4F88-B3DD-963A624B7BA6}">
  <ds:schemaRefs/>
</ds:datastoreItem>
</file>

<file path=customXml/itemProps49.xml><?xml version="1.0" encoding="utf-8"?>
<ds:datastoreItem xmlns:ds="http://schemas.openxmlformats.org/officeDocument/2006/customXml" ds:itemID="{AF6A1807-98A2-42A7-9373-0FC2DAF323EB}">
  <ds:schemaRefs/>
</ds:datastoreItem>
</file>

<file path=customXml/itemProps50.xml><?xml version="1.0" encoding="utf-8"?>
<ds:datastoreItem xmlns:ds="http://schemas.openxmlformats.org/officeDocument/2006/customXml" ds:itemID="{F44E4045-E0CB-4F6D-9E68-CFCFA4D76294}">
  <ds:schemaRefs/>
</ds:datastoreItem>
</file>

<file path=customXml/itemProps51.xml><?xml version="1.0" encoding="utf-8"?>
<ds:datastoreItem xmlns:ds="http://schemas.openxmlformats.org/officeDocument/2006/customXml" ds:itemID="{1B89B1BC-97FC-4FD2-92AB-A6896B829976}">
  <ds:schemaRefs/>
</ds:datastoreItem>
</file>

<file path=customXml/itemProps52.xml><?xml version="1.0" encoding="utf-8"?>
<ds:datastoreItem xmlns:ds="http://schemas.openxmlformats.org/officeDocument/2006/customXml" ds:itemID="{F200EE9D-1B4B-408D-BDE6-C1AE95EF82C4}">
  <ds:schemaRefs/>
</ds:datastoreItem>
</file>

<file path=customXml/itemProps53.xml><?xml version="1.0" encoding="utf-8"?>
<ds:datastoreItem xmlns:ds="http://schemas.openxmlformats.org/officeDocument/2006/customXml" ds:itemID="{7FA0489E-EE82-4D64-971C-C742FC02B375}">
  <ds:schemaRefs/>
</ds:datastoreItem>
</file>

<file path=customXml/itemProps54.xml><?xml version="1.0" encoding="utf-8"?>
<ds:datastoreItem xmlns:ds="http://schemas.openxmlformats.org/officeDocument/2006/customXml" ds:itemID="{1F83BCFA-2076-425B-BE72-3CB524B6979C}">
  <ds:schemaRefs/>
</ds:datastoreItem>
</file>

<file path=customXml/itemProps55.xml><?xml version="1.0" encoding="utf-8"?>
<ds:datastoreItem xmlns:ds="http://schemas.openxmlformats.org/officeDocument/2006/customXml" ds:itemID="{FD684D6D-1B3F-494B-9DB3-D50AF886D400}">
  <ds:schemaRefs/>
</ds:datastoreItem>
</file>

<file path=customXml/itemProps56.xml><?xml version="1.0" encoding="utf-8"?>
<ds:datastoreItem xmlns:ds="http://schemas.openxmlformats.org/officeDocument/2006/customXml" ds:itemID="{6BC8B57F-8641-42D9-B470-0CBF10A186C4}">
  <ds:schemaRefs/>
</ds:datastoreItem>
</file>

<file path=customXml/itemProps57.xml><?xml version="1.0" encoding="utf-8"?>
<ds:datastoreItem xmlns:ds="http://schemas.openxmlformats.org/officeDocument/2006/customXml" ds:itemID="{8B9FEC13-10BA-498C-9726-5BECF2263909}">
  <ds:schemaRefs/>
</ds:datastoreItem>
</file>

<file path=customXml/itemProps58.xml><?xml version="1.0" encoding="utf-8"?>
<ds:datastoreItem xmlns:ds="http://schemas.openxmlformats.org/officeDocument/2006/customXml" ds:itemID="{458D6D7C-C53F-41F2-B54D-12F0183CC2E0}">
  <ds:schemaRefs/>
</ds:datastoreItem>
</file>

<file path=customXml/itemProps59.xml><?xml version="1.0" encoding="utf-8"?>
<ds:datastoreItem xmlns:ds="http://schemas.openxmlformats.org/officeDocument/2006/customXml" ds:itemID="{D447BD9C-BA84-4117-9BFE-E9541272936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Rider Behavior Analysis</vt:lpstr>
      <vt:lpstr>Bus Utilization and Revenue</vt:lpstr>
      <vt:lpstr>Rider Behavior DashBoard</vt:lpstr>
      <vt:lpstr>Bus Utilization and Revenue D</vt:lpstr>
      <vt:lpstr>Recommendations</vt:lpstr>
      <vt:lpstr>PerformanceToggle2</vt:lpstr>
      <vt:lpstr>PerformanceToogle</vt:lpstr>
      <vt:lpstr>SelectedToggle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 Ibe</dc:creator>
  <cp:lastModifiedBy>Victor Ibe</cp:lastModifiedBy>
  <dcterms:created xsi:type="dcterms:W3CDTF">2025-06-21T09:26:58Z</dcterms:created>
  <dcterms:modified xsi:type="dcterms:W3CDTF">2025-06-30T20:55:41Z</dcterms:modified>
</cp:coreProperties>
</file>